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2042K" sheetId="1" state="visible" r:id="rId2"/>
    <sheet name="2042KAUTO" sheetId="2" state="visible" r:id="rId3"/>
    <sheet name="2042" sheetId="3" state="visible" r:id="rId4"/>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<sst xmlns="http://schemas.openxmlformats.org/spreadsheetml/2006/main" count="27075" uniqueCount="14282">
  <si>
    <t xml:space="preserve">Vous avez changé d’adresse en 2022</t>
  </si>
  <si>
    <t xml:space="preserve">Vous avez changé d’adresse en 2023</t>
  </si>
  <si>
    <t xml:space="preserve">Déclarant 1</t>
  </si>
  <si>
    <t xml:space="preserve">Déclarant 2</t>
  </si>
  <si>
    <t xml:space="preserve">SITUATION FOYER FISCAL EN 2022</t>
  </si>
  <si>
    <t xml:space="preserve">Personnes à charge en 2022</t>
  </si>
  <si>
    <t xml:space="preserve">RATTACHEMENT ENFANT MAJEURS OU MARIES :
</t>
  </si>
  <si>
    <t xml:space="preserve">TRAIT, SALAIRES,PENS,RENTES :
Déclarant 1 : trait et salaires</t>
  </si>
  <si>
    <t xml:space="preserve">REVENUS
CAP MOB :
2DH</t>
  </si>
  <si>
    <t xml:space="preserve">REV
FONCIERS</t>
  </si>
  <si>
    <t xml:space="preserve">CH DEDUC :</t>
  </si>
  <si>
    <t xml:space="preserve">Réductions et crédit d’impot</t>
  </si>
  <si>
    <t xml:space="preserve">DIVERS, prélèvements et retenu à la source</t>
  </si>
  <si>
    <t xml:space="preserve">Datamatrix</t>
  </si>
  <si>
    <t xml:space="preserve">Année de revenus</t>
  </si>
  <si>
    <t xml:space="preserve">SPI 1</t>
  </si>
  <si>
    <t xml:space="preserve">SPI 2</t>
  </si>
  <si>
    <t xml:space="preserve">N° accès en ligne</t>
  </si>
  <si>
    <t xml:space="preserve">Date du déménagement 2022</t>
  </si>
  <si>
    <t xml:space="preserve"> n°</t>
  </si>
  <si>
    <t xml:space="preserve">rue</t>
  </si>
  <si>
    <t xml:space="preserve"> code postal</t>
  </si>
  <si>
    <t xml:space="preserve"> commune</t>
  </si>
  <si>
    <t xml:space="preserve">Appartement : n°</t>
  </si>
  <si>
    <t xml:space="preserve">Appartement : étage</t>
  </si>
  <si>
    <t xml:space="preserve">Appartement : escalier</t>
  </si>
  <si>
    <t xml:space="preserve">Appartement : bâtiment</t>
  </si>
  <si>
    <t xml:space="preserve">Appartement : Résidence</t>
  </si>
  <si>
    <t xml:space="preserve">Appartement : nb pièces</t>
  </si>
  <si>
    <t xml:space="preserve">Statut :
P / L / C / Hébergé</t>
  </si>
  <si>
    <t xml:space="preserve">Nom du propriétaire</t>
  </si>
  <si>
    <t xml:space="preserve">Nom du colocataire</t>
  </si>
  <si>
    <t xml:space="preserve">Date du déménagement 2023</t>
  </si>
  <si>
    <t xml:space="preserve">Adr actuelle : n°</t>
  </si>
  <si>
    <t xml:space="preserve">Adr actuelle : rue</t>
  </si>
  <si>
    <t xml:space="preserve">Adr actuelle : code postal</t>
  </si>
  <si>
    <t xml:space="preserve">Adr actuelle : commune</t>
  </si>
  <si>
    <t xml:space="preserve">
Nom de naissance</t>
  </si>
  <si>
    <t xml:space="preserve"> Prénoms</t>
  </si>
  <si>
    <t xml:space="preserve"> date de naissance</t>
  </si>
  <si>
    <t xml:space="preserve"> date de naissance Corrigez</t>
  </si>
  <si>
    <t xml:space="preserve">
Lieu de naissance departement</t>
  </si>
  <si>
    <t xml:space="preserve"> lieu de naissance COMMUNE OU PAYS</t>
  </si>
  <si>
    <t xml:space="preserve">
Corrigez Département</t>
  </si>
  <si>
    <t xml:space="preserve"> corrigez lieu de naissance commune ou pays</t>
  </si>
  <si>
    <t xml:space="preserve">Nom courriers
</t>
  </si>
  <si>
    <t xml:space="preserve">Nom courriers Corrigez</t>
  </si>
  <si>
    <t xml:space="preserve">
N° téléphone</t>
  </si>
  <si>
    <t xml:space="preserve">n° téléphone
Corrigez</t>
  </si>
  <si>
    <t xml:space="preserve"> Mel</t>
  </si>
  <si>
    <t xml:space="preserve"> mel corrigez</t>
  </si>
  <si>
    <t xml:space="preserve">date de naissance</t>
  </si>
  <si>
    <t xml:space="preserve">
Lieu de naissance département</t>
  </si>
  <si>
    <t xml:space="preserve">
Corrigez département</t>
  </si>
  <si>
    <t xml:space="preserve"> corrigez commune ou pays</t>
  </si>
  <si>
    <t xml:space="preserve">Nom courriers
CORRIGEZ</t>
  </si>
  <si>
    <t xml:space="preserve">
Déclarant 2 Mel</t>
  </si>
  <si>
    <t xml:space="preserve">Lieu de signature</t>
  </si>
  <si>
    <t xml:space="preserve">Date de signature</t>
  </si>
  <si>
    <t xml:space="preserve">Signature présente ?</t>
  </si>
  <si>
    <t xml:space="preserve">ØTA</t>
  </si>
  <si>
    <t xml:space="preserve">ØIF</t>
  </si>
  <si>
    <t xml:space="preserve">M</t>
  </si>
  <si>
    <t xml:space="preserve">D</t>
  </si>
  <si>
    <t xml:space="preserve">O</t>
  </si>
  <si>
    <t xml:space="preserve">C</t>
  </si>
  <si>
    <t xml:space="preserve">V</t>
  </si>
  <si>
    <t xml:space="preserve">
Date changement :
Mariage X</t>
  </si>
  <si>
    <t xml:space="preserve">
Date changement :
Pacs X</t>
  </si>
  <si>
    <t xml:space="preserve">n° Fiscal de votre conjoint</t>
  </si>
  <si>
    <t xml:space="preserve">Décla séparée revenus :
B</t>
  </si>
  <si>
    <t xml:space="preserve">Date Y</t>
  </si>
  <si>
    <t xml:space="preserve">Date Déclarant 1
Z</t>
  </si>
  <si>
    <t xml:space="preserve">Date Délarant 2 :
Z</t>
  </si>
  <si>
    <t xml:space="preserve">L</t>
  </si>
  <si>
    <t xml:space="preserve">N</t>
  </si>
  <si>
    <t xml:space="preserve">P</t>
  </si>
  <si>
    <t xml:space="preserve">F</t>
  </si>
  <si>
    <t xml:space="preserve">W</t>
  </si>
  <si>
    <t xml:space="preserve">S</t>
  </si>
  <si>
    <t xml:space="preserve">G</t>
  </si>
  <si>
    <t xml:space="preserve">PARENT ISOLÉ :
T</t>
  </si>
  <si>
    <t xml:space="preserve">
F</t>
  </si>
  <si>
    <t xml:space="preserve">correction</t>
  </si>
  <si>
    <t xml:space="preserve">Année de naissance
1</t>
  </si>
  <si>
    <t xml:space="preserve">Année de naissance 2</t>
  </si>
  <si>
    <t xml:space="preserve">Année de naissance 3</t>
  </si>
  <si>
    <t xml:space="preserve">Année de naissance 4</t>
  </si>
  <si>
    <t xml:space="preserve">Année de naissance 5</t>
  </si>
  <si>
    <t xml:space="preserve">Année de naissance 6</t>
  </si>
  <si>
    <t xml:space="preserve">Année de naissance 1</t>
  </si>
  <si>
    <t xml:space="preserve">Nom prénom</t>
  </si>
  <si>
    <t xml:space="preserve">Date de naissance</t>
  </si>
  <si>
    <t xml:space="preserve">Lieu de naissance</t>
  </si>
  <si>
    <t xml:space="preserve">H</t>
  </si>
  <si>
    <t xml:space="preserve">année de naissance 1</t>
  </si>
  <si>
    <t xml:space="preserve">année de naissance 2</t>
  </si>
  <si>
    <t xml:space="preserve">année de naissance 3</t>
  </si>
  <si>
    <t xml:space="preserve">année de naissance 4</t>
  </si>
  <si>
    <t xml:space="preserve">année de naissance 5</t>
  </si>
  <si>
    <t xml:space="preserve">année de naissance 6</t>
  </si>
  <si>
    <t xml:space="preserve">I</t>
  </si>
  <si>
    <t xml:space="preserve">Nom et adresse de l’autre parent</t>
  </si>
  <si>
    <t xml:space="preserve">RENS SUR VOS ENFANTS
Nom, prénom</t>
  </si>
  <si>
    <t xml:space="preserve">nom, prénom</t>
  </si>
  <si>
    <t xml:space="preserve">lieu de naissance</t>
  </si>
  <si>
    <t xml:space="preserve">R</t>
  </si>
  <si>
    <t xml:space="preserve">nom prénom date et lieu de naissance</t>
  </si>
  <si>
    <t xml:space="preserve">
J
</t>
  </si>
  <si>
    <t xml:space="preserve">Monsieur</t>
  </si>
  <si>
    <t xml:space="preserve">Madame</t>
  </si>
  <si>
    <t xml:space="preserve">Nom, prénom</t>
  </si>
  <si>
    <t xml:space="preserve">INFORMATIONS</t>
  </si>
  <si>
    <t xml:space="preserve">BIC</t>
  </si>
  <si>
    <t xml:space="preserve">IBAN</t>
  </si>
  <si>
    <t xml:space="preserve"> trait et salaires</t>
  </si>
  <si>
    <t xml:space="preserve">1AJ</t>
  </si>
  <si>
    <t xml:space="preserve">revenus des
salariés des particuliers employeurs</t>
  </si>
  <si>
    <t xml:space="preserve">1AA</t>
  </si>
  <si>
    <t xml:space="preserve">1GA</t>
  </si>
  <si>
    <t xml:space="preserve">heures supp
RTT</t>
  </si>
  <si>
    <t xml:space="preserve">1GH</t>
  </si>
  <si>
    <t xml:space="preserve">1PB</t>
  </si>
  <si>
    <t xml:space="preserve">1AD</t>
  </si>
  <si>
    <t xml:space="preserve">1AV : cochez</t>
  </si>
  <si>
    <t xml:space="preserve">1GB</t>
  </si>
  <si>
    <t xml:space="preserve">1GF</t>
  </si>
  <si>
    <t xml:space="preserve">autres revenus imposables</t>
  </si>
  <si>
    <t xml:space="preserve">1AP</t>
  </si>
  <si>
    <t xml:space="preserve">salaires perçus par les non résidents</t>
  </si>
  <si>
    <t xml:space="preserve">1AF</t>
  </si>
  <si>
    <t xml:space="preserve">1AG</t>
  </si>
  <si>
    <t xml:space="preserve">1AK</t>
  </si>
  <si>
    <t xml:space="preserve">pensions, retraites et rentes</t>
  </si>
  <si>
    <t xml:space="preserve">1AS</t>
  </si>
  <si>
    <t xml:space="preserve">1AT</t>
  </si>
  <si>
    <t xml:space="preserve">pensions en capital des plans d’épargne retaite</t>
  </si>
  <si>
    <t xml:space="preserve">1AI</t>
  </si>
  <si>
    <t xml:space="preserve">pensions inv</t>
  </si>
  <si>
    <t xml:space="preserve">1AZ</t>
  </si>
  <si>
    <t xml:space="preserve">1AO</t>
  </si>
  <si>
    <t xml:space="preserve">pensions perçues par les non résidents</t>
  </si>
  <si>
    <t xml:space="preserve">1AL</t>
  </si>
  <si>
    <t xml:space="preserve">1AM</t>
  </si>
  <si>
    <t xml:space="preserve">rentes perçues</t>
  </si>
  <si>
    <t xml:space="preserve">1AW</t>
  </si>
  <si>
    <t xml:space="preserve">rentes perçues par les non résidents</t>
  </si>
  <si>
    <t xml:space="preserve">1AR</t>
  </si>
  <si>
    <t xml:space="preserve">Déclarant 2
trait et
Salaires</t>
  </si>
  <si>
    <t xml:space="preserve">1BJ</t>
  </si>
  <si>
    <t xml:space="preserve">revenus des
salariés des
particuliers
employeurs</t>
  </si>
  <si>
    <t xml:space="preserve">1BA</t>
  </si>
  <si>
    <t xml:space="preserve">1HA</t>
  </si>
  <si>
    <t xml:space="preserve">Déclarant 2
heures supp
et rtt</t>
  </si>
  <si>
    <t xml:space="preserve">1HH</t>
  </si>
  <si>
    <t xml:space="preserve">1PC</t>
  </si>
  <si>
    <t xml:space="preserve">1BD</t>
  </si>
  <si>
    <t xml:space="preserve">1BV : cochez</t>
  </si>
  <si>
    <t xml:space="preserve">1HB</t>
  </si>
  <si>
    <t xml:space="preserve">1HF</t>
  </si>
  <si>
    <t xml:space="preserve">autres
revenus
imposables</t>
  </si>
  <si>
    <t xml:space="preserve">1BP</t>
  </si>
  <si>
    <t xml:space="preserve">Déclarant 2
salaires
perçus par
les non
résidents</t>
  </si>
  <si>
    <t xml:space="preserve">1BF</t>
  </si>
  <si>
    <t xml:space="preserve">1BG</t>
  </si>
  <si>
    <t xml:space="preserve">1BK</t>
  </si>
  <si>
    <t xml:space="preserve">pensions
retraires
et rentes</t>
  </si>
  <si>
    <t xml:space="preserve">1BS</t>
  </si>
  <si>
    <t xml:space="preserve">1BT</t>
  </si>
  <si>
    <t xml:space="preserve">pensions
d’épargne
retraite</t>
  </si>
  <si>
    <t xml:space="preserve">1BI</t>
  </si>
  <si>
    <t xml:space="preserve">pensions
d’inv</t>
  </si>
  <si>
    <t xml:space="preserve">1BZ</t>
  </si>
  <si>
    <t xml:space="preserve">1BO</t>
  </si>
  <si>
    <t xml:space="preserve">pensions
perçues
par les non
résidents</t>
  </si>
  <si>
    <t xml:space="preserve">1BL</t>
  </si>
  <si>
    <t xml:space="preserve">1BM</t>
  </si>
  <si>
    <t xml:space="preserve">Déclarant 2
Rentes
Perçues</t>
  </si>
  <si>
    <t xml:space="preserve">1BW</t>
  </si>
  <si>
    <t xml:space="preserve">Déclarant 2
rentes
perçues par
les non
résidents</t>
  </si>
  <si>
    <t xml:space="preserve">1BR</t>
  </si>
  <si>
    <t xml:space="preserve">1ere pers à charge : trait et salaires</t>
  </si>
  <si>
    <t xml:space="preserve">1CJ</t>
  </si>
  <si>
    <t xml:space="preserve">1ere pers à charge : revenus des salariés des particuliers employeurs</t>
  </si>
  <si>
    <t xml:space="preserve">1CA</t>
  </si>
  <si>
    <t xml:space="preserve">1IA</t>
  </si>
  <si>
    <t xml:space="preserve">1ere pers à charge : heures sup et rtt</t>
  </si>
  <si>
    <t xml:space="preserve">1IH</t>
  </si>
  <si>
    <t xml:space="preserve">1PD</t>
  </si>
  <si>
    <t xml:space="preserve">1CD</t>
  </si>
  <si>
    <t xml:space="preserve">1CV : cochez</t>
  </si>
  <si>
    <t xml:space="preserve">1IB</t>
  </si>
  <si>
    <t xml:space="preserve">1IF</t>
  </si>
  <si>
    <t xml:space="preserve">1ere pers à charge : autres revenus imposables</t>
  </si>
  <si>
    <t xml:space="preserve">1CP</t>
  </si>
  <si>
    <t xml:space="preserve">1CF</t>
  </si>
  <si>
    <t xml:space="preserve">1CG</t>
  </si>
  <si>
    <t xml:space="preserve">1CK</t>
  </si>
  <si>
    <t xml:space="preserve">1CS</t>
  </si>
  <si>
    <t xml:space="preserve">1CT</t>
  </si>
  <si>
    <t xml:space="preserve">1CI</t>
  </si>
  <si>
    <t xml:space="preserve">1CZ</t>
  </si>
  <si>
    <t xml:space="preserve">1CO</t>
  </si>
  <si>
    <t xml:space="preserve">1CL</t>
  </si>
  <si>
    <t xml:space="preserve">1CM</t>
  </si>
  <si>
    <t xml:space="preserve">1CW</t>
  </si>
  <si>
    <t xml:space="preserve">1CR</t>
  </si>
  <si>
    <t xml:space="preserve">1DJ</t>
  </si>
  <si>
    <t xml:space="preserve">1DA</t>
  </si>
  <si>
    <t xml:space="preserve">1JA</t>
  </si>
  <si>
    <t xml:space="preserve">1JH</t>
  </si>
  <si>
    <t xml:space="preserve">1PE</t>
  </si>
  <si>
    <t xml:space="preserve">1DD</t>
  </si>
  <si>
    <t xml:space="preserve">1DV : cochez</t>
  </si>
  <si>
    <t xml:space="preserve">1JB</t>
  </si>
  <si>
    <t xml:space="preserve">1JF</t>
  </si>
  <si>
    <t xml:space="preserve">1DP</t>
  </si>
  <si>
    <t xml:space="preserve">1DF</t>
  </si>
  <si>
    <t xml:space="preserve">1DG</t>
  </si>
  <si>
    <t xml:space="preserve">1DK</t>
  </si>
  <si>
    <t xml:space="preserve">1DS</t>
  </si>
  <si>
    <t xml:space="preserve">1DT</t>
  </si>
  <si>
    <t xml:space="preserve">1DI</t>
  </si>
  <si>
    <t xml:space="preserve">1DZ</t>
  </si>
  <si>
    <t xml:space="preserve">1DO</t>
  </si>
  <si>
    <t xml:space="preserve">1DL</t>
  </si>
  <si>
    <t xml:space="preserve">1DM</t>
  </si>
  <si>
    <t xml:space="preserve">1DW</t>
  </si>
  <si>
    <t xml:space="preserve">1DR</t>
  </si>
  <si>
    <t xml:space="preserve">2DH pré imp</t>
  </si>
  <si>
    <t xml:space="preserve">
2DH</t>
  </si>
  <si>
    <t xml:space="preserve">2C pré imp</t>
  </si>
  <si>
    <t xml:space="preserve">2CH</t>
  </si>
  <si>
    <t xml:space="preserve">2UU</t>
  </si>
  <si>
    <t xml:space="preserve">2VV</t>
  </si>
  <si>
    <t xml:space="preserve">2WW</t>
  </si>
  <si>
    <t xml:space="preserve">2XX pré imp</t>
  </si>
  <si>
    <t xml:space="preserve">2XX</t>
  </si>
  <si>
    <t xml:space="preserve">2YY pré imp</t>
  </si>
  <si>
    <t xml:space="preserve">2YY</t>
  </si>
  <si>
    <t xml:space="preserve">2ZZ pré imp</t>
  </si>
  <si>
    <t xml:space="preserve">2ZZ</t>
  </si>
  <si>
    <t xml:space="preserve">2DC pré imp</t>
  </si>
  <si>
    <t xml:space="preserve">2DC</t>
  </si>
  <si>
    <t xml:space="preserve">2FU pré imp</t>
  </si>
  <si>
    <t xml:space="preserve">2FU</t>
  </si>
  <si>
    <t xml:space="preserve">2TS pré imp</t>
  </si>
  <si>
    <t xml:space="preserve">2TS</t>
  </si>
  <si>
    <t xml:space="preserve">2TR pré imp</t>
  </si>
  <si>
    <t xml:space="preserve">2TR</t>
  </si>
  <si>
    <t xml:space="preserve">2TT pré imp</t>
  </si>
  <si>
    <t xml:space="preserve">2TT</t>
  </si>
  <si>
    <t xml:space="preserve">2TQ pré imp</t>
  </si>
  <si>
    <t xml:space="preserve">2TQ</t>
  </si>
  <si>
    <t xml:space="preserve">2TZ pré imp</t>
  </si>
  <si>
    <t xml:space="preserve">2TZ</t>
  </si>
  <si>
    <t xml:space="preserve">2CG pré imp</t>
  </si>
  <si>
    <t xml:space="preserve">2CG</t>
  </si>
  <si>
    <t xml:space="preserve">2BH</t>
  </si>
  <si>
    <t xml:space="preserve">2BH pré imp</t>
  </si>
  <si>
    <t xml:space="preserve">2DF</t>
  </si>
  <si>
    <t xml:space="preserve">2DG pré imp</t>
  </si>
  <si>
    <t xml:space="preserve">2DG</t>
  </si>
  <si>
    <t xml:space="preserve">2DI pré imp</t>
  </si>
  <si>
    <t xml:space="preserve">2DI</t>
  </si>
  <si>
    <t xml:space="preserve">2CA pré imp</t>
  </si>
  <si>
    <t xml:space="preserve">2CA</t>
  </si>
  <si>
    <t xml:space="preserve">2AB pré imp</t>
  </si>
  <si>
    <t xml:space="preserve">2AB</t>
  </si>
  <si>
    <t xml:space="preserve">2CK pré imp</t>
  </si>
  <si>
    <t xml:space="preserve">2CK</t>
  </si>
  <si>
    <t xml:space="preserve">2EE pré imp</t>
  </si>
  <si>
    <t xml:space="preserve">2EE</t>
  </si>
  <si>
    <t xml:space="preserve">2OP cochez</t>
  </si>
  <si>
    <t xml:space="preserve">
4BE</t>
  </si>
  <si>
    <t xml:space="preserve">4BK</t>
  </si>
  <si>
    <t xml:space="preserve">Nom du
locataire
et adresse</t>
  </si>
  <si>
    <t xml:space="preserve">4BA</t>
  </si>
  <si>
    <t xml:space="preserve">4BL</t>
  </si>
  <si>
    <t xml:space="preserve">4BB</t>
  </si>
  <si>
    <t xml:space="preserve">4BC</t>
  </si>
  <si>
    <t xml:space="preserve">4BD</t>
  </si>
  <si>
    <t xml:space="preserve">4BN cochez</t>
  </si>
  <si>
    <t xml:space="preserve">4BZ cochez</t>
  </si>
  <si>
    <t xml:space="preserve">cgs ded</t>
  </si>
  <si>
    <t xml:space="preserve">6DE</t>
  </si>
  <si>
    <t xml:space="preserve">6EL</t>
  </si>
  <si>
    <t xml:space="preserve">6EM</t>
  </si>
  <si>
    <t xml:space="preserve">6GU</t>
  </si>
  <si>
    <t xml:space="preserve">Nom et
adresse des
bénéficiaires</t>
  </si>
  <si>
    <t xml:space="preserve">6NS</t>
  </si>
  <si>
    <t xml:space="preserve">6RS</t>
  </si>
  <si>
    <t xml:space="preserve">Plafond de
déduction
Info Déclarant 1</t>
  </si>
  <si>
    <t xml:space="preserve">6PS</t>
  </si>
  <si>
    <t xml:space="preserve">Corrigez</t>
  </si>
  <si>
    <t xml:space="preserve">6QR cochez</t>
  </si>
  <si>
    <t xml:space="preserve">6OS</t>
  </si>
  <si>
    <t xml:space="preserve">6QS</t>
  </si>
  <si>
    <t xml:space="preserve">6NT</t>
  </si>
  <si>
    <t xml:space="preserve">6RT</t>
  </si>
  <si>
    <t xml:space="preserve">Plafond de
déduction
Info – Déclarant 2</t>
  </si>
  <si>
    <t xml:space="preserve">6PT</t>
  </si>
  <si>
    <t xml:space="preserve">6OT</t>
  </si>
  <si>
    <t xml:space="preserve">6QT</t>
  </si>
  <si>
    <t xml:space="preserve">6NU</t>
  </si>
  <si>
    <t xml:space="preserve">6RU</t>
  </si>
  <si>
    <t xml:space="preserve">Plafond de
déduction
Info – déclarant 3</t>
  </si>
  <si>
    <t xml:space="preserve">6PU</t>
  </si>
  <si>
    <t xml:space="preserve">6QW cochez</t>
  </si>
  <si>
    <t xml:space="preserve">6OU</t>
  </si>
  <si>
    <t xml:space="preserve">6QU</t>
  </si>
  <si>
    <t xml:space="preserve">
7UD</t>
  </si>
  <si>
    <t xml:space="preserve">7UJ</t>
  </si>
  <si>
    <t xml:space="preserve">7UF</t>
  </si>
  <si>
    <t xml:space="preserve">dépenses
emploi à
domicile</t>
  </si>
  <si>
    <t xml:space="preserve">7DB</t>
  </si>
  <si>
    <t xml:space="preserve">aides pour
l’emploi à
domicile</t>
  </si>
  <si>
    <t xml:space="preserve">7DR</t>
  </si>
  <si>
    <t xml:space="preserve">7DL</t>
  </si>
  <si>
    <t xml:space="preserve">7DQ cochez</t>
  </si>
  <si>
    <t xml:space="preserve">7DG cochez</t>
  </si>
  <si>
    <t xml:space="preserve">autres Réd</t>
  </si>
  <si>
    <t xml:space="preserve">
Retenues
à la source
déclarant 1</t>
  </si>
  <si>
    <t xml:space="preserve">8HV</t>
  </si>
  <si>
    <t xml:space="preserve">8HW</t>
  </si>
  <si>
    <t xml:space="preserve">8HX</t>
  </si>
  <si>
    <t xml:space="preserve">8HY</t>
  </si>
  <si>
    <t xml:space="preserve">8HZ</t>
  </si>
  <si>
    <t xml:space="preserve">retenues
à la source
déclarant 2</t>
  </si>
  <si>
    <t xml:space="preserve">8IV</t>
  </si>
  <si>
    <t xml:space="preserve">8IW</t>
  </si>
  <si>
    <t xml:space="preserve">8IX</t>
  </si>
  <si>
    <t xml:space="preserve">8IY</t>
  </si>
  <si>
    <t xml:space="preserve">8IZ</t>
  </si>
  <si>
    <t xml:space="preserve">8JV</t>
  </si>
  <si>
    <t xml:space="preserve">8JW</t>
  </si>
  <si>
    <t xml:space="preserve">8JX</t>
  </si>
  <si>
    <t xml:space="preserve">8JY</t>
  </si>
  <si>
    <t xml:space="preserve">8JZ</t>
  </si>
  <si>
    <t xml:space="preserve">8KV</t>
  </si>
  <si>
    <t xml:space="preserve">8KW</t>
  </si>
  <si>
    <t xml:space="preserve">8KX</t>
  </si>
  <si>
    <t xml:space="preserve">8KY</t>
  </si>
  <si>
    <t xml:space="preserve">8KZ</t>
  </si>
  <si>
    <t xml:space="preserve">8TK</t>
  </si>
  <si>
    <t xml:space="preserve">non résid
retenue en
france</t>
  </si>
  <si>
    <t xml:space="preserve">8TA</t>
  </si>
  <si>
    <t xml:space="preserve">Plus-values
en rep d’imp</t>
  </si>
  <si>
    <t xml:space="preserve">8UT</t>
  </si>
  <si>
    <t xml:space="preserve">8FV cochez</t>
  </si>
  <si>
    <t xml:space="preserve">8TT cochez</t>
  </si>
  <si>
    <t xml:space="preserve">8UU cochez</t>
  </si>
  <si>
    <t xml:space="preserve">info connues</t>
  </si>
  <si>
    <t xml:space="preserve">9YF</t>
  </si>
  <si>
    <t xml:space="preserve">YH</t>
  </si>
  <si>
    <t xml:space="preserve">YK</t>
  </si>
  <si>
    <t xml:space="preserve">YT</t>
  </si>
  <si>
    <t xml:space="preserve">YU</t>
  </si>
  <si>
    <t xml:space="preserve">YZ</t>
  </si>
  <si>
    <r>
      <rPr>
        <sz val="11"/>
        <color rgb="FF000000"/>
        <rFont val="Arial"/>
        <family val="0"/>
        <charset val="1"/>
      </rPr>
      <t xml:space="preserve">Mis
43
</t>
    </r>
    <r>
      <rPr>
        <sz val="11"/>
        <color rgb="FF000000"/>
        <rFont val="Noto Sans CJK SC"/>
        <family val="2"/>
        <charset val="1"/>
      </rPr>
      <t xml:space="preserve">日</t>
    </r>
  </si>
  <si>
    <t xml:space="preserve">2022</t>
  </si>
  <si>
    <t xml:space="preserve">30 04 237 381 418</t>
  </si>
  <si>
    <t xml:space="preserve">30 04 237 393 430</t>
  </si>
  <si>
    <t xml:space="preserve">9 996 685</t>
  </si>
  <si>
    <t xml:space="preserve">- 19102022</t>
  </si>
  <si>
    <t xml:space="preserve">؟</t>
  </si>
  <si>
    <t xml:space="preserve">. 83430</t>
  </si>
  <si>
    <t xml:space="preserve">ST MANDRIER</t>
  </si>
  <si>
    <t xml:space="preserve">☐
deve</t>
  </si>
  <si>
    <t xml:space="preserve">noi</t>
  </si>
  <si>
    <t xml:space="preserve">E</t>
  </si>
  <si>
    <t xml:space="preserve">2023</t>
  </si>
  <si>
    <t xml:space="preserve">PROPRIÉTAIRE
LOCATAIRE COLOCATAIRE HEBERGE GRATUITEMENT</t>
  </si>
  <si>
    <t xml:space="preserve">THOMASTE
01.01 1960</t>
  </si>
  <si>
    <t xml:space="preserve">01 01 1969
930
NOISY LEG</t>
  </si>
  <si>
    <t xml:space="preserve">930</t>
  </si>
  <si>
    <t xml:space="preserve">NOISY LE GRAND</t>
  </si>
  <si>
    <t xml:space="preserve">DÉPARTEMENT</t>
  </si>
  <si>
    <t xml:space="preserve">COMMUNE OU PAYS SI NÉ(1) À L'ÉTRANGER</t>
  </si>
  <si>
    <t xml:space="preserve">Corrino
THOMASTE
uge suns
prend</t>
  </si>
  <si>
    <t xml:space="preserve">PRENOM-JEC
01 01 1969</t>
  </si>
  <si>
    <t xml:space="preserve">LE GRA</t>
  </si>
  <si>
    <t xml:space="preserve">COMMUNE OU PAYS NE() A L'ETRANGER</t>
  </si>
  <si>
    <t xml:space="preserve">PARTHOMASTE</t>
  </si>
  <si>
    <t xml:space="preserve">J'ai divorcé</t>
  </si>
  <si>
    <t xml:space="preserve">ST TROPES</t>
  </si>
  <si>
    <t xml:space="preserve">1510512023</t>
  </si>
  <si>
    <t xml:space="preserve">ទ</t>
  </si>
  <si>
    <t xml:space="preserve">OIF</t>
  </si>
  <si>
    <t xml:space="preserve">F 3</t>
  </si>
  <si>
    <t xml:space="preserve">2008</t>
  </si>
  <si>
    <t xml:space="preserve">2011</t>
  </si>
  <si>
    <t xml:space="preserve">77</t>
  </si>
  <si>
    <t xml:space="preserve">тото Pipo</t>
  </si>
  <si>
    <t xml:space="preserve">Do
0609 1992</t>
  </si>
  <si>
    <t xml:space="preserve">PARIS</t>
  </si>
  <si>
    <t xml:space="preserve">CoCo
11
CHANEL
119195</t>
  </si>
  <si>
    <t xml:space="preserve">11/10/1995</t>
  </si>
  <si>
    <t xml:space="preserve">Strasbourds</t>
  </si>
  <si>
    <t xml:space="preserve">andne
e c</t>
  </si>
  <si>
    <t xml:space="preserve">de la</t>
  </si>
  <si>
    <t xml:space="preserve">Nom, prenom, obte ex
10Issur</t>
  </si>
  <si>
    <t xml:space="preserve">INFORMATIONS
Merci de prenche
en
comple
mon
divorce</t>
  </si>
  <si>
    <t xml:space="preserve">RENSEIGNEZ VOTRE RIB SUR VOTRE COMPTE FISCAL EN LIGNE</t>
  </si>
  <si>
    <t xml:space="preserve">50000</t>
  </si>
  <si>
    <t xml:space="preserve">CHEZ</t>
  </si>
  <si>
    <t xml:space="preserve">CLARANT</t>
  </si>
  <si>
    <t xml:space="preserve">DECLARANT 1</t>
  </si>
  <si>
    <t xml:space="preserve">DECLARANT 2</t>
  </si>
  <si>
    <t xml:space="preserve">3</t>
  </si>
  <si>
    <t xml:space="preserve">DI
DECLARA</t>
  </si>
  <si>
    <t xml:space="preserve">25000
D</t>
  </si>
  <si>
    <t xml:space="preserve">1 PERS. A CHARGE</t>
  </si>
  <si>
    <t xml:space="preserve">4000</t>
  </si>
  <si>
    <t xml:space="preserve">CL</t>
  </si>
  <si>
    <t xml:space="preserve">107</t>
  </si>
  <si>
    <t xml:space="preserve">168</t>
  </si>
  <si>
    <t xml:space="preserve">1 INFANT</t>
  </si>
  <si>
    <t xml:space="preserve">2 INFANT</t>
  </si>
  <si>
    <t xml:space="preserve">MUD</t>
  </si>
  <si>
    <t xml:space="preserve">20 464</t>
  </si>
  <si>
    <t xml:space="preserve">404</t>
  </si>
  <si>
    <t xml:space="preserve">8 228</t>
  </si>
  <si>
    <t xml:space="preserve">ERS
A CHARGE</t>
  </si>
  <si>
    <t xml:space="preserve">උපව</t>
  </si>
  <si>
    <t xml:space="preserve">aire
1 475</t>
  </si>
  <si>
    <t xml:space="preserve">DECLARANT 1
9</t>
  </si>
  <si>
    <t xml:space="preserve">R0000.</t>
  </si>
  <si>
    <t xml:space="preserve">Y</t>
  </si>
  <si>
    <t xml:space="preserve">Z</t>
  </si>
  <si>
    <t xml:space="preserve">"
EN</t>
  </si>
  <si>
    <t xml:space="preserve">30 04 237 417 454</t>
  </si>
  <si>
    <t xml:space="preserve">230 04 237 422 459</t>
  </si>
  <si>
    <t xml:space="preserve">9 996 199</t>
  </si>
  <si>
    <t xml:space="preserve">T</t>
  </si>
  <si>
    <t xml:space="preserve">PROPRIÉTAIRE
LOCATAIRE COLOCATAIRE HÉBERGE GRATUITEMENT</t>
  </si>
  <si>
    <t xml:space="preserve">PROVSX
01.01 1960</t>
  </si>
  <si>
    <t xml:space="preserve">DEPARTEMENT</t>
  </si>
  <si>
    <t xml:space="preserve">COMMUNE OU PAYS SI NÉ(E) À L'ÉTRANGER</t>
  </si>
  <si>
    <t xml:space="preserve">Corrinor
PROVSX
suis le</t>
  </si>
  <si>
    <t xml:space="preserve">PRENOM-JEC
01.01 1969</t>
  </si>
  <si>
    <t xml:space="preserve">01 01 1969
930
NOISY LE G</t>
  </si>
  <si>
    <t xml:space="preserve">LE</t>
  </si>
  <si>
    <t xml:space="preserve">PARPROVSX</t>
  </si>
  <si>
    <t xml:space="preserve">Corring</t>
  </si>
  <si>
    <t xml:space="preserve">PAU</t>
  </si>
  <si>
    <t xml:space="preserve">12
ROUST
2023</t>
  </si>
  <si>
    <t xml:space="preserve">110</t>
  </si>
  <si>
    <t xml:space="preserve">F 1</t>
  </si>
  <si>
    <t xml:space="preserve">nvalidite
c</t>
  </si>
  <si>
    <t xml:space="preserve">ou de la</t>
  </si>
  <si>
    <t xml:space="preserve">ld
five
Va</t>
  </si>
  <si>
    <t xml:space="preserve">Nom, prenom
de naisson</t>
  </si>
  <si>
    <t xml:space="preserve">INFORMATIONS
де
n'ai
pas
travaille te l'année</t>
  </si>
  <si>
    <t xml:space="preserve">35000</t>
  </si>
  <si>
    <t xml:space="preserve">8532</t>
  </si>
  <si>
    <t xml:space="preserve">DÉCLARANT 1</t>
  </si>
  <si>
    <t xml:space="preserve">ELEARANT</t>
  </si>
  <si>
    <t xml:space="preserve">1</t>
  </si>
  <si>
    <t xml:space="preserve">*
400</t>
  </si>
  <si>
    <t xml:space="preserve">2600</t>
  </si>
  <si>
    <t xml:space="preserve">204</t>
  </si>
  <si>
    <t xml:space="preserve">1 ENTANT</t>
  </si>
  <si>
    <t xml:space="preserve">*******
en fein
***********RA</t>
  </si>
  <si>
    <t xml:space="preserve">5 400</t>
  </si>
  <si>
    <t xml:space="preserve">4 500</t>
  </si>
  <si>
    <t xml:space="preserve">A CHARGE</t>
  </si>
  <si>
    <t xml:space="preserve">9 000</t>
  </si>
  <si>
    <t xml:space="preserve">400</t>
  </si>
  <si>
    <t xml:space="preserve">730</t>
  </si>
  <si>
    <t xml:space="preserve">T2૦૦</t>
  </si>
  <si>
    <t xml:space="preserve">aire
40</t>
  </si>
  <si>
    <t xml:space="preserve">X</t>
  </si>
  <si>
    <t xml:space="preserve">+3</t>
  </si>
  <si>
    <t xml:space="preserve">05 27 367 259 440</t>
  </si>
  <si>
    <t xml:space="preserve">218 83 325 704 456</t>
  </si>
  <si>
    <t xml:space="preserve">9 997 920</t>
  </si>
  <si>
    <t xml:space="preserve">ㅁ
VERI</t>
  </si>
  <si>
    <t xml:space="preserve">MODESTE ALBERT JUSTE ULRICH GU
01.01 1930</t>
  </si>
  <si>
    <t xml:space="preserve">01 01 1930
930
NOISY LEG</t>
  </si>
  <si>
    <t xml:space="preserve">Corringt
MAUCOURANT
dosage sans le pre</t>
  </si>
  <si>
    <t xml:space="preserve">JOUFFE</t>
  </si>
  <si>
    <t xml:space="preserve">PRENOM-JEC
01 01 1980</t>
  </si>
  <si>
    <t xml:space="preserve">01 01 1980
930
NOISY LEG</t>
  </si>
  <si>
    <t xml:space="preserve">COMMUNE OU PAYS SIN(1) À L'ÉTRANGER</t>
  </si>
  <si>
    <t xml:space="preserve">PARMAUCOURA</t>
  </si>
  <si>
    <t xml:space="preserve">Corriger</t>
  </si>
  <si>
    <t xml:space="preserve">St
main</t>
  </si>
  <si>
    <t xml:space="preserve">ли 07 8023</t>
  </si>
  <si>
    <t xml:space="preserve">DOT</t>
  </si>
  <si>
    <t xml:space="preserve">dite</t>
  </si>
  <si>
    <t xml:space="preserve">alidite</t>
  </si>
  <si>
    <t xml:space="preserve">prenom, dace
haisson</t>
  </si>
  <si>
    <t xml:space="preserve">32000</t>
  </si>
  <si>
    <t xml:space="preserve">4050</t>
  </si>
  <si>
    <t xml:space="preserve">DE
DECLARA</t>
  </si>
  <si>
    <t xml:space="preserve">16008</t>
  </si>
  <si>
    <t xml:space="preserve">430</t>
  </si>
  <si>
    <t xml:space="preserve">- 458</t>
  </si>
  <si>
    <t xml:space="preserve">235</t>
  </si>
  <si>
    <t xml:space="preserve">Neant</t>
  </si>
  <si>
    <t xml:space="preserve">18000</t>
  </si>
  <si>
    <t xml:space="preserve">ч гоо</t>
  </si>
  <si>
    <t xml:space="preserve">ENFANT</t>
  </si>
  <si>
    <t xml:space="preserve">INVOINE</t>
  </si>
  <si>
    <t xml:space="preserve">16 000</t>
  </si>
  <si>
    <t xml:space="preserve">4 114</t>
  </si>
  <si>
    <t xml:space="preserve">PERS. A CHARGE</t>
  </si>
  <si>
    <t xml:space="preserve">tt</t>
  </si>
  <si>
    <t xml:space="preserve">fe©c</t>
  </si>
  <si>
    <t xml:space="preserve">૨૧૨૨</t>
  </si>
  <si>
    <t xml:space="preserve">r</t>
  </si>
  <si>
    <t xml:space="preserve">aire
8 803</t>
  </si>
  <si>
    <t xml:space="preserve">17</t>
  </si>
  <si>
    <t xml:space="preserve">Bt
www</t>
  </si>
  <si>
    <t xml:space="preserve">30 04 263 745 210</t>
  </si>
  <si>
    <t xml:space="preserve">2</t>
  </si>
  <si>
    <t xml:space="preserve">9 996 678</t>
  </si>
  <si>
    <t xml:space="preserve">8</t>
  </si>
  <si>
    <t xml:space="preserve">заводон, р</t>
  </si>
  <si>
    <t xml:space="preserve">78123</t>
  </si>
  <si>
    <t xml:space="preserve">트</t>
  </si>
  <si>
    <t xml:space="preserve">PROPRIÉTAIRE LOCATAIRE COLOCATAIRE HÉBERGE GRATUITEMENT</t>
  </si>
  <si>
    <t xml:space="preserve">DUQUETTE
01.01.1988</t>
  </si>
  <si>
    <t xml:space="preserve">01 01 1988
930
NOISY LEG</t>
  </si>
  <si>
    <t xml:space="preserve">COMMUNE OU PAYS SINE() A L'ETRANGER</t>
  </si>
  <si>
    <t xml:space="preserve">Corrigaz
DUQUETTE
suns le pren</t>
  </si>
  <si>
    <t xml:space="preserve">COMMUNE OU PAYS SI NÉ(E) À L'ETRANGER</t>
  </si>
  <si>
    <t xml:space="preserve">Corrino</t>
  </si>
  <si>
    <t xml:space="preserve">Toto</t>
  </si>
  <si>
    <t xml:space="preserve">22021 holro</t>
  </si>
  <si>
    <t xml:space="preserve">011</t>
  </si>
  <si>
    <t xml:space="preserve">a</t>
  </si>
  <si>
    <t xml:space="preserve">2 0</t>
  </si>
  <si>
    <t xml:space="preserve">23</t>
  </si>
  <si>
    <t xml:space="preserve">TEST</t>
  </si>
  <si>
    <t xml:space="preserve">validite
FIV
c</t>
  </si>
  <si>
    <t xml:space="preserve">Nom prenom
cerne
naissanc</t>
  </si>
  <si>
    <t xml:space="preserve">DECLARANT 1
1500</t>
  </si>
  <si>
    <t xml:space="preserve">DECLARANT 1
53260</t>
  </si>
  <si>
    <t xml:space="preserve">DÉCLARANT 2</t>
  </si>
  <si>
    <t xml:space="preserve">DECLARAL</t>
  </si>
  <si>
    <t xml:space="preserve">&lt;
goo</t>
  </si>
  <si>
    <t xml:space="preserve">- ૨૦૦૦</t>
  </si>
  <si>
    <t xml:space="preserve">58000</t>
  </si>
  <si>
    <t xml:space="preserve">2000</t>
  </si>
  <si>
    <t xml:space="preserve">13</t>
  </si>
  <si>
    <t xml:space="preserve">INVINE E</t>
  </si>
  <si>
    <t xml:space="preserve">INVINT</t>
  </si>
  <si>
    <t xml:space="preserve">5 3250</t>
  </si>
  <si>
    <t xml:space="preserve">5</t>
  </si>
  <si>
    <t xml:space="preserve">100VH) V</t>
  </si>
  <si>
    <t xml:space="preserve">750</t>
  </si>
  <si>
    <t xml:space="preserve">100</t>
  </si>
  <si>
    <t xml:space="preserve">4500</t>
  </si>
  <si>
    <t xml:space="preserve">aire
36</t>
  </si>
  <si>
    <t xml:space="preserve">AM
15.30
4</t>
  </si>
  <si>
    <t xml:space="preserve">30 04 237 349 386</t>
  </si>
  <si>
    <t xml:space="preserve">2 30 04 237 358 395</t>
  </si>
  <si>
    <t xml:space="preserve">9 996 168</t>
  </si>
  <si>
    <t xml:space="preserve">-24 06 20 22</t>
  </si>
  <si>
    <t xml:space="preserve">- 53</t>
  </si>
  <si>
    <t xml:space="preserve">į
rue
Léon Desoyer</t>
  </si>
  <si>
    <t xml:space="preserve">78000</t>
  </si>
  <si>
    <t xml:space="preserve">VERSA ILLES</t>
  </si>
  <si>
    <t xml:space="preserve">x
LOCATE</t>
  </si>
  <si>
    <t xml:space="preserve">VE</t>
  </si>
  <si>
    <t xml:space="preserve">JACQUIE2
ROBERTO</t>
  </si>
  <si>
    <t xml:space="preserve">t</t>
  </si>
  <si>
    <t xml:space="preserve">220320 23</t>
  </si>
  <si>
    <t xml:space="preserve">-127</t>
  </si>
  <si>
    <t xml:space="preserve">avenue
de la République</t>
  </si>
  <si>
    <t xml:space="preserve">62000</t>
  </si>
  <si>
    <t xml:space="preserve">ARRAS</t>
  </si>
  <si>
    <t xml:space="preserve">64</t>
  </si>
  <si>
    <t xml:space="preserve">9</t>
  </si>
  <si>
    <t xml:space="preserve">Ε</t>
  </si>
  <si>
    <t xml:space="preserve">Les Alouettes</t>
  </si>
  <si>
    <t xml:space="preserve">-3</t>
  </si>
  <si>
    <t xml:space="preserve">PROPRIETAIRE
LOCATAIRE
COLOCATAIRE HEBERGÉ GRATUITEMENT
4.</t>
  </si>
  <si>
    <t xml:space="preserve">ALVITES
01.01.1969
2 s</t>
  </si>
  <si>
    <t xml:space="preserve">25101969</t>
  </si>
  <si>
    <t xml:space="preserve">930
62</t>
  </si>
  <si>
    <t xml:space="preserve">NOISY LE GRAND
ARRAS</t>
  </si>
  <si>
    <t xml:space="preserve">DEPARTEMENT
P</t>
  </si>
  <si>
    <t xml:space="preserve">Corrigat
ALVITES
suns le prefi</t>
  </si>
  <si>
    <t xml:space="preserve">GARGOT</t>
  </si>
  <si>
    <t xml:space="preserve">PRENOM-JEC
01.01.1969
2108 19</t>
  </si>
  <si>
    <t xml:space="preserve">Co</t>
  </si>
  <si>
    <t xml:space="preserve">930
59</t>
  </si>
  <si>
    <t xml:space="preserve">LILLE</t>
  </si>
  <si>
    <t xml:space="preserve">COMMUNE OU PAYS SI N(E) À L'ÉTRANGER</t>
  </si>
  <si>
    <t xml:space="preserve">PARALVITES</t>
  </si>
  <si>
    <t xml:space="preserve">Arras</t>
  </si>
  <si>
    <t xml:space="preserve">22/05/23</t>
  </si>
  <si>
    <t xml:space="preserve">X.</t>
  </si>
  <si>
    <t xml:space="preserve">2408 2 0 2 2</t>
  </si>
  <si>
    <t xml:space="preserve">t 8 678 22 2ht 85 F</t>
  </si>
  <si>
    <t xml:space="preserve">□</t>
  </si>
  <si>
    <t xml:space="preserve">x</t>
  </si>
  <si>
    <t xml:space="preserve">0</t>
  </si>
  <si>
    <t xml:space="preserve">CORNILLE
Jo sé</t>
  </si>
  <si>
    <t xml:space="preserve">F8/501FZ</t>
  </si>
  <si>
    <t xml:space="preserve">Bethune</t>
  </si>
  <si>
    <t xml:space="preserve">MARCHAND
Camille</t>
  </si>
  <si>
    <t xml:space="preserve">221021 20</t>
  </si>
  <si>
    <t xml:space="preserve">PL20 00</t>
  </si>
  <si>
    <t xml:space="preserve">roiny prefiom,</t>
  </si>
  <si>
    <t xml:space="preserve">4SPN 62</t>
  </si>
  <si>
    <t xml:space="preserve">45260</t>
  </si>
  <si>
    <t xml:space="preserve">540</t>
  </si>
  <si>
    <t xml:space="preserve">J</t>
  </si>
  <si>
    <t xml:space="preserve">5000</t>
  </si>
  <si>
    <t xml:space="preserve">Zohz</t>
  </si>
  <si>
    <t xml:space="preserve">DECLARANT</t>
  </si>
  <si>
    <t xml:space="preserve">1242</t>
  </si>
  <si>
    <t xml:space="preserve">453</t>
  </si>
  <si>
    <t xml:space="preserve">30 OSO</t>
  </si>
  <si>
    <t xml:space="preserve">300</t>
  </si>
  <si>
    <t xml:space="preserve">300
807</t>
  </si>
  <si>
    <t xml:space="preserve">K
5280</t>
  </si>
  <si>
    <t xml:space="preserve">ogsh s</t>
  </si>
  <si>
    <t xml:space="preserve">1003</t>
  </si>
  <si>
    <t xml:space="preserve">B</t>
  </si>
  <si>
    <t xml:space="preserve">R230</t>
  </si>
  <si>
    <t xml:space="preserve">580</t>
  </si>
  <si>
    <t xml:space="preserve">40</t>
  </si>
  <si>
    <t xml:space="preserve">4280</t>
  </si>
  <si>
    <t xml:space="preserve">26000</t>
  </si>
  <si>
    <t xml:space="preserve">2 257</t>
  </si>
  <si>
    <t xml:space="preserve">620</t>
  </si>
  <si>
    <t xml:space="preserve">Lourent
DE CAMOURE
-78 rue de la Côte - 78000 VERSAILLES</t>
  </si>
  <si>
    <t xml:space="preserve">6153</t>
  </si>
  <si>
    <t xml:space="preserve">20 690</t>
  </si>
  <si>
    <t xml:space="preserve">820</t>
  </si>
  <si>
    <t xml:space="preserve">250</t>
  </si>
  <si>
    <t xml:space="preserve">50</t>
  </si>
  <si>
    <t xml:space="preserve">073F</t>
  </si>
  <si>
    <t xml:space="preserve">82</t>
  </si>
  <si>
    <t xml:space="preserve">1080</t>
  </si>
  <si>
    <t xml:space="preserve">83</t>
  </si>
  <si>
    <t xml:space="preserve">03F</t>
  </si>
  <si>
    <t xml:space="preserve">-S4</t>
  </si>
  <si>
    <t xml:space="preserve">128</t>
  </si>
  <si>
    <t xml:space="preserve">63</t>
  </si>
  <si>
    <t xml:space="preserve">xM
L</t>
  </si>
  <si>
    <t xml:space="preserve">30 04 212 692 257</t>
  </si>
  <si>
    <t xml:space="preserve">230 04 212 695 260</t>
  </si>
  <si>
    <t xml:space="preserve">P
9 996 194</t>
  </si>
  <si>
    <t xml:space="preserve">[</t>
  </si>
  <si>
    <t xml:space="preserve">CIPSJ
01.01.1972</t>
  </si>
  <si>
    <t xml:space="preserve">01 01 1972
930
NOISY LEG</t>
  </si>
  <si>
    <t xml:space="preserve">Corrigor
CIPSJ
usage sans le</t>
  </si>
  <si>
    <t xml:space="preserve">22.28</t>
  </si>
  <si>
    <t xml:space="preserve">05 12
22 78</t>
  </si>
  <si>
    <t xml:space="preserve">CIPSJ</t>
  </si>
  <si>
    <t xml:space="preserve">COMMUNE OU PAYS SI NE(1) À L'ETRANGER</t>
  </si>
  <si>
    <t xml:space="preserve">PARCIPSJ CIPSJ</t>
  </si>
  <si>
    <t xml:space="preserve">Corrinoz
૨૦૦૪ ૦૪ O</t>
  </si>
  <si>
    <t xml:space="preserve">61 30 87</t>
  </si>
  <si>
    <t xml:space="preserve">คว
ด</t>
  </si>
  <si>
    <t xml:space="preserve">410712025</t>
  </si>
  <si>
    <t xml:space="preserve">2.202</t>
  </si>
  <si>
    <t xml:space="preserve">aunup</t>
  </si>
  <si>
    <t xml:space="preserve">Jite</t>
  </si>
  <si>
    <t xml:space="preserve">renon
ned de naissance</t>
  </si>
  <si>
    <t xml:space="preserve">CS3K</t>
  </si>
  <si>
    <t xml:space="preserve">05.02, 19४५</t>
  </si>
  <si>
    <t xml:space="preserve">INFORMATIONS
Je
n'ai
pas changé d'acheme</t>
  </si>
  <si>
    <t xml:space="preserve">XYZOO P Q R S</t>
  </si>
  <si>
    <t xml:space="preserve">૨૨ ૦</t>
  </si>
  <si>
    <t xml:space="preserve">422</t>
  </si>
  <si>
    <t xml:space="preserve">35625</t>
  </si>
  <si>
    <t xml:space="preserve">F 530</t>
  </si>
  <si>
    <t xml:space="preserve">9500</t>
  </si>
  <si>
    <t xml:space="preserve">4.600</t>
  </si>
  <si>
    <t xml:space="preserve">- 300
O</t>
  </si>
  <si>
    <t xml:space="preserve">22710</t>
  </si>
  <si>
    <t xml:space="preserve">25 INFANT</t>
  </si>
  <si>
    <t xml:space="preserve">INFANT</t>
  </si>
  <si>
    <t xml:space="preserve">чтбо</t>
  </si>
  <si>
    <t xml:space="preserve">CHARGE</t>
  </si>
  <si>
    <t xml:space="preserve">200
12</t>
  </si>
  <si>
    <t xml:space="preserve">120</t>
  </si>
  <si>
    <t xml:space="preserve">z</t>
  </si>
  <si>
    <t xml:space="preserve">30 04 131 483 297</t>
  </si>
  <si>
    <t xml:space="preserve">¹30 04 200 718 036</t>
  </si>
  <si>
    <t xml:space="preserve">9.996 159</t>
  </si>
  <si>
    <t xml:space="preserve">"E</t>
  </si>
  <si>
    <t xml:space="preserve">PROPRIÉTAIRE
LOCATAIRE COLOCATAIRE HÉBERGÉ GRATUITEMENT</t>
  </si>
  <si>
    <t xml:space="preserve">ZZBG
01.01.1971</t>
  </si>
  <si>
    <t xml:space="preserve">01 01 1971
930
NOISY LEG</t>
  </si>
  <si>
    <t xml:space="preserve">Corrinot
ZZBG
sans le pres</t>
  </si>
  <si>
    <t xml:space="preserve">LE GRAN</t>
  </si>
  <si>
    <t xml:space="preserve">PARZZBG</t>
  </si>
  <si>
    <t xml:space="preserve">Corrinc</t>
  </si>
  <si>
    <t xml:space="preserve">Days</t>
  </si>
  <si>
    <t xml:space="preserve">002
ه</t>
  </si>
  <si>
    <t xml:space="preserve">Nom preniomt date
ed de nuisson</t>
  </si>
  <si>
    <t xml:space="preserve">68006</t>
  </si>
  <si>
    <t xml:space="preserve">ECLARANT
1</t>
  </si>
  <si>
    <t xml:space="preserve">مممو</t>
  </si>
  <si>
    <t xml:space="preserve">-00-0</t>
  </si>
  <si>
    <t xml:space="preserve">1 PERS. A CHARGE
12m</t>
  </si>
  <si>
    <t xml:space="preserve">1200</t>
  </si>
  <si>
    <t xml:space="preserve">ممهد
-</t>
  </si>
  <si>
    <t xml:space="preserve">680</t>
  </si>
  <si>
    <t xml:space="preserve">EN</t>
  </si>
  <si>
    <t xml:space="preserve">21 INFANT</t>
  </si>
  <si>
    <t xml:space="preserve">16 253</t>
  </si>
  <si>
    <t xml:space="preserve">12 280</t>
  </si>
  <si>
    <t xml:space="preserve">DECLARANT 1
a wood</t>
  </si>
  <si>
    <t xml:space="preserve">06</t>
  </si>
  <si>
    <t xml:space="preserve">12</t>
  </si>
  <si>
    <t xml:space="preserve">포
TAR</t>
  </si>
  <si>
    <t xml:space="preserve">30 04 212 686 251</t>
  </si>
  <si>
    <t xml:space="preserve">35</t>
  </si>
  <si>
    <t xml:space="preserve">RUE DE LA VILLE
8</t>
  </si>
  <si>
    <t xml:space="preserve">oottt</t>
  </si>
  <si>
    <t xml:space="preserve">)
SERRIS</t>
  </si>
  <si>
    <t xml:space="preserve">PERPA
0404ea
demº17</t>
  </si>
  <si>
    <t xml:space="preserve">01-01-1970
930
NOISY LEG</t>
  </si>
  <si>
    <t xml:space="preserve">COMMUNE OU PAYS SI N(X) À L'ETRANGER</t>
  </si>
  <si>
    <t xml:space="preserve">Corrigat
PERPA
usage sans le prenom</t>
  </si>
  <si>
    <t xml:space="preserve">ارا</t>
  </si>
  <si>
    <t xml:space="preserve">06 12 14 1513</t>
  </si>
  <si>
    <t xml:space="preserve">750"</t>
  </si>
  <si>
    <t xml:space="preserve">здопоме апак. соп.</t>
  </si>
  <si>
    <t xml:space="preserve">που ΤΟΝ</t>
  </si>
  <si>
    <t xml:space="preserve">26/2018 V
Aline</t>
  </si>
  <si>
    <t xml:space="preserve">18 106/хос</t>
  </si>
  <si>
    <t xml:space="preserve">31</t>
  </si>
  <si>
    <t xml:space="preserve">TOULOUSE</t>
  </si>
  <si>
    <t xml:space="preserve">COMMUNE OU PAYS SI NE) A L'ETRANGER</t>
  </si>
  <si>
    <t xml:space="preserve">op
21 19
AIESECTOS</t>
  </si>
  <si>
    <t xml:space="preserve">2601030 FIL</t>
  </si>
  <si>
    <t xml:space="preserve">GENOUX</t>
  </si>
  <si>
    <t xml:space="preserve">1г/г 2023</t>
  </si>
  <si>
    <t xml:space="preserve">Хон</t>
  </si>
  <si>
    <t xml:space="preserve">мог
2022</t>
  </si>
  <si>
    <t xml:space="preserve">799 7 9 7 997707</t>
  </si>
  <si>
    <t xml:space="preserve">X=</t>
  </si>
  <si>
    <t xml:space="preserve">2015</t>
  </si>
  <si>
    <t xml:space="preserve">2019</t>
  </si>
  <si>
    <t xml:space="preserve">PLAD</t>
  </si>
  <si>
    <t xml:space="preserve">PA</t>
  </si>
  <si>
    <t xml:space="preserve">Nom
SO
hoissance</t>
  </si>
  <si>
    <t xml:space="preserve">INFORMATIONS
Aucun numéro de déclarant n'a pu vous être attribué cette année ; vous ne pouvez donc déclarer vos revenus en ligne.
Vous pourrez de nouveau accéder à nos services en ligne l'année prochaine.</t>
  </si>
  <si>
    <t xml:space="preserve">185000</t>
  </si>
  <si>
    <t xml:space="preserve">DEC
CLARANT</t>
  </si>
  <si>
    <t xml:space="preserve">376</t>
  </si>
  <si>
    <t xml:space="preserve">010E21</t>
  </si>
  <si>
    <t xml:space="preserve">58tr</t>
  </si>
  <si>
    <t xml:space="preserve">JECLARANT 2</t>
  </si>
  <si>
    <t xml:space="preserve">13000</t>
  </si>
  <si>
    <t xml:space="preserve">B
2750</t>
  </si>
  <si>
    <t xml:space="preserve">87653</t>
  </si>
  <si>
    <t xml:space="preserve">120000</t>
  </si>
  <si>
    <t xml:space="preserve">+DTERV</t>
  </si>
  <si>
    <t xml:space="preserve">ttz</t>
  </si>
  <si>
    <t xml:space="preserve">67300</t>
  </si>
  <si>
    <t xml:space="preserve">shtr</t>
  </si>
  <si>
    <t xml:space="preserve">DO CO</t>
  </si>
  <si>
    <t xml:space="preserve">17-00</t>
  </si>
  <si>
    <t xml:space="preserve">2345</t>
  </si>
  <si>
    <t xml:space="preserve">075</t>
  </si>
  <si>
    <t xml:space="preserve">Paul
Narimbot 25 me du Port 31000 Toulous</t>
  </si>
  <si>
    <t xml:space="preserve">oste</t>
  </si>
  <si>
    <t xml:space="preserve">RES</t>
  </si>
  <si>
    <t xml:space="preserve">NING</t>
  </si>
  <si>
    <t xml:space="preserve">*******</t>
  </si>
  <si>
    <t xml:space="preserve">13614</t>
  </si>
  <si>
    <t xml:space="preserve">O
15000</t>
  </si>
  <si>
    <t xml:space="preserve">17089</t>
  </si>
  <si>
    <t xml:space="preserve">d'impôt perçue par votre conjoint</t>
  </si>
  <si>
    <t xml:space="preserve">DECLARANT 1
1500382</t>
  </si>
  <si>
    <t xml:space="preserve">AS©03%</t>
  </si>
  <si>
    <t xml:space="preserve">12508</t>
  </si>
  <si>
    <t xml:space="preserve">(623
53</t>
  </si>
  <si>
    <t xml:space="preserve">30 04 200 441 270</t>
  </si>
  <si>
    <t xml:space="preserve">30 04 200 454 283</t>
  </si>
  <si>
    <t xml:space="preserve">9 998 104</t>
  </si>
  <si>
    <t xml:space="preserve">MON COL</t>
  </si>
  <si>
    <t xml:space="preserve">78500</t>
  </si>
  <si>
    <t xml:space="preserve">FUELINES</t>
  </si>
  <si>
    <t xml:space="preserve">☐</t>
  </si>
  <si>
    <t xml:space="preserve">PEQUIN
01.01.1960</t>
  </si>
  <si>
    <t xml:space="preserve">01 01 1960
930
NOISY LEG</t>
  </si>
  <si>
    <t xml:space="preserve">COMMUNE OU PAYS SI NE(E) À L'ÉTRANGER</t>
  </si>
  <si>
    <t xml:space="preserve">Corrigat
VUS LU
PEQUIN
usage sans le prenom</t>
  </si>
  <si>
    <t xml:space="preserve">PRENOM-JEC
01.01.1965</t>
  </si>
  <si>
    <t xml:space="preserve">01 01 1965
930
NOISY LEG</t>
  </si>
  <si>
    <t xml:space="preserve">COMMUNE OU PAYS SI NÉ(E)À L'ÉTRANGER</t>
  </si>
  <si>
    <t xml:space="preserve">PARPEQUIN</t>
  </si>
  <si>
    <t xml:space="preserve">Soll</t>
  </si>
  <si>
    <t xml:space="preserve">04112123</t>
  </si>
  <si>
    <t xml:space="preserve">BIF</t>
  </si>
  <si>
    <t xml:space="preserve">城</t>
  </si>
  <si>
    <t xml:space="preserve">A</t>
  </si>
  <si>
    <t xml:space="preserve">85</t>
  </si>
  <si>
    <t xml:space="preserve">BEGYS</t>
  </si>
  <si>
    <t xml:space="preserve">99</t>
  </si>
  <si>
    <t xml:space="preserve">7
zzoz</t>
  </si>
  <si>
    <t xml:space="preserve">validite</t>
  </si>
  <si>
    <t xml:space="preserve">PALE</t>
  </si>
  <si>
    <t xml:space="preserve">renon
Dissance</t>
  </si>
  <si>
    <t xml:space="preserve">10525</t>
  </si>
  <si>
    <t xml:space="preserve">20</t>
  </si>
  <si>
    <t xml:space="preserve">1025</t>
  </si>
  <si>
    <t xml:space="preserve">DI
ECLARANT</t>
  </si>
  <si>
    <t xml:space="preserve">либо</t>
  </si>
  <si>
    <t xml:space="preserve">So</t>
  </si>
  <si>
    <t xml:space="preserve">- 8490</t>
  </si>
  <si>
    <t xml:space="preserve">690</t>
  </si>
  <si>
    <t xml:space="preserve">R
200</t>
  </si>
  <si>
    <t xml:space="preserve">ECLARA</t>
  </si>
  <si>
    <t xml:space="preserve">stos</t>
  </si>
  <si>
    <t xml:space="preserve">N
145</t>
  </si>
  <si>
    <t xml:space="preserve">- 125</t>
  </si>
  <si>
    <t xml:space="preserve">Oshv</t>
  </si>
  <si>
    <t xml:space="preserve">08 st</t>
  </si>
  <si>
    <t xml:space="preserve">Habiba Mabibi 1 Rue du traces 95000 Argentere</t>
  </si>
  <si>
    <t xml:space="preserve">123</t>
  </si>
  <si>
    <t xml:space="preserve">112500</t>
  </si>
  <si>
    <t xml:space="preserve">10500</t>
  </si>
  <si>
    <t xml:space="preserve">125000</t>
  </si>
  <si>
    <t xml:space="preserve">SALOMON 33 rue du châteren 14 .000 CAEN</t>
  </si>
  <si>
    <t xml:space="preserve">1500</t>
  </si>
  <si>
    <t xml:space="preserve">U</t>
  </si>
  <si>
    <t xml:space="preserve">(SD</t>
  </si>
  <si>
    <t xml:space="preserve">DECLARANT 1
75</t>
  </si>
  <si>
    <t xml:space="preserve">-2500</t>
  </si>
  <si>
    <t xml:space="preserve">4200</t>
  </si>
  <si>
    <t xml:space="preserve">150</t>
  </si>
  <si>
    <t xml:space="preserve">RACIS</t>
  </si>
  <si>
    <t xml:space="preserve">30 04 153 075 427</t>
  </si>
  <si>
    <t xml:space="preserve">230 04 200 608 437</t>
  </si>
  <si>
    <t xml:space="preserve">9 996 211</t>
  </si>
  <si>
    <t xml:space="preserve">олойг
2022</t>
  </si>
  <si>
    <t xml:space="preserve">28</t>
  </si>
  <si>
    <t xml:space="preserve">DE LA PORTE DOREE</t>
  </si>
  <si>
    <t xml:space="preserve">95 200</t>
  </si>
  <si>
    <t xml:space="preserve">HERBLAY</t>
  </si>
  <si>
    <t xml:space="preserve">PROPRIETAIRE
LOCATAIRE COLOCATAIRE HEBERGÉ GRATUITEMENT</t>
  </si>
  <si>
    <t xml:space="preserve">DOMMGA
01.01 1970</t>
  </si>
  <si>
    <t xml:space="preserve">01 01 1970
930
NOISY LEG</t>
  </si>
  <si>
    <t xml:space="preserve">DEPARTEMENT
C</t>
  </si>
  <si>
    <t xml:space="preserve">Corrigat
DOMMGA
sons le previomy</t>
  </si>
  <si>
    <t xml:space="preserve">PRENOM-JEC
01 01 1972</t>
  </si>
  <si>
    <t xml:space="preserve">(SAVE NO INWO</t>
  </si>
  <si>
    <t xml:space="preserve">PARDOMMGA</t>
  </si>
  <si>
    <t xml:space="preserve">Herblay</t>
  </si>
  <si>
    <t xml:space="preserve">22/04/2023</t>
  </si>
  <si>
    <t xml:space="preserve">Do</t>
  </si>
  <si>
    <t xml:space="preserve">0
DIF</t>
  </si>
  <si>
    <t xml:space="preserve">SX</t>
  </si>
  <si>
    <r>
      <rPr>
        <sz val="11"/>
        <color rgb="FF000000"/>
        <rFont val="Arial"/>
        <family val="0"/>
        <charset val="1"/>
      </rPr>
      <t xml:space="preserve">A
</t>
    </r>
    <r>
      <rPr>
        <sz val="11"/>
        <color rgb="FF000000"/>
        <rFont val="Noto Sans CJK SC"/>
        <family val="2"/>
        <charset val="1"/>
      </rPr>
      <t xml:space="preserve">リー</t>
    </r>
  </si>
  <si>
    <t xml:space="preserve">2007</t>
  </si>
  <si>
    <t xml:space="preserve">200</t>
  </si>
  <si>
    <t xml:space="preserve">g</t>
  </si>
  <si>
    <t xml:space="preserve">to</t>
  </si>
  <si>
    <t xml:space="preserve">monte</t>
  </si>
  <si>
    <t xml:space="preserve">de</t>
  </si>
  <si>
    <t xml:space="preserve">renon
absu</t>
  </si>
  <si>
    <t xml:space="preserve">EL</t>
  </si>
  <si>
    <t xml:space="preserve">32640</t>
  </si>
  <si>
    <t xml:space="preserve">3264</t>
  </si>
  <si>
    <t xml:space="preserve">550</t>
  </si>
  <si>
    <t xml:space="preserve">LF</t>
  </si>
  <si>
    <t xml:space="preserve">5
000</t>
  </si>
  <si>
    <t xml:space="preserve">1250</t>
  </si>
  <si>
    <t xml:space="preserve">R 600</t>
  </si>
  <si>
    <t xml:space="preserve">7850</t>
  </si>
  <si>
    <t xml:space="preserve">(200</t>
  </si>
  <si>
    <t xml:space="preserve">45250</t>
  </si>
  <si>
    <t xml:space="preserve">ဘ</t>
  </si>
  <si>
    <t xml:space="preserve">CO
PC</t>
  </si>
  <si>
    <t xml:space="preserve">589</t>
  </si>
  <si>
    <t xml:space="preserve">3549</t>
  </si>
  <si>
    <t xml:space="preserve">INVINE</t>
  </si>
  <si>
    <t xml:space="preserve">32 444</t>
  </si>
  <si>
    <t xml:space="preserve">825</t>
  </si>
  <si>
    <t xml:space="preserve">4520</t>
  </si>
  <si>
    <t xml:space="preserve">aire
600</t>
  </si>
  <si>
    <t xml:space="preserve">L00
225
karkk</t>
  </si>
  <si>
    <t xml:space="preserve">30 04 212 821 386</t>
  </si>
  <si>
    <t xml:space="preserve">30 04 212 864 429</t>
  </si>
  <si>
    <t xml:space="preserve">9.996 221</t>
  </si>
  <si>
    <t xml:space="preserve">CCIMRE
01.01.1990</t>
  </si>
  <si>
    <t xml:space="preserve">aquer vos
Corringt
CCIMRE
(nom a usage sans le prenom)</t>
  </si>
  <si>
    <t xml:space="preserve">PRENOM-JEC
01.01 1980</t>
  </si>
  <si>
    <t xml:space="preserve">LE GRAND</t>
  </si>
  <si>
    <t xml:space="preserve">PARCCIMRE</t>
  </si>
  <si>
    <t xml:space="preserve">Xem
10</t>
  </si>
  <si>
    <t xml:space="preserve">Brits</t>
  </si>
  <si>
    <t xml:space="preserve">ရထ</t>
  </si>
  <si>
    <t xml:space="preserve">Nom prenom</t>
  </si>
  <si>
    <t xml:space="preserve">4</t>
  </si>
  <si>
    <t xml:space="preserve">DECLARAN
77</t>
  </si>
  <si>
    <t xml:space="preserve">50280</t>
  </si>
  <si>
    <t xml:space="preserve">12520</t>
  </si>
  <si>
    <t xml:space="preserve">ea</t>
  </si>
  <si>
    <t xml:space="preserve">8540</t>
  </si>
  <si>
    <t xml:space="preserve">6500</t>
  </si>
  <si>
    <t xml:space="preserve">IF</t>
  </si>
  <si>
    <t xml:space="preserve">1535</t>
  </si>
  <si>
    <t xml:space="preserve">ల</t>
  </si>
  <si>
    <t xml:space="preserve">051</t>
  </si>
  <si>
    <t xml:space="preserve">ECLARANT</t>
  </si>
  <si>
    <t xml:space="preserve">1878</t>
  </si>
  <si>
    <t xml:space="preserve">-15 000</t>
  </si>
  <si>
    <t xml:space="preserve">0038</t>
  </si>
  <si>
    <t xml:space="preserve">-4570</t>
  </si>
  <si>
    <t xml:space="preserve">ယ်ဆ</t>
  </si>
  <si>
    <t xml:space="preserve">QARSON ALFRED 135 Ne Leon Defoyer 1800 Versailles</t>
  </si>
  <si>
    <t xml:space="preserve">by Mat</t>
  </si>
  <si>
    <t xml:space="preserve">2
200?</t>
  </si>
  <si>
    <t xml:space="preserve">15 000</t>
  </si>
  <si>
    <t xml:space="preserve">aire
1 95</t>
  </si>
  <si>
    <t xml:space="preserve">22</t>
  </si>
  <si>
    <t xml:space="preserve">242
w₂</t>
  </si>
  <si>
    <t xml:space="preserve">30 04 200 385 214</t>
  </si>
  <si>
    <t xml:space="preserve">¹30 04 200 418 247</t>
  </si>
  <si>
    <t xml:space="preserve">9 996 227</t>
  </si>
  <si>
    <t xml:space="preserve">LOCAT</t>
  </si>
  <si>
    <t xml:space="preserve">ㅁ
Mete</t>
  </si>
  <si>
    <t xml:space="preserve">- 100</t>
  </si>
  <si>
    <t xml:space="preserve">De la moit
C</t>
  </si>
  <si>
    <t xml:space="preserve">95000</t>
  </si>
  <si>
    <t xml:space="preserve">Devil la Bane.</t>
  </si>
  <si>
    <t xml:space="preserve">BOHER
01.01.1988</t>
  </si>
  <si>
    <t xml:space="preserve">DÉPARTEMENT
C</t>
  </si>
  <si>
    <t xml:space="preserve">COMMUNE OU PAYS SI NE(1) A L'ETRANGER</t>
  </si>
  <si>
    <t xml:space="preserve">Corriant
BOHER
Suns le pro</t>
  </si>
  <si>
    <t xml:space="preserve">PRENOM-JEC
01 01 1985</t>
  </si>
  <si>
    <t xml:space="preserve">01 01 1985
930
NOISY LEG</t>
  </si>
  <si>
    <t xml:space="preserve">PARBOHER</t>
  </si>
  <si>
    <t xml:space="preserve">Corrigan</t>
  </si>
  <si>
    <t xml:space="preserve">Devil</t>
  </si>
  <si>
    <t xml:space="preserve">wwe</t>
  </si>
  <si>
    <t xml:space="preserve">X₁</t>
  </si>
  <si>
    <t xml:space="preserve">F1</t>
  </si>
  <si>
    <t xml:space="preserve">2016</t>
  </si>
  <si>
    <t xml:space="preserve">2.202
022</t>
  </si>
  <si>
    <t xml:space="preserve">Idite</t>
  </si>
  <si>
    <t xml:space="preserve">5 ent ants</t>
  </si>
  <si>
    <t xml:space="preserve">Dite</t>
  </si>
  <si>
    <t xml:space="preserve">PAUL-DAN PE</t>
  </si>
  <si>
    <t xml:space="preserve">Terom
ned de forssul</t>
  </si>
  <si>
    <t xml:space="preserve">6781</t>
  </si>
  <si>
    <t xml:space="preserve">COCHEZ</t>
  </si>
  <si>
    <t xml:space="preserve">3
CHEZ</t>
  </si>
  <si>
    <t xml:space="preserve">45 824</t>
  </si>
  <si>
    <t xml:space="preserve">45 024</t>
  </si>
  <si>
    <t xml:space="preserve">68 960</t>
  </si>
  <si>
    <t xml:space="preserve">aire
14 199</t>
  </si>
  <si>
    <t xml:space="preserve">520</t>
  </si>
  <si>
    <t xml:space="preserve">ASOO</t>
  </si>
  <si>
    <t xml:space="preserve">Soo</t>
  </si>
  <si>
    <t xml:space="preserve">X 1000</t>
  </si>
  <si>
    <t xml:space="preserve">лизо</t>
  </si>
  <si>
    <t xml:space="preserve">ost</t>
  </si>
  <si>
    <t xml:space="preserve">M
2.5</t>
  </si>
  <si>
    <t xml:space="preserve">30 04 200 747 065</t>
  </si>
  <si>
    <t xml:space="preserve">¹30 04 200 759 077</t>
  </si>
  <si>
    <t xml:space="preserve">9 996 251</t>
  </si>
  <si>
    <t xml:space="preserve">素</t>
  </si>
  <si>
    <t xml:space="preserve">LORINDXX
01.01 1946</t>
  </si>
  <si>
    <t xml:space="preserve">01 01 1946
930
NOISY LEG</t>
  </si>
  <si>
    <t xml:space="preserve">Corrigar
LORINDXX
om a usage sulls te pre</t>
  </si>
  <si>
    <t xml:space="preserve">PLOUC</t>
  </si>
  <si>
    <t xml:space="preserve">PRENOM-JEC
01 01 1948</t>
  </si>
  <si>
    <t xml:space="preserve">01 01 1948
930
NOISY LEG</t>
  </si>
  <si>
    <t xml:space="preserve">PARLORINDXX</t>
  </si>
  <si>
    <t xml:space="preserve">Corr</t>
  </si>
  <si>
    <t xml:space="preserve">11
validite</t>
  </si>
  <si>
    <t xml:space="preserve">renom
de naissance</t>
  </si>
  <si>
    <t xml:space="preserve">DUC</t>
  </si>
  <si>
    <t xml:space="preserve">01/01/2002</t>
  </si>
  <si>
    <t xml:space="preserve">Paris</t>
  </si>
  <si>
    <t xml:space="preserve">118000</t>
  </si>
  <si>
    <t xml:space="preserve">: 2500</t>
  </si>
  <si>
    <t xml:space="preserve">F
Sတ</t>
  </si>
  <si>
    <t xml:space="preserve">000</t>
  </si>
  <si>
    <t xml:space="preserve">800</t>
  </si>
  <si>
    <t xml:space="preserve">15000</t>
  </si>
  <si>
    <t xml:space="preserve">0859</t>
  </si>
  <si>
    <t xml:space="preserve">cos8</t>
  </si>
  <si>
    <t xml:space="preserve">MASDO</t>
  </si>
  <si>
    <t xml:space="preserve">15</t>
  </si>
  <si>
    <t xml:space="preserve">MARIO M2 ne de la République 92000 NALAKOFF</t>
  </si>
  <si>
    <t xml:space="preserve">5
2</t>
  </si>
  <si>
    <t xml:space="preserve">aire
1 700</t>
  </si>
  <si>
    <r>
      <rPr>
        <sz val="11"/>
        <color rgb="FF000000"/>
        <rFont val="Arial"/>
        <family val="0"/>
        <charset val="1"/>
      </rPr>
      <t xml:space="preserve">1041
DANS
</t>
    </r>
    <r>
      <rPr>
        <sz val="11"/>
        <color rgb="FF000000"/>
        <rFont val="Noto Sans CJK SC"/>
        <family val="2"/>
        <charset val="1"/>
      </rPr>
      <t xml:space="preserve">謝</t>
    </r>
  </si>
  <si>
    <t xml:space="preserve">30 04 153 045 397</t>
  </si>
  <si>
    <t xml:space="preserve">9 996 253</t>
  </si>
  <si>
    <t xml:space="preserve">- 07 05 2 0 2 2</t>
  </si>
  <si>
    <t xml:space="preserve">18</t>
  </si>
  <si>
    <t xml:space="preserve">Jean Bourguignon</t>
  </si>
  <si>
    <t xml:space="preserve">92400</t>
  </si>
  <si>
    <t xml:space="preserve">COURBEUGE</t>
  </si>
  <si>
    <t xml:space="preserve">Histe</t>
  </si>
  <si>
    <t xml:space="preserve">LACHANCE</t>
  </si>
  <si>
    <t xml:space="preserve">ARNAUD
01.01 1960</t>
  </si>
  <si>
    <t xml:space="preserve">01 01 1960
930
NOISY LE G</t>
  </si>
  <si>
    <t xml:space="preserve">Corrigat
ARNAUD
d'usage sans le presion</t>
  </si>
  <si>
    <t xml:space="preserve">DIE</t>
  </si>
  <si>
    <t xml:space="preserve">1234567891011</t>
  </si>
  <si>
    <t xml:space="preserve">-X</t>
  </si>
  <si>
    <t xml:space="preserve">AU
alidite</t>
  </si>
  <si>
    <t xml:space="preserve">PLOD</t>
  </si>
  <si>
    <t xml:space="preserve">Nom, prenom
ned de horsson</t>
  </si>
  <si>
    <t xml:space="preserve">DE
LARANT</t>
  </si>
  <si>
    <t xml:space="preserve">Бло 622</t>
  </si>
  <si>
    <t xml:space="preserve">7500</t>
  </si>
  <si>
    <t xml:space="preserve">52200</t>
  </si>
  <si>
    <t xml:space="preserve">ac</t>
  </si>
  <si>
    <t xml:space="preserve">8500</t>
  </si>
  <si>
    <t xml:space="preserve">5
1250</t>
  </si>
  <si>
    <t xml:space="preserve">2010</t>
  </si>
  <si>
    <t xml:space="preserve">1530</t>
  </si>
  <si>
    <t xml:space="preserve">၊ ဝတ</t>
  </si>
  <si>
    <t xml:space="preserve">ast</t>
  </si>
  <si>
    <t xml:space="preserve">W
1250</t>
  </si>
  <si>
    <t xml:space="preserve">925-</t>
  </si>
  <si>
    <t xml:space="preserve">ရဒတ
တ</t>
  </si>
  <si>
    <t xml:space="preserve">CUSE</t>
  </si>
  <si>
    <t xml:space="preserve">12500</t>
  </si>
  <si>
    <t xml:space="preserve">7280</t>
  </si>
  <si>
    <t xml:space="preserve">n</t>
  </si>
  <si>
    <t xml:space="preserve">RITON? Rue de la Sif 75000 PARIS</t>
  </si>
  <si>
    <t xml:space="preserve">с089р.</t>
  </si>
  <si>
    <t xml:space="preserve">دک</t>
  </si>
  <si>
    <t xml:space="preserve">-
100</t>
  </si>
  <si>
    <t xml:space="preserve">AN</t>
  </si>
  <si>
    <t xml:space="preserve">#24
AM</t>
  </si>
  <si>
    <t xml:space="preserve">30 04 237 452 489</t>
  </si>
  <si>
    <t xml:space="preserve">230 04 237 453 490</t>
  </si>
  <si>
    <t xml:space="preserve">9 996 489</t>
  </si>
  <si>
    <t xml:space="preserve">ܐ ܐ 0 ܐ</t>
  </si>
  <si>
    <t xml:space="preserve">PROVSD
01.01.1969</t>
  </si>
  <si>
    <t xml:space="preserve">Corrigat
PROVSD
usage sons ie presion</t>
  </si>
  <si>
    <t xml:space="preserve">COMMUNE OU PAYS SE NÉ(E) À L'ÉTRANGER</t>
  </si>
  <si>
    <t xml:space="preserve">PARPROVSD</t>
  </si>
  <si>
    <t xml:space="preserve">Corrinez</t>
  </si>
  <si>
    <t xml:space="preserve">CHE</t>
  </si>
  <si>
    <t xml:space="preserve">ants</t>
  </si>
  <si>
    <t xml:space="preserve">Bad</t>
  </si>
  <si>
    <t xml:space="preserve">hoor</t>
  </si>
  <si>
    <t xml:space="preserve">זוןמונה
le</t>
  </si>
  <si>
    <t xml:space="preserve">Nom, prenom
nabsur</t>
  </si>
  <si>
    <t xml:space="preserve">124000</t>
  </si>
  <si>
    <t xml:space="preserve">Loco</t>
  </si>
  <si>
    <t xml:space="preserve">( soo</t>
  </si>
  <si>
    <t xml:space="preserve">68.990</t>
  </si>
  <si>
    <t xml:space="preserve">29500</t>
  </si>
  <si>
    <t xml:space="preserve">ECLARAN</t>
  </si>
  <si>
    <t xml:space="preserve">DECLARANT 1
toi
an</t>
  </si>
  <si>
    <t xml:space="preserve">AUSo2D</t>
  </si>
  <si>
    <t xml:space="preserve">coost</t>
  </si>
  <si>
    <t xml:space="preserve">CLARA</t>
  </si>
  <si>
    <t xml:space="preserve">12000</t>
  </si>
  <si>
    <t xml:space="preserve">fac</t>
  </si>
  <si>
    <t xml:space="preserve">0586</t>
  </si>
  <si>
    <t xml:space="preserve">er</t>
  </si>
  <si>
    <t xml:space="preserve">9850</t>
  </si>
  <si>
    <t xml:space="preserve">3523</t>
  </si>
  <si>
    <t xml:space="preserve">-
1500</t>
  </si>
  <si>
    <t xml:space="preserve">€14500</t>
  </si>
  <si>
    <t xml:space="preserve">402</t>
  </si>
  <si>
    <t xml:space="preserve">2 ENFANT</t>
  </si>
  <si>
    <t xml:space="preserve">Hon</t>
  </si>
  <si>
    <t xml:space="preserve">000 6</t>
  </si>
  <si>
    <t xml:space="preserve">1800</t>
  </si>
  <si>
    <t xml:space="preserve">Ch
PL</t>
  </si>
  <si>
    <t xml:space="preserve">30 04 200 473 302</t>
  </si>
  <si>
    <t xml:space="preserve">30 04 200 486 315</t>
  </si>
  <si>
    <t xml:space="preserve">9 996 505</t>
  </si>
  <si>
    <t xml:space="preserve">T
2022</t>
  </si>
  <si>
    <t xml:space="preserve">du
Part.</t>
  </si>
  <si>
    <t xml:space="preserve">3000</t>
  </si>
  <si>
    <t xml:space="preserve">MARSELLE</t>
  </si>
  <si>
    <t xml:space="preserve">HE</t>
  </si>
  <si>
    <t xml:space="preserve">15052023</t>
  </si>
  <si>
    <t xml:space="preserve">-1298</t>
  </si>
  <si>
    <t xml:space="preserve">Notre Dame de Padoue</t>
  </si>
  <si>
    <t xml:space="preserve">83 000</t>
  </si>
  <si>
    <t xml:space="preserve">LE BEAUSSET</t>
  </si>
  <si>
    <t xml:space="preserve">}</t>
  </si>
  <si>
    <t xml:space="preserve">L'Espenance</t>
  </si>
  <si>
    <t xml:space="preserve">PROPRIÉTAIRE
LOCATAIRE FOLOCATAIRE HEBERGE GRATUITEMENT</t>
  </si>
  <si>
    <t xml:space="preserve">PASTOT
O+A
1601 1985
es</t>
  </si>
  <si>
    <t xml:space="preserve">01-01-1980
079
NOISY LES</t>
  </si>
  <si>
    <t xml:space="preserve">46041985</t>
  </si>
  <si>
    <t xml:space="preserve">.
دوم</t>
  </si>
  <si>
    <t xml:space="preserve">NOISY LE GRAND-
CLAMART</t>
  </si>
  <si>
    <t xml:space="preserve">032
DEPARTEMENT</t>
  </si>
  <si>
    <t xml:space="preserve">auquel vos courriers seront adresses (nom d'usage sans le prenom)
PASTOT</t>
  </si>
  <si>
    <t xml:space="preserve">ALDEBER TOUT</t>
  </si>
  <si>
    <t xml:space="preserve">PRENOM-JEC
26/05/36</t>
  </si>
  <si>
    <t xml:space="preserve">26/05
no
2</t>
  </si>
  <si>
    <t xml:space="preserve">FAT</t>
  </si>
  <si>
    <t xml:space="preserve">97</t>
  </si>
  <si>
    <t xml:space="preserve">PARPASTOT</t>
  </si>
  <si>
    <t xml:space="preserve">naveille</t>
  </si>
  <si>
    <t xml:space="preserve">23/05/2022</t>
  </si>
  <si>
    <t xml:space="preserve">XOE</t>
  </si>
  <si>
    <t xml:space="preserve">060320
2022</t>
  </si>
  <si>
    <t xml:space="preserve">dite
ec</t>
  </si>
  <si>
    <t xml:space="preserve">PAUL</t>
  </si>
  <si>
    <t xml:space="preserve">Nom, renom
narsson</t>
  </si>
  <si>
    <t xml:space="preserve">INFORMATIONS
Jugement de Divorce joint.</t>
  </si>
  <si>
    <t xml:space="preserve">25 000</t>
  </si>
  <si>
    <t xml:space="preserve">2500</t>
  </si>
  <si>
    <t xml:space="preserve">-</t>
  </si>
  <si>
    <t xml:space="preserve">259685</t>
  </si>
  <si>
    <t xml:space="preserve">DECLARA</t>
  </si>
  <si>
    <t xml:space="preserve">9865</t>
  </si>
  <si>
    <t xml:space="preserve">-7420</t>
  </si>
  <si>
    <t xml:space="preserve">159026</t>
  </si>
  <si>
    <t xml:space="preserve">sere</t>
  </si>
  <si>
    <t xml:space="preserve">-1.585890</t>
  </si>
  <si>
    <t xml:space="preserve">258000</t>
  </si>
  <si>
    <t xml:space="preserve">08257</t>
  </si>
  <si>
    <t xml:space="preserve">တာ</t>
  </si>
  <si>
    <t xml:space="preserve">Ms.or</t>
  </si>
  <si>
    <t xml:space="preserve">4 311</t>
  </si>
  <si>
    <t xml:space="preserve">5400</t>
  </si>
  <si>
    <t xml:space="preserve">-8590</t>
  </si>
  <si>
    <t xml:space="preserve">ys SN
to Sox
م</t>
  </si>
  <si>
    <t xml:space="preserve">-55 018</t>
  </si>
  <si>
    <t xml:space="preserve">...
cousy</t>
  </si>
  <si>
    <t xml:space="preserve">34 116</t>
  </si>
  <si>
    <t xml:space="preserve">JOOSS</t>
  </si>
  <si>
    <t xml:space="preserve">15200</t>
  </si>
  <si>
    <t xml:space="preserve">2590</t>
  </si>
  <si>
    <t xml:space="preserve">So 287</t>
  </si>
  <si>
    <t xml:space="preserve">X00.</t>
  </si>
  <si>
    <t xml:space="preserve">30 04 200 825 143</t>
  </si>
  <si>
    <t xml:space="preserve">30 04 200 841 159</t>
  </si>
  <si>
    <t xml:space="preserve">9 998 329</t>
  </si>
  <si>
    <t xml:space="preserve">T 0201 202 2</t>
  </si>
  <si>
    <t xml:space="preserve">14</t>
  </si>
  <si>
    <t xml:space="preserve">de Verdun</t>
  </si>
  <si>
    <t xml:space="preserve">56000</t>
  </si>
  <si>
    <t xml:space="preserve">Lorient</t>
  </si>
  <si>
    <t xml:space="preserve">PROPRIÉTAIRE LOCATAIRE COLOCATAIRE HEBERGE GRATUITEMENT</t>
  </si>
  <si>
    <t xml:space="preserve">BILLOT
1970
stor</t>
  </si>
  <si>
    <t xml:space="preserve">0101 1970
930
NOISY LEG</t>
  </si>
  <si>
    <t xml:space="preserve">·5051977
- 250</t>
  </si>
  <si>
    <t xml:space="preserve">Corringt
-BILLOT
u usuge sons le pren
GOUDO</t>
  </si>
  <si>
    <t xml:space="preserve">C
C</t>
  </si>
  <si>
    <t xml:space="preserve">gouda. billot@str. fr</t>
  </si>
  <si>
    <t xml:space="preserve">AMER</t>
  </si>
  <si>
    <t xml:space="preserve">PRENOM-JEC
01 01 1970
1030 1921</t>
  </si>
  <si>
    <t xml:space="preserve">PARBILLOT
AMER</t>
  </si>
  <si>
    <t xml:space="preserve">0715585657
Corrinoz</t>
  </si>
  <si>
    <t xml:space="preserve">TMაბას</t>
  </si>
  <si>
    <t xml:space="preserve">сорієнт
Colo</t>
  </si>
  <si>
    <t xml:space="preserve">аз (121 гогг</t>
  </si>
  <si>
    <t xml:space="preserve">0 0 2
0 2 2 0 2 2</t>
  </si>
  <si>
    <t xml:space="preserve">FZ</t>
  </si>
  <si>
    <t xml:space="preserve">2012</t>
  </si>
  <si>
    <t xml:space="preserve">02
3</t>
  </si>
  <si>
    <t xml:space="preserve">nV
validit te</t>
  </si>
  <si>
    <t xml:space="preserve">Nom, prenom, bote et
naissance</t>
  </si>
  <si>
    <t xml:space="preserve">RINGARD ALFREDO</t>
  </si>
  <si>
    <t xml:space="preserve">susi
gnolorev</t>
  </si>
  <si>
    <t xml:space="preserve">CORMEILLES-ON-PARISTS</t>
  </si>
  <si>
    <t xml:space="preserve">30 000</t>
  </si>
  <si>
    <t xml:space="preserve">6 ᎧᎧ</t>
  </si>
  <si>
    <t xml:space="preserve">CLARAN</t>
  </si>
  <si>
    <t xml:space="preserve">F 4000</t>
  </si>
  <si>
    <t xml:space="preserve">2 890</t>
  </si>
  <si>
    <t xml:space="preserve">for Mor</t>
  </si>
  <si>
    <t xml:space="preserve">255</t>
  </si>
  <si>
    <t xml:space="preserve">27 072</t>
  </si>
  <si>
    <t xml:space="preserve">Roos</t>
  </si>
  <si>
    <t xml:space="preserve">15.000</t>
  </si>
  <si>
    <t xml:space="preserve">AME</t>
  </si>
  <si>
    <t xml:space="preserve">30 04 200 297 126</t>
  </si>
  <si>
    <t xml:space="preserve">9 998 313</t>
  </si>
  <si>
    <t xml:space="preserve">1г/ 220 2 2</t>
  </si>
  <si>
    <t xml:space="preserve">du
Genon</t>
  </si>
  <si>
    <t xml:space="preserve">77 666</t>
  </si>
  <si>
    <t xml:space="preserve">меміха.</t>
  </si>
  <si>
    <t xml:space="preserve">f</t>
  </si>
  <si>
    <t xml:space="preserve">23102023</t>
  </si>
  <si>
    <t xml:space="preserve">6</t>
  </si>
  <si>
    <t xml:space="preserve">- AV du Gast.</t>
  </si>
  <si>
    <t xml:space="preserve">75 000</t>
  </si>
  <si>
    <t xml:space="preserve">Papis</t>
  </si>
  <si>
    <t xml:space="preserve">Seine.</t>
  </si>
  <si>
    <t xml:space="preserve">PROPRIÉTAIRE
LOCATAIRE COLOCATAIRE HEBERGÉ GRATUITEMENT</t>
  </si>
  <si>
    <t xml:space="preserve">RICIDOM
01.01 1972
2 1 2 1
99</t>
  </si>
  <si>
    <t xml:space="preserve">01 01 1972
850
NOST LEG</t>
  </si>
  <si>
    <t xml:space="preserve">12121992</t>
  </si>
  <si>
    <t xml:space="preserve">930
78</t>
  </si>
  <si>
    <t xml:space="preserve">NOISY LE GRAND
Poiss-</t>
  </si>
  <si>
    <t xml:space="preserve">Corrinor
RICIDOM
RIDEAU
suns le pren</t>
  </si>
  <si>
    <t xml:space="preserve">/////////</t>
  </si>
  <si>
    <t xml:space="preserve">9999 99 99 99 92</t>
  </si>
  <si>
    <t xml:space="preserve">121051 2023</t>
  </si>
  <si>
    <t xml:space="preserve">23102022</t>
  </si>
  <si>
    <t xml:space="preserve">ld
Ilvd</t>
  </si>
  <si>
    <t xml:space="preserve">renon
Ned de</t>
  </si>
  <si>
    <t xml:space="preserve">1F12022</t>
  </si>
  <si>
    <t xml:space="preserve">RENSEIGNEZ VOTRE RIB SUR VOTRE COMPTE FISCAL EN LIGNE
to</t>
  </si>
  <si>
    <t xml:space="preserve">+₁</t>
  </si>
  <si>
    <t xml:space="preserve">DÉCLARANT 1
17 027, 57</t>
  </si>
  <si>
    <t xml:space="preserve">600</t>
  </si>
  <si>
    <t xml:space="preserve">^</t>
  </si>
  <si>
    <t xml:space="preserve">10</t>
  </si>
  <si>
    <t xml:space="preserve">10-880</t>
  </si>
  <si>
    <t xml:space="preserve">12560</t>
  </si>
  <si>
    <t xml:space="preserve">TENTANE</t>
  </si>
  <si>
    <t xml:space="preserve">ury ULLI</t>
  </si>
  <si>
    <t xml:space="preserve">24 850</t>
  </si>
  <si>
    <t xml:space="preserve">24
527590
25</t>
  </si>
  <si>
    <t xml:space="preserve">Schl
15</t>
  </si>
  <si>
    <t xml:space="preserve">30 04 212 551 116</t>
  </si>
  <si>
    <t xml:space="preserve">30 04 212 555 120</t>
  </si>
  <si>
    <t xml:space="preserve">9 998 851</t>
  </si>
  <si>
    <t xml:space="preserve">72</t>
  </si>
  <si>
    <t xml:space="preserve">de la chaussette breue.
Q
12</t>
  </si>
  <si>
    <t xml:space="preserve">- 28300</t>
  </si>
  <si>
    <t xml:space="preserve">carlothe</t>
  </si>
  <si>
    <t xml:space="preserve">K</t>
  </si>
  <si>
    <t xml:space="preserve">PROPRIETAIRE
LOCATAIRE COLOCATAIRE HÉBERGE GRATUITEMENT</t>
  </si>
  <si>
    <t xml:space="preserve">SEGRAIN
01.01 1970
309 15
1980</t>
  </si>
  <si>
    <t xml:space="preserve">01.01 1970
20
NOISY</t>
  </si>
  <si>
    <t xml:space="preserve">-
07621980</t>
  </si>
  <si>
    <t xml:space="preserve">-930
38</t>
  </si>
  <si>
    <t xml:space="preserve">NOISY LE GRAND
LA TRONCHE.</t>
  </si>
  <si>
    <t xml:space="preserve">Corrigat
surs
SEGRAIN
SEGRAIN DR POPOV</t>
  </si>
  <si>
    <t xml:space="preserve">AZIMUTE</t>
  </si>
  <si>
    <t xml:space="preserve">PRENOM-JEC
01.01-1970
11963</t>
  </si>
  <si>
    <t xml:space="preserve">01 01-1970
930
NOISY LEG</t>
  </si>
  <si>
    <t xml:space="preserve">AL (1) AE NO BO</t>
  </si>
  <si>
    <t xml:space="preserve">PARSEGRAIN
AZIMUTE</t>
  </si>
  <si>
    <t xml:space="preserve">Carlotte</t>
  </si>
  <si>
    <t xml:space="preserve">26-04.2022</t>
  </si>
  <si>
    <t xml:space="preserve">OLE</t>
  </si>
  <si>
    <t xml:space="preserve">2022
C
C</t>
  </si>
  <si>
    <t xml:space="preserve">123.12 3.123.123.12</t>
  </si>
  <si>
    <t xml:space="preserve">26022022</t>
  </si>
  <si>
    <t xml:space="preserve">vX</t>
  </si>
  <si>
    <t xml:space="preserve">7</t>
  </si>
  <si>
    <t xml:space="preserve">lidite</t>
  </si>
  <si>
    <t xml:space="preserve">Plan</t>
  </si>
  <si>
    <t xml:space="preserve">prenom
nussur</t>
  </si>
  <si>
    <t xml:space="preserve">26312</t>
  </si>
  <si>
    <t xml:space="preserve">ටර
ට50</t>
  </si>
  <si>
    <t xml:space="preserve">55910</t>
  </si>
  <si>
    <t xml:space="preserve">60
S</t>
  </si>
  <si>
    <t xml:space="preserve">3:</t>
  </si>
  <si>
    <t xml:space="preserve">५५५५</t>
  </si>
  <si>
    <t xml:space="preserve">42</t>
  </si>
  <si>
    <t xml:space="preserve">- 95300</t>
  </si>
  <si>
    <t xml:space="preserve">1 CHIANT</t>
  </si>
  <si>
    <t xml:space="preserve">2 ENFANE</t>
  </si>
  <si>
    <t xml:space="preserve">ENE</t>
  </si>
  <si>
    <t xml:space="preserve">102
12820</t>
  </si>
  <si>
    <t xml:space="preserve">30-000</t>
  </si>
  <si>
    <t xml:space="preserve">26</t>
  </si>
  <si>
    <t xml:space="preserve">aire
1 71-</t>
  </si>
  <si>
    <t xml:space="preserve">4226</t>
  </si>
  <si>
    <t xml:space="preserve">CM</t>
  </si>
  <si>
    <t xml:space="preserve">30 04 200 390 219</t>
  </si>
  <si>
    <t xml:space="preserve">2
30 04 200 406 235</t>
  </si>
  <si>
    <t xml:space="preserve">9 998 202</t>
  </si>
  <si>
    <t xml:space="preserve">10022 023</t>
  </si>
  <si>
    <t xml:space="preserve">FOUILLE</t>
  </si>
  <si>
    <t xml:space="preserve">77000</t>
  </si>
  <si>
    <t xml:space="preserve">SEINE ET MARNE</t>
  </si>
  <si>
    <t xml:space="preserve">LARRANAGA
01.01 1967
1923</t>
  </si>
  <si>
    <t xml:space="preserve">01 01 1967
930
NOISY LEG</t>
  </si>
  <si>
    <t xml:space="preserve">43021973</t>
  </si>
  <si>
    <r>
      <rPr>
        <sz val="11"/>
        <color rgb="FF000000"/>
        <rFont val="Arial"/>
        <family val="0"/>
        <charset val="1"/>
      </rPr>
      <t xml:space="preserve">930
</t>
    </r>
    <r>
      <rPr>
        <sz val="11"/>
        <color rgb="FF000000"/>
        <rFont val="Noto Sans CJK SC"/>
        <family val="2"/>
        <charset val="1"/>
      </rPr>
      <t xml:space="preserve">双</t>
    </r>
  </si>
  <si>
    <t xml:space="preserve">NOISY LE GRAND
MAISONS LAFFITTE</t>
  </si>
  <si>
    <t xml:space="preserve">78
DEPARTEMENT</t>
  </si>
  <si>
    <t xml:space="preserve">JUN
COMMUNE OU PAYS SI NÉ(E) À L'ÉTRANGER</t>
  </si>
  <si>
    <t xml:space="preserve">Corrigat
LARRANAGA
FRUJETTA
ge sans le prenomy</t>
  </si>
  <si>
    <t xml:space="preserve">ال الله</t>
  </si>
  <si>
    <t xml:space="preserve">78</t>
  </si>
  <si>
    <t xml:space="preserve">C
0
lo</t>
  </si>
  <si>
    <t xml:space="preserve">feusetia Parranaga!
impots gouve la</t>
  </si>
  <si>
    <t xml:space="preserve">PRENOM-JEC
01.01 1968</t>
  </si>
  <si>
    <t xml:space="preserve">01 01 1968
930
NOISY LE G</t>
  </si>
  <si>
    <t xml:space="preserve">COMMUNE OU PAYS SI NÉ(E) A L'ETRANGER</t>
  </si>
  <si>
    <t xml:space="preserve">PARLARRANAG</t>
  </si>
  <si>
    <t xml:space="preserve">AUDHR</t>
  </si>
  <si>
    <t xml:space="preserve">**</t>
  </si>
  <si>
    <t xml:space="preserve">PALL
B</t>
  </si>
  <si>
    <t xml:space="preserve">Nom prenom
de naissance</t>
  </si>
  <si>
    <t xml:space="preserve">DECLARANT 1
60.000</t>
  </si>
  <si>
    <t xml:space="preserve">DECLARAN
26800</t>
  </si>
  <si>
    <t xml:space="preserve">225</t>
  </si>
  <si>
    <t xml:space="preserve">500</t>
  </si>
  <si>
    <t xml:space="preserve">ECLARANT 2</t>
  </si>
  <si>
    <t xml:space="preserve">25000</t>
  </si>
  <si>
    <t xml:space="preserve">- Soo</t>
  </si>
  <si>
    <t xml:space="preserve">11600</t>
  </si>
  <si>
    <t xml:space="preserve">-M25</t>
  </si>
  <si>
    <t xml:space="preserve">bo</t>
  </si>
  <si>
    <t xml:space="preserve">OSV</t>
  </si>
  <si>
    <t xml:space="preserve">~ 1200</t>
  </si>
  <si>
    <t xml:space="preserve">AS8000
g</t>
  </si>
  <si>
    <t xml:space="preserve">corv</t>
  </si>
  <si>
    <t xml:space="preserve">ဝဥ</t>
  </si>
  <si>
    <t xml:space="preserve">RENTIER 125 Rue Paul Downer 80 000 AULT</t>
  </si>
  <si>
    <t xml:space="preserve">သ
CO</t>
  </si>
  <si>
    <t xml:space="preserve">125</t>
  </si>
  <si>
    <t xml:space="preserve">56h</t>
  </si>
  <si>
    <t xml:space="preserve">ENFAN</t>
  </si>
  <si>
    <t xml:space="preserve">INVIN</t>
  </si>
  <si>
    <t xml:space="preserve">und unt</t>
  </si>
  <si>
    <t xml:space="preserve">17 602</t>
  </si>
  <si>
    <t xml:space="preserve">OU
18500</t>
  </si>
  <si>
    <t xml:space="preserve">45 525</t>
  </si>
  <si>
    <t xml:space="preserve">15 535
คร</t>
  </si>
  <si>
    <t xml:space="preserve">17250</t>
  </si>
  <si>
    <t xml:space="preserve">aire
1 940</t>
  </si>
  <si>
    <t xml:space="preserve">1.50</t>
  </si>
  <si>
    <t xml:space="preserve">ESV</t>
  </si>
  <si>
    <t xml:space="preserve">cb</t>
  </si>
  <si>
    <t xml:space="preserve">D
122</t>
  </si>
  <si>
    <t xml:space="preserve">лиц</t>
  </si>
  <si>
    <t xml:space="preserve">***</t>
  </si>
  <si>
    <t xml:space="preserve">30 04 077 140 120</t>
  </si>
  <si>
    <t xml:space="preserve">²30 04 200 643 472</t>
  </si>
  <si>
    <t xml:space="preserve">9 998 191</t>
  </si>
  <si>
    <t xml:space="preserve">-1</t>
  </si>
  <si>
    <t xml:space="preserve">J
sion??</t>
  </si>
  <si>
    <t xml:space="preserve">ZADIG</t>
  </si>
  <si>
    <t xml:space="preserve">ZZDDBIS
01.01 1971
6101 K</t>
  </si>
  <si>
    <t xml:space="preserve">930
91</t>
  </si>
  <si>
    <t xml:space="preserve">NOISY LE GRAND
VERT OF PETIT</t>
  </si>
  <si>
    <t xml:space="preserve">Corrigat
ZZDDBIS
usage sons le p</t>
  </si>
  <si>
    <t xml:space="preserve">ZOZO</t>
  </si>
  <si>
    <t xml:space="preserve">PRENOM-JEC
01.01.1969
10. 02. 1969</t>
  </si>
  <si>
    <t xml:space="preserve">930
7515</t>
  </si>
  <si>
    <t xml:space="preserve">PARZZDDBIS
7020</t>
  </si>
  <si>
    <t xml:space="preserve">Corringt</t>
  </si>
  <si>
    <t xml:space="preserve">ERRE</t>
  </si>
  <si>
    <t xml:space="preserve">25/08/2023</t>
  </si>
  <si>
    <t xml:space="preserve">хо</t>
  </si>
  <si>
    <t xml:space="preserve">XO</t>
  </si>
  <si>
    <t xml:space="preserve">10012022</t>
  </si>
  <si>
    <t xml:space="preserve">2020</t>
  </si>
  <si>
    <t xml:space="preserve">0:2022</t>
  </si>
  <si>
    <t xml:space="preserve">2207</t>
  </si>
  <si>
    <t xml:space="preserve">KOU Adeline</t>
  </si>
  <si>
    <t xml:space="preserve">M/M/2019</t>
  </si>
  <si>
    <t xml:space="preserve">SAINT-GERMAIN GULAGE</t>
  </si>
  <si>
    <t xml:space="preserve">AGADIR nohammed</t>
  </si>
  <si>
    <t xml:space="preserve">м/м 2020</t>
  </si>
  <si>
    <t xml:space="preserve">MARRAKECH</t>
  </si>
  <si>
    <t xml:space="preserve">validite
C</t>
  </si>
  <si>
    <t xml:space="preserve">PALL</t>
  </si>
  <si>
    <t xml:space="preserve">NO!! prenom,
horssur</t>
  </si>
  <si>
    <t xml:space="preserve">I ZUTIZUT 781</t>
  </si>
  <si>
    <t xml:space="preserve">9999</t>
  </si>
  <si>
    <t xml:space="preserve">38500</t>
  </si>
  <si>
    <t xml:space="preserve">3800</t>
  </si>
  <si>
    <t xml:space="preserve">1280</t>
  </si>
  <si>
    <t xml:space="preserve">015</t>
  </si>
  <si>
    <t xml:space="preserve">-BOOD</t>
  </si>
  <si>
    <t xml:space="preserve">5500</t>
  </si>
  <si>
    <t xml:space="preserve">ABBE Diene 25 rue PG de Gennes 78000 Poissy</t>
  </si>
  <si>
    <t xml:space="preserve">-51280</t>
  </si>
  <si>
    <t xml:space="preserve">1253</t>
  </si>
  <si>
    <t xml:space="preserve">1 ENFANS</t>
  </si>
  <si>
    <t xml:space="preserve">uns uniemom</t>
  </si>
  <si>
    <t xml:space="preserve">12 200
s 13000</t>
  </si>
  <si>
    <t xml:space="preserve">43562</t>
  </si>
  <si>
    <t xml:space="preserve">DECLARANT 1
105</t>
  </si>
  <si>
    <t xml:space="preserve">-12500</t>
  </si>
  <si>
    <t xml:space="preserve">OOS W</t>
  </si>
  <si>
    <t xml:space="preserve">30 04 263 695 160</t>
  </si>
  <si>
    <t xml:space="preserve">30 04 263 701 166</t>
  </si>
  <si>
    <t xml:space="preserve">9 998 578</t>
  </si>
  <si>
    <t xml:space="preserve">PROPRIETAIRE LOCATAIRE COLOCATAIRE H/BERGE GRATUITEMENT</t>
  </si>
  <si>
    <t xml:space="preserve">GOULETTE
01.01 1990</t>
  </si>
  <si>
    <t xml:space="preserve">01 01 1999
930
NOISY LEG</t>
  </si>
  <si>
    <t xml:space="preserve">COMMUNE OU PAYS SIN(1) À L'ETRANGER</t>
  </si>
  <si>
    <t xml:space="preserve">Corringt
GOULETTE
Jusage sons le prenom)</t>
  </si>
  <si>
    <t xml:space="preserve">GOULETTE
01.01 1969</t>
  </si>
  <si>
    <t xml:space="preserve">PARGOULETTE GOULETTE</t>
  </si>
  <si>
    <t xml:space="preserve">orri</t>
  </si>
  <si>
    <t xml:space="preserve">Beausoleil.</t>
  </si>
  <si>
    <t xml:space="preserve">голот гог з</t>
  </si>
  <si>
    <t xml:space="preserve">01</t>
  </si>
  <si>
    <t xml:space="preserve">03042022</t>
  </si>
  <si>
    <t xml:space="preserve">гогг</t>
  </si>
  <si>
    <t xml:space="preserve">aun</t>
  </si>
  <si>
    <t xml:space="preserve">Το σουι ΕΤΤΕ</t>
  </si>
  <si>
    <t xml:space="preserve">ότι 041 το 22</t>
  </si>
  <si>
    <t xml:space="preserve">CANNES</t>
  </si>
  <si>
    <t xml:space="preserve">00:
ou de la</t>
  </si>
  <si>
    <t xml:space="preserve">Nom prenom,
de huisse</t>
  </si>
  <si>
    <t xml:space="preserve">INFORMATIONS
Пот
enfant st
ariage.
nè la neille de notre</t>
  </si>
  <si>
    <t xml:space="preserve">во 000</t>
  </si>
  <si>
    <t xml:space="preserve">7000</t>
  </si>
  <si>
    <t xml:space="preserve">Ло</t>
  </si>
  <si>
    <t xml:space="preserve">% 00</t>
  </si>
  <si>
    <t xml:space="preserve">D
ECLARANT</t>
  </si>
  <si>
    <t xml:space="preserve">4
гоо</t>
  </si>
  <si>
    <t xml:space="preserve">-
го о</t>
  </si>
  <si>
    <t xml:space="preserve">с 700</t>
  </si>
  <si>
    <t xml:space="preserve">eot</t>
  </si>
  <si>
    <t xml:space="preserve">700</t>
  </si>
  <si>
    <t xml:space="preserve">450</t>
  </si>
  <si>
    <t xml:space="preserve">ㅇ느ㄱㄷ</t>
  </si>
  <si>
    <t xml:space="preserve">- 70 4 г</t>
  </si>
  <si>
    <t xml:space="preserve">70 42</t>
  </si>
  <si>
    <t xml:space="preserve">-
гоо</t>
  </si>
  <si>
    <t xml:space="preserve">Sopo
Sa</t>
  </si>
  <si>
    <t xml:space="preserve">4114</t>
  </si>
  <si>
    <t xml:space="preserve">هدك</t>
  </si>
  <si>
    <t xml:space="preserve">PER
ERS. A CHARGE</t>
  </si>
  <si>
    <t xml:space="preserve">U
DCHEZ</t>
  </si>
  <si>
    <t xml:space="preserve">aire
25</t>
  </si>
  <si>
    <t xml:space="preserve">JY</t>
  </si>
  <si>
    <t xml:space="preserve">www.
1
Miss</t>
  </si>
  <si>
    <t xml:space="preserve">30 04 237 352 389</t>
  </si>
  <si>
    <t xml:space="preserve">2
30 04 237 317 354</t>
  </si>
  <si>
    <t xml:space="preserve">(</t>
  </si>
  <si>
    <t xml:space="preserve">PROTXLIM
01.01 1960</t>
  </si>
  <si>
    <t xml:space="preserve">COMMUNE OU PAYS SINE() À L'ÉTRANGER</t>
  </si>
  <si>
    <t xml:space="preserve">Corrigat
PROTXLIM
usage sans le prenom</t>
  </si>
  <si>
    <t xml:space="preserve">PARPROTXLIM</t>
  </si>
  <si>
    <t xml:space="preserve">Bean uleal.</t>
  </si>
  <si>
    <t xml:space="preserve">10/051 23</t>
  </si>
  <si>
    <t xml:space="preserve">OT</t>
  </si>
  <si>
    <t xml:space="preserve">DIF</t>
  </si>
  <si>
    <t xml:space="preserve">07052022</t>
  </si>
  <si>
    <t xml:space="preserve">lidite
ec</t>
  </si>
  <si>
    <t xml:space="preserve">Nom prenom, dule Wed de harsson</t>
  </si>
  <si>
    <t xml:space="preserve">150 000</t>
  </si>
  <si>
    <t xml:space="preserve">4
ᎤᏅ</t>
  </si>
  <si>
    <t xml:space="preserve">• 50</t>
  </si>
  <si>
    <t xml:space="preserve">tt =</t>
  </si>
  <si>
    <t xml:space="preserve">४8</t>
  </si>
  <si>
    <t xml:space="preserve">th</t>
  </si>
  <si>
    <t xml:space="preserve">гг</t>
  </si>
  <si>
    <t xml:space="preserve">TNSANT</t>
  </si>
  <si>
    <t xml:space="preserve">INVENT</t>
  </si>
  <si>
    <t xml:space="preserve">tog</t>
  </si>
  <si>
    <t xml:space="preserve">3.000</t>
  </si>
  <si>
    <t xml:space="preserve">www.</t>
  </si>
  <si>
    <t xml:space="preserve">30 04 200 842 160</t>
  </si>
  <si>
    <t xml:space="preserve">30 04 200 852 170</t>
  </si>
  <si>
    <t xml:space="preserve">9 998 612</t>
  </si>
  <si>
    <t xml:space="preserve">DOMGC
01.01 1980</t>
  </si>
  <si>
    <t xml:space="preserve">Corrinor
DOMGC
0050
Suns it preIA</t>
  </si>
  <si>
    <t xml:space="preserve">PARDOMGC</t>
  </si>
  <si>
    <t xml:space="preserve">Torringt</t>
  </si>
  <si>
    <t xml:space="preserve">Beauzoleil.
Be a</t>
  </si>
  <si>
    <t xml:space="preserve">лосол гог 3</t>
  </si>
  <si>
    <t xml:space="preserve">OIH</t>
  </si>
  <si>
    <t xml:space="preserve">Blidite</t>
  </si>
  <si>
    <t xml:space="preserve">old</t>
  </si>
  <si>
    <t xml:space="preserve">om, prenom
led de naissance</t>
  </si>
  <si>
    <t xml:space="preserve">- 700</t>
  </si>
  <si>
    <t xml:space="preserve">1000</t>
  </si>
  <si>
    <t xml:space="preserve">5 12.000</t>
  </si>
  <si>
    <t xml:space="preserve">④50</t>
  </si>
  <si>
    <t xml:space="preserve">του Ο</t>
  </si>
  <si>
    <t xml:space="preserve">гоо</t>
  </si>
  <si>
    <t xml:space="preserve">may con</t>
  </si>
  <si>
    <t xml:space="preserve">го</t>
  </si>
  <si>
    <t xml:space="preserve">- это</t>
  </si>
  <si>
    <t xml:space="preserve">RA
A
whi
misi</t>
  </si>
  <si>
    <t xml:space="preserve">30 04 212 576 141</t>
  </si>
  <si>
    <t xml:space="preserve">30 04 212 582 147</t>
  </si>
  <si>
    <t xml:space="preserve">CIPSG
01.01 1972</t>
  </si>
  <si>
    <t xml:space="preserve">Corrign
CIPSG
(nom d'usage sans le prenom</t>
  </si>
  <si>
    <t xml:space="preserve">5202</t>
  </si>
  <si>
    <t xml:space="preserve">ა!</t>
  </si>
  <si>
    <t xml:space="preserve">I have b</t>
  </si>
  <si>
    <t xml:space="preserve">CIPSG
PL. LoLG-
หา
| |</t>
  </si>
  <si>
    <t xml:space="preserve">Oy|os| 95</t>
  </si>
  <si>
    <t xml:space="preserve">PARCIPSG CIPSG</t>
  </si>
  <si>
    <t xml:space="preserve">Bransoleil</t>
  </si>
  <si>
    <t xml:space="preserve">20105 123</t>
  </si>
  <si>
    <t xml:space="preserve">03122022</t>
  </si>
  <si>
    <t xml:space="preserve">942</t>
  </si>
  <si>
    <t xml:space="preserve">CRISPG Davis
02/11/1942
PARIS</t>
  </si>
  <si>
    <t xml:space="preserve">80392</t>
  </si>
  <si>
    <t xml:space="preserve">Q283</t>
  </si>
  <si>
    <t xml:space="preserve">3869</t>
  </si>
  <si>
    <t xml:space="preserve">६६१६</t>
  </si>
  <si>
    <t xml:space="preserve">رواح</t>
  </si>
  <si>
    <t xml:space="preserve">S
Sa</t>
  </si>
  <si>
    <t xml:space="preserve">5362</t>
  </si>
  <si>
    <t xml:space="preserve">N
343</t>
  </si>
  <si>
    <t xml:space="preserve">SCOO</t>
  </si>
  <si>
    <t xml:space="preserve">630</t>
  </si>
  <si>
    <t xml:space="preserve">3502</t>
  </si>
  <si>
    <t xml:space="preserve">S600</t>
  </si>
  <si>
    <t xml:space="preserve">2INEANE</t>
  </si>
  <si>
    <t xml:space="preserve">/**********************Nezakan</t>
  </si>
  <si>
    <t xml:space="preserve">95</t>
  </si>
  <si>
    <t xml:space="preserve">562</t>
  </si>
  <si>
    <t xml:space="preserve">56</t>
  </si>
  <si>
    <t xml:space="preserve">०९६</t>
  </si>
  <si>
    <t xml:space="preserve">-ပ</t>
  </si>
  <si>
    <t xml:space="preserve">2
ဆ</t>
  </si>
  <si>
    <t xml:space="preserve">TO</t>
  </si>
  <si>
    <t xml:space="preserve">30 04 212 620 185</t>
  </si>
  <si>
    <t xml:space="preserve">9 998 207</t>
  </si>
  <si>
    <t xml:space="preserve">LOCATA</t>
  </si>
  <si>
    <t xml:space="preserve">utan</t>
  </si>
  <si>
    <t xml:space="preserve">25092023</t>
  </si>
  <si>
    <t xml:space="preserve">-25</t>
  </si>
  <si>
    <t xml:space="preserve">de l'aventure</t>
  </si>
  <si>
    <t xml:space="preserve">PARIS
G
G</t>
  </si>
  <si>
    <t xml:space="preserve">- Bu plosur</t>
  </si>
  <si>
    <t xml:space="preserve">WACAPOU
01 04 4pcs
docsร</t>
  </si>
  <si>
    <t xml:space="preserve">01-01-1960
930
NOISY LE G</t>
  </si>
  <si>
    <t xml:space="preserve">01061980</t>
  </si>
  <si>
    <t xml:space="preserve">Corrigat
WACAPOU
usage sans le prenomy</t>
  </si>
  <si>
    <t xml:space="preserve">8.521 212 26</t>
  </si>
  <si>
    <t xml:space="preserve">68243170
४</t>
  </si>
  <si>
    <t xml:space="preserve">wacapou 36@ gmail.com</t>
  </si>
  <si>
    <t xml:space="preserve">COMMUNE OU PAYS SI NE(E) A L'ETRANGER</t>
  </si>
  <si>
    <t xml:space="preserve">rrinoz</t>
  </si>
  <si>
    <t xml:space="preserve">Beausobail
للا</t>
  </si>
  <si>
    <t xml:space="preserve">8104123</t>
  </si>
  <si>
    <t xml:space="preserve">(2022</t>
  </si>
  <si>
    <t xml:space="preserve">BIVd</t>
  </si>
  <si>
    <t xml:space="preserve">NOWL renom
ote et led de</t>
  </si>
  <si>
    <t xml:space="preserve">20) ما</t>
  </si>
  <si>
    <t xml:space="preserve">11800</t>
  </si>
  <si>
    <t xml:space="preserve">380
HECK</t>
  </si>
  <si>
    <t xml:space="preserve">toca?</t>
  </si>
  <si>
    <t xml:space="preserve">4503</t>
  </si>
  <si>
    <t xml:space="preserve">8623</t>
  </si>
  <si>
    <t xml:space="preserve">30</t>
  </si>
  <si>
    <t xml:space="preserve">1 PERS. À CHARGE</t>
  </si>
  <si>
    <t xml:space="preserve">DES
ध्</t>
  </si>
  <si>
    <t xml:space="preserve">Fot
91356</t>
  </si>
  <si>
    <t xml:space="preserve">W
92293</t>
  </si>
  <si>
    <t xml:space="preserve">-3617</t>
  </si>
  <si>
    <t xml:space="preserve">उडार</t>
  </si>
  <si>
    <t xml:space="preserve">etc
to</t>
  </si>
  <si>
    <t xml:space="preserve">21503</t>
  </si>
  <si>
    <t xml:space="preserve">COos</t>
  </si>
  <si>
    <t xml:space="preserve">2513</t>
  </si>
  <si>
    <t xml:space="preserve">25 ENFANT</t>
  </si>
  <si>
    <t xml:space="preserve">sury anSTAN</t>
  </si>
  <si>
    <t xml:space="preserve">98 237</t>
  </si>
  <si>
    <t xml:space="preserve">yo
7</t>
  </si>
  <si>
    <t xml:space="preserve">੧੦੧</t>
  </si>
  <si>
    <t xml:space="preserve">ㅋ</t>
  </si>
  <si>
    <t xml:space="preserve">898 77</t>
  </si>
  <si>
    <t xml:space="preserve">aire
=
743</t>
  </si>
  <si>
    <t xml:space="preserve">-35</t>
  </si>
  <si>
    <t xml:space="preserve">34x</t>
  </si>
  <si>
    <t xml:space="preserve">30 04 212 630 195</t>
  </si>
  <si>
    <t xml:space="preserve">2 30 04 212 632 197</t>
  </si>
  <si>
    <t xml:space="preserve">9.998 251</t>
  </si>
  <si>
    <t xml:space="preserve">IDCAT</t>
  </si>
  <si>
    <t xml:space="preserve">CIMRCCO
01.01 1972</t>
  </si>
  <si>
    <t xml:space="preserve">01 01 1972
930
NOISY LE G</t>
  </si>
  <si>
    <t xml:space="preserve">Corrigat
CIMRCCO
un dusuge sur le pre</t>
  </si>
  <si>
    <t xml:space="preserve">Dasia
C</t>
  </si>
  <si>
    <t xml:space="preserve">05002.</t>
  </si>
  <si>
    <t xml:space="preserve">cinrecoc3@orange.fr</t>
  </si>
  <si>
    <t xml:space="preserve">,</t>
  </si>
  <si>
    <t xml:space="preserve">DELIRE</t>
  </si>
  <si>
    <t xml:space="preserve">CIMRCCO
2005</t>
  </si>
  <si>
    <t xml:space="preserve">07 SS 2000
ar</t>
  </si>
  <si>
    <t xml:space="preserve">Clea</t>
  </si>
  <si>
    <t xml:space="preserve">GRAND</t>
  </si>
  <si>
    <t xml:space="preserve">COMMUNE OU PAYS SI ME(1) A L'ETRANGER</t>
  </si>
  <si>
    <t xml:space="preserve">PARCIMRCCO CIMRCCO
muer</t>
  </si>
  <si>
    <t xml:space="preserve">0633562157 Corringt</t>
  </si>
  <si>
    <t xml:space="preserve">0653542457
১১১</t>
  </si>
  <si>
    <t xml:space="preserve">delire P36@craye, for</t>
  </si>
  <si>
    <t xml:space="preserve">Ta</t>
  </si>
  <si>
    <t xml:space="preserve">2105/23</t>
  </si>
  <si>
    <t xml:space="preserve">050220 22</t>
  </si>
  <si>
    <t xml:space="preserve">3004212632197</t>
  </si>
  <si>
    <t xml:space="preserve">203</t>
  </si>
  <si>
    <t xml:space="preserve">202
2</t>
  </si>
  <si>
    <t xml:space="preserve">аместо Поnood</t>
  </si>
  <si>
    <t xml:space="preserve">03/06/2013</t>
  </si>
  <si>
    <t xml:space="preserve">смессо вела</t>
  </si>
  <si>
    <t xml:space="preserve">Ja
10012016</t>
  </si>
  <si>
    <t xml:space="preserve">PARI</t>
  </si>
  <si>
    <t xml:space="preserve">Validite</t>
  </si>
  <si>
    <t xml:space="preserve">Nom, prenom
ved de naissa</t>
  </si>
  <si>
    <t xml:space="preserve">Cisco
Ronald</t>
  </si>
  <si>
    <t xml:space="preserve">OF 1 Of 1997</t>
  </si>
  <si>
    <t xml:space="preserve">82 это</t>
  </si>
  <si>
    <t xml:space="preserve">ပါတာ</t>
  </si>
  <si>
    <t xml:space="preserve">OC
का</t>
  </si>
  <si>
    <t xml:space="preserve">5497</t>
  </si>
  <si>
    <t xml:space="preserve">Bl</t>
  </si>
  <si>
    <t xml:space="preserve">21513</t>
  </si>
  <si>
    <t xml:space="preserve">3
SA</t>
  </si>
  <si>
    <t xml:space="preserve">сод ол</t>
  </si>
  <si>
    <t xml:space="preserve">80</t>
  </si>
  <si>
    <t xml:space="preserve">S)
६</t>
  </si>
  <si>
    <t xml:space="preserve">210</t>
  </si>
  <si>
    <t xml:space="preserve">จ</t>
  </si>
  <si>
    <t xml:space="preserve">3674</t>
  </si>
  <si>
    <t xml:space="preserve">8872</t>
  </si>
  <si>
    <t xml:space="preserve">balt?</t>
  </si>
  <si>
    <t xml:space="preserve">3823</t>
  </si>
  <si>
    <t xml:space="preserve">360</t>
  </si>
  <si>
    <t xml:space="preserve">csh</t>
  </si>
  <si>
    <t xml:space="preserve">www</t>
  </si>
  <si>
    <t xml:space="preserve">-9250</t>
  </si>
  <si>
    <t xml:space="preserve">-2901</t>
  </si>
  <si>
    <t xml:space="preserve">319</t>
  </si>
  <si>
    <t xml:space="preserve">910</t>
  </si>
  <si>
    <t xml:space="preserve">11097</t>
  </si>
  <si>
    <t xml:space="preserve">3566</t>
  </si>
  <si>
    <t xml:space="preserve">333</t>
  </si>
  <si>
    <t xml:space="preserve">923</t>
  </si>
  <si>
    <t xml:space="preserve">anl
F%
37
ENCISO</t>
  </si>
  <si>
    <t xml:space="preserve">30 04 200 504 333</t>
  </si>
  <si>
    <t xml:space="preserve">230 04 200 514 343</t>
  </si>
  <si>
    <t xml:space="preserve">9 997 980</t>
  </si>
  <si>
    <t xml:space="preserve">1 AVENUE DU MARECHAL
FOCH.</t>
  </si>
  <si>
    <t xml:space="preserve">06240</t>
  </si>
  <si>
    <t xml:space="preserve">BEAUSOLEL</t>
  </si>
  <si>
    <t xml:space="preserve">PASNN
01.01 1980
a</t>
  </si>
  <si>
    <t xml:space="preserve">41020</t>
  </si>
  <si>
    <t xml:space="preserve">NOISY LE GRAND
POISSL</t>
  </si>
  <si>
    <t xml:space="preserve">TO
DÉPARTEMENT</t>
  </si>
  <si>
    <t xml:space="preserve">COMMUNE OU PAYS SI NE(1) À L'ÉTRANGER</t>
  </si>
  <si>
    <t xml:space="preserve">Corrigar
PASNN
ausage sons le pretiom</t>
  </si>
  <si>
    <t xml:space="preserve">1300750</t>
  </si>
  <si>
    <t xml:space="preserve">190873800
CAPON PASSA</t>
  </si>
  <si>
    <t xml:space="preserve">F FR</t>
  </si>
  <si>
    <t xml:space="preserve">PASIUN PASNIN @ FREE. FR</t>
  </si>
  <si>
    <t xml:space="preserve">PARPASNN</t>
  </si>
  <si>
    <t xml:space="preserve">Beausolent</t>
  </si>
  <si>
    <t xml:space="preserve">Ə
8202150/10</t>
  </si>
  <si>
    <t xml:space="preserve">1998</t>
  </si>
  <si>
    <t xml:space="preserve">unte</t>
  </si>
  <si>
    <t xml:space="preserve">PASNN HUGO</t>
  </si>
  <si>
    <t xml:space="preserve">86 vo vo</t>
  </si>
  <si>
    <t xml:space="preserve">validite
TV
c</t>
  </si>
  <si>
    <t xml:space="preserve">enom ole
naissanc</t>
  </si>
  <si>
    <t xml:space="preserve">ひもh Ganthoto</t>
  </si>
  <si>
    <t xml:space="preserve">8000</t>
  </si>
  <si>
    <t xml:space="preserve">ㅋㅋㅋ</t>
  </si>
  <si>
    <t xml:space="preserve">448
www.</t>
  </si>
  <si>
    <t xml:space="preserve">KOEN</t>
  </si>
  <si>
    <t xml:space="preserve">332</t>
  </si>
  <si>
    <t xml:space="preserve">炒</t>
  </si>
  <si>
    <t xml:space="preserve">211</t>
  </si>
  <si>
    <t xml:space="preserve">4007</t>
  </si>
  <si>
    <t xml:space="preserve">WE</t>
  </si>
  <si>
    <t xml:space="preserve">98</t>
  </si>
  <si>
    <t xml:space="preserve">ΑΛΛ</t>
  </si>
  <si>
    <t xml:space="preserve">DECLARANI</t>
  </si>
  <si>
    <t xml:space="preserve">TEDS</t>
  </si>
  <si>
    <t xml:space="preserve">the</t>
  </si>
  <si>
    <t xml:space="preserve">821</t>
  </si>
  <si>
    <t xml:space="preserve">32</t>
  </si>
  <si>
    <t xml:space="preserve">htg</t>
  </si>
  <si>
    <t xml:space="preserve">구구</t>
  </si>
  <si>
    <t xml:space="preserve">44</t>
  </si>
  <si>
    <t xml:space="preserve">09</t>
  </si>
  <si>
    <t xml:space="preserve">11</t>
  </si>
  <si>
    <t xml:space="preserve">24</t>
  </si>
  <si>
    <t xml:space="preserve">14901</t>
  </si>
  <si>
    <t xml:space="preserve">14897</t>
  </si>
  <si>
    <t xml:space="preserve">WV</t>
  </si>
  <si>
    <t xml:space="preserve">SENTANT</t>
  </si>
  <si>
    <t xml:space="preserve">All</t>
  </si>
  <si>
    <t xml:space="preserve">IM
Ch</t>
  </si>
  <si>
    <t xml:space="preserve">30 04 153 032 384</t>
  </si>
  <si>
    <t xml:space="preserve">30 04 200 502 331</t>
  </si>
  <si>
    <t xml:space="preserve">9 997 963</t>
  </si>
  <si>
    <t xml:space="preserve">- 0409202 2</t>
  </si>
  <si>
    <t xml:space="preserve">me de l'energie.</t>
  </si>
  <si>
    <t xml:space="preserve">67870</t>
  </si>
  <si>
    <t xml:space="preserve">Griesheim -près- Holsheim</t>
  </si>
  <si>
    <t xml:space="preserve">010 220 23</t>
  </si>
  <si>
    <t xml:space="preserve">ててい</t>
  </si>
  <si>
    <t xml:space="preserve">me de la poussette.</t>
  </si>
  <si>
    <t xml:space="preserve">93130</t>
  </si>
  <si>
    <t xml:space="preserve">NOISY-
Fro
J</t>
  </si>
  <si>
    <t xml:space="preserve">2
}}</t>
  </si>
  <si>
    <t xml:space="preserve">2
E</t>
  </si>
  <si>
    <t xml:space="preserve">La
Fraise</t>
  </si>
  <si>
    <t xml:space="preserve">BASTA
01.01 1960</t>
  </si>
  <si>
    <t xml:space="preserve">01 01 1960
-930
NOISY LE G</t>
  </si>
  <si>
    <t xml:space="preserve">930
31</t>
  </si>
  <si>
    <t xml:space="preserve">NOISY LE GRAND
CASTANET</t>
  </si>
  <si>
    <t xml:space="preserve">DEPARTEMENT
0</t>
  </si>
  <si>
    <t xml:space="preserve">Corriger
BASTA
usage suns je preti</t>
  </si>
  <si>
    <t xml:space="preserve">2. 12 19 66</t>
  </si>
  <si>
    <t xml:space="preserve">Bo
200</t>
  </si>
  <si>
    <t xml:space="preserve">み</t>
  </si>
  <si>
    <t xml:space="preserve">Basta 2666146@tel. fr</t>
  </si>
  <si>
    <t xml:space="preserve">NODDLE</t>
  </si>
  <si>
    <t xml:space="preserve">PRENOM-JEC
01 01 1960</t>
  </si>
  <si>
    <t xml:space="preserve">930
99</t>
  </si>
  <si>
    <t xml:space="preserve">BRUXELLES (BELGIQUE)</t>
  </si>
  <si>
    <t xml:space="preserve">COMMUNE OU PAYS 51 NÉ(E) À L'ÉTRANGER</t>
  </si>
  <si>
    <t xml:space="preserve">PARBASTA
NODDLE</t>
  </si>
  <si>
    <t xml:space="preserve">04.66.12.62.42
Corringt</t>
  </si>
  <si>
    <t xml:space="preserve">форои</t>
  </si>
  <si>
    <t xml:space="preserve">16/05/2033</t>
  </si>
  <si>
    <t xml:space="preserve">Neuilly</t>
  </si>
  <si>
    <t xml:space="preserve">Dor</t>
  </si>
  <si>
    <t xml:space="preserve">6/01/2022</t>
  </si>
  <si>
    <t xml:space="preserve">2222220016629</t>
  </si>
  <si>
    <t xml:space="preserve">3
2022</t>
  </si>
  <si>
    <t xml:space="preserve">22022022</t>
  </si>
  <si>
    <t xml:space="preserve">文</t>
  </si>
  <si>
    <t xml:space="preserve">(202.</t>
  </si>
  <si>
    <t xml:space="preserve">그리</t>
  </si>
  <si>
    <t xml:space="preserve">NODDLE James</t>
  </si>
  <si>
    <t xml:space="preserve">14/10/2020</t>
  </si>
  <si>
    <t xml:space="preserve">REIM'S
NODDLE
T</t>
  </si>
  <si>
    <t xml:space="preserve">Tom
72071
NODDLE,</t>
  </si>
  <si>
    <t xml:space="preserve">06/06/2021</t>
  </si>
  <si>
    <t xml:space="preserve">ALEN SON.</t>
  </si>
  <si>
    <t xml:space="preserve">DOLLE Jeannette</t>
  </si>
  <si>
    <t xml:space="preserve">12/09/2022</t>
  </si>
  <si>
    <t xml:space="preserve">1
SW
CAYENN</t>
  </si>
  <si>
    <t xml:space="preserve">ㅅ</t>
  </si>
  <si>
    <t xml:space="preserve">validite
193</t>
  </si>
  <si>
    <t xml:space="preserve">de la
36</t>
  </si>
  <si>
    <t xml:space="preserve">ROUGET DE LISLE
Paul</t>
  </si>
  <si>
    <t xml:space="preserve">SARTRE Jean-Paul</t>
  </si>
  <si>
    <t xml:space="preserve">cooz128</t>
  </si>
  <si>
    <t xml:space="preserve">ORLEANS</t>
  </si>
  <si>
    <t xml:space="preserve">DE BEAUVOR Simon</t>
  </si>
  <si>
    <t xml:space="preserve">16/10/1977</t>
  </si>
  <si>
    <t xml:space="preserve">PARIS 06</t>
  </si>
  <si>
    <t xml:space="preserve">INFORMATIONS
rien à
signaler</t>
  </si>
  <si>
    <t xml:space="preserve">스</t>
  </si>
  <si>
    <t xml:space="preserve">11261</t>
  </si>
  <si>
    <t xml:space="preserve">12666</t>
  </si>
  <si>
    <t xml:space="preserve">taheh=</t>
  </si>
  <si>
    <t xml:space="preserve">2218.</t>
  </si>
  <si>
    <t xml:space="preserve">-1566</t>
  </si>
  <si>
    <t xml:space="preserve">2242</t>
  </si>
  <si>
    <t xml:space="preserve">DECLARANT
76707</t>
  </si>
  <si>
    <t xml:space="preserve">45267</t>
  </si>
  <si>
    <t xml:space="preserve">81</t>
  </si>
  <si>
    <t xml:space="preserve">201</t>
  </si>
  <si>
    <t xml:space="preserve">1486</t>
  </si>
  <si>
    <t xml:space="preserve">€22</t>
  </si>
  <si>
    <t xml:space="preserve">-1041</t>
  </si>
  <si>
    <t xml:space="preserve">2 1442</t>
  </si>
  <si>
    <t xml:space="preserve">커</t>
  </si>
  <si>
    <t xml:space="preserve">444</t>
  </si>
  <si>
    <t xml:space="preserve">722</t>
  </si>
  <si>
    <t xml:space="preserve">3
824012</t>
  </si>
  <si>
    <t xml:space="preserve">761</t>
  </si>
  <si>
    <t xml:space="preserve">(062)</t>
  </si>
  <si>
    <t xml:space="preserve">72042</t>
  </si>
  <si>
    <t xml:space="preserve">DE
ECLARANT 2</t>
  </si>
  <si>
    <t xml:space="preserve">827</t>
  </si>
  <si>
    <t xml:space="preserve">5 9521.</t>
  </si>
  <si>
    <t xml:space="preserve">- 4266.</t>
  </si>
  <si>
    <t xml:space="preserve">6242</t>
  </si>
  <si>
    <t xml:space="preserve">CC</t>
  </si>
  <si>
    <t xml:space="preserve">4266</t>
  </si>
  <si>
    <t xml:space="preserve">4266.</t>
  </si>
  <si>
    <t xml:space="preserve">421</t>
  </si>
  <si>
    <t xml:space="preserve">4261,</t>
  </si>
  <si>
    <t xml:space="preserve">6161</t>
  </si>
  <si>
    <t xml:space="preserve">S
41</t>
  </si>
  <si>
    <t xml:space="preserve">51</t>
  </si>
  <si>
    <t xml:space="preserve">مام 5
66</t>
  </si>
  <si>
    <t xml:space="preserve">642</t>
  </si>
  <si>
    <t xml:space="preserve">661</t>
  </si>
  <si>
    <t xml:space="preserve">ㅋㅋ</t>
  </si>
  <si>
    <t xml:space="preserve">12672</t>
  </si>
  <si>
    <t xml:space="preserve">F
5242</t>
  </si>
  <si>
    <t xml:space="preserve">4212</t>
  </si>
  <si>
    <t xml:space="preserve">4216</t>
  </si>
  <si>
    <t xml:space="preserve">परा</t>
  </si>
  <si>
    <t xml:space="preserve">-4216</t>
  </si>
  <si>
    <t xml:space="preserve">4262</t>
  </si>
  <si>
    <t xml:space="preserve">4461</t>
  </si>
  <si>
    <t xml:space="preserve">426</t>
  </si>
  <si>
    <t xml:space="preserve">〒55618</t>
  </si>
  <si>
    <t xml:space="preserve">1261</t>
  </si>
  <si>
    <t xml:space="preserve">-42166</t>
  </si>
  <si>
    <t xml:space="preserve">21667</t>
  </si>
  <si>
    <t xml:space="preserve">26676</t>
  </si>
  <si>
    <t xml:space="preserve">4261</t>
  </si>
  <si>
    <t xml:space="preserve">121642.</t>
  </si>
  <si>
    <t xml:space="preserve">- 4260 -</t>
  </si>
  <si>
    <t xml:space="preserve">MAS</t>
  </si>
  <si>
    <t xml:space="preserve">5722
2</t>
  </si>
  <si>
    <t xml:space="preserve">122</t>
  </si>
  <si>
    <t xml:space="preserve">124</t>
  </si>
  <si>
    <t xml:space="preserve">1266</t>
  </si>
  <si>
    <t xml:space="preserve">CHARGE
4422</t>
  </si>
  <si>
    <t xml:space="preserve">1206</t>
  </si>
  <si>
    <r>
      <rPr>
        <sz val="11"/>
        <color rgb="FF000000"/>
        <rFont val="Arial"/>
        <family val="0"/>
        <charset val="1"/>
      </rPr>
      <t xml:space="preserve">2</t>
    </r>
    <r>
      <rPr>
        <sz val="11"/>
        <color rgb="FF000000"/>
        <rFont val="Noto Sans CJK SC"/>
        <family val="2"/>
        <charset val="1"/>
      </rPr>
      <t xml:space="preserve">天</t>
    </r>
  </si>
  <si>
    <t xml:space="preserve">420
100 6</t>
  </si>
  <si>
    <t xml:space="preserve">1125</t>
  </si>
  <si>
    <t xml:space="preserve">5666</t>
  </si>
  <si>
    <t xml:space="preserve">ㄱ</t>
  </si>
  <si>
    <t xml:space="preserve">8422</t>
  </si>
  <si>
    <t xml:space="preserve">2222</t>
  </si>
  <si>
    <t xml:space="preserve">ttg b</t>
  </si>
  <si>
    <t xml:space="preserve">Y
426</t>
  </si>
  <si>
    <t xml:space="preserve">7266</t>
  </si>
  <si>
    <t xml:space="preserve">1
حاد</t>
  </si>
  <si>
    <t xml:space="preserve">420</t>
  </si>
  <si>
    <t xml:space="preserve">1262</t>
  </si>
  <si>
    <t xml:space="preserve">662</t>
  </si>
  <si>
    <t xml:space="preserve">DENTIS
M</t>
  </si>
  <si>
    <t xml:space="preserve">30 04 200 481 310</t>
  </si>
  <si>
    <t xml:space="preserve">2
30 04 200 499 328</t>
  </si>
  <si>
    <t xml:space="preserve">9 997 704</t>
  </si>
  <si>
    <t xml:space="preserve">010 72023</t>
  </si>
  <si>
    <t xml:space="preserve">- 26</t>
  </si>
  <si>
    <t xml:space="preserve">de Poissy</t>
  </si>
  <si>
    <t xml:space="preserve">78240</t>
  </si>
  <si>
    <t xml:space="preserve">AIGREMONT</t>
  </si>
  <si>
    <t xml:space="preserve">PROPRIETAIRE
LOCATAIRE COLOCATAIRE HEBERGE GRATUITEMENT</t>
  </si>
  <si>
    <t xml:space="preserve">MILLEVIL
01.01.1961</t>
  </si>
  <si>
    <t xml:space="preserve">01 01 1961
930
NOISY LEG</t>
  </si>
  <si>
    <t xml:space="preserve">COMMUNE OU PAYS SIN(E) À L'ÉTRANGER</t>
  </si>
  <si>
    <t xml:space="preserve">Corrigar
MILLEVIL
10 0505
suns ie</t>
  </si>
  <si>
    <t xml:space="preserve">00
'M</t>
  </si>
  <si>
    <t xml:space="preserve">millevill @ orange fr</t>
  </si>
  <si>
    <t xml:space="preserve">PRENOM-JEC
01 01 1962</t>
  </si>
  <si>
    <t xml:space="preserve">01 01 1962
930
NOISY LEG</t>
  </si>
  <si>
    <t xml:space="preserve">930
8t</t>
  </si>
  <si>
    <t xml:space="preserve">Poissy</t>
  </si>
  <si>
    <t xml:space="preserve">COMMUNE OU PAYS SI NĚ(1) À L'ETRANGER</t>
  </si>
  <si>
    <t xml:space="preserve">PARMILLEVIL</t>
  </si>
  <si>
    <t xml:space="preserve">Aigremont</t>
  </si>
  <si>
    <t xml:space="preserve">ollen
7.08. 2023</t>
  </si>
  <si>
    <t xml:space="preserve">III 20 2 2</t>
  </si>
  <si>
    <t xml:space="preserve">169 0 2 5 5 7 182 28</t>
  </si>
  <si>
    <t xml:space="preserve">one</t>
  </si>
  <si>
    <t xml:space="preserve">1923</t>
  </si>
  <si>
    <t xml:space="preserve">enom
Decant
Yvonne
78 100
Poissy
6.06.1927</t>
  </si>
  <si>
    <t xml:space="preserve">HILLEVILL
EPodie</t>
  </si>
  <si>
    <t xml:space="preserve">02 07 1998</t>
  </si>
  <si>
    <t xml:space="preserve">78
Poissy</t>
  </si>
  <si>
    <t xml:space="preserve">36.000</t>
  </si>
  <si>
    <t xml:space="preserve">OCHEZ</t>
  </si>
  <si>
    <t xml:space="preserve">DE
DECLARANT</t>
  </si>
  <si>
    <t xml:space="preserve">5728</t>
  </si>
  <si>
    <t xml:space="preserve">25.000</t>
  </si>
  <si>
    <t xml:space="preserve">512</t>
  </si>
  <si>
    <t xml:space="preserve">31 000</t>
  </si>
  <si>
    <t xml:space="preserve">DE
CLARANT</t>
  </si>
  <si>
    <t xml:space="preserve">392</t>
  </si>
  <si>
    <t xml:space="preserve">21.000</t>
  </si>
  <si>
    <t xml:space="preserve">O
Soo</t>
  </si>
  <si>
    <t xml:space="preserve">- 45000</t>
  </si>
  <si>
    <t xml:space="preserve">1 458</t>
  </si>
  <si>
    <t xml:space="preserve">3212</t>
  </si>
  <si>
    <t xml:space="preserve">1712</t>
  </si>
  <si>
    <t xml:space="preserve">388</t>
  </si>
  <si>
    <t xml:space="preserve">My Sasmin</t>
  </si>
  <si>
    <t xml:space="preserve">5
15.00.</t>
  </si>
  <si>
    <t xml:space="preserve">30 04 263 703 168</t>
  </si>
  <si>
    <t xml:space="preserve">2
¹30 04 263 696 161</t>
  </si>
  <si>
    <t xml:space="preserve">9 997 768</t>
  </si>
  <si>
    <t xml:space="preserve">12122022</t>
  </si>
  <si>
    <t xml:space="preserve">66</t>
  </si>
  <si>
    <t xml:space="preserve">de
ST Nom Le Bicheche</t>
  </si>
  <si>
    <t xml:space="preserve">- 78 100</t>
  </si>
  <si>
    <t xml:space="preserve">ST Germain
en
laye</t>
  </si>
  <si>
    <t xml:space="preserve">THPVRYN
01.01 1990</t>
  </si>
  <si>
    <t xml:space="preserve">01 01 1990
939
NOISYIFG</t>
  </si>
  <si>
    <t xml:space="preserve">930-
28</t>
  </si>
  <si>
    <t xml:space="preserve">NOISY LE GRAND
DREUX</t>
  </si>
  <si>
    <t xml:space="preserve">Do
DEPARTEMENT</t>
  </si>
  <si>
    <t xml:space="preserve">COMMUNE OU PAYS SINE() À L'ETRANGER</t>
  </si>
  <si>
    <t xml:space="preserve">Corrigar
THPVRYN
(hom a usuge sons le</t>
  </si>
  <si>
    <t xml:space="preserve">C
C
C</t>
  </si>
  <si>
    <t xml:space="preserve">ㅎ
07 21 21 21 21</t>
  </si>
  <si>
    <t xml:space="preserve">THPVRYN
01.01 1980</t>
  </si>
  <si>
    <t xml:space="preserve">PARTHPVRYN THPVRYN</t>
  </si>
  <si>
    <t xml:space="preserve">of 22.22.22.22
Corrine</t>
  </si>
  <si>
    <t xml:space="preserve">04.22.</t>
  </si>
  <si>
    <t xml:space="preserve">Flins</t>
  </si>
  <si>
    <t xml:space="preserve">Егог 80 gr</t>
  </si>
  <si>
    <t xml:space="preserve">2004</t>
  </si>
  <si>
    <t xml:space="preserve">2006</t>
  </si>
  <si>
    <t xml:space="preserve">2022)</t>
  </si>
  <si>
    <t xml:space="preserve">TPH Hugo</t>
  </si>
  <si>
    <t xml:space="preserve">3-08 2004</t>
  </si>
  <si>
    <t xml:space="preserve">тон
Aline</t>
  </si>
  <si>
    <t xml:space="preserve">4-7-2006</t>
  </si>
  <si>
    <t xml:space="preserve">- TPH.
Violette
ST Germain en Laye</t>
  </si>
  <si>
    <t xml:space="preserve">validite
c</t>
  </si>
  <si>
    <t xml:space="preserve">1920</t>
  </si>
  <si>
    <t xml:space="preserve">Nom prenom, aute
TPH
25.08.1920
Gertruide</t>
  </si>
  <si>
    <t xml:space="preserve">INFORMATIONS
Personne hébergée invalide</t>
  </si>
  <si>
    <t xml:space="preserve">31218</t>
  </si>
  <si>
    <t xml:space="preserve">3.800</t>
  </si>
  <si>
    <t xml:space="preserve">400/</t>
  </si>
  <si>
    <t xml:space="preserve">S400</t>
  </si>
  <si>
    <t xml:space="preserve">- 7512</t>
  </si>
  <si>
    <t xml:space="preserve">ㅋ
125</t>
  </si>
  <si>
    <t xml:space="preserve">35 000</t>
  </si>
  <si>
    <t xml:space="preserve">HUGO
Арех.
chemin vivald: 78 Plais-</t>
  </si>
  <si>
    <t xml:space="preserve">619</t>
  </si>
  <si>
    <t xml:space="preserve">TENTANT</t>
  </si>
  <si>
    <t xml:space="preserve">4800</t>
  </si>
  <si>
    <t xml:space="preserve">тен
Andre
chemin vivaldi
78 PLAISIR</t>
  </si>
  <si>
    <t xml:space="preserve">1DAVID Y</t>
  </si>
  <si>
    <t xml:space="preserve">1308</t>
  </si>
  <si>
    <t xml:space="preserve">ooo</t>
  </si>
  <si>
    <t xml:space="preserve">5 000</t>
  </si>
  <si>
    <t xml:space="preserve">53.58</t>
  </si>
  <si>
    <t xml:space="preserve">30 04 200 802 120</t>
  </si>
  <si>
    <t xml:space="preserve">230 04 200 811 129</t>
  </si>
  <si>
    <t xml:space="preserve">9 996 539</t>
  </si>
  <si>
    <t xml:space="preserve">HÉ
for</t>
  </si>
  <si>
    <t xml:space="preserve">LORINDEE
01.01 1946</t>
  </si>
  <si>
    <t xml:space="preserve">Corringt
LORINDEE
ge sons le presion</t>
  </si>
  <si>
    <t xml:space="preserve">1303</t>
  </si>
  <si>
    <t xml:space="preserve">0620302030
00</t>
  </si>
  <si>
    <t xml:space="preserve">Clorindee &amp; free.fr</t>
  </si>
  <si>
    <t xml:space="preserve">PARLORINDEE</t>
  </si>
  <si>
    <t xml:space="preserve">rinor</t>
  </si>
  <si>
    <t xml:space="preserve">Beausoleil</t>
  </si>
  <si>
    <t xml:space="preserve">об май 2023
Haus
nc</t>
  </si>
  <si>
    <t xml:space="preserve">ОД 52022</t>
  </si>
  <si>
    <t xml:space="preserve">F 2</t>
  </si>
  <si>
    <t xml:space="preserve">2005</t>
  </si>
  <si>
    <t xml:space="preserve">LORINDEE MACHINE</t>
  </si>
  <si>
    <t xml:space="preserve">23. Mais 2005</t>
  </si>
  <si>
    <t xml:space="preserve">Nice
Bat</t>
  </si>
  <si>
    <t xml:space="preserve">LORINDEE MACHIN
T</t>
  </si>
  <si>
    <t xml:space="preserve">23 MARS 2005</t>
  </si>
  <si>
    <t xml:space="preserve">Nice</t>
  </si>
  <si>
    <t xml:space="preserve">alidite C</t>
  </si>
  <si>
    <t xml:space="preserve">Nom, prenom</t>
  </si>
  <si>
    <t xml:space="preserve">00097</t>
  </si>
  <si>
    <t xml:space="preserve">DECLAR</t>
  </si>
  <si>
    <t xml:space="preserve">3го</t>
  </si>
  <si>
    <t xml:space="preserve">лилио</t>
  </si>
  <si>
    <t xml:space="preserve">bunun fY.HE</t>
  </si>
  <si>
    <t xml:space="preserve">no</t>
  </si>
  <si>
    <t xml:space="preserve">: 150</t>
  </si>
  <si>
    <t xml:space="preserve">aire
1 820</t>
  </si>
  <si>
    <t xml:space="preserve">2300</t>
  </si>
  <si>
    <r>
      <rPr>
        <sz val="11"/>
        <color rgb="FF000000"/>
        <rFont val="Arial"/>
        <family val="0"/>
        <charset val="1"/>
      </rPr>
      <t xml:space="preserve">153045
www.
</t>
    </r>
    <r>
      <rPr>
        <sz val="11"/>
        <color rgb="FF000000"/>
        <rFont val="Noto Sans CJK SC"/>
        <family val="2"/>
        <charset val="1"/>
      </rPr>
      <t xml:space="preserve">오</t>
    </r>
  </si>
  <si>
    <t xml:space="preserve">30 04 212 710 275</t>
  </si>
  <si>
    <t xml:space="preserve">9 996 342</t>
  </si>
  <si>
    <t xml:space="preserve">HER</t>
  </si>
  <si>
    <t xml:space="preserve">2108 2 023</t>
  </si>
  <si>
    <t xml:space="preserve">-101</t>
  </si>
  <si>
    <t xml:space="preserve">DU MARECHAL FOCH</t>
  </si>
  <si>
    <t xml:space="preserve">67 000</t>
  </si>
  <si>
    <t xml:space="preserve">STRASBOURG</t>
  </si>
  <si>
    <t xml:space="preserve">+9</t>
  </si>
  <si>
    <t xml:space="preserve">GIPSI KARL
01.01 1972
13 1
949</t>
  </si>
  <si>
    <t xml:space="preserve">01.01 1972-
930
NOISY LEG</t>
  </si>
  <si>
    <t xml:space="preserve">- 1310 1949</t>
  </si>
  <si>
    <t xml:space="preserve">NOISY LE GRAND
ALTDORE</t>
  </si>
  <si>
    <t xml:space="preserve">ALT 50
COMMUNE OU PAYS SI NÉ(E) À L'ÉTRANGER</t>
  </si>
  <si>
    <t xml:space="preserve">Corriant
seront adresses (nom d'usage sans le prenom)
CIPSI
FRANZ</t>
  </si>
  <si>
    <t xml:space="preserve">723
Ca</t>
  </si>
  <si>
    <t xml:space="preserve">03 72 61 53 40
100</t>
  </si>
  <si>
    <t xml:space="preserve">karl-franz@gmail.com</t>
  </si>
  <si>
    <t xml:space="preserve">02/15/2023</t>
  </si>
  <si>
    <t xml:space="preserve">이</t>
  </si>
  <si>
    <t xml:space="preserve">2014</t>
  </si>
  <si>
    <t xml:space="preserve">Lod</t>
  </si>
  <si>
    <t xml:space="preserve">Nom, prenom
noissan</t>
  </si>
  <si>
    <t xml:space="preserve">+1</t>
  </si>
  <si>
    <t xml:space="preserve">FRANZ WOLFGANG</t>
  </si>
  <si>
    <t xml:space="preserve">27/02/1975</t>
  </si>
  <si>
    <t xml:space="preserve">WISSEMBOURG (67)</t>
  </si>
  <si>
    <t xml:space="preserve">FRANZ HELGA</t>
  </si>
  <si>
    <t xml:space="preserve">27/02/1975
WISSEMBOURG ((2)</t>
  </si>
  <si>
    <t xml:space="preserve">356 131</t>
  </si>
  <si>
    <t xml:space="preserve">-D</t>
  </si>
  <si>
    <t xml:space="preserve">53</t>
  </si>
  <si>
    <t xml:space="preserve">DECLARAN</t>
  </si>
  <si>
    <t xml:space="preserve">до</t>
  </si>
  <si>
    <t xml:space="preserve">лог</t>
  </si>
  <si>
    <t xml:space="preserve">3,</t>
  </si>
  <si>
    <t xml:space="preserve">33</t>
  </si>
  <si>
    <t xml:space="preserve">ज्य</t>
  </si>
  <si>
    <t xml:space="preserve">ㅋㅇ</t>
  </si>
  <si>
    <t xml:space="preserve">-
40</t>
  </si>
  <si>
    <t xml:space="preserve">60</t>
  </si>
  <si>
    <t xml:space="preserve">70</t>
  </si>
  <si>
    <t xml:space="preserve">во</t>
  </si>
  <si>
    <t xml:space="preserve">90</t>
  </si>
  <si>
    <t xml:space="preserve">مصر -</t>
  </si>
  <si>
    <t xml:space="preserve">Лог</t>
  </si>
  <si>
    <t xml:space="preserve">sor</t>
  </si>
  <si>
    <t xml:space="preserve">¹2</t>
  </si>
  <si>
    <t xml:space="preserve">-3,</t>
  </si>
  <si>
    <t xml:space="preserve">1 ENFANE</t>
  </si>
  <si>
    <t xml:space="preserve">MEAN</t>
  </si>
  <si>
    <t xml:space="preserve">Hy wast</t>
  </si>
  <si>
    <t xml:space="preserve">or</t>
  </si>
  <si>
    <t xml:space="preserve">гv
г
г</t>
  </si>
  <si>
    <t xml:space="preserve">13.</t>
  </si>
  <si>
    <t xml:space="preserve">ли</t>
  </si>
  <si>
    <t xml:space="preserve">کا</t>
  </si>
  <si>
    <t xml:space="preserve">ль</t>
  </si>
  <si>
    <t xml:space="preserve">8V
7</t>
  </si>
  <si>
    <t xml:space="preserve">:11</t>
  </si>
  <si>
    <t xml:space="preserve">- 19</t>
  </si>
  <si>
    <t xml:space="preserve">Karya</t>
  </si>
  <si>
    <t xml:space="preserve">30 04 212 675 240</t>
  </si>
  <si>
    <t xml:space="preserve">¹30 04 212 683 248</t>
  </si>
  <si>
    <t xml:space="preserve">9 995 666</t>
  </si>
  <si>
    <t xml:space="preserve">17032022</t>
  </si>
  <si>
    <t xml:space="preserve">tor-</t>
  </si>
  <si>
    <t xml:space="preserve">de la Pampe</t>
  </si>
  <si>
    <t xml:space="preserve">Radio</t>
  </si>
  <si>
    <t xml:space="preserve">ㅁ
uti</t>
  </si>
  <si>
    <t xml:space="preserve">Solal</t>
  </si>
  <si>
    <t xml:space="preserve">PROPRITAIRE
LOCATAIRE COLOCATAIRE HEBERGE GRATUITEMENT</t>
  </si>
  <si>
    <t xml:space="preserve">CIMRCCW
01.01.1972</t>
  </si>
  <si>
    <t xml:space="preserve">Corrigat
CIMRCCW
sons le prenom</t>
  </si>
  <si>
    <t xml:space="preserve">بد الله المر</t>
  </si>
  <si>
    <t xml:space="preserve">10849976</t>
  </si>
  <si>
    <t xml:space="preserve">police, amicow a free, fr</t>
  </si>
  <si>
    <t xml:space="preserve">Bounge</t>
  </si>
  <si>
    <t xml:space="preserve">CIMRCCW</t>
  </si>
  <si>
    <t xml:space="preserve">PARCIMRCCW CIMRCCW</t>
  </si>
  <si>
    <t xml:space="preserve">0l|0|27</t>
  </si>
  <si>
    <t xml:space="preserve">tov
OH</t>
  </si>
  <si>
    <t xml:space="preserve">MAN</t>
  </si>
  <si>
    <t xml:space="preserve">Nom
neo de hoissance</t>
  </si>
  <si>
    <t xml:space="preserve">12 500</t>
  </si>
  <si>
    <t xml:space="preserve">230</t>
  </si>
  <si>
    <t xml:space="preserve">DECLARANT 2
A</t>
  </si>
  <si>
    <t xml:space="preserve">180104.</t>
  </si>
  <si>
    <t xml:space="preserve">LARANT</t>
  </si>
  <si>
    <t xml:space="preserve">гой</t>
  </si>
  <si>
    <t xml:space="preserve">1 ENFANT</t>
  </si>
  <si>
    <t xml:space="preserve">лос</t>
  </si>
  <si>
    <t xml:space="preserve">คร</t>
  </si>
  <si>
    <t xml:space="preserve">con</t>
  </si>
  <si>
    <t xml:space="preserve">65</t>
  </si>
  <si>
    <t xml:space="preserve">e</t>
  </si>
  <si>
    <r>
      <rPr>
        <sz val="11"/>
        <color rgb="FF000000"/>
        <rFont val="Arial"/>
        <family val="0"/>
        <charset val="1"/>
      </rPr>
      <t xml:space="preserve">8500
2
16
S </t>
    </r>
    <r>
      <rPr>
        <sz val="11"/>
        <color rgb="FF000000"/>
        <rFont val="Noto Sans CJK SC"/>
        <family val="2"/>
        <charset val="1"/>
      </rPr>
      <t xml:space="preserve">도</t>
    </r>
  </si>
  <si>
    <t xml:space="preserve">30 04 237 353 390</t>
  </si>
  <si>
    <t xml:space="preserve">9 997 899</t>
  </si>
  <si>
    <t xml:space="preserve">- 0,7042022</t>
  </si>
  <si>
    <t xml:space="preserve">avenue gabriel-faure</t>
  </si>
  <si>
    <t xml:space="preserve">09000
C</t>
  </si>
  <si>
    <t xml:space="preserve">Foix</t>
  </si>
  <si>
    <t xml:space="preserve">JEANNOT lapin.</t>
  </si>
  <si>
    <t xml:space="preserve">01062 0 2 3</t>
  </si>
  <si>
    <t xml:space="preserve">- 23</t>
  </si>
  <si>
    <t xml:space="preserve">rue de la tour.
TU</t>
  </si>
  <si>
    <t xml:space="preserve">77230
2</t>
  </si>
  <si>
    <t xml:space="preserve">JUILLY
Bin</t>
  </si>
  <si>
    <t xml:space="preserve">PROPRIÉTAIRE
LOCATAIRE COLOCATAIRE BERGE GRATUITEMENT</t>
  </si>
  <si>
    <t xml:space="preserve">ROBERT
01.01 1970</t>
  </si>
  <si>
    <t xml:space="preserve">01 01 1970
930
NOISYIFS</t>
  </si>
  <si>
    <t xml:space="preserve">930
09</t>
  </si>
  <si>
    <t xml:space="preserve">NOISY LE GRAND
VEBRE</t>
  </si>
  <si>
    <t xml:space="preserve">COMMUNE OU PAYS SI NÉ(E) À L'TRANGER</t>
  </si>
  <si>
    <t xml:space="preserve">Corrinar
ROBERT
thont of
SUNS TE</t>
  </si>
  <si>
    <t xml:space="preserve">840</t>
  </si>
  <si>
    <t xml:space="preserve">06 4</t>
  </si>
  <si>
    <t xml:space="preserve">@ robert. fr</t>
  </si>
  <si>
    <t xml:space="preserve">robertrobert@ robert. fr</t>
  </si>
  <si>
    <t xml:space="preserve">ROBERT</t>
  </si>
  <si>
    <t xml:space="preserve">JOSETTE
04/10/1986</t>
  </si>
  <si>
    <t xml:space="preserve">04/1019986
44
BISS</t>
  </si>
  <si>
    <t xml:space="preserve">ه ګر</t>
  </si>
  <si>
    <t xml:space="preserve">Corriner</t>
  </si>
  <si>
    <t xml:space="preserve">froyo</t>
  </si>
  <si>
    <t xml:space="preserve">com</t>
  </si>
  <si>
    <t xml:space="preserve">م کی
2022
C</t>
  </si>
  <si>
    <t xml:space="preserve">01 012 02:
2022</t>
  </si>
  <si>
    <t xml:space="preserve">04062022</t>
  </si>
  <si>
    <t xml:space="preserve">+20</t>
  </si>
  <si>
    <t xml:space="preserve">39
9 20</t>
  </si>
  <si>
    <t xml:space="preserve">ROBERT Jack</t>
  </si>
  <si>
    <t xml:space="preserve">Sooritomh0</t>
  </si>
  <si>
    <t xml:space="preserve">PARIS 15
noe
er To</t>
  </si>
  <si>
    <t xml:space="preserve">ROBERT Jessica
OLLOLL 2002</t>
  </si>
  <si>
    <r>
      <rPr>
        <sz val="11"/>
        <color rgb="FF000000"/>
        <rFont val="Arial"/>
        <family val="0"/>
        <charset val="1"/>
      </rPr>
      <t xml:space="preserve">06/11 200</t>
    </r>
    <r>
      <rPr>
        <sz val="11"/>
        <color rgb="FF000000"/>
        <rFont val="Noto Sans CJK SC"/>
        <family val="2"/>
        <charset val="1"/>
      </rPr>
      <t xml:space="preserve">ㅋ</t>
    </r>
  </si>
  <si>
    <t xml:space="preserve">PARIS 15</t>
  </si>
  <si>
    <t xml:space="preserve">ROBERT Valéria</t>
  </si>
  <si>
    <t xml:space="preserve">10/06/2009</t>
  </si>
  <si>
    <t xml:space="preserve">Nants</t>
  </si>
  <si>
    <t xml:space="preserve">ROBERT Josy</t>
  </si>
  <si>
    <t xml:space="preserve">11/09/2012)</t>
  </si>
  <si>
    <t xml:space="preserve">00 de la</t>
  </si>
  <si>
    <t xml:space="preserve">PALIL</t>
  </si>
  <si>
    <t xml:space="preserve">Nom, prenom, oote
de naissan</t>
  </si>
  <si>
    <t xml:space="preserve">RAYNAYD</t>
  </si>
  <si>
    <t xml:space="preserve">Clotilde
4106/22</t>
  </si>
  <si>
    <t xml:space="preserve">PARIS 12</t>
  </si>
  <si>
    <t xml:space="preserve">LE PAPE</t>
  </si>
  <si>
    <t xml:space="preserve">BARTE
4/06/2</t>
  </si>
  <si>
    <t xml:space="preserve">PARTS 12</t>
  </si>
  <si>
    <t xml:space="preserve">INFORMATIONS
Je
me suis maid
même année.
"
j'ai divorcé la</t>
  </si>
  <si>
    <t xml:space="preserve">22546</t>
  </si>
  <si>
    <t xml:space="preserve">1566</t>
  </si>
  <si>
    <t xml:space="preserve">カカノ</t>
  </si>
  <si>
    <t xml:space="preserve">-252</t>
  </si>
  <si>
    <t xml:space="preserve">4622
F</t>
  </si>
  <si>
    <t xml:space="preserve">777</t>
  </si>
  <si>
    <t xml:space="preserve">822</t>
  </si>
  <si>
    <t xml:space="preserve">ㅋㄹㄺ
러</t>
  </si>
  <si>
    <t xml:space="preserve">612</t>
  </si>
  <si>
    <t xml:space="preserve">233221</t>
  </si>
  <si>
    <t xml:space="preserve">·14555.</t>
  </si>
  <si>
    <t xml:space="preserve">212</t>
  </si>
  <si>
    <t xml:space="preserve">429,</t>
  </si>
  <si>
    <t xml:space="preserve">tbth=</t>
  </si>
  <si>
    <t xml:space="preserve">6422</t>
  </si>
  <si>
    <t xml:space="preserve">6111</t>
  </si>
  <si>
    <t xml:space="preserve">5 Sloo</t>
  </si>
  <si>
    <t xml:space="preserve">1664</t>
  </si>
  <si>
    <t xml:space="preserve">489.</t>
  </si>
  <si>
    <t xml:space="preserve">et</t>
  </si>
  <si>
    <t xml:space="preserve">12422</t>
  </si>
  <si>
    <t xml:space="preserve">श्फ</t>
  </si>
  <si>
    <t xml:space="preserve">627</t>
  </si>
  <si>
    <t xml:space="preserve">221</t>
  </si>
  <si>
    <t xml:space="preserve">S
461</t>
  </si>
  <si>
    <t xml:space="preserve">726</t>
  </si>
  <si>
    <t xml:space="preserve">61.</t>
  </si>
  <si>
    <t xml:space="preserve">14192</t>
  </si>
  <si>
    <t xml:space="preserve">- 14</t>
  </si>
  <si>
    <t xml:space="preserve">2164</t>
  </si>
  <si>
    <t xml:space="preserve">264</t>
  </si>
  <si>
    <t xml:space="preserve">462</t>
  </si>
  <si>
    <t xml:space="preserve">621</t>
  </si>
  <si>
    <t xml:space="preserve">-426</t>
  </si>
  <si>
    <t xml:space="preserve">4221</t>
  </si>
  <si>
    <t xml:space="preserve">jug</t>
  </si>
  <si>
    <t xml:space="preserve">442</t>
  </si>
  <si>
    <t xml:space="preserve">5426</t>
  </si>
  <si>
    <t xml:space="preserve">x 4266</t>
  </si>
  <si>
    <t xml:space="preserve">c 4200</t>
  </si>
  <si>
    <t xml:space="preserve">1654</t>
  </si>
  <si>
    <t xml:space="preserve">Jessica Noel - 2 mue laul 09000folx</t>
  </si>
  <si>
    <t xml:space="preserve">2 373</t>
  </si>
  <si>
    <t xml:space="preserve">144</t>
  </si>
  <si>
    <t xml:space="preserve">999</t>
  </si>
  <si>
    <t xml:space="preserve">622</t>
  </si>
  <si>
    <t xml:space="preserve">aire
318</t>
  </si>
  <si>
    <t xml:space="preserve">- 3 400
3</t>
  </si>
  <si>
    <t xml:space="preserve">4521</t>
  </si>
  <si>
    <t xml:space="preserve">܂
܀
ܕ</t>
  </si>
  <si>
    <t xml:space="preserve">30 04 200 615 444</t>
  </si>
  <si>
    <t xml:space="preserve">30 04 200 632 461</t>
  </si>
  <si>
    <t xml:space="preserve">9 997 821</t>
  </si>
  <si>
    <t xml:space="preserve">CURIEN
01.01.1963</t>
  </si>
  <si>
    <t xml:space="preserve">01 01 1963
930
NOISY LEG</t>
  </si>
  <si>
    <t xml:space="preserve">Corrigat
CURIEN
usage sans le prenom</t>
  </si>
  <si>
    <t xml:space="preserve">7
O</t>
  </si>
  <si>
    <t xml:space="preserve">49,97.6 4.5 5.30</t>
  </si>
  <si>
    <t xml:space="preserve">Epi. curien@
Dui.com</t>
  </si>
  <si>
    <t xml:space="preserve">Craft</t>
  </si>
  <si>
    <t xml:space="preserve">PRENOM JEC Lara
01 01 1966</t>
  </si>
  <si>
    <t xml:space="preserve">01 01 1966
930
NOISY LEG</t>
  </si>
  <si>
    <t xml:space="preserve">PARCURIEN Epi</t>
  </si>
  <si>
    <t xml:space="preserve">06.06.06.07.07 corriger</t>
  </si>
  <si>
    <t xml:space="preserve">7V</t>
  </si>
  <si>
    <t xml:space="preserve">2. Croft. Epice
COM</t>
  </si>
  <si>
    <t xml:space="preserve">Beausolat</t>
  </si>
  <si>
    <t xml:space="preserve">06/01/2022</t>
  </si>
  <si>
    <t xml:space="preserve">117</t>
  </si>
  <si>
    <t xml:space="preserve">Ep: Mais</t>
  </si>
  <si>
    <t xml:space="preserve">26/04/2022</t>
  </si>
  <si>
    <t xml:space="preserve">Noksy le Grand</t>
  </si>
  <si>
    <t xml:space="preserve">67</t>
  </si>
  <si>
    <t xml:space="preserve">previom
de naissance</t>
  </si>
  <si>
    <t xml:space="preserve">93120</t>
  </si>
  <si>
    <t xml:space="preserve">TOOT</t>
  </si>
  <si>
    <t xml:space="preserve">22,5
77</t>
  </si>
  <si>
    <t xml:space="preserve">:30/20</t>
  </si>
  <si>
    <t xml:space="preserve">82531</t>
  </si>
  <si>
    <t xml:space="preserve">15678</t>
  </si>
  <si>
    <t xml:space="preserve">•</t>
  </si>
  <si>
    <t xml:space="preserve">F
Po</t>
  </si>
  <si>
    <t xml:space="preserve">10 97</t>
  </si>
  <si>
    <t xml:space="preserve">PEGTSS=</t>
  </si>
  <si>
    <t xml:space="preserve">DECLARANT 1
Wettt</t>
  </si>
  <si>
    <t xml:space="preserve">89571</t>
  </si>
  <si>
    <t xml:space="preserve">79246</t>
  </si>
  <si>
    <t xml:space="preserve">to
SA</t>
  </si>
  <si>
    <r>
      <rPr>
        <sz val="11"/>
        <color rgb="FF000000"/>
        <rFont val="Arial"/>
        <family val="0"/>
        <charset val="1"/>
      </rPr>
      <t xml:space="preserve">10385
</t>
    </r>
    <r>
      <rPr>
        <sz val="11"/>
        <color rgb="FF000000"/>
        <rFont val="Noto Sans CJK SC"/>
        <family val="2"/>
        <charset val="1"/>
      </rPr>
      <t xml:space="preserve">ㅋ</t>
    </r>
  </si>
  <si>
    <t xml:space="preserve">153451</t>
  </si>
  <si>
    <t xml:space="preserve">-66632</t>
  </si>
  <si>
    <t xml:space="preserve">96246</t>
  </si>
  <si>
    <t xml:space="preserve">3510752</t>
  </si>
  <si>
    <t xml:space="preserve">u
Dy</t>
  </si>
  <si>
    <t xml:space="preserve">DECLARA
Ga</t>
  </si>
  <si>
    <t xml:space="preserve">520589</t>
  </si>
  <si>
    <t xml:space="preserve">517892</t>
  </si>
  <si>
    <t xml:space="preserve">34062</t>
  </si>
  <si>
    <t xml:space="preserve">12415</t>
  </si>
  <si>
    <t xml:space="preserve">DEL</t>
  </si>
  <si>
    <t xml:space="preserve">-16752</t>
  </si>
  <si>
    <t xml:space="preserve">76052</t>
  </si>
  <si>
    <t xml:space="preserve">566663</t>
  </si>
  <si>
    <t xml:space="preserve">516835</t>
  </si>
  <si>
    <t xml:space="preserve">132659</t>
  </si>
  <si>
    <t xml:space="preserve">78 7995!</t>
  </si>
  <si>
    <t xml:space="preserve">14579</t>
  </si>
  <si>
    <t xml:space="preserve">EEST</t>
  </si>
  <si>
    <t xml:space="preserve">85023</t>
  </si>
  <si>
    <t xml:space="preserve">82555</t>
  </si>
  <si>
    <t xml:space="preserve">*************</t>
  </si>
  <si>
    <t xml:space="preserve">857</t>
  </si>
  <si>
    <t xml:space="preserve">570</t>
  </si>
  <si>
    <t xml:space="preserve">ku
AM</t>
  </si>
  <si>
    <t xml:space="preserve">30 04 237 401 438</t>
  </si>
  <si>
    <t xml:space="preserve">2 30 04 237 414 451</t>
  </si>
  <si>
    <t xml:space="preserve">9 997 802</t>
  </si>
  <si>
    <t xml:space="preserve">ㅁ
NET</t>
  </si>
  <si>
    <t xml:space="preserve">-ZOEUILME
01 01 1995
Arthas
C</t>
  </si>
  <si>
    <t xml:space="preserve">01 01 1995
930
NOISY LEG</t>
  </si>
  <si>
    <t xml:space="preserve">10081990</t>
  </si>
  <si>
    <t xml:space="preserve">930
68#</t>
  </si>
  <si>
    <t xml:space="preserve">NOISY LE GRAND
Loodan</t>
  </si>
  <si>
    <t xml:space="preserve">Lordaeron
COMMUNI OU PAYS SI NE(1) A L'ETRANGER</t>
  </si>
  <si>
    <t xml:space="preserve">Corriner
ZSEUILME
Mearthel.
sons le preti</t>
  </si>
  <si>
    <t xml:space="preserve">J w
letr
22</t>
  </si>
  <si>
    <t xml:space="preserve">23.16.99.76.42
De
Dol</t>
  </si>
  <si>
    <t xml:space="preserve">A. Menethil @ro.com</t>
  </si>
  <si>
    <t xml:space="preserve">Porvaillant</t>
  </si>
  <si>
    <t xml:space="preserve">PRENOM-JEC
01 01 1996
Jaina</t>
  </si>
  <si>
    <t xml:space="preserve">01 01 1996
930
NOISY LEG</t>
  </si>
  <si>
    <t xml:space="preserve">930
998</t>
  </si>
  <si>
    <t xml:space="preserve">Kaltiras</t>
  </si>
  <si>
    <t xml:space="preserve">PARZSEUILME
m
ellant</t>
  </si>
  <si>
    <t xml:space="preserve">Porvaillant
18.43.78-06-bation</t>
  </si>
  <si>
    <t xml:space="preserve">27004</t>
  </si>
  <si>
    <t xml:space="preserve">Hundevent</t>
  </si>
  <si>
    <t xml:space="preserve">01/06/2022</t>
  </si>
  <si>
    <t xml:space="preserve">2010 2022</t>
  </si>
  <si>
    <t xml:space="preserve">Menethil Taelia</t>
  </si>
  <si>
    <t xml:space="preserve">FFO2/20/201</t>
  </si>
  <si>
    <t xml:space="preserve">Hurlevent</t>
  </si>
  <si>
    <t xml:space="preserve">m
validite
te</t>
  </si>
  <si>
    <t xml:space="preserve">Nom, prenom,
red de huissance</t>
  </si>
  <si>
    <t xml:space="preserve">82900</t>
  </si>
  <si>
    <t xml:space="preserve">Not</t>
  </si>
  <si>
    <t xml:space="preserve">-500 721</t>
  </si>
  <si>
    <t xml:space="preserve">801235</t>
  </si>
  <si>
    <t xml:space="preserve">6113</t>
  </si>
  <si>
    <t xml:space="preserve">81539</t>
  </si>
  <si>
    <t xml:space="preserve">of 25
F
20</t>
  </si>
  <si>
    <t xml:space="preserve">6351</t>
  </si>
  <si>
    <t xml:space="preserve">DECLARANT
Jost</t>
  </si>
  <si>
    <t xml:space="preserve">-2081</t>
  </si>
  <si>
    <t xml:space="preserve">100980</t>
  </si>
  <si>
    <t xml:space="preserve">7551</t>
  </si>
  <si>
    <t xml:space="preserve">10 005</t>
  </si>
  <si>
    <t xml:space="preserve">100981</t>
  </si>
  <si>
    <t xml:space="preserve">53 200</t>
  </si>
  <si>
    <t xml:space="preserve">721</t>
  </si>
  <si>
    <t xml:space="preserve">.8234</t>
  </si>
  <si>
    <t xml:space="preserve">720 Ta
To</t>
  </si>
  <si>
    <t xml:space="preserve">26.0</t>
  </si>
  <si>
    <t xml:space="preserve">-27985</t>
  </si>
  <si>
    <t xml:space="preserve">19290</t>
  </si>
  <si>
    <t xml:space="preserve">-22345</t>
  </si>
  <si>
    <t xml:space="preserve">६०६८१</t>
  </si>
  <si>
    <t xml:space="preserve">0589</t>
  </si>
  <si>
    <t xml:space="preserve">3C</t>
  </si>
  <si>
    <t xml:space="preserve">4035</t>
  </si>
  <si>
    <t xml:space="preserve">1254</t>
  </si>
  <si>
    <t xml:space="preserve">7525</t>
  </si>
  <si>
    <t xml:space="preserve">95321</t>
  </si>
  <si>
    <r>
      <rPr>
        <sz val="11"/>
        <color rgb="FF000000"/>
        <rFont val="Arial"/>
        <family val="0"/>
        <charset val="1"/>
      </rPr>
      <t xml:space="preserve">35</t>
    </r>
    <r>
      <rPr>
        <sz val="11"/>
        <color rgb="FF000000"/>
        <rFont val="Noto Sans CJK SC"/>
        <family val="2"/>
        <charset val="1"/>
      </rPr>
      <t xml:space="preserve">년</t>
    </r>
  </si>
  <si>
    <t xml:space="preserve">200790</t>
  </si>
  <si>
    <t xml:space="preserve">91589</t>
  </si>
  <si>
    <t xml:space="preserve">9157</t>
  </si>
  <si>
    <t xml:space="preserve">7438</t>
  </si>
  <si>
    <t xml:space="preserve">28371</t>
  </si>
  <si>
    <t xml:space="preserve">3562</t>
  </si>
  <si>
    <t xml:space="preserve">2551</t>
  </si>
  <si>
    <t xml:space="preserve">8201</t>
  </si>
  <si>
    <t xml:space="preserve">- 50034</t>
  </si>
  <si>
    <t xml:space="preserve">5012</t>
  </si>
  <si>
    <t xml:space="preserve">PERS, A CHARGE</t>
  </si>
  <si>
    <t xml:space="preserve">109</t>
  </si>
  <si>
    <t xml:space="preserve">492</t>
  </si>
  <si>
    <t xml:space="preserve">DECLARANT 1
350</t>
  </si>
  <si>
    <t xml:space="preserve">850</t>
  </si>
  <si>
    <t xml:space="preserve">24590</t>
  </si>
  <si>
    <t xml:space="preserve">$²34
XM
20</t>
  </si>
  <si>
    <t xml:space="preserve">30 04 175 153 021</t>
  </si>
  <si>
    <t xml:space="preserve">2
30 04 200 436 265</t>
  </si>
  <si>
    <t xml:space="preserve">9 997 979</t>
  </si>
  <si>
    <t xml:space="preserve">-3102022
0 0</t>
  </si>
  <si>
    <t xml:space="preserve">avenue du general de gaulle</t>
  </si>
  <si>
    <t xml:space="preserve">55200</t>
  </si>
  <si>
    <t xml:space="preserve">COMMERCY</t>
  </si>
  <si>
    <t xml:space="preserve">ESIDEN</t>
  </si>
  <si>
    <t xml:space="preserve">12 12 2 0 2 3</t>
  </si>
  <si>
    <t xml:space="preserve">-28</t>
  </si>
  <si>
    <t xml:space="preserve">de la montagne Sainte Geneviève
n</t>
  </si>
  <si>
    <t xml:space="preserve">75005
7</t>
  </si>
  <si>
    <t xml:space="preserve">BESSEDE
01.01.1964</t>
  </si>
  <si>
    <t xml:space="preserve">01 01 1964
930
NOISY LEG</t>
  </si>
  <si>
    <t xml:space="preserve">Corrinot
BESSEDE
AYLER SIC
sans le preniom</t>
  </si>
  <si>
    <t xml:space="preserve">21 21
R</t>
  </si>
  <si>
    <t xml:space="preserve">4.
oufaricher</t>
  </si>
  <si>
    <t xml:space="preserve">g
atm</t>
  </si>
  <si>
    <t xml:space="preserve">aylevic -bessede @atm. fr</t>
  </si>
  <si>
    <t xml:space="preserve">ERNAUX</t>
  </si>
  <si>
    <t xml:space="preserve">-PRENOM-JEC
01.01.1967
Annie
10101067</t>
  </si>
  <si>
    <t xml:space="preserve">01.01.1967
930
NOISY LEG</t>
  </si>
  <si>
    <t xml:space="preserve">yo</t>
  </si>
  <si>
    <t xml:space="preserve">COMMUNE OU PAY SI NE(1) A L'ETRANGER</t>
  </si>
  <si>
    <t xml:space="preserve">PARBESSEDE
FRNAU X</t>
  </si>
  <si>
    <t xml:space="preserve">Judy</t>
  </si>
  <si>
    <t xml:space="preserve">Commerty</t>
  </si>
  <si>
    <t xml:space="preserve">4/12/2022</t>
  </si>
  <si>
    <t xml:space="preserve">14022022</t>
  </si>
  <si>
    <t xml:space="preserve">12661 2 6 14 2200</t>
  </si>
  <si>
    <t xml:space="preserve">04/6/
2022</t>
  </si>
  <si>
    <t xml:space="preserve">1201 202 2</t>
  </si>
  <si>
    <t xml:space="preserve">니지
2022</t>
  </si>
  <si>
    <t xml:space="preserve">2cts</t>
  </si>
  <si>
    <t xml:space="preserve">AYLERIC Joseph</t>
  </si>
  <si>
    <t xml:space="preserve">35014/06/2008</t>
  </si>
  <si>
    <t xml:space="preserve">PORTO PORTUGAL)</t>
  </si>
  <si>
    <t xml:space="preserve">2001</t>
  </si>
  <si>
    <t xml:space="preserve">ㅇ</t>
  </si>
  <si>
    <t xml:space="preserve">AYLERIC Valentin</t>
  </si>
  <si>
    <t xml:space="preserve">06/02 / 201</t>
  </si>
  <si>
    <t xml:space="preserve">ATHENES</t>
  </si>
  <si>
    <t xml:space="preserve">AYLERIC Tomas</t>
  </si>
  <si>
    <t xml:space="preserve">31/12
2010</t>
  </si>
  <si>
    <t xml:space="preserve">FLENCIENNES.</t>
  </si>
  <si>
    <t xml:space="preserve">validite
1939</t>
  </si>
  <si>
    <t xml:space="preserve">Ten
Hoissonici
PENNAC
Danielle</t>
  </si>
  <si>
    <t xml:space="preserve">ROSBIF Annette</t>
  </si>
  <si>
    <t xml:space="preserve">1014/2000
2</t>
  </si>
  <si>
    <t xml:space="preserve">POINTE-A-PITRE</t>
  </si>
  <si>
    <t xml:space="preserve">RILANDIER Josette</t>
  </si>
  <si>
    <t xml:space="preserve">29/02/200
070</t>
  </si>
  <si>
    <t xml:space="preserve">MAMOUD FOU</t>
  </si>
  <si>
    <t xml:space="preserve">INFORMATIONS
Je
doen metemprends pas
ce qu'il
faut mettre</t>
  </si>
  <si>
    <t xml:space="preserve">1621</t>
  </si>
  <si>
    <t xml:space="preserve">पपर</t>
  </si>
  <si>
    <t xml:space="preserve">428</t>
  </si>
  <si>
    <t xml:space="preserve">484266.</t>
  </si>
  <si>
    <t xml:space="preserve">OF 426</t>
  </si>
  <si>
    <t xml:space="preserve">·126421</t>
  </si>
  <si>
    <t xml:space="preserve">ttc</t>
  </si>
  <si>
    <t xml:space="preserve">96672</t>
  </si>
  <si>
    <t xml:space="preserve">42661</t>
  </si>
  <si>
    <t xml:space="preserve">42662</t>
  </si>
  <si>
    <t xml:space="preserve">परपर</t>
  </si>
  <si>
    <t xml:space="preserve">F
822</t>
  </si>
  <si>
    <t xml:space="preserve">tro</t>
  </si>
  <si>
    <t xml:space="preserve">1126</t>
  </si>
  <si>
    <t xml:space="preserve">14266</t>
  </si>
  <si>
    <t xml:space="preserve">5 4661</t>
  </si>
  <si>
    <t xml:space="preserve">4444</t>
  </si>
  <si>
    <t xml:space="preserve">82002</t>
  </si>
  <si>
    <t xml:space="preserve">416</t>
  </si>
  <si>
    <t xml:space="preserve">ТББ</t>
  </si>
  <si>
    <r>
      <rPr>
        <sz val="11"/>
        <color rgb="FF000000"/>
        <rFont val="Arial"/>
        <family val="0"/>
        <charset val="1"/>
      </rPr>
      <t xml:space="preserve">i 4</t>
    </r>
    <r>
      <rPr>
        <sz val="11"/>
        <color rgb="FF000000"/>
        <rFont val="Noto Sans CJK SC"/>
        <family val="2"/>
        <charset val="1"/>
      </rPr>
      <t xml:space="preserve">ㅋㅋ</t>
    </r>
  </si>
  <si>
    <t xml:space="preserve">172242</t>
  </si>
  <si>
    <t xml:space="preserve">717</t>
  </si>
  <si>
    <t xml:space="preserve">542621</t>
  </si>
  <si>
    <t xml:space="preserve">42761</t>
  </si>
  <si>
    <t xml:space="preserve">v42621</t>
  </si>
  <si>
    <t xml:space="preserve">つのしか</t>
  </si>
  <si>
    <t xml:space="preserve">12 66</t>
  </si>
  <si>
    <t xml:space="preserve">442
52</t>
  </si>
  <si>
    <t xml:space="preserve">762</t>
  </si>
  <si>
    <t xml:space="preserve">42616</t>
  </si>
  <si>
    <t xml:space="preserve">4264</t>
  </si>
  <si>
    <t xml:space="preserve">181662</t>
  </si>
  <si>
    <t xml:space="preserve">4216.</t>
  </si>
  <si>
    <t xml:space="preserve">N 1266
W</t>
  </si>
  <si>
    <t xml:space="preserve">てか</t>
  </si>
  <si>
    <t xml:space="preserve">427</t>
  </si>
  <si>
    <t xml:space="preserve">LV</t>
  </si>
  <si>
    <t xml:space="preserve">12622</t>
  </si>
  <si>
    <t xml:space="preserve">4172</t>
  </si>
  <si>
    <t xml:space="preserve">6126</t>
  </si>
  <si>
    <t xml:space="preserve">7164</t>
  </si>
  <si>
    <t xml:space="preserve">466</t>
  </si>
  <si>
    <t xml:space="preserve">cury unsthan</t>
  </si>
  <si>
    <t xml:space="preserve">512661</t>
  </si>
  <si>
    <t xml:space="preserve">4210</t>
  </si>
  <si>
    <t xml:space="preserve">126</t>
  </si>
  <si>
    <t xml:space="preserve">6226</t>
  </si>
  <si>
    <t xml:space="preserve">지</t>
  </si>
  <si>
    <t xml:space="preserve">DECLARANT 1
tz</t>
  </si>
  <si>
    <t xml:space="preserve">X
426</t>
  </si>
  <si>
    <t xml:space="preserve">1477</t>
  </si>
  <si>
    <t xml:space="preserve">022</t>
  </si>
  <si>
    <t xml:space="preserve">12
'W
M</t>
  </si>
  <si>
    <t xml:space="preserve">30 04 131 492 306</t>
  </si>
  <si>
    <t xml:space="preserve">9 997 796</t>
  </si>
  <si>
    <t xml:space="preserve">ㅁ</t>
  </si>
  <si>
    <t xml:space="preserve">ASDIRCK Illidan
01.01 1945</t>
  </si>
  <si>
    <t xml:space="preserve">01 01 1945
930
NOISY LEG</t>
  </si>
  <si>
    <t xml:space="preserve">NOISY LE GRAND
Nocdrass!</t>
  </si>
  <si>
    <t xml:space="preserve">Nordrass.1
COMMUNE OU PAYS SI NE(1) A L'ETRANGER</t>
  </si>
  <si>
    <t xml:space="preserve">Corrina
als serum
ASDIRCK
(nom d'usage sans le prenom
Hodor288</t>
  </si>
  <si>
    <t xml:space="preserve">Hurlorage,
1 289121</t>
  </si>
  <si>
    <t xml:space="preserve">10.01.78.51070
TIL</t>
  </si>
  <si>
    <t xml:space="preserve">Illidan. H@huntela</t>
  </si>
  <si>
    <t xml:space="preserve">Outreterre</t>
  </si>
  <si>
    <r>
      <rPr>
        <sz val="11"/>
        <color rgb="FF000000"/>
        <rFont val="Arial"/>
        <family val="0"/>
        <charset val="1"/>
      </rPr>
      <t xml:space="preserve">261</t>
    </r>
    <r>
      <rPr>
        <sz val="11"/>
        <color rgb="FF000000"/>
        <rFont val="Noto Sans CJK SC"/>
        <family val="2"/>
        <charset val="1"/>
      </rPr>
      <t xml:space="preserve">번 </t>
    </r>
    <r>
      <rPr>
        <sz val="11"/>
        <color rgb="FF000000"/>
        <rFont val="Arial"/>
        <family val="0"/>
        <charset val="1"/>
      </rPr>
      <t xml:space="preserve">/ 2022</t>
    </r>
  </si>
  <si>
    <t xml:space="preserve">PAL-</t>
  </si>
  <si>
    <t xml:space="preserve">wenom
de naissance</t>
  </si>
  <si>
    <t xml:space="preserve">SFEST!</t>
  </si>
  <si>
    <t xml:space="preserve">56 043</t>
  </si>
  <si>
    <t xml:space="preserve">| 97-59 =</t>
  </si>
  <si>
    <t xml:space="preserve">CHEZ
:10 010</t>
  </si>
  <si>
    <t xml:space="preserve">13579</t>
  </si>
  <si>
    <t xml:space="preserve">53325</t>
  </si>
  <si>
    <t xml:space="preserve">90345</t>
  </si>
  <si>
    <t xml:space="preserve">153060</t>
  </si>
  <si>
    <t xml:space="preserve">0 2304</t>
  </si>
  <si>
    <t xml:space="preserve">25898</t>
  </si>
  <si>
    <t xml:space="preserve">5 50 000</t>
  </si>
  <si>
    <t xml:space="preserve">21222</t>
  </si>
  <si>
    <t xml:space="preserve">12345</t>
  </si>
  <si>
    <t xml:space="preserve">at</t>
  </si>
  <si>
    <t xml:space="preserve">5 SEP</t>
  </si>
  <si>
    <t xml:space="preserve">بابا</t>
  </si>
  <si>
    <t xml:space="preserve">20378</t>
  </si>
  <si>
    <t xml:space="preserve">-4918</t>
  </si>
  <si>
    <t xml:space="preserve">12826</t>
  </si>
  <si>
    <t xml:space="preserve">17824</t>
  </si>
  <si>
    <t xml:space="preserve">90981</t>
  </si>
  <si>
    <t xml:space="preserve">89023</t>
  </si>
  <si>
    <t xml:space="preserve">2457</t>
  </si>
  <si>
    <t xml:space="preserve">6003</t>
  </si>
  <si>
    <t xml:space="preserve">8721</t>
  </si>
  <si>
    <t xml:space="preserve">7oot</t>
  </si>
  <si>
    <t xml:space="preserve">1891</t>
  </si>
  <si>
    <t xml:space="preserve">12049
SMH</t>
  </si>
  <si>
    <t xml:space="preserve">30 04 212 547 112</t>
  </si>
  <si>
    <t xml:space="preserve">9 998 002</t>
  </si>
  <si>
    <t xml:space="preserve">10501 202 2</t>
  </si>
  <si>
    <t xml:space="preserve">و</t>
  </si>
  <si>
    <t xml:space="preserve">DU PASTA</t>
  </si>
  <si>
    <t xml:space="preserve">22010</t>
  </si>
  <si>
    <t xml:space="preserve">PAPRIKA</t>
  </si>
  <si>
    <t xml:space="preserve">CCIMRB
01.01.198</t>
  </si>
  <si>
    <t xml:space="preserve">01-01-1980
930
NOISY LEG</t>
  </si>
  <si>
    <t xml:space="preserve">0L6 101 22</t>
  </si>
  <si>
    <t xml:space="preserve">NOISY LE GRAND
PARRI KA</t>
  </si>
  <si>
    <t xml:space="preserve">KRIRH
COMMUNE OU PAYS si NE) A L'ETRANGER</t>
  </si>
  <si>
    <t xml:space="preserve">Corrigat
CCIMRB
a asuge sons ie pieniom</t>
  </si>
  <si>
    <t xml:space="preserve">AM</t>
  </si>
  <si>
    <t xml:space="preserve">0006 20009</t>
  </si>
  <si>
    <t xml:space="preserve">74</t>
  </si>
  <si>
    <t xml:space="preserve">CCIMRB@GMAIL.COM.</t>
  </si>
  <si>
    <t xml:space="preserve">PAPRIKA
WIN</t>
  </si>
  <si>
    <t xml:space="preserve">10.01.2023</t>
  </si>
  <si>
    <t xml:space="preserve">Xo
DIE</t>
  </si>
  <si>
    <t xml:space="preserve">мног
2022</t>
  </si>
  <si>
    <t xml:space="preserve">*</t>
  </si>
  <si>
    <t xml:space="preserve">TV
validite 20</t>
  </si>
  <si>
    <t xml:space="preserve">vom preniom, dute
de naissanc</t>
  </si>
  <si>
    <t xml:space="preserve">INFORMATIONS
PAS DENGANTS.</t>
  </si>
  <si>
    <t xml:space="preserve">1000 1000 20003</t>
  </si>
  <si>
    <t xml:space="preserve">100509</t>
  </si>
  <si>
    <t xml:space="preserve">15.000t</t>
  </si>
  <si>
    <t xml:space="preserve">2500E</t>
  </si>
  <si>
    <t xml:space="preserve">Mogne</t>
  </si>
  <si>
    <t xml:space="preserve">F
0</t>
  </si>
  <si>
    <t xml:space="preserve">250OVE</t>
  </si>
  <si>
    <t xml:space="preserve">75002</t>
  </si>
  <si>
    <t xml:space="preserve">wave 10</t>
  </si>
  <si>
    <t xml:space="preserve">+ Socok</t>
  </si>
  <si>
    <r>
      <rPr>
        <sz val="11"/>
        <color rgb="FF000000"/>
        <rFont val="Arial"/>
        <family val="0"/>
        <charset val="1"/>
      </rPr>
      <t xml:space="preserve">300 /</t>
    </r>
    <r>
      <rPr>
        <sz val="11"/>
        <color rgb="FF000000"/>
        <rFont val="Noto Sans CJK SC"/>
        <family val="2"/>
        <charset val="1"/>
      </rPr>
      <t xml:space="preserve">斤</t>
    </r>
    <r>
      <rPr>
        <sz val="11"/>
        <color rgb="FF000000"/>
        <rFont val="Arial"/>
        <family val="0"/>
        <charset val="1"/>
      </rPr>
      <t xml:space="preserve">=</t>
    </r>
  </si>
  <si>
    <t xml:space="preserve">GOODL</t>
  </si>
  <si>
    <t xml:space="preserve">Q
0</t>
  </si>
  <si>
    <t xml:space="preserve">30col</t>
  </si>
  <si>
    <t xml:space="preserve">2500k</t>
  </si>
  <si>
    <t xml:space="preserve">aire
=
1 500</t>
  </si>
  <si>
    <t xml:space="preserve">DÉCLARANT 1
16</t>
  </si>
  <si>
    <t xml:space="preserve">25000€</t>
  </si>
  <si>
    <t xml:space="preserve">ANGS</t>
  </si>
  <si>
    <t xml:space="preserve">30 04 077 154 134</t>
  </si>
  <si>
    <t xml:space="preserve">2
30 04 113 324 023</t>
  </si>
  <si>
    <t xml:space="preserve">9 997 995</t>
  </si>
  <si>
    <t xml:space="preserve">Sol 20 22</t>
  </si>
  <si>
    <t xml:space="preserve">du Semin dos-</t>
  </si>
  <si>
    <t xml:space="preserve">Clips Offices</t>
  </si>
  <si>
    <t xml:space="preserve">082023</t>
  </si>
  <si>
    <t xml:space="preserve">de l'acte sec</t>
  </si>
  <si>
    <t xml:space="preserve">3
orf</t>
  </si>
  <si>
    <t xml:space="preserve">gercendre.</t>
  </si>
  <si>
    <t xml:space="preserve">A101 1971</t>
  </si>
  <si>
    <t xml:space="preserve">Corrigar
-ZZJF
Jazz
suns le pres</t>
  </si>
  <si>
    <t xml:space="preserve">어이 2015/b
+</t>
  </si>
  <si>
    <t xml:space="preserve">TEM</t>
  </si>
  <si>
    <t xml:space="preserve">O
mail. An</t>
  </si>
  <si>
    <t xml:space="preserve">PARZZJF</t>
  </si>
  <si>
    <t xml:space="preserve">PRENOM-JEC
01-01-1969</t>
  </si>
  <si>
    <t xml:space="preserve">01-01-1969
930
NOISY LEG</t>
  </si>
  <si>
    <t xml:space="preserve">PARZZJF
FJ PARZ?</t>
  </si>
  <si>
    <t xml:space="preserve">Corriger
060606A778</t>
  </si>
  <si>
    <t xml:space="preserve">FZPARZIKEN</t>
  </si>
  <si>
    <t xml:space="preserve">адио
qual. Can</t>
  </si>
  <si>
    <t xml:space="preserve">Subi</t>
  </si>
  <si>
    <t xml:space="preserve">01.04.2013.</t>
  </si>
  <si>
    <t xml:space="preserve">XOIF</t>
  </si>
  <si>
    <t xml:space="preserve">12345678910 12.</t>
  </si>
  <si>
    <t xml:space="preserve">15072022</t>
  </si>
  <si>
    <t xml:space="preserve">엄아</t>
  </si>
  <si>
    <t xml:space="preserve">2
1993</t>
  </si>
  <si>
    <t xml:space="preserve">96FIP JF</t>
  </si>
  <si>
    <t xml:space="preserve">이이 150</t>
  </si>
  <si>
    <t xml:space="preserve">Tuubi
Dlard
17</t>
  </si>
  <si>
    <t xml:space="preserve">DGFIP
AZ
1000</t>
  </si>
  <si>
    <t xml:space="preserve">62-22-1993</t>
  </si>
  <si>
    <t xml:space="preserve">NOT
ISSUTA</t>
  </si>
  <si>
    <t xml:space="preserve">마</t>
  </si>
  <si>
    <t xml:space="preserve">INFORMATIONS
"Celibatarie, maine, devvice et célibataire.</t>
  </si>
  <si>
    <t xml:space="preserve">כפס&gt;</t>
  </si>
  <si>
    <t xml:space="preserve">Clee I</t>
  </si>
  <si>
    <t xml:space="preserve">DECLARANT 1.</t>
  </si>
  <si>
    <t xml:space="preserve">t ยาว</t>
  </si>
  <si>
    <t xml:space="preserve">द</t>
  </si>
  <si>
    <t xml:space="preserve">112000</t>
  </si>
  <si>
    <t xml:space="preserve">1650</t>
  </si>
  <si>
    <t xml:space="preserve">1850
&lt;S
2</t>
  </si>
  <si>
    <t xml:space="preserve">780</t>
  </si>
  <si>
    <t xml:space="preserve">зо</t>
  </si>
  <si>
    <t xml:space="preserve">W
සා</t>
  </si>
  <si>
    <t xml:space="preserve">o</t>
  </si>
  <si>
    <t xml:space="preserve">стор</t>
  </si>
  <si>
    <t xml:space="preserve">HIS COUNT</t>
  </si>
  <si>
    <t xml:space="preserve">02</t>
  </si>
  <si>
    <t xml:space="preserve">aire
189</t>
  </si>
  <si>
    <t xml:space="preserve">制造
27
M</t>
  </si>
  <si>
    <t xml:space="preserve">30 04 200 625 454</t>
  </si>
  <si>
    <t xml:space="preserve">¹30 04 200 641 470</t>
  </si>
  <si>
    <t xml:space="preserve">9 998 008</t>
  </si>
  <si>
    <t xml:space="preserve">- 01032022</t>
  </si>
  <si>
    <t xml:space="preserve">一所</t>
  </si>
  <si>
    <t xml:space="preserve">BONBONS</t>
  </si>
  <si>
    <t xml:space="preserve">- 01000</t>
  </si>
  <si>
    <t xml:space="preserve">MIAM</t>
  </si>
  <si>
    <t xml:space="preserve">X
LOCATAL</t>
  </si>
  <si>
    <t xml:space="preserve">HEDER</t>
  </si>
  <si>
    <t xml:space="preserve">03102023</t>
  </si>
  <si>
    <t xml:space="preserve">BONBECK</t>
  </si>
  <si>
    <t xml:space="preserve">01100</t>
  </si>
  <si>
    <t xml:space="preserve">BEURK</t>
  </si>
  <si>
    <t xml:space="preserve">BB</t>
  </si>
  <si>
    <t xml:space="preserve">BOBBYSCOTT
01.01.1940</t>
  </si>
  <si>
    <t xml:space="preserve">01.01 1940
930-
NOISY LEG</t>
  </si>
  <si>
    <t xml:space="preserve">930-</t>
  </si>
  <si>
    <t xml:space="preserve">NOISY LE GRAND-
BORCK</t>
  </si>
  <si>
    <t xml:space="preserve">90
DÉPARTEMENT</t>
  </si>
  <si>
    <t xml:space="preserve">COMMUNE OU PAYS SI NE() À L'ÉTRANGER</t>
  </si>
  <si>
    <t xml:space="preserve">Corrigat
BOBBYSCOTTO
sons le</t>
  </si>
  <si>
    <t xml:space="preserve">1
L
C
J</t>
  </si>
  <si>
    <t xml:space="preserve">50102
2OLOGO ог</t>
  </si>
  <si>
    <t xml:space="preserve">BOBBY@GMnik.com,</t>
  </si>
  <si>
    <t xml:space="preserve">PAR BOBBYSCO</t>
  </si>
  <si>
    <t xml:space="preserve">PRENOM-JEC
01-01-1940
C
28 1966</t>
  </si>
  <si>
    <t xml:space="preserve">01-01-1940
930
NOISY LE S</t>
  </si>
  <si>
    <t xml:space="preserve">2010
96</t>
  </si>
  <si>
    <t xml:space="preserve">930
172</t>
  </si>
  <si>
    <t xml:space="preserve">BERCK</t>
  </si>
  <si>
    <t xml:space="preserve">942
DEPARTEMENT</t>
  </si>
  <si>
    <t xml:space="preserve">PARBOBBYSCO</t>
  </si>
  <si>
    <t xml:space="preserve">Corrigez
60756071</t>
  </si>
  <si>
    <t xml:space="preserve">PARвовву 6 дние Сам</t>
  </si>
  <si>
    <t xml:space="preserve">BEIRK.
HT</t>
  </si>
  <si>
    <t xml:space="preserve">05.04 2023</t>
  </si>
  <si>
    <t xml:space="preserve">0
110</t>
  </si>
  <si>
    <t xml:space="preserve">04052022</t>
  </si>
  <si>
    <t xml:space="preserve">01 01 202 2</t>
  </si>
  <si>
    <t xml:space="preserve">1 2 3 4 5 6 7 8 91012</t>
  </si>
  <si>
    <t xml:space="preserve">(7207</t>
  </si>
  <si>
    <t xml:space="preserve">ants
BB - BB</t>
  </si>
  <si>
    <t xml:space="preserve">03-01-2004</t>
  </si>
  <si>
    <t xml:space="preserve">BB- BB</t>
  </si>
  <si>
    <t xml:space="preserve">-pl-2004.</t>
  </si>
  <si>
    <t xml:space="preserve">BERK
hear</t>
  </si>
  <si>
    <t xml:space="preserve">alidite
ec</t>
  </si>
  <si>
    <t xml:space="preserve">PI</t>
  </si>
  <si>
    <t xml:space="preserve">Nom, prenom,
Issun</t>
  </si>
  <si>
    <t xml:space="preserve">INFORMATIONS
PROBLEMES
POUR RETIPLIK TERCI.</t>
  </si>
  <si>
    <t xml:space="preserve">Olo2030405</t>
  </si>
  <si>
    <t xml:space="preserve">130000</t>
  </si>
  <si>
    <t xml:space="preserve">740</t>
  </si>
  <si>
    <t xml:space="preserve">-A000</t>
  </si>
  <si>
    <t xml:space="preserve">-7.00</t>
  </si>
  <si>
    <t xml:space="preserve">00</t>
  </si>
  <si>
    <t xml:space="preserve">3 500</t>
  </si>
  <si>
    <t xml:space="preserve">008</t>
  </si>
  <si>
    <t xml:space="preserve">5 300</t>
  </si>
  <si>
    <t xml:space="preserve">0001</t>
  </si>
  <si>
    <t xml:space="preserve">@</t>
  </si>
  <si>
    <t xml:space="preserve">Dosy</t>
  </si>
  <si>
    <t xml:space="preserve">W
O</t>
  </si>
  <si>
    <t xml:space="preserve">x3000</t>
  </si>
  <si>
    <t xml:space="preserve">x
20</t>
  </si>
  <si>
    <t xml:space="preserve">VAIRON 3 RE DE PATTRE</t>
  </si>
  <si>
    <t xml:space="preserve">3 672</t>
  </si>
  <si>
    <t xml:space="preserve">O
ENFANT</t>
  </si>
  <si>
    <t xml:space="preserve">CHEMIN DE TONDE</t>
  </si>
  <si>
    <t xml:space="preserve">21 600</t>
  </si>
  <si>
    <t xml:space="preserve">DAVID V</t>
  </si>
  <si>
    <t xml:space="preserve">Tooo
000</t>
  </si>
  <si>
    <t xml:space="preserve">aire
5 448</t>
  </si>
  <si>
    <t xml:space="preserve">-3,000</t>
  </si>
  <si>
    <t xml:space="preserve">565x
2</t>
  </si>
  <si>
    <t xml:space="preserve">30 04 212 577 142</t>
  </si>
  <si>
    <t xml:space="preserve">¹30 04 212 775 340</t>
  </si>
  <si>
    <t xml:space="preserve">- 061 02 0 2 2</t>
  </si>
  <si>
    <t xml:space="preserve">hsr.</t>
  </si>
  <si>
    <t xml:space="preserve">- Jean Marien</t>
  </si>
  <si>
    <t xml:space="preserve">бо 240</t>
  </si>
  <si>
    <t xml:space="preserve">Beau soleil</t>
  </si>
  <si>
    <t xml:space="preserve">LOCATAL</t>
  </si>
  <si>
    <t xml:space="preserve">BERNETJ
01.01.1980</t>
  </si>
  <si>
    <t xml:space="preserve">0 201 1980</t>
  </si>
  <si>
    <t xml:space="preserve">Corrigar
BERNETJ
thom a asuge sons le</t>
  </si>
  <si>
    <t xml:space="preserve">01 01 1980
930
NOISY LE G</t>
  </si>
  <si>
    <t xml:space="preserve">PARBERNETJ</t>
  </si>
  <si>
    <t xml:space="preserve">Beau Sceil</t>
  </si>
  <si>
    <t xml:space="preserve">ONE</t>
  </si>
  <si>
    <t xml:space="preserve">мы oney 2 0 2 2</t>
  </si>
  <si>
    <t xml:space="preserve">4999</t>
  </si>
  <si>
    <t xml:space="preserve">Bernet Kevin
1000</t>
  </si>
  <si>
    <t xml:space="preserve">Lo mai 1999</t>
  </si>
  <si>
    <t xml:space="preserve">invall</t>
  </si>
  <si>
    <t xml:space="preserve">venom, oole Wed de horsson</t>
  </si>
  <si>
    <t xml:space="preserve">44352</t>
  </si>
  <si>
    <t xml:space="preserve">899</t>
  </si>
  <si>
    <t xml:space="preserve">159</t>
  </si>
  <si>
    <t xml:space="preserve">- 243</t>
  </si>
  <si>
    <t xml:space="preserve">-7279</t>
  </si>
  <si>
    <t xml:space="preserve">73</t>
  </si>
  <si>
    <t xml:space="preserve">उर्व
or</t>
  </si>
  <si>
    <t xml:space="preserve">47</t>
  </si>
  <si>
    <t xml:space="preserve">1853</t>
  </si>
  <si>
    <t xml:space="preserve">F11257</t>
  </si>
  <si>
    <t xml:space="preserve">- 180</t>
  </si>
  <si>
    <t xml:space="preserve">«2767</t>
  </si>
  <si>
    <t xml:space="preserve">5
39</t>
  </si>
  <si>
    <t xml:space="preserve">178</t>
  </si>
  <si>
    <t xml:space="preserve">8759</t>
  </si>
  <si>
    <t xml:space="preserve">2750</t>
  </si>
  <si>
    <t xml:space="preserve">+39-748</t>
  </si>
  <si>
    <t xml:space="preserve">ади</t>
  </si>
  <si>
    <t xml:space="preserve">274</t>
  </si>
  <si>
    <t xml:space="preserve">29:54</t>
  </si>
  <si>
    <t xml:space="preserve">69 442</t>
  </si>
  <si>
    <t xml:space="preserve">5
O 442</t>
  </si>
  <si>
    <t xml:space="preserve">2850</t>
  </si>
  <si>
    <t xml:space="preserve">674</t>
  </si>
  <si>
    <t xml:space="preserve">983</t>
  </si>
  <si>
    <t xml:space="preserve">30 04 212 641 206</t>
  </si>
  <si>
    <t xml:space="preserve">230 04 212 595 160</t>
  </si>
  <si>
    <t xml:space="preserve">9 998 977</t>
  </si>
  <si>
    <t xml:space="preserve">107072023</t>
  </si>
  <si>
    <t xml:space="preserve">t.</t>
  </si>
  <si>
    <t xml:space="preserve">du
Val</t>
  </si>
  <si>
    <t xml:space="preserve">ㅋㅋ
ooc</t>
  </si>
  <si>
    <t xml:space="preserve">MEAUX</t>
  </si>
  <si>
    <t xml:space="preserve">ин</t>
  </si>
  <si>
    <t xml:space="preserve">des MONTS</t>
  </si>
  <si>
    <t xml:space="preserve">-4</t>
  </si>
  <si>
    <t xml:space="preserve">BAFRACF
01.01 1980</t>
  </si>
  <si>
    <t xml:space="preserve">930
69</t>
  </si>
  <si>
    <t xml:space="preserve">NOISY LE GRAND
LYON</t>
  </si>
  <si>
    <t xml:space="preserve">Corrigar
BAFRACF
sons le pretion</t>
  </si>
  <si>
    <t xml:space="preserve">03. ماه .07.06.05</t>
  </si>
  <si>
    <t xml:space="preserve">bafracf.
oscar
@ free. fir</t>
  </si>
  <si>
    <t xml:space="preserve">466
69</t>
  </si>
  <si>
    <t xml:space="preserve">LYON</t>
  </si>
  <si>
    <t xml:space="preserve">07
DEPARTEMENT</t>
  </si>
  <si>
    <t xml:space="preserve">PARBAFRACF</t>
  </si>
  <si>
    <t xml:space="preserve">33 04 05 of ot
Corriga</t>
  </si>
  <si>
    <t xml:space="preserve">03.04.05.06.07</t>
  </si>
  <si>
    <t xml:space="preserve">Bu
12 Os 2023</t>
  </si>
  <si>
    <t xml:space="preserve">Xon</t>
  </si>
  <si>
    <t xml:space="preserve">2444435622211</t>
  </si>
  <si>
    <t xml:space="preserve">Л</t>
  </si>
  <si>
    <t xml:space="preserve">B bap Elodie</t>
  </si>
  <si>
    <t xml:space="preserve">05.03.2005</t>
  </si>
  <si>
    <t xml:space="preserve">77.000
MEAUX</t>
  </si>
  <si>
    <t xml:space="preserve">1912</t>
  </si>
  <si>
    <t xml:space="preserve">NOM renor
narsson
BAFRACF
Hugo
77 008
01.01.19.2
MEAUX</t>
  </si>
  <si>
    <t xml:space="preserve">INFORMATIONS
Pas de justificatif de domicile</t>
  </si>
  <si>
    <t xml:space="preserve">-BOF FRPP XXX</t>
  </si>
  <si>
    <t xml:space="preserve">205 318</t>
  </si>
  <si>
    <t xml:space="preserve">3218</t>
  </si>
  <si>
    <t xml:space="preserve">Sil</t>
  </si>
  <si>
    <t xml:space="preserve">2800</t>
  </si>
  <si>
    <t xml:space="preserve">FES</t>
  </si>
  <si>
    <t xml:space="preserve">666</t>
  </si>
  <si>
    <t xml:space="preserve">25 555</t>
  </si>
  <si>
    <t xml:space="preserve">7827</t>
  </si>
  <si>
    <t xml:space="preserve">կկ</t>
  </si>
  <si>
    <t xml:space="preserve">2200</t>
  </si>
  <si>
    <t xml:space="preserve">0011</t>
  </si>
  <si>
    <t xml:space="preserve">F
1234</t>
  </si>
  <si>
    <t xml:space="preserve">ως π</t>
  </si>
  <si>
    <t xml:space="preserve">DE
ECLARAN</t>
  </si>
  <si>
    <t xml:space="preserve">725</t>
  </si>
  <si>
    <t xml:space="preserve">և4&amp;</t>
  </si>
  <si>
    <t xml:space="preserve">715</t>
  </si>
  <si>
    <t xml:space="preserve">212.</t>
  </si>
  <si>
    <t xml:space="preserve">S
800</t>
  </si>
  <si>
    <r>
      <rPr>
        <sz val="11"/>
        <color rgb="FF000000"/>
        <rFont val="Arial"/>
        <family val="0"/>
        <charset val="1"/>
      </rPr>
      <t xml:space="preserve">3</t>
    </r>
    <r>
      <rPr>
        <sz val="11"/>
        <color rgb="FF000000"/>
        <rFont val="Noto Sans CJK SC"/>
        <family val="2"/>
        <charset val="1"/>
      </rPr>
      <t xml:space="preserve">외</t>
    </r>
  </si>
  <si>
    <t xml:space="preserve">745</t>
  </si>
  <si>
    <t xml:space="preserve">N
222</t>
  </si>
  <si>
    <t xml:space="preserve">458</t>
  </si>
  <si>
    <t xml:space="preserve">25</t>
  </si>
  <si>
    <t xml:space="preserve">3 Зоо
3</t>
  </si>
  <si>
    <t xml:space="preserve">228</t>
  </si>
  <si>
    <t xml:space="preserve">6000</t>
  </si>
  <si>
    <t xml:space="preserve">4IS</t>
  </si>
  <si>
    <t xml:space="preserve">327</t>
  </si>
  <si>
    <r>
      <rPr>
        <sz val="11"/>
        <color rgb="FF000000"/>
        <rFont val="Arial"/>
        <family val="0"/>
        <charset val="1"/>
      </rPr>
      <t xml:space="preserve">BERET
Charles
Rue du Pain
</t>
    </r>
    <r>
      <rPr>
        <sz val="11"/>
        <color rgb="FF000000"/>
        <rFont val="Noto Sans CJK SC"/>
        <family val="2"/>
        <charset val="1"/>
      </rPr>
      <t xml:space="preserve">ㅋㅋ </t>
    </r>
    <r>
      <rPr>
        <sz val="11"/>
        <color rgb="FF000000"/>
        <rFont val="Arial"/>
        <family val="0"/>
        <charset val="1"/>
      </rPr>
      <t xml:space="preserve">000
MEAUX</t>
    </r>
  </si>
  <si>
    <t xml:space="preserve">INVINTR</t>
  </si>
  <si>
    <t xml:space="preserve">HUDOUSsen fins</t>
  </si>
  <si>
    <t xml:space="preserve">S100</t>
  </si>
  <si>
    <t xml:space="preserve">43 500</t>
  </si>
  <si>
    <t xml:space="preserve">カタナ</t>
  </si>
  <si>
    <t xml:space="preserve">664</t>
  </si>
  <si>
    <t xml:space="preserve">2700</t>
  </si>
  <si>
    <t xml:space="preserve">18 000</t>
  </si>
  <si>
    <t xml:space="preserve">39
DVD S</t>
  </si>
  <si>
    <t xml:space="preserve">992</t>
  </si>
  <si>
    <t xml:space="preserve">413</t>
  </si>
  <si>
    <t xml:space="preserve">3 845</t>
  </si>
  <si>
    <t xml:space="preserve">aire
3 000</t>
  </si>
  <si>
    <t xml:space="preserve">30 04 077 092 072</t>
  </si>
  <si>
    <t xml:space="preserve">30 04 113 657 356</t>
  </si>
  <si>
    <t xml:space="preserve">9 998 976</t>
  </si>
  <si>
    <t xml:space="preserve">- 22072022</t>
  </si>
  <si>
    <t xml:space="preserve">קה Juan
chemin</t>
  </si>
  <si>
    <t xml:space="preserve">37010</t>
  </si>
  <si>
    <t xml:space="preserve">EOLE</t>
  </si>
  <si>
    <t xml:space="preserve">MISTRAL</t>
  </si>
  <si>
    <t xml:space="preserve">01.01 1971</t>
  </si>
  <si>
    <t xml:space="preserve">COMMUNE OU PAYS SI NÉ(E) A L'ÉTRANGER</t>
  </si>
  <si>
    <t xml:space="preserve">aquer vos counter seront
Carringt
ZZFAQUATER
(nom d usage sans le prenom)</t>
  </si>
  <si>
    <t xml:space="preserve">01 00 00 01 00</t>
  </si>
  <si>
    <t xml:space="preserve">33@ hotmail fr</t>
  </si>
  <si>
    <t xml:space="preserve">PARZZFAQUAT</t>
  </si>
  <si>
    <t xml:space="preserve">PRENOM-JEC
01.01.1969</t>
  </si>
  <si>
    <t xml:space="preserve">01 01 1969
930
NAISYIFF</t>
  </si>
  <si>
    <t xml:space="preserve">8t
028</t>
  </si>
  <si>
    <t xml:space="preserve">NetSt
VERSAILLES</t>
  </si>
  <si>
    <t xml:space="preserve">E OLE</t>
  </si>
  <si>
    <t xml:space="preserve">17
220
05 2023</t>
  </si>
  <si>
    <t xml:space="preserve">l</t>
  </si>
  <si>
    <t xml:space="preserve">0409 202</t>
  </si>
  <si>
    <t xml:space="preserve">123457810 3447</t>
  </si>
  <si>
    <t xml:space="preserve">Zora 8 chemin du vent COLE</t>
  </si>
  <si>
    <t xml:space="preserve">BEBT</t>
  </si>
  <si>
    <t xml:space="preserve">Nom, prenom
ssance
ZZFAQUATER Paul
1899 à CAEN</t>
  </si>
  <si>
    <t xml:space="preserve">Y yya
Yann</t>
  </si>
  <si>
    <t xml:space="preserve">4
04 2001</t>
  </si>
  <si>
    <t xml:space="preserve">14.000
CHEN</t>
  </si>
  <si>
    <t xml:space="preserve">Yyya
Stephan</t>
  </si>
  <si>
    <t xml:space="preserve">4
041
2001,</t>
  </si>
  <si>
    <t xml:space="preserve">14.000
041
CAEN</t>
  </si>
  <si>
    <t xml:space="preserve">38412</t>
  </si>
  <si>
    <t xml:space="preserve">и чоо</t>
  </si>
  <si>
    <t xml:space="preserve">Stt</t>
  </si>
  <si>
    <t xml:space="preserve">; 16.447.</t>
  </si>
  <si>
    <t xml:space="preserve">27101</t>
  </si>
  <si>
    <t xml:space="preserve">KLARA</t>
  </si>
  <si>
    <t xml:space="preserve">22.000</t>
  </si>
  <si>
    <t xml:space="preserve">ㅋㅋ27</t>
  </si>
  <si>
    <t xml:space="preserve">318</t>
  </si>
  <si>
    <t xml:space="preserve">3215</t>
  </si>
  <si>
    <t xml:space="preserve">3726</t>
  </si>
  <si>
    <t xml:space="preserve">58</t>
  </si>
  <si>
    <t xml:space="preserve">217</t>
  </si>
  <si>
    <t xml:space="preserve">352</t>
  </si>
  <si>
    <t xml:space="preserve">fitg</t>
  </si>
  <si>
    <t xml:space="preserve">S
1311</t>
  </si>
  <si>
    <t xml:space="preserve">528</t>
  </si>
  <si>
    <t xml:space="preserve">W
ջ կա է</t>
  </si>
  <si>
    <t xml:space="preserve">- 9900</t>
  </si>
  <si>
    <t xml:space="preserve">bb</t>
  </si>
  <si>
    <t xml:space="preserve">337</t>
  </si>
  <si>
    <t xml:space="preserve">აა:</t>
  </si>
  <si>
    <t xml:space="preserve">3211</t>
  </si>
  <si>
    <t xml:space="preserve">322</t>
  </si>
  <si>
    <t xml:space="preserve">70.000</t>
  </si>
  <si>
    <t xml:space="preserve">45717</t>
  </si>
  <si>
    <t xml:space="preserve">6300</t>
  </si>
  <si>
    <t xml:space="preserve">4800.</t>
  </si>
  <si>
    <t xml:space="preserve">noz</t>
  </si>
  <si>
    <t xml:space="preserve">2327</t>
  </si>
  <si>
    <t xml:space="preserve">1560</t>
  </si>
  <si>
    <t xml:space="preserve">3 332</t>
  </si>
  <si>
    <t xml:space="preserve">wh</t>
  </si>
  <si>
    <t xml:space="preserve">30 04 212 837 402</t>
  </si>
  <si>
    <t xml:space="preserve">¹30 04 212 617 182</t>
  </si>
  <si>
    <t xml:space="preserve">9 997 924</t>
  </si>
  <si>
    <t xml:space="preserve">LOCATN</t>
  </si>
  <si>
    <t xml:space="preserve">04102023</t>
  </si>
  <si>
    <t xml:space="preserve">du Palais des Rois
17
1^</t>
  </si>
  <si>
    <t xml:space="preserve">41 100</t>
  </si>
  <si>
    <t xml:space="preserve">Vendome</t>
  </si>
  <si>
    <t xml:space="preserve">GIMReea
A1A110m
Ulfric
2 0 2 1 9 7 2</t>
  </si>
  <si>
    <t xml:space="preserve">01-01-1972
930
NOISYIFS</t>
  </si>
  <si>
    <t xml:space="preserve">0 8 0 2 1 9 72</t>
  </si>
  <si>
    <t xml:space="preserve">930
41</t>
  </si>
  <si>
    <t xml:space="preserve">NOISY LE GRAND-
tome</t>
  </si>
  <si>
    <t xml:space="preserve">Corriger
7 Sombrage
CIMRCEG</t>
  </si>
  <si>
    <t xml:space="preserve">DD JE 33 56 30</t>
  </si>
  <si>
    <t xml:space="preserve">05 95 66 78 11
P</t>
  </si>
  <si>
    <t xml:space="preserve">lordecil.nortique@gmail.com</t>
  </si>
  <si>
    <t xml:space="preserve">Trompe-la-Mort</t>
  </si>
  <si>
    <t xml:space="preserve">GHMRCCQ Mjell
1 4 1 2 1 973</t>
  </si>
  <si>
    <t xml:space="preserve">41</t>
  </si>
  <si>
    <t xml:space="preserve">Vendôme</t>
  </si>
  <si>
    <t xml:space="preserve">Ot
DEPARTEMENT</t>
  </si>
  <si>
    <t xml:space="preserve">PARGIMREGG-GIMREGG-Sombrage</t>
  </si>
  <si>
    <t xml:space="preserve">05 88 96 50 12
Corrigaz</t>
  </si>
  <si>
    <t xml:space="preserve">·IR SO</t>
  </si>
  <si>
    <t xml:space="preserve">Vendôme
Smlaze</t>
  </si>
  <si>
    <t xml:space="preserve">12/05/2023</t>
  </si>
  <si>
    <t xml:space="preserve">Ho</t>
  </si>
  <si>
    <t xml:space="preserve">Xa
OIF</t>
  </si>
  <si>
    <t xml:space="preserve">10042022</t>
  </si>
  <si>
    <t xml:space="preserve">30 0 4 21 26 17 18 2</t>
  </si>
  <si>
    <t xml:space="preserve">1999</t>
  </si>
  <si>
    <t xml:space="preserve">naissanc
Rudeping Galman
15/11/1999 Vendôme</t>
  </si>
  <si>
    <t xml:space="preserve">Sombrage Bjom</t>
  </si>
  <si>
    <t xml:space="preserve">1998/09/15</t>
  </si>
  <si>
    <t xml:space="preserve">Sombrage Ragnar
4000</t>
  </si>
  <si>
    <t xml:space="preserve">1999/07/29
Velove</t>
  </si>
  <si>
    <t xml:space="preserve">Venlome</t>
  </si>
  <si>
    <t xml:space="preserve">99 000</t>
  </si>
  <si>
    <t xml:space="preserve">JF</t>
  </si>
  <si>
    <t xml:space="preserve">ထက်</t>
  </si>
  <si>
    <t xml:space="preserve">313</t>
  </si>
  <si>
    <t xml:space="preserve">275</t>
  </si>
  <si>
    <t xml:space="preserve">DECLARANT
25a
1</t>
  </si>
  <si>
    <t xml:space="preserve">350</t>
  </si>
  <si>
    <t xml:space="preserve">ها</t>
  </si>
  <si>
    <t xml:space="preserve">7:00</t>
  </si>
  <si>
    <t xml:space="preserve">115</t>
  </si>
  <si>
    <t xml:space="preserve">11 000</t>
  </si>
  <si>
    <t xml:space="preserve">10 000</t>
  </si>
  <si>
    <t xml:space="preserve">900</t>
  </si>
  <si>
    <t xml:space="preserve">100
700</t>
  </si>
  <si>
    <t xml:space="preserve">3517</t>
  </si>
  <si>
    <r>
      <rPr>
        <sz val="11"/>
        <color rgb="FF000000"/>
        <rFont val="Arial"/>
        <family val="0"/>
        <charset val="1"/>
      </rPr>
      <t xml:space="preserve">×2
</t>
    </r>
    <r>
      <rPr>
        <sz val="11"/>
        <color rgb="FF000000"/>
        <rFont val="Noto Sans CJK SC"/>
        <family val="2"/>
        <charset val="1"/>
      </rPr>
      <t xml:space="preserve">で</t>
    </r>
  </si>
  <si>
    <t xml:space="preserve">-7</t>
  </si>
  <si>
    <t xml:space="preserve">986</t>
  </si>
  <si>
    <t xml:space="preserve">oorw</t>
  </si>
  <si>
    <t xml:space="preserve">132</t>
  </si>
  <si>
    <t xml:space="preserve">२</t>
  </si>
  <si>
    <t xml:space="preserve">I'm.
3</t>
  </si>
  <si>
    <t xml:space="preserve">26
6</t>
  </si>
  <si>
    <t xml:space="preserve">PC</t>
  </si>
  <si>
    <t xml:space="preserve">46</t>
  </si>
  <si>
    <t xml:space="preserve">(45</t>
  </si>
  <si>
    <t xml:space="preserve">812</t>
  </si>
  <si>
    <t xml:space="preserve">€8530</t>
  </si>
  <si>
    <t xml:space="preserve">126
NFANT</t>
  </si>
  <si>
    <t xml:space="preserve">1715</t>
  </si>
  <si>
    <t xml:space="preserve">316</t>
  </si>
  <si>
    <t xml:space="preserve">1469</t>
  </si>
  <si>
    <t xml:space="preserve">T Tal</t>
  </si>
  <si>
    <t xml:space="preserve">764</t>
  </si>
  <si>
    <t xml:space="preserve">1968</t>
  </si>
  <si>
    <t xml:space="preserve">A CHARGE
604</t>
  </si>
  <si>
    <t xml:space="preserve">491</t>
  </si>
  <si>
    <t xml:space="preserve">Cool</t>
  </si>
  <si>
    <t xml:space="preserve">731</t>
  </si>
  <si>
    <t xml:space="preserve">DECLARANT 1
650m</t>
  </si>
  <si>
    <t xml:space="preserve">45.000</t>
  </si>
  <si>
    <t xml:space="preserve">8.30</t>
  </si>
  <si>
    <t xml:space="preserve">7
лове</t>
  </si>
  <si>
    <t xml:space="preserve">611</t>
  </si>
  <si>
    <t xml:space="preserve">ID</t>
  </si>
  <si>
    <t xml:space="preserve">WIT</t>
  </si>
  <si>
    <t xml:space="preserve">30 04 200 872 190</t>
  </si>
  <si>
    <t xml:space="preserve">230 04 200 883 201</t>
  </si>
  <si>
    <t xml:space="preserve">9 997 683</t>
  </si>
  <si>
    <t xml:space="preserve">.</t>
  </si>
  <si>
    <t xml:space="preserve">PRICE
01.01.1975</t>
  </si>
  <si>
    <t xml:space="preserve">01 01 1975
930
NOISY LEG</t>
  </si>
  <si>
    <t xml:space="preserve">Corringt
PRICE
usage sans le prenom</t>
  </si>
  <si>
    <t xml:space="preserve">PRENOM-JEC
01.01 1990</t>
  </si>
  <si>
    <t xml:space="preserve">01 01 1990
930
NOISY LEG</t>
  </si>
  <si>
    <t xml:space="preserve">COMMUNE OU PAYS SI NE(E) À L'ETRANGER</t>
  </si>
  <si>
    <t xml:space="preserve">PARPRICE
LEADER</t>
  </si>
  <si>
    <t xml:space="preserve">Corrine</t>
  </si>
  <si>
    <t xml:space="preserve">leaderprice
@@
hotmail. Fr</t>
  </si>
  <si>
    <t xml:space="preserve">5-072023
000</t>
  </si>
  <si>
    <t xml:space="preserve">78082022</t>
  </si>
  <si>
    <t xml:space="preserve">2017</t>
  </si>
  <si>
    <t xml:space="preserve">JEC
I rue bleue 930 Noisy</t>
  </si>
  <si>
    <t xml:space="preserve">renom
de naissu</t>
  </si>
  <si>
    <t xml:space="preserve">45020</t>
  </si>
  <si>
    <t xml:space="preserve">Joo
528</t>
  </si>
  <si>
    <t xml:space="preserve">3.315</t>
  </si>
  <si>
    <t xml:space="preserve">615</t>
  </si>
  <si>
    <t xml:space="preserve">- 3246</t>
  </si>
  <si>
    <t xml:space="preserve">4300</t>
  </si>
  <si>
    <t xml:space="preserve">ค</t>
  </si>
  <si>
    <t xml:space="preserve">5122</t>
  </si>
  <si>
    <t xml:space="preserve">Durant
Lows
25 Grande new
69000 LYON</t>
  </si>
  <si>
    <t xml:space="preserve">SA</t>
  </si>
  <si>
    <t xml:space="preserve">2 INFANE</t>
  </si>
  <si>
    <t xml:space="preserve">19 715</t>
  </si>
  <si>
    <t xml:space="preserve">7 976</t>
  </si>
  <si>
    <t xml:space="preserve">HEZ</t>
  </si>
  <si>
    <t xml:space="preserve">3
200</t>
  </si>
  <si>
    <t xml:space="preserve">1212</t>
  </si>
  <si>
    <t xml:space="preserve">5627</t>
  </si>
  <si>
    <t xml:space="preserve">E
IS</t>
  </si>
  <si>
    <t xml:space="preserve">aire
1 014</t>
  </si>
  <si>
    <t xml:space="preserve">උළු
එය</t>
  </si>
  <si>
    <t xml:space="preserve">0000</t>
  </si>
  <si>
    <t xml:space="preserve">120
22
265)</t>
  </si>
  <si>
    <t xml:space="preserve">30 04 153 057 409</t>
  </si>
  <si>
    <t xml:space="preserve">230 04 237 384 421</t>
  </si>
  <si>
    <t xml:space="preserve">9 997 673</t>
  </si>
  <si>
    <t xml:space="preserve">r 31 1 220 22</t>
  </si>
  <si>
    <t xml:space="preserve">du
So let levant</t>
  </si>
  <si>
    <t xml:space="preserve">- /4 doo</t>
  </si>
  <si>
    <t xml:space="preserve">CAEN</t>
  </si>
  <si>
    <t xml:space="preserve">PASUU
01.01 1980</t>
  </si>
  <si>
    <t xml:space="preserve">Corrigat
PASUU
d'usage sans le pretioa</t>
  </si>
  <si>
    <t xml:space="preserve">COMMUNE OU PAYS SI NE() À L'ETRANGER</t>
  </si>
  <si>
    <t xml:space="preserve">PARPASUU</t>
  </si>
  <si>
    <t xml:space="preserve">09.08.07.08.07 Corrier</t>
  </si>
  <si>
    <t xml:space="preserve">01.08.0 fe 00-01</t>
  </si>
  <si>
    <t xml:space="preserve">27 06. 2023</t>
  </si>
  <si>
    <t xml:space="preserve">dite C</t>
  </si>
  <si>
    <t xml:space="preserve">NOT
renom
DISSON</t>
  </si>
  <si>
    <t xml:space="preserve">29000</t>
  </si>
  <si>
    <t xml:space="preserve">3 200</t>
  </si>
  <si>
    <t xml:space="preserve">412</t>
  </si>
  <si>
    <t xml:space="preserve">२728</t>
  </si>
  <si>
    <t xml:space="preserve">312</t>
  </si>
  <si>
    <t xml:space="preserve">S Sco</t>
  </si>
  <si>
    <t xml:space="preserve">- կը կակ</t>
  </si>
  <si>
    <t xml:space="preserve">34</t>
  </si>
  <si>
    <t xml:space="preserve">- 2000</t>
  </si>
  <si>
    <t xml:space="preserve">x
2.000</t>
  </si>
  <si>
    <t xml:space="preserve">KC</t>
  </si>
  <si>
    <t xml:space="preserve">712</t>
  </si>
  <si>
    <t xml:space="preserve">2 856</t>
  </si>
  <si>
    <t xml:space="preserve">ING</t>
  </si>
  <si>
    <t xml:space="preserve">4 950</t>
  </si>
  <si>
    <t xml:space="preserve">2900</t>
  </si>
  <si>
    <t xml:space="preserve">M
2.50</t>
  </si>
  <si>
    <t xml:space="preserve">30 04 200 949 267</t>
  </si>
  <si>
    <t xml:space="preserve">¹30 04 200 959 277</t>
  </si>
  <si>
    <t xml:space="preserve">9 997 260</t>
  </si>
  <si>
    <t xml:space="preserve">121 22022</t>
  </si>
  <si>
    <t xml:space="preserve">112</t>
  </si>
  <si>
    <t xml:space="preserve">du pays imaginaire</t>
  </si>
  <si>
    <t xml:space="preserve">- 20 006</t>
  </si>
  <si>
    <t xml:space="preserve">Ajaccio
co</t>
  </si>
  <si>
    <t xml:space="preserve">PROPRIETAIRE LOCATAIRE COLOCATAIRE HEBERGÉ GRATUITEMENT</t>
  </si>
  <si>
    <t xml:space="preserve">1881 60 2
THIAGO</t>
  </si>
  <si>
    <t xml:space="preserve">22 09 1984
-99
PRESI</t>
  </si>
  <si>
    <t xml:space="preserve">BRESIL
AJACCIO</t>
  </si>
  <si>
    <t xml:space="preserve">LU
DÉPARTEMENT
P</t>
  </si>
  <si>
    <t xml:space="preserve">Corringt
SILVA
om a usage sons
prenom</t>
  </si>
  <si>
    <r>
      <rPr>
        <sz val="11"/>
        <color rgb="FF000000"/>
        <rFont val="Arial"/>
        <family val="0"/>
        <charset val="1"/>
      </rPr>
      <t xml:space="preserve">22
</t>
    </r>
    <r>
      <rPr>
        <sz val="11"/>
        <color rgb="FF000000"/>
        <rFont val="Noto Sans CJK SC"/>
        <family val="2"/>
        <charset val="1"/>
      </rPr>
      <t xml:space="preserve">と</t>
    </r>
  </si>
  <si>
    <t xml:space="preserve">06
il</t>
  </si>
  <si>
    <t xml:space="preserve">la</t>
  </si>
  <si>
    <t xml:space="preserve">silva. Hhiago@ lacorse. fr.</t>
  </si>
  <si>
    <t xml:space="preserve">DA SILVA</t>
  </si>
  <si>
    <t xml:space="preserve">ISABELE
10.05 1987</t>
  </si>
  <si>
    <t xml:space="preserve">10 05 1987
99
BRESIL</t>
  </si>
  <si>
    <t xml:space="preserve">88
66</t>
  </si>
  <si>
    <t xml:space="preserve">BRESIL
Ajaccio</t>
  </si>
  <si>
    <t xml:space="preserve">SILVA</t>
  </si>
  <si>
    <t xml:space="preserve">0712 15 2978</t>
  </si>
  <si>
    <t xml:space="preserve">isabele, darilva</t>
  </si>
  <si>
    <t xml:space="preserve">isabele.
p</t>
  </si>
  <si>
    <t xml:space="preserve">Ajaccio
Sitva</t>
  </si>
  <si>
    <t xml:space="preserve">20 mars 2022</t>
  </si>
  <si>
    <r>
      <rPr>
        <sz val="11"/>
        <color rgb="FF000000"/>
        <rFont val="Arial"/>
        <family val="0"/>
        <charset val="1"/>
      </rPr>
      <t xml:space="preserve">□
</t>
    </r>
    <r>
      <rPr>
        <sz val="11"/>
        <color rgb="FF000000"/>
        <rFont val="Noto Sans CJK SC"/>
        <family val="2"/>
        <charset val="1"/>
      </rPr>
      <t xml:space="preserve">에</t>
    </r>
  </si>
  <si>
    <t xml:space="preserve">17082022</t>
  </si>
  <si>
    <t xml:space="preserve">7812643220135</t>
  </si>
  <si>
    <t xml:space="preserve">Agathе бланцих лица</t>
  </si>
  <si>
    <t xml:space="preserve">C10 décembre 2010</t>
  </si>
  <si>
    <t xml:space="preserve">Ajaccio</t>
  </si>
  <si>
    <t xml:space="preserve">invalidite
2000</t>
  </si>
  <si>
    <t xml:space="preserve">0
de la</t>
  </si>
  <si>
    <t xml:space="preserve">Vd</t>
  </si>
  <si>
    <t xml:space="preserve">PETIT-POISSON-ROUGE lily- Rose
23 octobre 2000 à Montpellier.</t>
  </si>
  <si>
    <t xml:space="preserve">SILVA Daripa</t>
  </si>
  <si>
    <t xml:space="preserve">18 novembre 2001
0.</t>
  </si>
  <si>
    <t xml:space="preserve">Bastia</t>
  </si>
  <si>
    <t xml:space="preserve">INFORMATIONS
Lily-Rose PETIT-POISSON-ROUGE Na bientôt déménager dans sa
sa propre maison et
a plus rattachée à notre foyes, m'à charge. Départ prève en milieu d'année.</t>
  </si>
  <si>
    <t xml:space="preserve">18080</t>
  </si>
  <si>
    <t xml:space="preserve">2034</t>
  </si>
  <si>
    <t xml:space="preserve">10700</t>
  </si>
  <si>
    <t xml:space="preserve">+</t>
  </si>
  <si>
    <t xml:space="preserve">405</t>
  </si>
  <si>
    <t xml:space="preserve">902</t>
  </si>
  <si>
    <t xml:space="preserve">DECLARANT 1
232</t>
  </si>
  <si>
    <t xml:space="preserve">170</t>
  </si>
  <si>
    <t xml:space="preserve">2774</t>
  </si>
  <si>
    <t xml:space="preserve">229 80</t>
  </si>
  <si>
    <t xml:space="preserve">950</t>
  </si>
  <si>
    <t xml:space="preserve">CO</t>
  </si>
  <si>
    <t xml:space="preserve">3
630</t>
  </si>
  <si>
    <t xml:space="preserve">2 جو</t>
  </si>
  <si>
    <t xml:space="preserve">DECLARA
462</t>
  </si>
  <si>
    <t xml:space="preserve">238</t>
  </si>
  <si>
    <t xml:space="preserve">ہرو</t>
  </si>
  <si>
    <t xml:space="preserve">1016</t>
  </si>
  <si>
    <t xml:space="preserve">B
755</t>
  </si>
  <si>
    <t xml:space="preserve">مره
=</t>
  </si>
  <si>
    <t xml:space="preserve">456</t>
  </si>
  <si>
    <t xml:space="preserve">937</t>
  </si>
  <si>
    <t xml:space="preserve">1358</t>
  </si>
  <si>
    <t xml:space="preserve">005</t>
  </si>
  <si>
    <t xml:space="preserve">-
345</t>
  </si>
  <si>
    <t xml:space="preserve">وعا</t>
  </si>
  <si>
    <t xml:space="preserve">932</t>
  </si>
  <si>
    <t xml:space="preserve">867</t>
  </si>
  <si>
    <t xml:space="preserve">N
sto</t>
  </si>
  <si>
    <t xml:space="preserve">236</t>
  </si>
  <si>
    <t xml:space="preserve">PHE</t>
  </si>
  <si>
    <t xml:space="preserve">ی</t>
  </si>
  <si>
    <t xml:space="preserve">sco</t>
  </si>
  <si>
    <t xml:space="preserve">638</t>
  </si>
  <si>
    <t xml:space="preserve">202</t>
  </si>
  <si>
    <t xml:space="preserve">1 306</t>
  </si>
  <si>
    <t xml:space="preserve">XEROX KONICA François, 10 me des photocopieins
à Alès</t>
  </si>
  <si>
    <t xml:space="preserve">12-240</t>
  </si>
  <si>
    <t xml:space="preserve">1 INSANE</t>
  </si>
  <si>
    <t xml:space="preserve">TON</t>
  </si>
  <si>
    <t xml:space="preserve">10 255
12 135</t>
  </si>
  <si>
    <t xml:space="preserve">ㄨ</t>
  </si>
  <si>
    <t xml:space="preserve">12.563</t>
  </si>
  <si>
    <t xml:space="preserve">PERS
A CHARGE</t>
  </si>
  <si>
    <t xml:space="preserve">16 253
az</t>
  </si>
  <si>
    <t xml:space="preserve">12036</t>
  </si>
  <si>
    <t xml:space="preserve">136</t>
  </si>
  <si>
    <t xml:space="preserve">это</t>
  </si>
  <si>
    <t xml:space="preserve">ور</t>
  </si>
  <si>
    <t xml:space="preserve">863</t>
  </si>
  <si>
    <t xml:space="preserve">ای</t>
  </si>
  <si>
    <t xml:space="preserve">ㅍ</t>
  </si>
  <si>
    <t xml:space="preserve">SES
www</t>
  </si>
  <si>
    <t xml:space="preserve">30 04 111 648 391</t>
  </si>
  <si>
    <t xml:space="preserve">9 994 965</t>
  </si>
  <si>
    <t xml:space="preserve">du
Jeu de Rôle.</t>
  </si>
  <si>
    <t xml:space="preserve">st</t>
  </si>
  <si>
    <t xml:space="preserve">utate</t>
  </si>
  <si>
    <t xml:space="preserve">ASTRID ESTHER MADELEINE CECILE
14 07 1975</t>
  </si>
  <si>
    <t xml:space="preserve">14 07 1975
33
ARZAC</t>
  </si>
  <si>
    <t xml:space="preserve">ABZAC</t>
  </si>
  <si>
    <t xml:space="preserve">Corrinar
SOULAC-SUR-MER
sons le preti</t>
  </si>
  <si>
    <t xml:space="preserve">test.ia.tdir@gmail.com</t>
  </si>
  <si>
    <t xml:space="preserve">tia_dgfif gamail..
test-ia-.
gmail. cona</t>
  </si>
  <si>
    <t xml:space="preserve">Corrigaz</t>
  </si>
  <si>
    <t xml:space="preserve">taille.</t>
  </si>
  <si>
    <t xml:space="preserve">лог от 2023</t>
  </si>
  <si>
    <t xml:space="preserve">1.2022</t>
  </si>
  <si>
    <t xml:space="preserve">PL 20
at</t>
  </si>
  <si>
    <t xml:space="preserve">Nom, prenom
neu naissance</t>
  </si>
  <si>
    <t xml:space="preserve">니</t>
  </si>
  <si>
    <t xml:space="preserve">TIC-TAC</t>
  </si>
  <si>
    <t xml:space="preserve">200 /ი) /</t>
  </si>
  <si>
    <t xml:space="preserve">50 concht.</t>
  </si>
  <si>
    <t xml:space="preserve">CMCIFRPPXXX</t>
  </si>
  <si>
    <t xml:space="preserve">FR7630047142340XXXXXXXX0145</t>
  </si>
  <si>
    <t xml:space="preserve">54123</t>
  </si>
  <si>
    <t xml:space="preserve">43137</t>
  </si>
  <si>
    <t xml:space="preserve">HEZ
Fa t</t>
  </si>
  <si>
    <t xml:space="preserve">39665</t>
  </si>
  <si>
    <t xml:space="preserve">F
CONS</t>
  </si>
  <si>
    <t xml:space="preserve">43897</t>
  </si>
  <si>
    <t xml:space="preserve">مایا</t>
  </si>
  <si>
    <r>
      <rPr>
        <sz val="11"/>
        <color rgb="FF000000"/>
        <rFont val="Arial"/>
        <family val="0"/>
        <charset val="1"/>
      </rPr>
      <t xml:space="preserve">4</t>
    </r>
    <r>
      <rPr>
        <sz val="11"/>
        <color rgb="FF000000"/>
        <rFont val="Noto Sans CJK SC"/>
        <family val="2"/>
        <charset val="1"/>
      </rPr>
      <t xml:space="preserve">ㅋㅋㅋㄱ</t>
    </r>
  </si>
  <si>
    <t xml:space="preserve">3679</t>
  </si>
  <si>
    <t xml:space="preserve">95% 2</t>
  </si>
  <si>
    <t xml:space="preserve">9492</t>
  </si>
  <si>
    <t xml:space="preserve">-1447</t>
  </si>
  <si>
    <t xml:space="preserve">36442</t>
  </si>
  <si>
    <t xml:space="preserve">201 a a</t>
  </si>
  <si>
    <t xml:space="preserve">-37489</t>
  </si>
  <si>
    <t xml:space="preserve">♥ ♥ ለ
o</t>
  </si>
  <si>
    <t xml:space="preserve">202946</t>
  </si>
  <si>
    <t xml:space="preserve">して</t>
  </si>
  <si>
    <t xml:space="preserve">stet</t>
  </si>
  <si>
    <t xml:space="preserve">$3779</t>
  </si>
  <si>
    <t xml:space="preserve">залго</t>
  </si>
  <si>
    <t xml:space="preserve">137858</t>
  </si>
  <si>
    <t xml:space="preserve">3238</t>
  </si>
  <si>
    <t xml:space="preserve">Tey be 2</t>
  </si>
  <si>
    <t xml:space="preserve">39677</t>
  </si>
  <si>
    <t xml:space="preserve">367800</t>
  </si>
  <si>
    <t xml:space="preserve">-367800</t>
  </si>
  <si>
    <t xml:space="preserve">$0976</t>
  </si>
  <si>
    <t xml:space="preserve">94933</t>
  </si>
  <si>
    <t xml:space="preserve">67676</t>
  </si>
  <si>
    <t xml:space="preserve">·39774</t>
  </si>
  <si>
    <t xml:space="preserve">୬୬୭</t>
  </si>
  <si>
    <t xml:space="preserve">マカカガ</t>
  </si>
  <si>
    <t xml:space="preserve">-9675</t>
  </si>
  <si>
    <t xml:space="preserve">:49 037</t>
  </si>
  <si>
    <t xml:space="preserve">399 673</t>
  </si>
  <si>
    <t xml:space="preserve">23
26.</t>
  </si>
  <si>
    <t xml:space="preserve">40573</t>
  </si>
  <si>
    <t xml:space="preserve">-47193</t>
  </si>
  <si>
    <t xml:space="preserve">टाछ</t>
  </si>
  <si>
    <t xml:space="preserve">Candle MARTIN
3 лие
Picpus 75012 PARIS</t>
  </si>
  <si>
    <t xml:space="preserve">18 19</t>
  </si>
  <si>
    <t xml:space="preserve">13194</t>
  </si>
  <si>
    <t xml:space="preserve">20234</t>
  </si>
  <si>
    <t xml:space="preserve">६८१६</t>
  </si>
  <si>
    <t xml:space="preserve">DANI</t>
  </si>
  <si>
    <t xml:space="preserve">wa
********</t>
  </si>
  <si>
    <t xml:space="preserve">49312</t>
  </si>
  <si>
    <t xml:space="preserve">-9953</t>
  </si>
  <si>
    <t xml:space="preserve">27325</t>
  </si>
  <si>
    <t xml:space="preserve">)</t>
  </si>
  <si>
    <t xml:space="preserve">71124</t>
  </si>
  <si>
    <t xml:space="preserve">-4423</t>
  </si>
  <si>
    <t xml:space="preserve">703</t>
  </si>
  <si>
    <t xml:space="preserve">DECLARANT 1
A
a</t>
  </si>
  <si>
    <t xml:space="preserve">-919</t>
  </si>
  <si>
    <t xml:space="preserve">191</t>
  </si>
  <si>
    <t xml:space="preserve">1623</t>
  </si>
  <si>
    <t xml:space="preserve">X
442</t>
  </si>
  <si>
    <t xml:space="preserve">17
17</t>
  </si>
  <si>
    <t xml:space="preserve">199</t>
  </si>
  <si>
    <t xml:space="preserve">yx
12</t>
  </si>
  <si>
    <t xml:space="preserve">30 04 130 975 300</t>
  </si>
  <si>
    <t xml:space="preserve">9 995 645</t>
  </si>
  <si>
    <t xml:space="preserve">VICTOR
14.09 1970</t>
  </si>
  <si>
    <t xml:space="preserve">14 09 1970
33
GAURIAC</t>
  </si>
  <si>
    <t xml:space="preserve">GAURIAC</t>
  </si>
  <si>
    <t xml:space="preserve">Corringt
MONTELIMAR
sons le prefi</t>
  </si>
  <si>
    <t xml:space="preserve">Caille</t>
  </si>
  <si>
    <t xml:space="preserve">логот гогз</t>
  </si>
  <si>
    <t xml:space="preserve">23052019</t>
  </si>
  <si>
    <t xml:space="preserve">2100</t>
  </si>
  <si>
    <t xml:space="preserve">validit</t>
  </si>
  <si>
    <t xml:space="preserve">prenom
Ned de hassan</t>
  </si>
  <si>
    <t xml:space="preserve">INFORMATIONS
Je suis divorcé
se taie suffisament
pour cela !!.!.</t>
  </si>
  <si>
    <t xml:space="preserve">152 000</t>
  </si>
  <si>
    <t xml:space="preserve">37 000</t>
  </si>
  <si>
    <t xml:space="preserve">59653</t>
  </si>
  <si>
    <t xml:space="preserve">-44534</t>
  </si>
  <si>
    <t xml:space="preserve">F99534</t>
  </si>
  <si>
    <t xml:space="preserve">12357</t>
  </si>
  <si>
    <t xml:space="preserve">47353</t>
  </si>
  <si>
    <t xml:space="preserve">99336.</t>
  </si>
  <si>
    <t xml:space="preserve">43 12</t>
  </si>
  <si>
    <t xml:space="preserve">2
-7</t>
  </si>
  <si>
    <t xml:space="preserve">36453</t>
  </si>
  <si>
    <t xml:space="preserve">cop 1</t>
  </si>
  <si>
    <t xml:space="preserve">45997</t>
  </si>
  <si>
    <t xml:space="preserve">13235</t>
  </si>
  <si>
    <t xml:space="preserve">VVV.</t>
  </si>
  <si>
    <t xml:space="preserve">-62 74</t>
  </si>
  <si>
    <t xml:space="preserve">59952
а
S</t>
  </si>
  <si>
    <t xml:space="preserve">19957.</t>
  </si>
  <si>
    <t xml:space="preserve">BEBE
Т</t>
  </si>
  <si>
    <t xml:space="preserve">9275</t>
  </si>
  <si>
    <t xml:space="preserve">55699"</t>
  </si>
  <si>
    <t xml:space="preserve">13532</t>
  </si>
  <si>
    <t xml:space="preserve">19953
W</t>
  </si>
  <si>
    <t xml:space="preserve">443</t>
  </si>
  <si>
    <t xml:space="preserve">-7753</t>
  </si>
  <si>
    <t xml:space="preserve">4423</t>
  </si>
  <si>
    <t xml:space="preserve">1-2</t>
  </si>
  <si>
    <t xml:space="preserve">ges</t>
  </si>
  <si>
    <t xml:space="preserve">6734</t>
  </si>
  <si>
    <t xml:space="preserve">18857</t>
  </si>
  <si>
    <t xml:space="preserve">مان</t>
  </si>
  <si>
    <t xml:space="preserve">4473</t>
  </si>
  <si>
    <t xml:space="preserve">9534</t>
  </si>
  <si>
    <t xml:space="preserve">INVINS</t>
  </si>
  <si>
    <t xml:space="preserve">NI
DANT</t>
  </si>
  <si>
    <t xml:space="preserve">4453</t>
  </si>
  <si>
    <t xml:space="preserve">6053</t>
  </si>
  <si>
    <t xml:space="preserve">9837</t>
  </si>
  <si>
    <t xml:space="preserve">1153</t>
  </si>
  <si>
    <t xml:space="preserve">3 228</t>
  </si>
  <si>
    <t xml:space="preserve">7730</t>
  </si>
  <si>
    <t xml:space="preserve">DECLARANT 1
30 210</t>
  </si>
  <si>
    <t xml:space="preserve">3974</t>
  </si>
  <si>
    <t xml:space="preserve">59
জ
32</t>
  </si>
  <si>
    <t xml:space="preserve">12
1299</t>
  </si>
  <si>
    <t xml:space="preserve">0
22</t>
  </si>
  <si>
    <t xml:space="preserve">マカダ</t>
  </si>
  <si>
    <t xml:space="preserve">AM
ARY</t>
  </si>
  <si>
    <t xml:space="preserve">30 04 237 435 472</t>
  </si>
  <si>
    <t xml:space="preserve">30 04 237 317 354</t>
  </si>
  <si>
    <t xml:space="preserve">111(2023</t>
  </si>
  <si>
    <t xml:space="preserve">De Demain</t>
  </si>
  <si>
    <t xml:space="preserve">78100</t>
  </si>
  <si>
    <t xml:space="preserve">sunt bemain er
нице</t>
  </si>
  <si>
    <t xml:space="preserve">с</t>
  </si>
  <si>
    <t xml:space="preserve">поще</t>
  </si>
  <si>
    <t xml:space="preserve">PROTWLIM
01.01.19AG
95091999</t>
  </si>
  <si>
    <t xml:space="preserve">01.01-1909
930
NOISY LEG</t>
  </si>
  <si>
    <t xml:space="preserve">45011999</t>
  </si>
  <si>
    <t xml:space="preserve">DEPARTEMENT
(
ww</t>
  </si>
  <si>
    <t xml:space="preserve">Corrinar
PROTWLIM
usage sans le prenom</t>
  </si>
  <si>
    <t xml:space="preserve">122
از
با خط</t>
  </si>
  <si>
    <t xml:space="preserve">23456789</t>
  </si>
  <si>
    <t xml:space="preserve">PPPPPPP@orange.fr</t>
  </si>
  <si>
    <t xml:space="preserve">Aubergine</t>
  </si>
  <si>
    <t xml:space="preserve">PARPROTWLIM</t>
  </si>
  <si>
    <t xml:space="preserve">9876543210
arrio</t>
  </si>
  <si>
    <t xml:space="preserve">36 16 543210
1000</t>
  </si>
  <si>
    <t xml:space="preserve">рик.</t>
  </si>
  <si>
    <t xml:space="preserve">RIEN</t>
  </si>
  <si>
    <t xml:space="preserve">4/12/2023</t>
  </si>
  <si>
    <t xml:space="preserve">ܐ ܐ 0 ܐ ) ) )
)</t>
  </si>
  <si>
    <t xml:space="preserve">Saure
(1
6
S</t>
  </si>
  <si>
    <t xml:space="preserve">мигрант</t>
  </si>
  <si>
    <t xml:space="preserve">Brance</t>
  </si>
  <si>
    <t xml:space="preserve">****</t>
  </si>
  <si>
    <t xml:space="preserve">Nom, prenon
de huissance</t>
  </si>
  <si>
    <t xml:space="preserve">히</t>
  </si>
  <si>
    <t xml:space="preserve">Rerand. G</t>
  </si>
  <si>
    <t xml:space="preserve">ה 17/1</t>
  </si>
  <si>
    <t xml:space="preserve">WARZONE</t>
  </si>
  <si>
    <t xml:space="preserve">Jessy V</t>
  </si>
  <si>
    <t xml:space="preserve">2440 2017 11</t>
  </si>
  <si>
    <t xml:space="preserve">FRPSKRSG</t>
  </si>
  <si>
    <t xml:space="preserve">-30700</t>
  </si>
  <si>
    <t xml:space="preserve">3% උප</t>
  </si>
  <si>
    <t xml:space="preserve">09r.
G</t>
  </si>
  <si>
    <t xml:space="preserve">17000</t>
  </si>
  <si>
    <t xml:space="preserve">ده 30</t>
  </si>
  <si>
    <t xml:space="preserve">୧୧</t>
  </si>
  <si>
    <t xml:space="preserve">M0o</t>
  </si>
  <si>
    <t xml:space="preserve">-25,000</t>
  </si>
  <si>
    <t xml:space="preserve">در</t>
  </si>
  <si>
    <t xml:space="preserve">دو -</t>
  </si>
  <si>
    <t xml:space="preserve">-00</t>
  </si>
  <si>
    <t xml:space="preserve">tor</t>
  </si>
  <si>
    <t xml:space="preserve">ල</t>
  </si>
  <si>
    <t xml:space="preserve">ܐܘܘܘ</t>
  </si>
  <si>
    <t xml:space="preserve">-
එට</t>
  </si>
  <si>
    <t xml:space="preserve">ENEAN</t>
  </si>
  <si>
    <t xml:space="preserve">INVINT C</t>
  </si>
  <si>
    <t xml:space="preserve">INFANT
دما</t>
  </si>
  <si>
    <t xml:space="preserve">Miss unST</t>
  </si>
  <si>
    <t xml:space="preserve">Atoo</t>
  </si>
  <si>
    <t xml:space="preserve">(0
ره)</t>
  </si>
  <si>
    <t xml:space="preserve">мо</t>
  </si>
  <si>
    <t xml:space="preserve">007</t>
  </si>
  <si>
    <t xml:space="preserve">Foo</t>
  </si>
  <si>
    <t xml:space="preserve">cost.</t>
  </si>
  <si>
    <t xml:space="preserve">30 04 237 456 493</t>
  </si>
  <si>
    <t xml:space="preserve">¹30 04 237 458 495</t>
  </si>
  <si>
    <t xml:space="preserve">9 996 627</t>
  </si>
  <si>
    <t xml:space="preserve">- 1 So12022</t>
  </si>
  <si>
    <t xml:space="preserve">C
ה</t>
  </si>
  <si>
    <t xml:space="preserve">SIDEN</t>
  </si>
  <si>
    <t xml:space="preserve">PROVSC
01.01 1060</t>
  </si>
  <si>
    <t xml:space="preserve">auquer
Zamias
Tiers seront adresses (nom d'usoge sans le prenom)
PROVSC</t>
  </si>
  <si>
    <t xml:space="preserve">PRENOM-JEC
-01-04-10Re</t>
  </si>
  <si>
    <t xml:space="preserve">-01-01-1969
930
NOISY LEG</t>
  </si>
  <si>
    <t xml:space="preserve">24
6 8</t>
  </si>
  <si>
    <t xml:space="preserve">PARPROVSC</t>
  </si>
  <si>
    <t xml:space="preserve">10/04/2023</t>
  </si>
  <si>
    <t xml:space="preserve">PLOD Sacob</t>
  </si>
  <si>
    <t xml:space="preserve">0606 201
00</t>
  </si>
  <si>
    <t xml:space="preserve">Villeneuve-Loubet</t>
  </si>
  <si>
    <t xml:space="preserve">nvalidite</t>
  </si>
  <si>
    <t xml:space="preserve">vom
renom
dissovice</t>
  </si>
  <si>
    <t xml:space="preserve">SOCGEN</t>
  </si>
  <si>
    <t xml:space="preserve">149500</t>
  </si>
  <si>
    <t xml:space="preserve">38700</t>
  </si>
  <si>
    <t xml:space="preserve">SEAN</t>
  </si>
  <si>
    <t xml:space="preserve">CHARG</t>
  </si>
  <si>
    <t xml:space="preserve">11000</t>
  </si>
  <si>
    <t xml:space="preserve">800
О</t>
  </si>
  <si>
    <t xml:space="preserve">ooghr</t>
  </si>
  <si>
    <t xml:space="preserve">9
pt</t>
  </si>
  <si>
    <t xml:space="preserve">- loo 20</t>
  </si>
  <si>
    <t xml:space="preserve">30 04 200 445 274</t>
  </si>
  <si>
    <t xml:space="preserve">¹30 04 200 462 291</t>
  </si>
  <si>
    <t xml:space="preserve">9.998 768</t>
  </si>
  <si>
    <t xml:space="preserve">148000</t>
  </si>
  <si>
    <t xml:space="preserve">Parts.</t>
  </si>
  <si>
    <t xml:space="preserve">DOMGB
01.01 1980</t>
  </si>
  <si>
    <t xml:space="preserve">Corrinor
DOMGB
u usage surs te pretion</t>
  </si>
  <si>
    <t xml:space="preserve">Maxi</t>
  </si>
  <si>
    <t xml:space="preserve">а23416 185</t>
  </si>
  <si>
    <t xml:space="preserve">Racher@orange.fi</t>
  </si>
  <si>
    <t xml:space="preserve">PARDOMGB</t>
  </si>
  <si>
    <t xml:space="preserve">987654321</t>
  </si>
  <si>
    <t xml:space="preserve">3
125389486</t>
  </si>
  <si>
    <t xml:space="preserve">Prevor@gmail.com.</t>
  </si>
  <si>
    <t xml:space="preserve">DENAIN</t>
  </si>
  <si>
    <t xml:space="preserve">12102 Поля</t>
  </si>
  <si>
    <t xml:space="preserve">12022</t>
  </si>
  <si>
    <t xml:space="preserve">Rouge</t>
  </si>
  <si>
    <t xml:space="preserve">1-10-200</t>
  </si>
  <si>
    <t xml:space="preserve">Bleu</t>
  </si>
  <si>
    <t xml:space="preserve">25/12/2012.</t>
  </si>
  <si>
    <t xml:space="preserve">jdite ec</t>
  </si>
  <si>
    <t xml:space="preserve">vom
renom
HUISSU</t>
  </si>
  <si>
    <t xml:space="preserve">INFORMATIONS
Jasmin - Tulipes - Herbe à`
chat</t>
  </si>
  <si>
    <t xml:space="preserve">14000</t>
  </si>
  <si>
    <t xml:space="preserve">Good</t>
  </si>
  <si>
    <t xml:space="preserve">ده</t>
  </si>
  <si>
    <t xml:space="preserve">دما</t>
  </si>
  <si>
    <t xml:space="preserve">Мое</t>
  </si>
  <si>
    <t xml:space="preserve">to7.</t>
  </si>
  <si>
    <t xml:space="preserve">-400</t>
  </si>
  <si>
    <t xml:space="preserve">아</t>
  </si>
  <si>
    <t xml:space="preserve">1400</t>
  </si>
  <si>
    <t xml:space="preserve">-700</t>
  </si>
  <si>
    <t xml:space="preserve">-B500
دور</t>
  </si>
  <si>
    <t xml:space="preserve">-A00</t>
  </si>
  <si>
    <t xml:space="preserve">990</t>
  </si>
  <si>
    <t xml:space="preserve">-2000</t>
  </si>
  <si>
    <t xml:space="preserve">no
-</t>
  </si>
  <si>
    <t xml:space="preserve">ERS. A CHARGE</t>
  </si>
  <si>
    <t xml:space="preserve">د</t>
  </si>
  <si>
    <t xml:space="preserve">Looo</t>
  </si>
  <si>
    <t xml:space="preserve">ლი</t>
  </si>
  <si>
    <t xml:space="preserve">H
hooki
170</t>
  </si>
  <si>
    <t xml:space="preserve">30 04 212 658 223</t>
  </si>
  <si>
    <t xml:space="preserve">9 998 786</t>
  </si>
  <si>
    <t xml:space="preserve">45032022</t>
  </si>
  <si>
    <t xml:space="preserve">de l'Asperge</t>
  </si>
  <si>
    <t xml:space="preserve">- 71000</t>
  </si>
  <si>
    <t xml:space="preserve">CASQ
01.01.1969</t>
  </si>
  <si>
    <t xml:space="preserve">Corrigat
CASQ
sons le pren</t>
  </si>
  <si>
    <t xml:space="preserve">۷۸۰۷/10.</t>
  </si>
  <si>
    <t xml:space="preserve">г
1253 4948682</t>
  </si>
  <si>
    <t xml:space="preserve">0 ·0</t>
  </si>
  <si>
    <t xml:space="preserve">Pammet Sool@hie. fr.</t>
  </si>
  <si>
    <t xml:space="preserve">raisim,</t>
  </si>
  <si>
    <t xml:space="preserve">Ludivine.
Md. 1.000</t>
  </si>
  <si>
    <t xml:space="preserve">000
P</t>
  </si>
  <si>
    <t xml:space="preserve">1000
Et 95 5 ZV q</t>
  </si>
  <si>
    <t xml:space="preserve">#D12545⁰ TO</t>
  </si>
  <si>
    <t xml:space="preserve">raisin@gmail.com.</t>
  </si>
  <si>
    <t xml:space="preserve">Parin</t>
  </si>
  <si>
    <t xml:space="preserve">M/20/2023</t>
  </si>
  <si>
    <t xml:space="preserve">Con</t>
  </si>
  <si>
    <t xml:space="preserve">29022022</t>
  </si>
  <si>
    <t xml:space="preserve">(210S8t95582]</t>
  </si>
  <si>
    <t xml:space="preserve">PAUL-1WD PL</t>
  </si>
  <si>
    <t xml:space="preserve">vom wenom
de naissance</t>
  </si>
  <si>
    <t xml:space="preserve">SGFRPTQRS</t>
  </si>
  <si>
    <t xml:space="preserve">9000</t>
  </si>
  <si>
    <t xml:space="preserve">วงง</t>
  </si>
  <si>
    <t xml:space="preserve">F
تنها</t>
  </si>
  <si>
    <t xml:space="preserve">2
C</t>
  </si>
  <si>
    <t xml:space="preserve">J ..</t>
  </si>
  <si>
    <t xml:space="preserve">DE
ECLARANT</t>
  </si>
  <si>
    <t xml:space="preserve">DECLAPANT 1
0000</t>
  </si>
  <si>
    <t xml:space="preserve">ر</t>
  </si>
  <si>
    <t xml:space="preserve">دهه 95</t>
  </si>
  <si>
    <t xml:space="preserve">DECLARANT 2
00</t>
  </si>
  <si>
    <t xml:space="preserve">۹۰۰</t>
  </si>
  <si>
    <t xml:space="preserve">Too
G</t>
  </si>
  <si>
    <t xml:space="preserve">ло</t>
  </si>
  <si>
    <t xml:space="preserve">not</t>
  </si>
  <si>
    <t xml:space="preserve">५००</t>
  </si>
  <si>
    <t xml:space="preserve">ده ها =</t>
  </si>
  <si>
    <t xml:space="preserve">5200</t>
  </si>
  <si>
    <t xml:space="preserve">Goo</t>
  </si>
  <si>
    <t xml:space="preserve">- 1000</t>
  </si>
  <si>
    <t xml:space="preserve">cot</t>
  </si>
  <si>
    <t xml:space="preserve">دن 10 -</t>
  </si>
  <si>
    <t xml:space="preserve">All
Y</t>
  </si>
  <si>
    <t xml:space="preserve">M050
Me
M</t>
  </si>
  <si>
    <t xml:space="preserve">30 04 200 497 326</t>
  </si>
  <si>
    <t xml:space="preserve">¹30 04 200 519 348</t>
  </si>
  <si>
    <t xml:space="preserve">9 995 651</t>
  </si>
  <si>
    <t xml:space="preserve">· 24</t>
  </si>
  <si>
    <t xml:space="preserve">Poisson</t>
  </si>
  <si>
    <t xml:space="preserve">данно</t>
  </si>
  <si>
    <t xml:space="preserve">Possession</t>
  </si>
  <si>
    <t xml:space="preserve">DEATH</t>
  </si>
  <si>
    <t xml:space="preserve">William</t>
  </si>
  <si>
    <t xml:space="preserve">GODICHEA
01.01 1952</t>
  </si>
  <si>
    <t xml:space="preserve">01 01 1952
930
NOISY LE G</t>
  </si>
  <si>
    <t xml:space="preserve">COMMUNE DU PAYS SI NÉ(E)À L'ÉTRANGER</t>
  </si>
  <si>
    <t xml:space="preserve">Corrinar
GODICHEA
Sufis re pre</t>
  </si>
  <si>
    <t xml:space="preserve">PRENOM-JEC
01.01 1955</t>
  </si>
  <si>
    <t xml:space="preserve">01 01 1955
930
NOISY LEG</t>
  </si>
  <si>
    <t xml:space="preserve">COMMUNE OU PAYS SIN(E) A L'ETRANGER</t>
  </si>
  <si>
    <t xml:space="preserve">PARGODICHEA</t>
  </si>
  <si>
    <t xml:space="preserve">De</t>
  </si>
  <si>
    <t xml:space="preserve">auni</t>
  </si>
  <si>
    <t xml:space="preserve">Validite
c</t>
  </si>
  <si>
    <t xml:space="preserve">Nom pretiom
de naissance</t>
  </si>
  <si>
    <t xml:space="preserve">-IZRBA COMO</t>
  </si>
  <si>
    <t xml:space="preserve">400001</t>
  </si>
  <si>
    <t xml:space="preserve">D
ECLARA</t>
  </si>
  <si>
    <t xml:space="preserve">+22000</t>
  </si>
  <si>
    <t xml:space="preserve">کار
20</t>
  </si>
  <si>
    <t xml:space="preserve">COS</t>
  </si>
  <si>
    <t xml:space="preserve">2 828</t>
  </si>
  <si>
    <t xml:space="preserve">INVENET</t>
  </si>
  <si>
    <t xml:space="preserve">CCZ OL</t>
  </si>
  <si>
    <t xml:space="preserve">aire
26</t>
  </si>
  <si>
    <t xml:space="preserve">13043
5
6254</t>
  </si>
  <si>
    <t xml:space="preserve">30 04 077 225 205</t>
  </si>
  <si>
    <t xml:space="preserve">9 996 573</t>
  </si>
  <si>
    <t xml:space="preserve">04012022</t>
  </si>
  <si>
    <t xml:space="preserve">-16в
B</t>
  </si>
  <si>
    <t xml:space="preserve">de l'autocollant</t>
  </si>
  <si>
    <t xml:space="preserve">40.000
C</t>
  </si>
  <si>
    <t xml:space="preserve">LANDES</t>
  </si>
  <si>
    <t xml:space="preserve">速</t>
  </si>
  <si>
    <t xml:space="preserve">ZZLH 2 CHZ
01.01-4959
So? 1952</t>
  </si>
  <si>
    <t xml:space="preserve">01-01-1952
930
NOISY LE G</t>
  </si>
  <si>
    <t xml:space="preserve">0502 1952</t>
  </si>
  <si>
    <t xml:space="preserve">COMMUNE OU PAYS SI NÉ(E) À L'ÉTRANGER
A</t>
  </si>
  <si>
    <t xml:space="preserve">Corrinar
ZZLH
usuge suns ie pret</t>
  </si>
  <si>
    <t xml:space="preserve">COMMUNE OU PAYS SE NÉ(E) À L'ETRANGER</t>
  </si>
  <si>
    <t xml:space="preserve">Beausolei's</t>
  </si>
  <si>
    <t xml:space="preserve">2/04/83</t>
  </si>
  <si>
    <t xml:space="preserve">validit
ਹਥ</t>
  </si>
  <si>
    <t xml:space="preserve">ZZLM Coilliam
02/02/1940
GOOD LANDES</t>
  </si>
  <si>
    <t xml:space="preserve">EL
IC</t>
  </si>
  <si>
    <t xml:space="preserve">ماه ما</t>
  </si>
  <si>
    <t xml:space="preserve">5030</t>
  </si>
  <si>
    <t xml:space="preserve">S12</t>
  </si>
  <si>
    <t xml:space="preserve">- 71898</t>
  </si>
  <si>
    <t xml:space="preserve">DEC
CLARA</t>
  </si>
  <si>
    <t xml:space="preserve">51302</t>
  </si>
  <si>
    <t xml:space="preserve">F
280</t>
  </si>
  <si>
    <t xml:space="preserve">52वा</t>
  </si>
  <si>
    <t xml:space="preserve">30s</t>
  </si>
  <si>
    <t xml:space="preserve">5624</t>
  </si>
  <si>
    <t xml:space="preserve">6492</t>
  </si>
  <si>
    <t xml:space="preserve">SOO</t>
  </si>
  <si>
    <t xml:space="preserve">650</t>
  </si>
  <si>
    <t xml:space="preserve">SCZ9</t>
  </si>
  <si>
    <t xml:space="preserve">815</t>
  </si>
  <si>
    <t xml:space="preserve">9502</t>
  </si>
  <si>
    <t xml:space="preserve">10200</t>
  </si>
  <si>
    <t xml:space="preserve">aire
=
160</t>
  </si>
  <si>
    <t xml:space="preserve">SSO</t>
  </si>
  <si>
    <t xml:space="preserve">-1231</t>
  </si>
  <si>
    <t xml:space="preserve">30 04 200 778 096</t>
  </si>
  <si>
    <t xml:space="preserve">²30 04 200 789 107</t>
  </si>
  <si>
    <t xml:space="preserve">9 996 405</t>
  </si>
  <si>
    <t xml:space="preserve">OCATAL</t>
  </si>
  <si>
    <t xml:space="preserve">HERED</t>
  </si>
  <si>
    <t xml:space="preserve">30012023</t>
  </si>
  <si>
    <t xml:space="preserve">137.</t>
  </si>
  <si>
    <t xml:space="preserve">de Le Poulrde
le</t>
  </si>
  <si>
    <t xml:space="preserve">LORINDEUX
01.01 1946
LORIDEUX</t>
  </si>
  <si>
    <t xml:space="preserve">Corrigar
LORINDEUX
TORINGU Ky
urusuge suns te pres</t>
  </si>
  <si>
    <t xml:space="preserve">LORIDEUX
621365625</t>
  </si>
  <si>
    <t xml:space="preserve">245675</t>
  </si>
  <si>
    <t xml:space="preserve">Lorindaux L@orange.fr</t>
  </si>
  <si>
    <t xml:space="preserve">DINDON</t>
  </si>
  <si>
    <t xml:space="preserve">COMMUNE OU PAYS SI NE(1) A L'ÉTRANGER</t>
  </si>
  <si>
    <t xml:space="preserve">PARLORINDEU
DINAS</t>
  </si>
  <si>
    <t xml:space="preserve">0696226316
Corrigaz</t>
  </si>
  <si>
    <t xml:space="preserve">24516</t>
  </si>
  <si>
    <t xml:space="preserve">dindon Graorange. Fr</t>
  </si>
  <si>
    <t xml:space="preserve">Beausteil</t>
  </si>
  <si>
    <t xml:space="preserve">20/05/23</t>
  </si>
  <si>
    <t xml:space="preserve">06 05202</t>
  </si>
  <si>
    <t xml:space="preserve">B0420076 767</t>
  </si>
  <si>
    <t xml:space="preserve">425</t>
  </si>
  <si>
    <t xml:space="preserve">ထ</t>
  </si>
  <si>
    <t xml:space="preserve">20
ن</t>
  </si>
  <si>
    <t xml:space="preserve">в гос</t>
  </si>
  <si>
    <t xml:space="preserve">20
4</t>
  </si>
  <si>
    <t xml:space="preserve">ants
Blox
POLOX Daniel</t>
  </si>
  <si>
    <t xml:space="preserve">OS / 25</t>
  </si>
  <si>
    <t xml:space="preserve">Polox Sendh</t>
  </si>
  <si>
    <t xml:space="preserve">20/05 (2005</t>
  </si>
  <si>
    <t xml:space="preserve">Idite e c</t>
  </si>
  <si>
    <t xml:space="preserve">PLAD DO</t>
  </si>
  <si>
    <t xml:space="preserve">enom, dule</t>
  </si>
  <si>
    <t xml:space="preserve">INFORMATIONS
book enjars
o
ôté sooptés
s1988</t>
  </si>
  <si>
    <t xml:space="preserve">60200</t>
  </si>
  <si>
    <t xml:space="preserve">340</t>
  </si>
  <si>
    <t xml:space="preserve">86</t>
  </si>
  <si>
    <t xml:space="preserve">6380</t>
  </si>
  <si>
    <t xml:space="preserve">12501</t>
  </si>
  <si>
    <t xml:space="preserve">62</t>
  </si>
  <si>
    <t xml:space="preserve">280</t>
  </si>
  <si>
    <t xml:space="preserve">12065</t>
  </si>
  <si>
    <t xml:space="preserve">20315</t>
  </si>
  <si>
    <r>
      <rPr>
        <sz val="11"/>
        <color rgb="FF000000"/>
        <rFont val="Arial"/>
        <family val="0"/>
        <charset val="1"/>
      </rPr>
      <t xml:space="preserve">6
</t>
    </r>
    <r>
      <rPr>
        <sz val="11"/>
        <color rgb="FF000000"/>
        <rFont val="Noto Sans CJK SC"/>
        <family val="2"/>
        <charset val="1"/>
      </rPr>
      <t xml:space="preserve">しか</t>
    </r>
  </si>
  <si>
    <t xml:space="preserve">632</t>
  </si>
  <si>
    <t xml:space="preserve">6502</t>
  </si>
  <si>
    <t xml:space="preserve">2
200</t>
  </si>
  <si>
    <t xml:space="preserve">085</t>
  </si>
  <si>
    <t xml:space="preserve">679</t>
  </si>
  <si>
    <t xml:space="preserve">aire
2 212</t>
  </si>
  <si>
    <t xml:space="preserve">L9.</t>
  </si>
  <si>
    <t xml:space="preserve">242</t>
  </si>
  <si>
    <t xml:space="preserve">20
24</t>
  </si>
  <si>
    <t xml:space="preserve">30 04 131 544 358</t>
  </si>
  <si>
    <t xml:space="preserve">9 996 394</t>
  </si>
  <si>
    <t xml:space="preserve">ASDIRBE
01.01 1960
ASSIRBE</t>
  </si>
  <si>
    <t xml:space="preserve">COMMUNE OU PAYS SE NE(E) À L'ETRANGER</t>
  </si>
  <si>
    <t xml:space="preserve">Corrinor
ASDIRBE
sons le presim</t>
  </si>
  <si>
    <t xml:space="preserve">06897235166</t>
  </si>
  <si>
    <t xml:space="preserve">asdirbe@arage fr</t>
  </si>
  <si>
    <t xml:space="preserve">kausbi
Dea</t>
  </si>
  <si>
    <t xml:space="preserve">04/041</t>
  </si>
  <si>
    <t xml:space="preserve">DOIR</t>
  </si>
  <si>
    <t xml:space="preserve">24022022</t>
  </si>
  <si>
    <t xml:space="preserve">2
F 1</t>
  </si>
  <si>
    <t xml:space="preserve">ASDIRBE Louis</t>
  </si>
  <si>
    <t xml:space="preserve">6/09/ 2004</t>
  </si>
  <si>
    <t xml:space="preserve">frees</t>
  </si>
  <si>
    <t xml:space="preserve">n
walidite
c</t>
  </si>
  <si>
    <t xml:space="preserve">prenom, dote
Wed de naissance</t>
  </si>
  <si>
    <t xml:space="preserve">Boblo</t>
  </si>
  <si>
    <t xml:space="preserve">-51720</t>
  </si>
  <si>
    <t xml:space="preserve">FS520</t>
  </si>
  <si>
    <t xml:space="preserve">121</t>
  </si>
  <si>
    <t xml:space="preserve">2813</t>
  </si>
  <si>
    <t xml:space="preserve">2.</t>
  </si>
  <si>
    <t xml:space="preserve">2502</t>
  </si>
  <si>
    <t xml:space="preserve">winter</t>
  </si>
  <si>
    <t xml:space="preserve">CCZ al</t>
  </si>
  <si>
    <t xml:space="preserve">しか</t>
  </si>
  <si>
    <t xml:space="preserve">30 04 212 538 103</t>
  </si>
  <si>
    <t xml:space="preserve">30 04 212 540 105</t>
  </si>
  <si>
    <t xml:space="preserve">9 996 366</t>
  </si>
  <si>
    <t xml:space="preserve">CCIMRD
01.01 1980</t>
  </si>
  <si>
    <t xml:space="preserve">01 01 1980
930
NOISYIFT</t>
  </si>
  <si>
    <t xml:space="preserve">930
38</t>
  </si>
  <si>
    <t xml:space="preserve">NOISY LE GRAND
ISERE</t>
  </si>
  <si>
    <t xml:space="preserve">30
DEPARTEMENT</t>
  </si>
  <si>
    <t xml:space="preserve">COMMUNE OU PAYS SIN(E) A L'ÉTRANGER</t>
  </si>
  <si>
    <t xml:space="preserve">Corriger
CCIMRD
dusoge sans le pren</t>
  </si>
  <si>
    <t xml:space="preserve">ดาวเทc c</t>
  </si>
  <si>
    <t xml:space="preserve">32
F</t>
  </si>
  <si>
    <t xml:space="preserve">camroca drage. for</t>
  </si>
  <si>
    <t xml:space="preserve">SA PRIEN</t>
  </si>
  <si>
    <t xml:space="preserve">LE G</t>
  </si>
  <si>
    <t xml:space="preserve">PARCCIMRD
Bloods</t>
  </si>
  <si>
    <t xml:space="preserve">Beasdeil</t>
  </si>
  <si>
    <t xml:space="preserve">5/03</t>
  </si>
  <si>
    <t xml:space="preserve">OIR</t>
  </si>
  <si>
    <t xml:space="preserve">321 12022</t>
  </si>
  <si>
    <t xml:space="preserve">2011.</t>
  </si>
  <si>
    <t xml:space="preserve">21</t>
  </si>
  <si>
    <t xml:space="preserve">Abfoot</t>
  </si>
  <si>
    <t xml:space="preserve">CCHIRD SEMTRA ABDOUL</t>
  </si>
  <si>
    <t xml:space="preserve">8/06/20lo</t>
  </si>
  <si>
    <t xml:space="preserve">COMIRD ULIA</t>
  </si>
  <si>
    <t xml:space="preserve">28/02/2010</t>
  </si>
  <si>
    <t xml:space="preserve">ISERE</t>
  </si>
  <si>
    <t xml:space="preserve">FV Idite</t>
  </si>
  <si>
    <t xml:space="preserve">PALI</t>
  </si>
  <si>
    <t xml:space="preserve">retion
et de naissance</t>
  </si>
  <si>
    <t xml:space="preserve">180120</t>
  </si>
  <si>
    <t xml:space="preserve">3S5</t>
  </si>
  <si>
    <t xml:space="preserve">702</t>
  </si>
  <si>
    <t xml:space="preserve">B
2</t>
  </si>
  <si>
    <t xml:space="preserve">bzs</t>
  </si>
  <si>
    <r>
      <rPr>
        <sz val="11"/>
        <color rgb="FF000000"/>
        <rFont val="Arial"/>
        <family val="0"/>
        <charset val="1"/>
      </rPr>
      <t xml:space="preserve">S</t>
    </r>
    <r>
      <rPr>
        <sz val="11"/>
        <color rgb="FF000000"/>
        <rFont val="Noto Sans CJK SC"/>
        <family val="2"/>
        <charset val="1"/>
      </rPr>
      <t xml:space="preserve">に</t>
    </r>
  </si>
  <si>
    <t xml:space="preserve">उडा
2</t>
  </si>
  <si>
    <t xml:space="preserve">6789</t>
  </si>
  <si>
    <t xml:space="preserve">355/</t>
  </si>
  <si>
    <t xml:space="preserve">&amp;25hT!</t>
  </si>
  <si>
    <t xml:space="preserve">ها 25</t>
  </si>
  <si>
    <t xml:space="preserve">119</t>
  </si>
  <si>
    <t xml:space="preserve">110250</t>
  </si>
  <si>
    <t xml:space="preserve">DO</t>
  </si>
  <si>
    <t xml:space="preserve">యిం</t>
  </si>
  <si>
    <t xml:space="preserve">S30</t>
  </si>
  <si>
    <t xml:space="preserve">3
3 (26</t>
  </si>
  <si>
    <t xml:space="preserve">aire
1 951</t>
  </si>
  <si>
    <t xml:space="preserve">· 3So</t>
  </si>
  <si>
    <t xml:space="preserve">215</t>
  </si>
  <si>
    <t xml:space="preserve">23
misi</t>
  </si>
  <si>
    <t xml:space="preserve">30 04 077 235 215</t>
  </si>
  <si>
    <t xml:space="preserve">230 04 200 635 464</t>
  </si>
  <si>
    <t xml:space="preserve">9 996 409</t>
  </si>
  <si>
    <t xml:space="preserve">ܐ ܐ 0 ܐܐ80(</t>
  </si>
  <si>
    <t xml:space="preserve">DE LA MARE</t>
  </si>
  <si>
    <t xml:space="preserve">106240</t>
  </si>
  <si>
    <t xml:space="preserve">BEAUSOLEIL</t>
  </si>
  <si>
    <t xml:space="preserve">ಒ
2023</t>
  </si>
  <si>
    <t xml:space="preserve">Ter</t>
  </si>
  <si>
    <t xml:space="preserve">du renand aleyple</t>
  </si>
  <si>
    <t xml:space="preserve">OG2</t>
  </si>
  <si>
    <t xml:space="preserve">BOAJ SOLEIL</t>
  </si>
  <si>
    <t xml:space="preserve">в
Г</t>
  </si>
  <si>
    <t xml:space="preserve">3
B</t>
  </si>
  <si>
    <t xml:space="preserve">STORAMA
01.01.1969</t>
  </si>
  <si>
    <t xml:space="preserve">01 01 1969
-939
NOISY LEG</t>
  </si>
  <si>
    <t xml:space="preserve">30-
30</t>
  </si>
  <si>
    <t xml:space="preserve">NOISY LE GRAND
RENES</t>
  </si>
  <si>
    <t xml:space="preserve">১১
DEPARTEMENT</t>
  </si>
  <si>
    <t xml:space="preserve">RG
RENNE
COMMUNE OU PAYS SINE() À L'ÉTRANGER</t>
  </si>
  <si>
    <t xml:space="preserve">Corrigar
STORAMA
suns ie pretoON</t>
  </si>
  <si>
    <t xml:space="preserve">9172(9</t>
  </si>
  <si>
    <t xml:space="preserve">0641736
“</t>
  </si>
  <si>
    <t xml:space="preserve">storana s@orange.fr</t>
  </si>
  <si>
    <t xml:space="preserve">Silly</t>
  </si>
  <si>
    <t xml:space="preserve">PRENOM JEC JASMINE
01 01 1989</t>
  </si>
  <si>
    <t xml:space="preserve">01 01 1989
930
NOISY LE G</t>
  </si>
  <si>
    <t xml:space="preserve">PARSTORAMA</t>
  </si>
  <si>
    <t xml:space="preserve">07 6255 25
orri</t>
  </si>
  <si>
    <t xml:space="preserve">0+6245.</t>
  </si>
  <si>
    <t xml:space="preserve">Silly pr zor@ gmail.
com</t>
  </si>
  <si>
    <t xml:space="preserve">Beaussant
ибо</t>
  </si>
  <si>
    <t xml:space="preserve">2/04/23</t>
  </si>
  <si>
    <t xml:space="preserve">хо
OIR</t>
  </si>
  <si>
    <t xml:space="preserve">0706 2022</t>
  </si>
  <si>
    <t xml:space="preserve">Book T</t>
  </si>
  <si>
    <t xml:space="preserve">F2</t>
  </si>
  <si>
    <t xml:space="preserve">STORAMA ALAIN</t>
  </si>
  <si>
    <t xml:space="preserve">01/05 120ll</t>
  </si>
  <si>
    <t xml:space="preserve">44 NANTES</t>
  </si>
  <si>
    <t xml:space="preserve">STORAMA JULIE</t>
  </si>
  <si>
    <t xml:space="preserve">04/0712014</t>
  </si>
  <si>
    <t xml:space="preserve">06 BEAU SOUGIC</t>
  </si>
  <si>
    <t xml:space="preserve">Nom
haissance</t>
  </si>
  <si>
    <t xml:space="preserve">256</t>
  </si>
  <si>
    <t xml:space="preserve">- 3125</t>
  </si>
  <si>
    <t xml:space="preserve">671</t>
  </si>
  <si>
    <t xml:space="preserve">&amp;IBLI</t>
  </si>
  <si>
    <t xml:space="preserve">180</t>
  </si>
  <si>
    <t xml:space="preserve">-2159</t>
  </si>
  <si>
    <t xml:space="preserve">W
2125</t>
  </si>
  <si>
    <t xml:space="preserve">-95012</t>
  </si>
  <si>
    <t xml:space="preserve">12002</t>
  </si>
  <si>
    <t xml:space="preserve">NE</t>
  </si>
  <si>
    <t xml:space="preserve">Mansory unum</t>
  </si>
  <si>
    <t xml:space="preserve">2065</t>
  </si>
  <si>
    <t xml:space="preserve">DECLARANT 1
aast</t>
  </si>
  <si>
    <t xml:space="preserve">9251</t>
  </si>
  <si>
    <t xml:space="preserve">M
41</t>
  </si>
  <si>
    <t xml:space="preserve">30 04 077 269 249</t>
  </si>
  <si>
    <t xml:space="preserve">¹30 04 200 334 163</t>
  </si>
  <si>
    <t xml:space="preserve">9 995 652</t>
  </si>
  <si>
    <t xml:space="preserve">1 2001 202 2</t>
  </si>
  <si>
    <t xml:space="preserve">06 200</t>
  </si>
  <si>
    <t xml:space="preserve">ISFB Isabelle
01.01 1950</t>
  </si>
  <si>
    <t xml:space="preserve">01 01 1950
930
NOISY LEG</t>
  </si>
  <si>
    <t xml:space="preserve">Corrigat
ISFB
sans le preti</t>
  </si>
  <si>
    <t xml:space="preserve">De 12
12 Ave</t>
  </si>
  <si>
    <t xml:space="preserve">Patate</t>
  </si>
  <si>
    <t xml:space="preserve">PRENOM-JEC
01 01 1950
Bobby
209 19 65
1965</t>
  </si>
  <si>
    <t xml:space="preserve">930
06</t>
  </si>
  <si>
    <t xml:space="preserve">PARISFB
Rakabe</t>
  </si>
  <si>
    <t xml:space="preserve">rrinaz</t>
  </si>
  <si>
    <t xml:space="preserve">Patate.b@gmail.com</t>
  </si>
  <si>
    <t xml:space="preserve">Nice
ABB</t>
  </si>
  <si>
    <t xml:space="preserve">12 041 2022</t>
  </si>
  <si>
    <t xml:space="preserve">2022
2</t>
  </si>
  <si>
    <t xml:space="preserve">Parale Alice</t>
  </si>
  <si>
    <t xml:space="preserve">Ar 1-
24 108/2009</t>
  </si>
  <si>
    <t xml:space="preserve">Parare Bestrand.
11</t>
  </si>
  <si>
    <t xml:space="preserve">AL-
12/12/2005</t>
  </si>
  <si>
    <t xml:space="preserve">Nom, prenom
de</t>
  </si>
  <si>
    <t xml:space="preserve">06 000</t>
  </si>
  <si>
    <t xml:space="preserve">1005</t>
  </si>
  <si>
    <t xml:space="preserve">2655</t>
  </si>
  <si>
    <t xml:space="preserve">F200 000</t>
  </si>
  <si>
    <t xml:space="preserve">7300</t>
  </si>
  <si>
    <t xml:space="preserve">R.</t>
  </si>
  <si>
    <t xml:space="preserve">1 950 000</t>
  </si>
  <si>
    <t xml:space="preserve">1203</t>
  </si>
  <si>
    <t xml:space="preserve">3285</t>
  </si>
  <si>
    <t xml:space="preserve">32500</t>
  </si>
  <si>
    <t xml:space="preserve">45 00</t>
  </si>
  <si>
    <t xml:space="preserve">8200</t>
  </si>
  <si>
    <t xml:space="preserve">14802</t>
  </si>
  <si>
    <t xml:space="preserve">ASH</t>
  </si>
  <si>
    <t xml:space="preserve">73 843</t>
  </si>
  <si>
    <t xml:space="preserve">04</t>
  </si>
  <si>
    <t xml:space="preserve">PERS A CHARGE</t>
  </si>
  <si>
    <t xml:space="preserve">382</t>
  </si>
  <si>
    <t xml:space="preserve">DECLARANT 1
27 m</t>
  </si>
  <si>
    <t xml:space="preserve">242
36.50</t>
  </si>
  <si>
    <t xml:space="preserve">30 04 200 792 110</t>
  </si>
  <si>
    <t xml:space="preserve">30 04 200 806 124</t>
  </si>
  <si>
    <t xml:space="preserve">9 998 308</t>
  </si>
  <si>
    <t xml:space="preserve">-&gt;</t>
  </si>
  <si>
    <t xml:space="preserve">217112</t>
  </si>
  <si>
    <t xml:space="preserve">FLELINES</t>
  </si>
  <si>
    <t xml:space="preserve">DOMGE
01.01 1980</t>
  </si>
  <si>
    <t xml:space="preserve">Corrigor
DOMGE
Surs le pres</t>
  </si>
  <si>
    <t xml:space="preserve">200272</t>
  </si>
  <si>
    <t xml:space="preserve">0130873056</t>
  </si>
  <si>
    <t xml:space="preserve">PARDOMGE</t>
  </si>
  <si>
    <t xml:space="preserve">Corrinn</t>
  </si>
  <si>
    <t xml:space="preserve">nion</t>
  </si>
  <si>
    <t xml:space="preserve">05/2023</t>
  </si>
  <si>
    <t xml:space="preserve">DIR</t>
  </si>
  <si>
    <t xml:space="preserve">2
2022</t>
  </si>
  <si>
    <t xml:space="preserve">10032022</t>
  </si>
  <si>
    <t xml:space="preserve">MAS ANTOINE</t>
  </si>
  <si>
    <t xml:space="preserve">validite ec</t>
  </si>
  <si>
    <t xml:space="preserve">Nom, prenom,
de huissur</t>
  </si>
  <si>
    <t xml:space="preserve">F
****</t>
  </si>
  <si>
    <t xml:space="preserve">DECLARANT 1
19 26</t>
  </si>
  <si>
    <t xml:space="preserve">13500</t>
  </si>
  <si>
    <t xml:space="preserve">3
23000</t>
  </si>
  <si>
    <t xml:space="preserve">$1450.</t>
  </si>
  <si>
    <t xml:space="preserve">sen kein</t>
  </si>
  <si>
    <t xml:space="preserve">39
DAVID Y</t>
  </si>
  <si>
    <t xml:space="preserve">aire
1 079</t>
  </si>
  <si>
    <t xml:space="preserve">30 04 237 329 366</t>
  </si>
  <si>
    <t xml:space="preserve">2
30 04 237 335 372</t>
  </si>
  <si>
    <t xml:space="preserve">9 998 305</t>
  </si>
  <si>
    <t xml:space="preserve">FAIT CHIER</t>
  </si>
  <si>
    <t xml:space="preserve">- 100520 23</t>
  </si>
  <si>
    <t xml:space="preserve">کو</t>
  </si>
  <si>
    <t xml:space="preserve">ㅋㅋㅋㅂㄱ</t>
  </si>
  <si>
    <t xml:space="preserve">75000</t>
  </si>
  <si>
    <t xml:space="preserve">LINES</t>
  </si>
  <si>
    <t xml:space="preserve">PROVSALIM
01.01.1969</t>
  </si>
  <si>
    <t xml:space="preserve">Corrin
PROVSALIM
usage sans le prenomy</t>
  </si>
  <si>
    <t xml:space="preserve">0140607088</t>
  </si>
  <si>
    <t xml:space="preserve">JEAN</t>
  </si>
  <si>
    <t xml:space="preserve">PARPROVSALI</t>
  </si>
  <si>
    <t xml:space="preserve">Ri</t>
  </si>
  <si>
    <t xml:space="preserve">82/80/20</t>
  </si>
  <si>
    <t xml:space="preserve">10122022</t>
  </si>
  <si>
    <t xml:space="preserve">10022022</t>
  </si>
  <si>
    <t xml:space="preserve">#</t>
  </si>
  <si>
    <t xml:space="preserve">40000</t>
  </si>
  <si>
    <t xml:space="preserve">conc</t>
  </si>
  <si>
    <t xml:space="preserve">²30 04 212 805 370</t>
  </si>
  <si>
    <t xml:space="preserve">DEAZA</t>
  </si>
  <si>
    <t xml:space="preserve">PERPE
01.01 1970</t>
  </si>
  <si>
    <t xml:space="preserve">Corringt
PERPE
sons le previo</t>
  </si>
  <si>
    <t xml:space="preserve">ocaec204</t>
  </si>
  <si>
    <t xml:space="preserve">0672 6 2 8 4 10</t>
  </si>
  <si>
    <t xml:space="preserve">ORANGE, FR</t>
  </si>
  <si>
    <t xml:space="preserve">MAMAN</t>
  </si>
  <si>
    <t xml:space="preserve">PRENOM-JEC</t>
  </si>
  <si>
    <t xml:space="preserve">PARPERPE</t>
  </si>
  <si>
    <t xml:space="preserve">06 1891 1807 Corin</t>
  </si>
  <si>
    <t xml:space="preserve">26 1897 10UTO
To</t>
  </si>
  <si>
    <t xml:space="preserve">MONT</t>
  </si>
  <si>
    <t xml:space="preserve">04142123</t>
  </si>
  <si>
    <t xml:space="preserve">vom
renom
de naissanc</t>
  </si>
  <si>
    <t xml:space="preserve">5858V</t>
  </si>
  <si>
    <t xml:space="preserve">DECLARANT 1
tor</t>
  </si>
  <si>
    <t xml:space="preserve">DECLARANT 2
4</t>
  </si>
  <si>
    <t xml:space="preserve">65252</t>
  </si>
  <si>
    <t xml:space="preserve">tozz</t>
  </si>
  <si>
    <t xml:space="preserve">S
600</t>
  </si>
  <si>
    <t xml:space="preserve">- 5500</t>
  </si>
  <si>
    <t xml:space="preserve">ov</t>
  </si>
  <si>
    <t xml:space="preserve">42 000</t>
  </si>
  <si>
    <t xml:space="preserve">RIROU Ziza M rue de l'Egline 92500 Kual. Malmaison</t>
  </si>
  <si>
    <t xml:space="preserve">obs</t>
  </si>
  <si>
    <t xml:space="preserve">کن</t>
  </si>
  <si>
    <t xml:space="preserve">Sus
AN</t>
  </si>
  <si>
    <t xml:space="preserve">JAN</t>
  </si>
  <si>
    <t xml:space="preserve">sen ku</t>
  </si>
  <si>
    <t xml:space="preserve">ㅌㅅㅂㅋ</t>
  </si>
  <si>
    <t xml:space="preserve">41 909</t>
  </si>
  <si>
    <t xml:space="preserve">13 114</t>
  </si>
  <si>
    <t xml:space="preserve">PERS. A CHARGE
11.50</t>
  </si>
  <si>
    <t xml:space="preserve">5614</t>
  </si>
  <si>
    <t xml:space="preserve">Alice</t>
  </si>
  <si>
    <t xml:space="preserve">-17480</t>
  </si>
  <si>
    <t xml:space="preserve">Y
1500</t>
  </si>
  <si>
    <t xml:space="preserve">1100</t>
  </si>
  <si>
    <t xml:space="preserve">-790</t>
  </si>
  <si>
    <t xml:space="preserve">HT
"
M</t>
  </si>
  <si>
    <t xml:space="preserve">30 04 212 820 385</t>
  </si>
  <si>
    <t xml:space="preserve">2
30 04 212 822 387</t>
  </si>
  <si>
    <t xml:space="preserve">9 996 291</t>
  </si>
  <si>
    <t xml:space="preserve">0801202 3</t>
  </si>
  <si>
    <t xml:space="preserve">что</t>
  </si>
  <si>
    <t xml:space="preserve">Avenue de Lordaeron</t>
  </si>
  <si>
    <t xml:space="preserve">25136</t>
  </si>
  <si>
    <t xml:space="preserve">Comté de l'Or</t>
  </si>
  <si>
    <t xml:space="preserve">5.</t>
  </si>
  <si>
    <t xml:space="preserve">CIMREES Varian
01.01.1972</t>
  </si>
  <si>
    <t xml:space="preserve">NOISY LE GRAND
Kaludos</t>
  </si>
  <si>
    <t xml:space="preserve">DEPARTEMENT
(</t>
  </si>
  <si>
    <t xml:space="preserve">TONY IIIY (1)JN IS SAWd no 3NO WO3
Joрш су</t>
  </si>
  <si>
    <t xml:space="preserve">Corringt
Ters seront adresses (nom d'usage sons le prenom
CIMRCCS
Warunn</t>
  </si>
  <si>
    <t xml:space="preserve">wrynn
172.d</t>
  </si>
  <si>
    <t xml:space="preserve">08.77-83-93.07</t>
  </si>
  <si>
    <t xml:space="preserve">Varian.w@Ono.fr</t>
  </si>
  <si>
    <t xml:space="preserve">Menethil</t>
  </si>
  <si>
    <t xml:space="preserve">CIMRCCS
Calia
86/08/1982</t>
  </si>
  <si>
    <t xml:space="preserve">24/08/1982
230 Hurle</t>
  </si>
  <si>
    <t xml:space="preserve">PARCIMRCCS CIMRCCS</t>
  </si>
  <si>
    <t xml:space="preserve">Comte de l'Or
INT</t>
  </si>
  <si>
    <t xml:space="preserve">3/05/2022
₩</t>
  </si>
  <si>
    <t xml:space="preserve">Oll</t>
  </si>
  <si>
    <t xml:space="preserve">12052022</t>
  </si>
  <si>
    <t xml:space="preserve">υπηρεσ
Wrynn</t>
  </si>
  <si>
    <t xml:space="preserve">3104120090</t>
  </si>
  <si>
    <t xml:space="preserve">Conte de l'Or</t>
  </si>
  <si>
    <t xml:space="preserve">Pauline Marier</t>
  </si>
  <si>
    <t xml:space="preserve">05/12/2010</t>
  </si>
  <si>
    <t xml:space="preserve">Paris 12</t>
  </si>
  <si>
    <t xml:space="preserve">dite:
20</t>
  </si>
  <si>
    <t xml:space="preserve">ld</t>
  </si>
  <si>
    <t xml:space="preserve">NOM
enom
de naissanc</t>
  </si>
  <si>
    <t xml:space="preserve">-ICOC CIFR XXI</t>
  </si>
  <si>
    <t xml:space="preserve">5300</t>
  </si>
  <si>
    <t xml:space="preserve">153700</t>
  </si>
  <si>
    <t xml:space="preserve">L
بال</t>
  </si>
  <si>
    <t xml:space="preserve">12375</t>
  </si>
  <si>
    <t xml:space="preserve">of +5
F</t>
  </si>
  <si>
    <t xml:space="preserve">Entr=</t>
  </si>
  <si>
    <t xml:space="preserve">3050</t>
  </si>
  <si>
    <t xml:space="preserve">6658</t>
  </si>
  <si>
    <t xml:space="preserve">5
1743</t>
  </si>
  <si>
    <t xml:space="preserve">otor</t>
  </si>
  <si>
    <t xml:space="preserve">25003</t>
  </si>
  <si>
    <t xml:space="preserve">193</t>
  </si>
  <si>
    <t xml:space="preserve">-45007</t>
  </si>
  <si>
    <t xml:space="preserve">8tt8r=</t>
  </si>
  <si>
    <t xml:space="preserve">37000</t>
  </si>
  <si>
    <t xml:space="preserve">MEK</t>
  </si>
  <si>
    <t xml:space="preserve">- 38010</t>
  </si>
  <si>
    <t xml:space="preserve">A CHARGE
600</t>
  </si>
  <si>
    <t xml:space="preserve">רק</t>
  </si>
  <si>
    <t xml:space="preserve">587</t>
  </si>
  <si>
    <t xml:space="preserve">058</t>
  </si>
  <si>
    <t xml:space="preserve">13401</t>
  </si>
  <si>
    <t xml:space="preserve">x
MB</t>
  </si>
  <si>
    <t xml:space="preserve">172</t>
  </si>
  <si>
    <t xml:space="preserve">8t9sr</t>
  </si>
  <si>
    <t xml:space="preserve">80081.</t>
  </si>
  <si>
    <t xml:space="preserve">-63471</t>
  </si>
  <si>
    <t xml:space="preserve">分
y
5:00</t>
  </si>
  <si>
    <t xml:space="preserve">30 04 200 370 199</t>
  </si>
  <si>
    <t xml:space="preserve">¹30 04 200 387 216</t>
  </si>
  <si>
    <t xml:space="preserve">9 996 562</t>
  </si>
  <si>
    <t xml:space="preserve">060 220 22</t>
  </si>
  <si>
    <t xml:space="preserve">- 8</t>
  </si>
  <si>
    <t xml:space="preserve">- Rue de la Grypte</t>
  </si>
  <si>
    <t xml:space="preserve">Dillingen pl</t>
  </si>
  <si>
    <t xml:space="preserve">fase</t>
  </si>
  <si>
    <t xml:space="preserve">FROPRIETAIRE LOCATAIRE COLOCATAIRE HEBERGÉ GRATUITEMENT</t>
  </si>
  <si>
    <t xml:space="preserve">TESTCRERSE
01.01.1969
Regis</t>
  </si>
  <si>
    <t xml:space="preserve">01 01 1969
930
NOISYTE G</t>
  </si>
  <si>
    <t xml:space="preserve">930
85</t>
  </si>
  <si>
    <t xml:space="preserve">NOISY LE GRAND
Fan Gan
C</t>
  </si>
  <si>
    <t xml:space="preserve">Pen
asn
COMMUNE OU PAYS SI NE(1) A L'ETRANGER</t>
  </si>
  <si>
    <t xml:space="preserve">Corringt
TESTERERSE
Godelcou
suns te pren</t>
  </si>
  <si>
    <t xml:space="preserve">Jadegroy
год
2015</t>
  </si>
  <si>
    <t xml:space="preserve">07. 21.12.24.he</t>
  </si>
  <si>
    <t xml:space="preserve">T-GRegis@Vamp.
con</t>
  </si>
  <si>
    <t xml:space="preserve">PRENOM-JEC
01-01-1989</t>
  </si>
  <si>
    <t xml:space="preserve">PARTESTERER</t>
  </si>
  <si>
    <t xml:space="preserve">rring:</t>
  </si>
  <si>
    <t xml:space="preserve">Dillingen</t>
  </si>
  <si>
    <t xml:space="preserve">12/04/2022</t>
  </si>
  <si>
    <t xml:space="preserve">12072022</t>
  </si>
  <si>
    <t xml:space="preserve">17012022</t>
  </si>
  <si>
    <t xml:space="preserve">"Lawrence Supont.</t>
  </si>
  <si>
    <t xml:space="preserve">Vincennes.</t>
  </si>
  <si>
    <t xml:space="preserve">Nom prenom, Gole et led de naissance</t>
  </si>
  <si>
    <t xml:space="preserve">XY2
Thomas</t>
  </si>
  <si>
    <t xml:space="preserve">ellez | Zoo</t>
  </si>
  <si>
    <t xml:space="preserve">Naiseille</t>
  </si>
  <si>
    <t xml:space="preserve">XYZ, Pauline</t>
  </si>
  <si>
    <t xml:space="preserve">8bb1 12180</t>
  </si>
  <si>
    <t xml:space="preserve">1/199४
nonkauban</t>
  </si>
  <si>
    <t xml:space="preserve">INFORMATIONS
Nous
n'avons
раз
d'enfant</t>
  </si>
  <si>
    <t xml:space="preserve">7XBZZYONC</t>
  </si>
  <si>
    <t xml:space="preserve">67083</t>
  </si>
  <si>
    <t xml:space="preserve">7600</t>
  </si>
  <si>
    <t xml:space="preserve">- 9737</t>
  </si>
  <si>
    <t xml:space="preserve">&amp;tor</t>
  </si>
  <si>
    <t xml:space="preserve">1357</t>
  </si>
  <si>
    <t xml:space="preserve">логоз</t>
  </si>
  <si>
    <t xml:space="preserve">ts</t>
  </si>
  <si>
    <t xml:space="preserve">v$780</t>
  </si>
  <si>
    <t xml:space="preserve">F 2750</t>
  </si>
  <si>
    <t xml:space="preserve">82tr</t>
  </si>
  <si>
    <t xml:space="preserve">otgr</t>
  </si>
  <si>
    <t xml:space="preserve">20356</t>
  </si>
  <si>
    <t xml:space="preserve">-30354</t>
  </si>
  <si>
    <t xml:space="preserve">sto</t>
  </si>
  <si>
    <t xml:space="preserve">W
403</t>
  </si>
  <si>
    <t xml:space="preserve">13224</t>
  </si>
  <si>
    <t xml:space="preserve">2 เสา</t>
  </si>
  <si>
    <t xml:space="preserve">-18396</t>
  </si>
  <si>
    <t xml:space="preserve">toos</t>
  </si>
  <si>
    <t xml:space="preserve">sotr!</t>
  </si>
  <si>
    <t xml:space="preserve">3060</t>
  </si>
  <si>
    <t xml:space="preserve">cst</t>
  </si>
  <si>
    <t xml:space="preserve">Paul Jean 3 allee des Lilas à Toulouse.</t>
  </si>
  <si>
    <t xml:space="preserve">- 5745</t>
  </si>
  <si>
    <t xml:space="preserve">270</t>
  </si>
  <si>
    <t xml:space="preserve">510</t>
  </si>
  <si>
    <t xml:space="preserve">-1553
S3</t>
  </si>
  <si>
    <t xml:space="preserve">Martine va à l'opera.</t>
  </si>
  <si>
    <t xml:space="preserve">16-253</t>
  </si>
  <si>
    <t xml:space="preserve">BOM</t>
  </si>
  <si>
    <t xml:space="preserve">1907</t>
  </si>
  <si>
    <t xml:space="preserve">1251</t>
  </si>
  <si>
    <t xml:space="preserve">t068
to All</t>
  </si>
  <si>
    <t xml:space="preserve">68tz</t>
  </si>
  <si>
    <t xml:space="preserve">6534</t>
  </si>
  <si>
    <t xml:space="preserve">30 04 070 103 237</t>
  </si>
  <si>
    <t xml:space="preserve">30 04 200 656 485</t>
  </si>
  <si>
    <t xml:space="preserve">9 996 551</t>
  </si>
  <si>
    <t xml:space="preserve">- 1302 202 2</t>
  </si>
  <si>
    <t xml:space="preserve">Rue du Baucher</t>
  </si>
  <si>
    <t xml:space="preserve">- 36290</t>
  </si>
  <si>
    <t xml:space="preserve">Blaviken</t>
  </si>
  <si>
    <t xml:space="preserve">DEATA</t>
  </si>
  <si>
    <t xml:space="preserve">Geralt
01.01 1971</t>
  </si>
  <si>
    <t xml:space="preserve">01 01 1971
930
NOISY LE G</t>
  </si>
  <si>
    <t xml:space="preserve">930
35</t>
  </si>
  <si>
    <t xml:space="preserve">NOISY LE GRAND
Kara</t>
  </si>
  <si>
    <t xml:space="preserve">Kaen moren
COMMUNE OU PAYS SI NÉ(E) À L'ETRANGER</t>
  </si>
  <si>
    <t xml:space="preserve">Corriger
ZZDB-ZZDD
To usage suns</t>
  </si>
  <si>
    <t xml:space="preserve">Gdr@
Sorc.com</t>
  </si>
  <si>
    <t xml:space="preserve">De Vengenberg</t>
  </si>
  <si>
    <t xml:space="preserve">PRENOM JEC
01 01 1969
Yennefer</t>
  </si>
  <si>
    <t xml:space="preserve">930
56</t>
  </si>
  <si>
    <t xml:space="preserve">Anetura</t>
  </si>
  <si>
    <t xml:space="preserve">COMMUNE OU PAYS SI NE LETRANGER</t>
  </si>
  <si>
    <t xml:space="preserve">PARZZDD
Da Vinasofrera</t>
  </si>
  <si>
    <t xml:space="preserve">Vengenberg
06:66108.99.66 Corriont</t>
  </si>
  <si>
    <t xml:space="preserve">06.66.
a
VO
66</t>
  </si>
  <si>
    <t xml:space="preserve">gena. V(@witch. fr.</t>
  </si>
  <si>
    <t xml:space="preserve">Blavikem</t>
  </si>
  <si>
    <t xml:space="preserve">06/05/2012</t>
  </si>
  <si>
    <t xml:space="preserve">13012022</t>
  </si>
  <si>
    <t xml:space="preserve">123789128040 S</t>
  </si>
  <si>
    <t xml:space="preserve">20p</t>
  </si>
  <si>
    <t xml:space="preserve">구</t>
  </si>
  <si>
    <t xml:space="preserve">2.20.
5</t>
  </si>
  <si>
    <t xml:space="preserve">Nicolas Laurent</t>
  </si>
  <si>
    <t xml:space="preserve">BlTºol2</t>
  </si>
  <si>
    <t xml:space="preserve">alidite
c</t>
  </si>
  <si>
    <t xml:space="preserve">PALH</t>
  </si>
  <si>
    <t xml:space="preserve">2009</t>
  </si>
  <si>
    <t xml:space="preserve">2013</t>
  </si>
  <si>
    <t xml:space="preserve">enom
naissan</t>
  </si>
  <si>
    <t xml:space="preserve">De Riv, Cirilla</t>
  </si>
  <si>
    <t xml:space="preserve">25104 1983</t>
  </si>
  <si>
    <t xml:space="preserve">Centra</t>
  </si>
  <si>
    <t xml:space="preserve">1300</t>
  </si>
  <si>
    <t xml:space="preserve">COCHEZ
- 16533</t>
  </si>
  <si>
    <t xml:space="preserve">.3704</t>
  </si>
  <si>
    <t xml:space="preserve">ר19
ר</t>
  </si>
  <si>
    <t xml:space="preserve">1875</t>
  </si>
  <si>
    <t xml:space="preserve">1 20 000</t>
  </si>
  <si>
    <t xml:space="preserve">12057</t>
  </si>
  <si>
    <t xml:space="preserve">- 35078</t>
  </si>
  <si>
    <t xml:space="preserve">·9050</t>
  </si>
  <si>
    <t xml:space="preserve">1507</t>
  </si>
  <si>
    <t xml:space="preserve">1309</t>
  </si>
  <si>
    <t xml:space="preserve">13007</t>
  </si>
  <si>
    <t xml:space="preserve">2507</t>
  </si>
  <si>
    <t xml:space="preserve">2673</t>
  </si>
  <si>
    <t xml:space="preserve">26.</t>
  </si>
  <si>
    <t xml:space="preserve">164s</t>
  </si>
  <si>
    <t xml:space="preserve">-2750</t>
  </si>
  <si>
    <t xml:space="preserve">2120</t>
  </si>
  <si>
    <t xml:space="preserve">17450</t>
  </si>
  <si>
    <t xml:space="preserve">ال</t>
  </si>
  <si>
    <t xml:space="preserve">670</t>
  </si>
  <si>
    <t xml:space="preserve">IVINE</t>
  </si>
  <si>
    <t xml:space="preserve">- 1743</t>
  </si>
  <si>
    <t xml:space="preserve">5
200</t>
  </si>
  <si>
    <t xml:space="preserve">12/280</t>
  </si>
  <si>
    <t xml:space="preserve">13680</t>
  </si>
  <si>
    <t xml:space="preserve">1205</t>
  </si>
  <si>
    <t xml:space="preserve">9073</t>
  </si>
  <si>
    <t xml:space="preserve">+2</t>
  </si>
  <si>
    <t xml:space="preserve">W(₂5)</t>
  </si>
  <si>
    <t xml:space="preserve">30 04 200 498 327</t>
  </si>
  <si>
    <t xml:space="preserve">30 04 200 510 339</t>
  </si>
  <si>
    <t xml:space="preserve">9 996 302</t>
  </si>
  <si>
    <t xml:space="preserve">MARCADET
01.01.1956</t>
  </si>
  <si>
    <t xml:space="preserve">01 01 1956
930
NOISY LEG</t>
  </si>
  <si>
    <t xml:space="preserve">930
24</t>
  </si>
  <si>
    <t xml:space="preserve">NOISY LE GRAND
Marke d'Argack</t>
  </si>
  <si>
    <t xml:space="preserve">८५
DEPARTEMENT</t>
  </si>
  <si>
    <t xml:space="preserve">ont
COMMUNE OU PAYS SE NE(1) A L'ETRANGER
a
Ngen</t>
  </si>
  <si>
    <t xml:space="preserve">Corrinor
MARCADET
&amp;
Rett
d'usage sans le pren</t>
  </si>
  <si>
    <t xml:space="preserve">de pert
133 13 6320</t>
  </si>
  <si>
    <t xml:space="preserve">045543.b
0.</t>
  </si>
  <si>
    <t xml:space="preserve">2pm @ou.. for</t>
  </si>
  <si>
    <t xml:space="preserve">Nain</t>
  </si>
  <si>
    <t xml:space="preserve">PRENOM-JEC
01.01.1958
Bobby
291958</t>
  </si>
  <si>
    <t xml:space="preserve">01 01 1958
930
NAIBYTEG</t>
  </si>
  <si>
    <t xml:space="preserve">930
83</t>
  </si>
  <si>
    <t xml:space="preserve">LE
Forgeles</t>
  </si>
  <si>
    <t xml:space="preserve">COMMUNE OU PASI NU A L'ÉTRANGER</t>
  </si>
  <si>
    <t xml:space="preserve">PARMARCADET</t>
  </si>
  <si>
    <t xml:space="preserve">Corri</t>
  </si>
  <si>
    <t xml:space="preserve">Beausoleil
PPT</t>
  </si>
  <si>
    <t xml:space="preserve">14/09/2022</t>
  </si>
  <si>
    <t xml:space="preserve">Brinna Nain</t>
  </si>
  <si>
    <t xml:space="preserve">RE
2018 28 Avril</t>
  </si>
  <si>
    <t xml:space="preserve">Forgefer</t>
  </si>
  <si>
    <t xml:space="preserve">PALH-</t>
  </si>
  <si>
    <t xml:space="preserve">vom, prenom
Ned de naissance</t>
  </si>
  <si>
    <t xml:space="preserve">한</t>
  </si>
  <si>
    <t xml:space="preserve">1302</t>
  </si>
  <si>
    <t xml:space="preserve">*****</t>
  </si>
  <si>
    <t xml:space="preserve">2410</t>
  </si>
  <si>
    <t xml:space="preserve">306</t>
  </si>
  <si>
    <t xml:space="preserve">2312</t>
  </si>
  <si>
    <t xml:space="preserve">2472</t>
  </si>
  <si>
    <t xml:space="preserve">зач</t>
  </si>
  <si>
    <t xml:space="preserve">і 3700</t>
  </si>
  <si>
    <t xml:space="preserve">607</t>
  </si>
  <si>
    <t xml:space="preserve">क्य</t>
  </si>
  <si>
    <t xml:space="preserve">676</t>
  </si>
  <si>
    <t xml:space="preserve">269</t>
  </si>
  <si>
    <t xml:space="preserve">19t9</t>
  </si>
  <si>
    <t xml:space="preserve">37 12</t>
  </si>
  <si>
    <t xml:space="preserve">. 2712</t>
  </si>
  <si>
    <t xml:space="preserve">- 67 10</t>
  </si>
  <si>
    <t xml:space="preserve">23 ли</t>
  </si>
  <si>
    <t xml:space="preserve">59</t>
  </si>
  <si>
    <t xml:space="preserve">104</t>
  </si>
  <si>
    <t xml:space="preserve">2713</t>
  </si>
  <si>
    <t xml:space="preserve">ot</t>
  </si>
  <si>
    <t xml:space="preserve">- 13</t>
  </si>
  <si>
    <t xml:space="preserve">789</t>
  </si>
  <si>
    <t xml:space="preserve">Wor</t>
  </si>
  <si>
    <t xml:space="preserve">12 13</t>
  </si>
  <si>
    <t xml:space="preserve">лилт</t>
  </si>
  <si>
    <t xml:space="preserve">tv qv
9V</t>
  </si>
  <si>
    <t xml:space="preserve">0920</t>
  </si>
  <si>
    <t xml:space="preserve">27</t>
  </si>
  <si>
    <t xml:space="preserve">Зо</t>
  </si>
  <si>
    <t xml:space="preserve">18-789</t>
  </si>
  <si>
    <t xml:space="preserve">11730</t>
  </si>
  <si>
    <t xml:space="preserve">s</t>
  </si>
  <si>
    <t xml:space="preserve">CZ 91</t>
  </si>
  <si>
    <t xml:space="preserve">าง</t>
  </si>
  <si>
    <t xml:space="preserve">६ङ</t>
  </si>
  <si>
    <t xml:space="preserve">aire
1 709</t>
  </si>
  <si>
    <t xml:space="preserve">ㅋ3</t>
  </si>
  <si>
    <t xml:space="preserve">м м</t>
  </si>
  <si>
    <t xml:space="preserve">30 04 131 551 365</t>
  </si>
  <si>
    <t xml:space="preserve">30 04 200 728 046</t>
  </si>
  <si>
    <t xml:space="preserve">9 996 311</t>
  </si>
  <si>
    <t xml:space="preserve">18032022</t>
  </si>
  <si>
    <t xml:space="preserve">-
رائج</t>
  </si>
  <si>
    <t xml:space="preserve">76 000</t>
  </si>
  <si>
    <t xml:space="preserve">Rouen</t>
  </si>
  <si>
    <t xml:space="preserve">ZZBE Albert Léon Etienne
01.01.1071
o
N
3</t>
  </si>
  <si>
    <t xml:space="preserve">01-01-1971
930
NOISY LEG</t>
  </si>
  <si>
    <t xml:space="preserve">- 0101 1970</t>
  </si>
  <si>
    <t xml:space="preserve">930
01</t>
  </si>
  <si>
    <t xml:space="preserve">NOISY LE GRAND
Bours en- Bresse</t>
  </si>
  <si>
    <t xml:space="preserve">bowny
COMMUNE OU PAYS SU NE(1) À L'ÉTRANGER</t>
  </si>
  <si>
    <t xml:space="preserve">Corrigar
ZZBF
DURAND
uusuge sans le pretium</t>
  </si>
  <si>
    <t xml:space="preserve">RAND
25
11</t>
  </si>
  <si>
    <t xml:space="preserve">04 33 44 11 99
ad</t>
  </si>
  <si>
    <t xml:space="preserve">Beber.dudur@gmail.com</t>
  </si>
  <si>
    <t xml:space="preserve">DUVAL</t>
  </si>
  <si>
    <t xml:space="preserve">PRENOM-JEC Simone Jeanse Huguette
01 01 1969</t>
  </si>
  <si>
    <t xml:space="preserve">930
St</t>
  </si>
  <si>
    <t xml:space="preserve">Tary</t>
  </si>
  <si>
    <t xml:space="preserve">PARZZBF
DURAND</t>
  </si>
  <si>
    <t xml:space="preserve">04 08 12 34 56
Corri</t>
  </si>
  <si>
    <t xml:space="preserve">04
34 36</t>
  </si>
  <si>
    <t xml:space="preserve">Simore, dioval @gmail.c
oval@gmail.com</t>
  </si>
  <si>
    <t xml:space="preserve">Rouen
Durat</t>
  </si>
  <si>
    <t xml:space="preserve">03 03 202 2</t>
  </si>
  <si>
    <t xml:space="preserve">368 1 9 2 4 0 0 1 7 6 1</t>
  </si>
  <si>
    <t xml:space="preserve">202
0</t>
  </si>
  <si>
    <t xml:space="preserve">Vanoite</t>
  </si>
  <si>
    <t xml:space="preserve">PAUL-</t>
  </si>
  <si>
    <t xml:space="preserve">Nom, preniom, dote
naissur</t>
  </si>
  <si>
    <t xml:space="preserve">18501</t>
  </si>
  <si>
    <t xml:space="preserve">ол</t>
  </si>
  <si>
    <t xml:space="preserve">35.</t>
  </si>
  <si>
    <t xml:space="preserve">89.</t>
  </si>
  <si>
    <t xml:space="preserve">93</t>
  </si>
  <si>
    <t xml:space="preserve">F
87</t>
  </si>
  <si>
    <t xml:space="preserve">лол</t>
  </si>
  <si>
    <t xml:space="preserve">лод</t>
  </si>
  <si>
    <t xml:space="preserve">43</t>
  </si>
  <si>
    <t xml:space="preserve">лгл</t>
  </si>
  <si>
    <t xml:space="preserve">129</t>
  </si>
  <si>
    <t xml:space="preserve">133</t>
  </si>
  <si>
    <t xml:space="preserve">137</t>
  </si>
  <si>
    <t xml:space="preserve">Fo</t>
  </si>
  <si>
    <t xml:space="preserve">ht</t>
  </si>
  <si>
    <t xml:space="preserve">&amp;t</t>
  </si>
  <si>
    <t xml:space="preserve">86.</t>
  </si>
  <si>
    <t xml:space="preserve">F
go</t>
  </si>
  <si>
    <t xml:space="preserve">SI</t>
  </si>
  <si>
    <t xml:space="preserve">94</t>
  </si>
  <si>
    <t xml:space="preserve">- 106</t>
  </si>
  <si>
    <t xml:space="preserve">алч</t>
  </si>
  <si>
    <t xml:space="preserve">118</t>
  </si>
  <si>
    <t xml:space="preserve">130</t>
  </si>
  <si>
    <t xml:space="preserve">-134</t>
  </si>
  <si>
    <t xml:space="preserve">138</t>
  </si>
  <si>
    <t xml:space="preserve">лиг</t>
  </si>
  <si>
    <r>
      <rPr>
        <sz val="11"/>
        <color rgb="FF000000"/>
        <rFont val="Arial"/>
        <family val="0"/>
        <charset val="1"/>
      </rPr>
      <t xml:space="preserve">VE
</t>
    </r>
    <r>
      <rPr>
        <sz val="11"/>
        <color rgb="FF000000"/>
        <rFont val="Noto Sans CJK SC"/>
        <family val="2"/>
        <charset val="1"/>
      </rPr>
      <t xml:space="preserve">ㅋ</t>
    </r>
  </si>
  <si>
    <t xml:space="preserve">SE</t>
  </si>
  <si>
    <t xml:space="preserve">E
79</t>
  </si>
  <si>
    <t xml:space="preserve">t8
t&amp; B</t>
  </si>
  <si>
    <t xml:space="preserve">외</t>
  </si>
  <si>
    <t xml:space="preserve">да</t>
  </si>
  <si>
    <t xml:space="preserve">лоз</t>
  </si>
  <si>
    <t xml:space="preserve">tor:</t>
  </si>
  <si>
    <t xml:space="preserve">5
VVV</t>
  </si>
  <si>
    <t xml:space="preserve">лла</t>
  </si>
  <si>
    <t xml:space="preserve">Ev</t>
  </si>
  <si>
    <t xml:space="preserve">127</t>
  </si>
  <si>
    <t xml:space="preserve">лзл</t>
  </si>
  <si>
    <t xml:space="preserve">135</t>
  </si>
  <si>
    <t xml:space="preserve">139</t>
  </si>
  <si>
    <t xml:space="preserve">ализ</t>
  </si>
  <si>
    <t xml:space="preserve">89</t>
  </si>
  <si>
    <t xml:space="preserve">84</t>
  </si>
  <si>
    <t xml:space="preserve">92</t>
  </si>
  <si>
    <t xml:space="preserve">36</t>
  </si>
  <si>
    <t xml:space="preserve">OBV</t>
  </si>
  <si>
    <t xml:space="preserve">лоч</t>
  </si>
  <si>
    <t xml:space="preserve">лов</t>
  </si>
  <si>
    <t xml:space="preserve">мг</t>
  </si>
  <si>
    <t xml:space="preserve">1120</t>
  </si>
  <si>
    <t xml:space="preserve">hav=</t>
  </si>
  <si>
    <t xml:space="preserve">1132</t>
  </si>
  <si>
    <t xml:space="preserve">140</t>
  </si>
  <si>
    <t xml:space="preserve">पप</t>
  </si>
  <si>
    <t xml:space="preserve">15 300</t>
  </si>
  <si>
    <t xml:space="preserve">145</t>
  </si>
  <si>
    <t xml:space="preserve">ท BY</t>
  </si>
  <si>
    <t xml:space="preserve">N
thr</t>
  </si>
  <si>
    <t xml:space="preserve">148</t>
  </si>
  <si>
    <t xml:space="preserve">лия</t>
  </si>
  <si>
    <t xml:space="preserve">190 682</t>
  </si>
  <si>
    <t xml:space="preserve">2152</t>
  </si>
  <si>
    <t xml:space="preserve">153</t>
  </si>
  <si>
    <t xml:space="preserve">2A54</t>
  </si>
  <si>
    <t xml:space="preserve">155</t>
  </si>
  <si>
    <t xml:space="preserve">157</t>
  </si>
  <si>
    <t xml:space="preserve">158</t>
  </si>
  <si>
    <t xml:space="preserve">5235</t>
  </si>
  <si>
    <t xml:space="preserve">1 159</t>
  </si>
  <si>
    <t xml:space="preserve">160</t>
  </si>
  <si>
    <t xml:space="preserve">162</t>
  </si>
  <si>
    <t xml:space="preserve">163</t>
  </si>
  <si>
    <t xml:space="preserve">ar
น</t>
  </si>
  <si>
    <t xml:space="preserve">vov T</t>
  </si>
  <si>
    <t xml:space="preserve">45</t>
  </si>
  <si>
    <t xml:space="preserve">३६न्</t>
  </si>
  <si>
    <t xml:space="preserve">709</t>
  </si>
  <si>
    <t xml:space="preserve">253</t>
  </si>
  <si>
    <t xml:space="preserve">1902</t>
  </si>
  <si>
    <t xml:space="preserve">3600</t>
  </si>
  <si>
    <t xml:space="preserve">13 20</t>
  </si>
  <si>
    <t xml:space="preserve">704</t>
  </si>
  <si>
    <t xml:space="preserve">CHA
50</t>
  </si>
  <si>
    <t xml:space="preserve">830</t>
  </si>
  <si>
    <t xml:space="preserve">8300</t>
  </si>
  <si>
    <t xml:space="preserve">200
22</t>
  </si>
  <si>
    <t xml:space="preserve">X
a</t>
  </si>
  <si>
    <t xml:space="preserve">Y
2</t>
  </si>
  <si>
    <t xml:space="preserve">3.5X
PER
124
L</t>
  </si>
  <si>
    <t xml:space="preserve">30 04 175 138 006</t>
  </si>
  <si>
    <t xml:space="preserve">230 04 200 570 399</t>
  </si>
  <si>
    <t xml:space="preserve">9 998 729</t>
  </si>
  <si>
    <t xml:space="preserve">DEAT</t>
  </si>
  <si>
    <t xml:space="preserve">0
HER</t>
  </si>
  <si>
    <t xml:space="preserve">FOX
1950
12.01 1988</t>
  </si>
  <si>
    <t xml:space="preserve">0101 1950
930
NOISY LEG</t>
  </si>
  <si>
    <t xml:space="preserve">130
2</t>
  </si>
  <si>
    <t xml:space="preserve">Corrinoz
FOX
SUND HE</t>
  </si>
  <si>
    <t xml:space="preserve">Louve</t>
  </si>
  <si>
    <t xml:space="preserve">PRENOM-JEC
01.01.1952
1101 1981</t>
  </si>
  <si>
    <t xml:space="preserve">01.01-1953-
930
NOISY LEG</t>
  </si>
  <si>
    <t xml:space="preserve">GRA</t>
  </si>
  <si>
    <t xml:space="preserve">PARFOX</t>
  </si>
  <si>
    <t xml:space="preserve">NIERE</t>
  </si>
  <si>
    <t xml:space="preserve">LA
(22)&lt;o/m</t>
  </si>
  <si>
    <t xml:space="preserve">다</t>
  </si>
  <si>
    <t xml:space="preserve">Searn!!</t>
  </si>
  <si>
    <t xml:space="preserve">P..L
28/02/2006</t>
  </si>
  <si>
    <t xml:space="preserve">Poities-</t>
  </si>
  <si>
    <t xml:space="preserve">emo זרערות</t>
  </si>
  <si>
    <t xml:space="preserve">28/02/2008</t>
  </si>
  <si>
    <t xml:space="preserve">Poitiers.</t>
  </si>
  <si>
    <t xml:space="preserve">Nom prenom
de naissan</t>
  </si>
  <si>
    <t xml:space="preserve">DÉCLARANT 1
د ور
دد</t>
  </si>
  <si>
    <t xml:space="preserve">-922</t>
  </si>
  <si>
    <t xml:space="preserve">DECLARANT 2
ه 123</t>
  </si>
  <si>
    <t xml:space="preserve">#F</t>
  </si>
  <si>
    <t xml:space="preserve">52</t>
  </si>
  <si>
    <t xml:space="preserve">soo</t>
  </si>
  <si>
    <t xml:space="preserve">د .3</t>
  </si>
  <si>
    <t xml:space="preserve">4702</t>
  </si>
  <si>
    <t xml:space="preserve">- 1322</t>
  </si>
  <si>
    <t xml:space="preserve">1322</t>
  </si>
  <si>
    <t xml:space="preserve">aventu</t>
  </si>
  <si>
    <t xml:space="preserve">ліз</t>
  </si>
  <si>
    <t xml:space="preserve">1V =</t>
  </si>
  <si>
    <t xml:space="preserve">951</t>
  </si>
  <si>
    <t xml:space="preserve">も</t>
  </si>
  <si>
    <t xml:space="preserve">324</t>
  </si>
  <si>
    <t xml:space="preserve">729</t>
  </si>
  <si>
    <t xml:space="preserve">K
Pres</t>
  </si>
  <si>
    <t xml:space="preserve">30 04 077 089 069</t>
  </si>
  <si>
    <t xml:space="preserve">9 998 704</t>
  </si>
  <si>
    <t xml:space="preserve">ZZZETER
01.01.1974
?
19 192</t>
  </si>
  <si>
    <t xml:space="preserve">01.01-1971
930
NOISY LE G</t>
  </si>
  <si>
    <t xml:space="preserve">९८
5012
1970</t>
  </si>
  <si>
    <t xml:space="preserve">Corringt
ZZZETER
suns le pres</t>
  </si>
  <si>
    <t xml:space="preserve">ZZZETER 330 @ SAL. FR.</t>
  </si>
  <si>
    <t xml:space="preserve">rrit</t>
  </si>
  <si>
    <t xml:space="preserve">LERGIE
Zeu</t>
  </si>
  <si>
    <t xml:space="preserve">1)1041 2023</t>
  </si>
  <si>
    <t xml:space="preserve">5122022</t>
  </si>
  <si>
    <t xml:space="preserve">muitaris</t>
  </si>
  <si>
    <t xml:space="preserve">31
F</t>
  </si>
  <si>
    <t xml:space="preserve">(zoza</t>
  </si>
  <si>
    <t xml:space="preserve">aldite</t>
  </si>
  <si>
    <t xml:space="preserve">ретіт Воиноние</t>
  </si>
  <si>
    <t xml:space="preserve">ол 102 1 гол ч</t>
  </si>
  <si>
    <t xml:space="preserve">PARTS</t>
  </si>
  <si>
    <t xml:space="preserve">को
200</t>
  </si>
  <si>
    <t xml:space="preserve">स
ने</t>
  </si>
  <si>
    <t xml:space="preserve">구.</t>
  </si>
  <si>
    <t xml:space="preserve">- снег ш</t>
  </si>
  <si>
    <t xml:space="preserve">PETITE FILLE</t>
  </si>
  <si>
    <t xml:space="preserve">toolvolvo</t>
  </si>
  <si>
    <t xml:space="preserve">1
dite</t>
  </si>
  <si>
    <t xml:space="preserve">Nom, pretion
de naissa</t>
  </si>
  <si>
    <t xml:space="preserve">Lu5th</t>
  </si>
  <si>
    <t xml:space="preserve">73.000</t>
  </si>
  <si>
    <t xml:space="preserve">COCHEZ
na</t>
  </si>
  <si>
    <t xml:space="preserve">68Ѣ</t>
  </si>
  <si>
    <t xml:space="preserve">- 1784</t>
  </si>
  <si>
    <t xml:space="preserve">2 413.</t>
  </si>
  <si>
    <t xml:space="preserve">६४व</t>
  </si>
  <si>
    <t xml:space="preserve">8972</t>
  </si>
  <si>
    <t xml:space="preserve">125 PERS. À CHARGE</t>
  </si>
  <si>
    <t xml:space="preserve">9812</t>
  </si>
  <si>
    <t xml:space="preserve">воло</t>
  </si>
  <si>
    <r>
      <rPr>
        <sz val="11"/>
        <color rgb="FF000000"/>
        <rFont val="Arial"/>
        <family val="0"/>
        <charset val="1"/>
      </rPr>
      <t xml:space="preserve">-</t>
    </r>
    <r>
      <rPr>
        <sz val="11"/>
        <color rgb="FF000000"/>
        <rFont val="Noto Sans CJK SC"/>
        <family val="2"/>
        <charset val="1"/>
      </rPr>
      <t xml:space="preserve">셔</t>
    </r>
  </si>
  <si>
    <t xml:space="preserve">604</t>
  </si>
  <si>
    <t xml:space="preserve">-५५</t>
  </si>
  <si>
    <t xml:space="preserve">Eat =</t>
  </si>
  <si>
    <t xml:space="preserve">M
100</t>
  </si>
  <si>
    <t xml:space="preserve">2001-</t>
  </si>
  <si>
    <t xml:space="preserve">чолз</t>
  </si>
  <si>
    <t xml:space="preserve">чгло</t>
  </si>
  <si>
    <t xml:space="preserve">aire
=
1 200</t>
  </si>
  <si>
    <t xml:space="preserve">1704</t>
  </si>
  <si>
    <t xml:space="preserve">-22 13</t>
  </si>
  <si>
    <t xml:space="preserve">х</t>
  </si>
  <si>
    <t xml:space="preserve">SHY
m</t>
  </si>
  <si>
    <t xml:space="preserve">30 04 212 791 356</t>
  </si>
  <si>
    <t xml:space="preserve">9 995 883</t>
  </si>
  <si>
    <t xml:space="preserve">SARDOU</t>
  </si>
  <si>
    <t xml:space="preserve">Aube</t>
  </si>
  <si>
    <t xml:space="preserve">x
LOCATAL</t>
  </si>
  <si>
    <t xml:space="preserve">0
эм 907)</t>
  </si>
  <si>
    <t xml:space="preserve">SADOU
01.01 1970</t>
  </si>
  <si>
    <t xml:space="preserve">Corrinot
SADOU
suns le prenom</t>
  </si>
  <si>
    <t xml:space="preserve">Corrinaz</t>
  </si>
  <si>
    <t xml:space="preserve">1210412022</t>
  </si>
  <si>
    <t xml:space="preserve">HIO</t>
  </si>
  <si>
    <t xml:space="preserve">dlidite</t>
  </si>
  <si>
    <t xml:space="preserve">697</t>
  </si>
  <si>
    <t xml:space="preserve">Solo</t>
  </si>
  <si>
    <t xml:space="preserve">Nom, prenom dote
naison</t>
  </si>
  <si>
    <t xml:space="preserve">Solo
irene</t>
  </si>
  <si>
    <t xml:space="preserve">INFORMATIONS
Gue Dois 12
facire</t>
  </si>
  <si>
    <t xml:space="preserve">son</t>
  </si>
  <si>
    <t xml:space="preserve">NI</t>
  </si>
  <si>
    <t xml:space="preserve">ar or=</t>
  </si>
  <si>
    <t xml:space="preserve">50 637</t>
  </si>
  <si>
    <t xml:space="preserve">300
а</t>
  </si>
  <si>
    <t xml:space="preserve">aire
=
9 400
X</t>
  </si>
  <si>
    <t xml:space="preserve">32
SMITS
hences)</t>
  </si>
  <si>
    <t xml:space="preserve">30 04 200 444 273</t>
  </si>
  <si>
    <t xml:space="preserve">2
30 04 200 460 289</t>
  </si>
  <si>
    <t xml:space="preserve">9 995 936</t>
  </si>
  <si>
    <t xml:space="preserve">-02082022</t>
  </si>
  <si>
    <t xml:space="preserve">or.</t>
  </si>
  <si>
    <t xml:space="preserve">des four</t>
  </si>
  <si>
    <t xml:space="preserve">61000</t>
  </si>
  <si>
    <t xml:space="preserve">Tares</t>
  </si>
  <si>
    <t xml:space="preserve">CINGLE</t>
  </si>
  <si>
    <t xml:space="preserve">LORINTROIS
01.01.1946</t>
  </si>
  <si>
    <t xml:space="preserve">COMMUNE OU PAYS SI NE) À L'ÉTRANGER</t>
  </si>
  <si>
    <t xml:space="preserve">Corrinar
LORINTROIS
suns te pres</t>
  </si>
  <si>
    <t xml:space="preserve">21 31 11 81</t>
  </si>
  <si>
    <t xml:space="preserve">06 12 14 15 16</t>
  </si>
  <si>
    <t xml:space="preserve">J'</t>
  </si>
  <si>
    <t xml:space="preserve">tissu @ gmail.
com.</t>
  </si>
  <si>
    <t xml:space="preserve">PRENOM-JEC
01.01 1948</t>
  </si>
  <si>
    <t xml:space="preserve">COMMUNE OU PAYS SINE(1) A L'ÉTRANGER</t>
  </si>
  <si>
    <t xml:space="preserve">PARLORINTRO</t>
  </si>
  <si>
    <t xml:space="preserve">rria</t>
  </si>
  <si>
    <t xml:space="preserve">живот
i co</t>
  </si>
  <si>
    <t xml:space="preserve">03 12 198</t>
  </si>
  <si>
    <t xml:space="preserve">2 2 0 2 ا ه )3
2022</t>
  </si>
  <si>
    <t xml:space="preserve">TENOT
121</t>
  </si>
  <si>
    <t xml:space="preserve">SSPA</t>
  </si>
  <si>
    <t xml:space="preserve">EGLANTINE FLEUR</t>
  </si>
  <si>
    <t xml:space="preserve">12-05-1974
T</t>
  </si>
  <si>
    <t xml:space="preserve">EPANOULE- IDOLE</t>
  </si>
  <si>
    <t xml:space="preserve">02
_00_
=
C
1915</t>
  </si>
  <si>
    <t xml:space="preserve">ARCHIMEDE</t>
  </si>
  <si>
    <t xml:space="preserve">validite
ec</t>
  </si>
  <si>
    <t xml:space="preserve">rom
renom
Wed de horsson</t>
  </si>
  <si>
    <t xml:space="preserve">MAONY</t>
  </si>
  <si>
    <t xml:space="preserve">INFORMATIONS
"Je vais mangel
bom
appétit</t>
  </si>
  <si>
    <t xml:space="preserve">19560</t>
  </si>
  <si>
    <t xml:space="preserve">ма</t>
  </si>
  <si>
    <t xml:space="preserve">- ля 30</t>
  </si>
  <si>
    <t xml:space="preserve">es</t>
  </si>
  <si>
    <t xml:space="preserve">- 672</t>
  </si>
  <si>
    <r>
      <rPr>
        <sz val="11"/>
        <color rgb="FF000000"/>
        <rFont val="Arial"/>
        <family val="0"/>
        <charset val="1"/>
      </rPr>
      <t xml:space="preserve">16</t>
    </r>
    <r>
      <rPr>
        <sz val="11"/>
        <color rgb="FF000000"/>
        <rFont val="Noto Sans CJK SC"/>
        <family val="2"/>
        <charset val="1"/>
      </rPr>
      <t xml:space="preserve">の</t>
    </r>
  </si>
  <si>
    <t xml:space="preserve">31260</t>
  </si>
  <si>
    <t xml:space="preserve">₹ 280</t>
  </si>
  <si>
    <t xml:space="preserve">3
95</t>
  </si>
  <si>
    <t xml:space="preserve">3223</t>
  </si>
  <si>
    <t xml:space="preserve">Sar:</t>
  </si>
  <si>
    <t xml:space="preserve">- 46</t>
  </si>
  <si>
    <t xml:space="preserve">ta</t>
  </si>
  <si>
    <t xml:space="preserve">1220</t>
  </si>
  <si>
    <t xml:space="preserve">112620</t>
  </si>
  <si>
    <t xml:space="preserve">2260</t>
  </si>
  <si>
    <t xml:space="preserve">23640</t>
  </si>
  <si>
    <t xml:space="preserve">$32660</t>
  </si>
  <si>
    <t xml:space="preserve">27 000</t>
  </si>
  <si>
    <t xml:space="preserve">31320</t>
  </si>
  <si>
    <t xml:space="preserve">460</t>
  </si>
  <si>
    <t xml:space="preserve">aire
6 920</t>
  </si>
  <si>
    <t xml:space="preserve">DECLARANT 1
97115</t>
  </si>
  <si>
    <t xml:space="preserve">-26115
ALP</t>
  </si>
  <si>
    <t xml:space="preserve">138730</t>
  </si>
  <si>
    <t xml:space="preserve">w
35</t>
  </si>
  <si>
    <t xml:space="preserve">30 04 263 686 151</t>
  </si>
  <si>
    <t xml:space="preserve">9 995 902</t>
  </si>
  <si>
    <t xml:space="preserve">BATEAU</t>
  </si>
  <si>
    <t xml:space="preserve">၁၀၁။</t>
  </si>
  <si>
    <t xml:space="preserve">NACAREAU</t>
  </si>
  <si>
    <t xml:space="preserve">&amp;</t>
  </si>
  <si>
    <t xml:space="preserve">REMZEROC
01.01.1990</t>
  </si>
  <si>
    <t xml:space="preserve">Corrinoz
REMZEROC
SUNS</t>
  </si>
  <si>
    <t xml:space="preserve">9
1911 99</t>
  </si>
  <si>
    <t xml:space="preserve">01 86 IT Ilie L
A
(-</t>
  </si>
  <si>
    <t xml:space="preserve">Tou</t>
  </si>
  <si>
    <t xml:space="preserve">FLORE@ HorMAIL.COM</t>
  </si>
  <si>
    <t xml:space="preserve">MACAREAU</t>
  </si>
  <si>
    <t xml:space="preserve">ло ля 2016</t>
  </si>
  <si>
    <t xml:space="preserve">30092022</t>
  </si>
  <si>
    <t xml:space="preserve">Tre</t>
  </si>
  <si>
    <t xml:space="preserve">198F</t>
  </si>
  <si>
    <t xml:space="preserve">ALPHONSE POLO</t>
  </si>
  <si>
    <t xml:space="preserve">10
H
02 1986</t>
  </si>
  <si>
    <t xml:space="preserve">Петео</t>
  </si>
  <si>
    <t xml:space="preserve">DURAL</t>
  </si>
  <si>
    <t xml:space="preserve">NOM
renom
de naissan</t>
  </si>
  <si>
    <t xml:space="preserve">Polio. Cool</t>
  </si>
  <si>
    <t xml:space="preserve">of 11 - 1985</t>
  </si>
  <si>
    <t xml:space="preserve">MARIAGE</t>
  </si>
  <si>
    <t xml:space="preserve">INFORMATIONS
LES VACANCES ET
LA RETRAITE TOP</t>
  </si>
  <si>
    <t xml:space="preserve">87630</t>
  </si>
  <si>
    <t xml:space="preserve">32312</t>
  </si>
  <si>
    <t xml:space="preserve">186 (3</t>
  </si>
  <si>
    <t xml:space="preserve">illosis</t>
  </si>
  <si>
    <t xml:space="preserve">-либ 10</t>
  </si>
  <si>
    <t xml:space="preserve">OPOLI</t>
  </si>
  <si>
    <t xml:space="preserve">-37846</t>
  </si>
  <si>
    <t xml:space="preserve">of gofre</t>
  </si>
  <si>
    <t xml:space="preserve">26423</t>
  </si>
  <si>
    <t xml:space="preserve">502</t>
  </si>
  <si>
    <t xml:space="preserve">a
72638</t>
  </si>
  <si>
    <t xml:space="preserve">3125 70</t>
  </si>
  <si>
    <t xml:space="preserve">ory unt
**********</t>
  </si>
  <si>
    <t xml:space="preserve">81620</t>
  </si>
  <si>
    <t xml:space="preserve">44516</t>
  </si>
  <si>
    <t xml:space="preserve">DECLARANT 1
09217</t>
  </si>
  <si>
    <t xml:space="preserve">82316</t>
  </si>
  <si>
    <t xml:space="preserve">15320</t>
  </si>
  <si>
    <t xml:space="preserve">IZ</t>
  </si>
  <si>
    <t xml:space="preserve">V
Hin:
TA</t>
  </si>
  <si>
    <t xml:space="preserve">30 04 077 253 233</t>
  </si>
  <si>
    <t xml:space="preserve">9 995 892</t>
  </si>
  <si>
    <t xml:space="preserve">ZZRABIS
01.01 1971
luc
20 م
لم</t>
  </si>
  <si>
    <t xml:space="preserve">- 010</t>
  </si>
  <si>
    <t xml:space="preserve">930
971</t>
  </si>
  <si>
    <t xml:space="preserve">NOISY LE GRAND
Dorne ar</t>
  </si>
  <si>
    <t xml:space="preserve">COMMUNE DU PAYS SI NE (1) A L'ETRANGER</t>
  </si>
  <si>
    <t xml:space="preserve">Corriger
ZZRABIS
d'usage sans le pres</t>
  </si>
  <si>
    <t xml:space="preserve">ZARZO
lue</t>
  </si>
  <si>
    <t xml:space="preserve">hane &amp; l'ew..</t>
  </si>
  <si>
    <t xml:space="preserve">лип чого
2020</t>
  </si>
  <si>
    <t xml:space="preserve">09122022</t>
  </si>
  <si>
    <t xml:space="preserve">12ви гов 72892</t>
  </si>
  <si>
    <t xml:space="preserve">¡X</t>
  </si>
  <si>
    <t xml:space="preserve">-a</t>
  </si>
  <si>
    <t xml:space="preserve">а</t>
  </si>
  <si>
    <t xml:space="preserve">C
no. se: 2
2</t>
  </si>
  <si>
    <t xml:space="preserve">27111 2018</t>
  </si>
  <si>
    <t xml:space="preserve">पचवाव</t>
  </si>
  <si>
    <t xml:space="preserve">Desi
J
Sarah</t>
  </si>
  <si>
    <t xml:space="preserve">-1211212012</t>
  </si>
  <si>
    <t xml:space="preserve">France</t>
  </si>
  <si>
    <t xml:space="preserve">walidite</t>
  </si>
  <si>
    <t xml:space="preserve">Nom, prenom,
de naissance</t>
  </si>
  <si>
    <t xml:space="preserve">INFORMATIONS
те
ne sais
plus quoi
mettre</t>
  </si>
  <si>
    <t xml:space="preserve">лого</t>
  </si>
  <si>
    <t xml:space="preserve">зот</t>
  </si>
  <si>
    <t xml:space="preserve">DE</t>
  </si>
  <si>
    <t xml:space="preserve">0180</t>
  </si>
  <si>
    <t xml:space="preserve">301</t>
  </si>
  <si>
    <t xml:space="preserve">IRAI</t>
  </si>
  <si>
    <t xml:space="preserve">www.com</t>
  </si>
  <si>
    <t xml:space="preserve">So 10</t>
  </si>
  <si>
    <t xml:space="preserve">2010,</t>
  </si>
  <si>
    <r>
      <rPr>
        <sz val="11"/>
        <color rgb="FF000000"/>
        <rFont val="Arial"/>
        <family val="0"/>
        <charset val="1"/>
      </rPr>
      <t xml:space="preserve">aire
:
1418
</t>
    </r>
    <r>
      <rPr>
        <sz val="11"/>
        <color rgb="FF000000"/>
        <rFont val="Noto Sans CJK SC"/>
        <family val="2"/>
        <charset val="1"/>
      </rPr>
      <t xml:space="preserve">니아</t>
    </r>
  </si>
  <si>
    <t xml:space="preserve">UK
2M</t>
  </si>
  <si>
    <t xml:space="preserve">30 04 200 665 494</t>
  </si>
  <si>
    <t xml:space="preserve">2
30 04 200 279 108</t>
  </si>
  <si>
    <t xml:space="preserve">9 995 888</t>
  </si>
  <si>
    <t xml:space="preserve">RUYTER
01.01 1954</t>
  </si>
  <si>
    <t xml:space="preserve">01 01 1954
930
NOISY LE G</t>
  </si>
  <si>
    <t xml:space="preserve">Corrinor
RUYTER
suns le prev</t>
  </si>
  <si>
    <t xml:space="preserve">PRENOM-JEC
01 01 1958</t>
  </si>
  <si>
    <t xml:space="preserve">01 01 1958
930
NOISY LE G</t>
  </si>
  <si>
    <t xml:space="preserve">PARRUYTER</t>
  </si>
  <si>
    <t xml:space="preserve">Noisy-le-GRand</t>
  </si>
  <si>
    <t xml:space="preserve">22/05/223</t>
  </si>
  <si>
    <t xml:space="preserve">2018</t>
  </si>
  <si>
    <t xml:space="preserve">wvalidite</t>
  </si>
  <si>
    <t xml:space="preserve">prenom, dote
de naissance</t>
  </si>
  <si>
    <t xml:space="preserve">INFORMATIONS
VOILA, VOILA, VOILA, VOILA QUI JE SUis...</t>
  </si>
  <si>
    <t xml:space="preserve">1456 427</t>
  </si>
  <si>
    <t xml:space="preserve">120+
Ꮧ 94</t>
  </si>
  <si>
    <t xml:space="preserve">19</t>
  </si>
  <si>
    <t xml:space="preserve">2674</t>
  </si>
  <si>
    <t xml:space="preserve">Vot</t>
  </si>
  <si>
    <t xml:space="preserve">1924</t>
  </si>
  <si>
    <t xml:space="preserve">Ꮧ</t>
  </si>
  <si>
    <t xml:space="preserve">6tr</t>
  </si>
  <si>
    <t xml:space="preserve">1013</t>
  </si>
  <si>
    <t xml:space="preserve">F
ՆԿ</t>
  </si>
  <si>
    <t xml:space="preserve">DECLARAN)
2076</t>
  </si>
  <si>
    <t xml:space="preserve">746</t>
  </si>
  <si>
    <t xml:space="preserve">-१२</t>
  </si>
  <si>
    <t xml:space="preserve">4139</t>
  </si>
  <si>
    <t xml:space="preserve">A.126</t>
  </si>
  <si>
    <t xml:space="preserve">473</t>
  </si>
  <si>
    <t xml:space="preserve">98
12</t>
  </si>
  <si>
    <t xml:space="preserve">ククク</t>
  </si>
  <si>
    <t xml:space="preserve">1086</t>
  </si>
  <si>
    <t xml:space="preserve">DECLARANT 1
129 185</t>
  </si>
  <si>
    <t xml:space="preserve">231546</t>
  </si>
  <si>
    <t xml:space="preserve">2 USh</t>
  </si>
  <si>
    <t xml:space="preserve">DECLARANT 2
76</t>
  </si>
  <si>
    <t xml:space="preserve">- 16 16</t>
  </si>
  <si>
    <t xml:space="preserve">2406</t>
  </si>
  <si>
    <t xml:space="preserve">gonz
90h7</t>
  </si>
  <si>
    <t xml:space="preserve">16</t>
  </si>
  <si>
    <t xml:space="preserve">[6][r]</t>
  </si>
  <si>
    <t xml:space="preserve">et
tl</t>
  </si>
  <si>
    <t xml:space="preserve">0128</t>
  </si>
  <si>
    <t xml:space="preserve">کہار</t>
  </si>
  <si>
    <t xml:space="preserve">IF 4923</t>
  </si>
  <si>
    <t xml:space="preserve">Կ16</t>
  </si>
  <si>
    <t xml:space="preserve">7923</t>
  </si>
  <si>
    <t xml:space="preserve">५४23</t>
  </si>
  <si>
    <t xml:space="preserve">- 716</t>
  </si>
  <si>
    <t xml:space="preserve">DECL
6072</t>
  </si>
  <si>
    <t xml:space="preserve">467
20</t>
  </si>
  <si>
    <t xml:space="preserve">२१
)</t>
  </si>
  <si>
    <t xml:space="preserve">9317</t>
  </si>
  <si>
    <t xml:space="preserve">1304</t>
  </si>
  <si>
    <t xml:space="preserve">- 2849</t>
  </si>
  <si>
    <t xml:space="preserve">743
****</t>
  </si>
  <si>
    <t xml:space="preserve">473.</t>
  </si>
  <si>
    <t xml:space="preserve">-60 18</t>
  </si>
  <si>
    <t xml:space="preserve">1४१०१</t>
  </si>
  <si>
    <t xml:space="preserve">208</t>
  </si>
  <si>
    <t xml:space="preserve">17026</t>
  </si>
  <si>
    <t xml:space="preserve">063</t>
  </si>
  <si>
    <t xml:space="preserve">N
1427</t>
  </si>
  <si>
    <t xml:space="preserve">99003</t>
  </si>
  <si>
    <t xml:space="preserve">80 47</t>
  </si>
  <si>
    <t xml:space="preserve">361</t>
  </si>
  <si>
    <t xml:space="preserve">29</t>
  </si>
  <si>
    <r>
      <rPr>
        <sz val="11"/>
        <color rgb="FF000000"/>
        <rFont val="Arial"/>
        <family val="0"/>
        <charset val="1"/>
      </rPr>
      <t xml:space="preserve">0
</t>
    </r>
    <r>
      <rPr>
        <sz val="11"/>
        <color rgb="FF000000"/>
        <rFont val="Noto Sans CJK SC"/>
        <family val="2"/>
        <charset val="1"/>
      </rPr>
      <t xml:space="preserve">カタ</t>
    </r>
  </si>
  <si>
    <r>
      <rPr>
        <sz val="11"/>
        <color rgb="FF000000"/>
        <rFont val="Arial"/>
        <family val="0"/>
        <charset val="1"/>
      </rPr>
      <t xml:space="preserve">&amp;</t>
    </r>
    <r>
      <rPr>
        <sz val="11"/>
        <color rgb="FF000000"/>
        <rFont val="Noto Sans CJK SC"/>
        <family val="2"/>
        <charset val="1"/>
      </rPr>
      <t xml:space="preserve">크</t>
    </r>
  </si>
  <si>
    <t xml:space="preserve">75</t>
  </si>
  <si>
    <t xml:space="preserve">U6</t>
  </si>
  <si>
    <t xml:space="preserve">3163</t>
  </si>
  <si>
    <t xml:space="preserve">631</t>
  </si>
  <si>
    <t xml:space="preserve">1407</t>
  </si>
  <si>
    <t xml:space="preserve">16904</t>
  </si>
  <si>
    <t xml:space="preserve">AS 000</t>
  </si>
  <si>
    <t xml:space="preserve">1.et me PACMAN, 67 mie de l'ogre, 692017 MANGER</t>
  </si>
  <si>
    <t xml:space="preserve">Ио</t>
  </si>
  <si>
    <t xml:space="preserve">-469</t>
  </si>
  <si>
    <t xml:space="preserve">1760</t>
  </si>
  <si>
    <t xml:space="preserve">2450</t>
  </si>
  <si>
    <t xml:space="preserve">D
"
1450</t>
  </si>
  <si>
    <t xml:space="preserve">BERCAIL Mina, 69 rue de la rentrée, 36063 Châteaucousin</t>
  </si>
  <si>
    <t xml:space="preserve">- 16204</t>
  </si>
  <si>
    <t xml:space="preserve">516321</t>
  </si>
  <si>
    <t xml:space="preserve">956</t>
  </si>
  <si>
    <t xml:space="preserve">1249</t>
  </si>
  <si>
    <t xml:space="preserve">1625</t>
  </si>
  <si>
    <t xml:space="preserve">7683</t>
  </si>
  <si>
    <t xml:space="preserve">PERS
CHARGE
1470</t>
  </si>
  <si>
    <t xml:space="preserve">102</t>
  </si>
  <si>
    <t xml:space="preserve">лозд</t>
  </si>
  <si>
    <t xml:space="preserve">J10 393</t>
  </si>
  <si>
    <t xml:space="preserve">568</t>
  </si>
  <si>
    <t xml:space="preserve">aire
5 489</t>
  </si>
  <si>
    <t xml:space="preserve">DECLARANT 1.
76240</t>
  </si>
  <si>
    <t xml:space="preserve">·1041</t>
  </si>
  <si>
    <t xml:space="preserve">୨୨୫</t>
  </si>
  <si>
    <t xml:space="preserve">4621</t>
  </si>
  <si>
    <t xml:space="preserve">DECLARANT 2
4781</t>
  </si>
  <si>
    <t xml:space="preserve">2323</t>
  </si>
  <si>
    <t xml:space="preserve">40836</t>
  </si>
  <si>
    <t xml:space="preserve">Prot</t>
  </si>
  <si>
    <t xml:space="preserve">1624</t>
  </si>
  <si>
    <t xml:space="preserve">701</t>
  </si>
  <si>
    <t xml:space="preserve">v8t</t>
  </si>
  <si>
    <t xml:space="preserve">1369</t>
  </si>
  <si>
    <t xml:space="preserve">1785</t>
  </si>
  <si>
    <t xml:space="preserve">ASME
D
Mi</t>
  </si>
  <si>
    <t xml:space="preserve">19 92 601 913 337</t>
  </si>
  <si>
    <t xml:space="preserve">¹30 04 201 030 348</t>
  </si>
  <si>
    <t xml:space="preserve">9 995 098</t>
  </si>
  <si>
    <t xml:space="preserve">r(٥\(20 22</t>
  </si>
  <si>
    <t xml:space="preserve">-120</t>
  </si>
  <si>
    <t xml:space="preserve">Dimee</t>
  </si>
  <si>
    <t xml:space="preserve">16000</t>
  </si>
  <si>
    <t xml:space="preserve">Dundonville</t>
  </si>
  <si>
    <t xml:space="preserve">BLAISE
09.04.1987</t>
  </si>
  <si>
    <t xml:space="preserve">09 04 1987
31
TOULOUSE</t>
  </si>
  <si>
    <t xml:space="preserve">Corrinox
MATUIDI</t>
  </si>
  <si>
    <t xml:space="preserve">MALICE</t>
  </si>
  <si>
    <t xml:space="preserve">ISABELLE
05 05 1990</t>
  </si>
  <si>
    <t xml:space="preserve">05 05 1990
31
TOULOUSE</t>
  </si>
  <si>
    <t xml:space="preserve">MATUIDI</t>
  </si>
  <si>
    <t xml:space="preserve">oleville</t>
  </si>
  <si>
    <t xml:space="preserve">lo
ло лячоrt</t>
  </si>
  <si>
    <t xml:space="preserve">CODE</t>
  </si>
  <si>
    <t xml:space="preserve">14102022</t>
  </si>
  <si>
    <t xml:space="preserve">1980</t>
  </si>
  <si>
    <t xml:space="preserve">и
ville 38 d Pigeomwille</t>
  </si>
  <si>
    <t xml:space="preserve">m
walidite</t>
  </si>
  <si>
    <t xml:space="preserve">Nom, prenom
Wed de horssance</t>
  </si>
  <si>
    <t xml:space="preserve">ㅆ</t>
  </si>
  <si>
    <t xml:space="preserve">31
_&amp; ဝ</t>
  </si>
  <si>
    <t xml:space="preserve">સ6૭૯ (છો</t>
  </si>
  <si>
    <t xml:space="preserve">Pisciville</t>
  </si>
  <si>
    <t xml:space="preserve">S 630</t>
  </si>
  <si>
    <t xml:space="preserve">DECL
CLARAN</t>
  </si>
  <si>
    <t xml:space="preserve">11250</t>
  </si>
  <si>
    <t xml:space="preserve">4850</t>
  </si>
  <si>
    <t xml:space="preserve">Зобро</t>
  </si>
  <si>
    <t xml:space="preserve">-106€ c</t>
  </si>
  <si>
    <t xml:space="preserve">31605</t>
  </si>
  <si>
    <t xml:space="preserve">4215 S</t>
  </si>
  <si>
    <t xml:space="preserve">do Sor</t>
  </si>
  <si>
    <t xml:space="preserve">SS655</t>
  </si>
  <si>
    <t xml:space="preserve">1523</t>
  </si>
  <si>
    <t xml:space="preserve">DECLARANT 1
SCC</t>
  </si>
  <si>
    <t xml:space="preserve">-56 600</t>
  </si>
  <si>
    <t xml:space="preserve">20
၁၁</t>
  </si>
  <si>
    <t xml:space="preserve">M
22</t>
  </si>
  <si>
    <t xml:space="preserve">30 04 200 621 450</t>
  </si>
  <si>
    <t xml:space="preserve">230 04 200 863 181</t>
  </si>
  <si>
    <t xml:space="preserve">9 997 177</t>
  </si>
  <si>
    <t xml:space="preserve">zol 20zz
2022</t>
  </si>
  <si>
    <t xml:space="preserve">Ehe</t>
  </si>
  <si>
    <t xml:space="preserve">RUE FERRY JULES</t>
  </si>
  <si>
    <t xml:space="preserve">VERSAILLES</t>
  </si>
  <si>
    <t xml:space="preserve">20231</t>
  </si>
  <si>
    <t xml:space="preserve">LOCATAIRE COLOCATAIRE HEBERGE GRATUITEMENT</t>
  </si>
  <si>
    <t xml:space="preserve">PRINCE
01.01 1962</t>
  </si>
  <si>
    <t xml:space="preserve">01 01 1962
930
NOISY LE G</t>
  </si>
  <si>
    <t xml:space="preserve">a
al suns afinso p win
PRINCE
Corrinar</t>
  </si>
  <si>
    <t xml:space="preserve">01 01 1968
930
NOISY LEG</t>
  </si>
  <si>
    <t xml:space="preserve">PARPRINCE</t>
  </si>
  <si>
    <t xml:space="preserve">22 05 21</t>
  </si>
  <si>
    <r>
      <rPr>
        <sz val="11"/>
        <color rgb="FF000000"/>
        <rFont val="Arial"/>
        <family val="0"/>
        <charset val="1"/>
      </rPr>
      <t xml:space="preserve">Don
</t>
    </r>
    <r>
      <rPr>
        <sz val="11"/>
        <color rgb="FF000000"/>
        <rFont val="Noto Sans CJK SC"/>
        <family val="2"/>
        <charset val="1"/>
      </rPr>
      <t xml:space="preserve">에</t>
    </r>
  </si>
  <si>
    <t xml:space="preserve">Венава
Sonior</t>
  </si>
  <si>
    <t xml:space="preserve">20 ичеголь</t>
  </si>
  <si>
    <t xml:space="preserve">BEHABA SUNIOR den</t>
  </si>
  <si>
    <t xml:space="preserve">E4122014</t>
  </si>
  <si>
    <t xml:space="preserve">PL 20 00</t>
  </si>
  <si>
    <t xml:space="preserve">venom
eu de naissan</t>
  </si>
  <si>
    <t xml:space="preserve">навіві
44</t>
  </si>
  <si>
    <t xml:space="preserve">12112 112</t>
  </si>
  <si>
    <t xml:space="preserve">HA</t>
  </si>
  <si>
    <t xml:space="preserve">NICOLE</t>
  </si>
  <si>
    <t xml:space="preserve">мелиров</t>
  </si>
  <si>
    <t xml:space="preserve">VERSAILLES
Versai</t>
  </si>
  <si>
    <t xml:space="preserve">INFORMATIONS
Les
doigts dans le
nez</t>
  </si>
  <si>
    <t xml:space="preserve">721203</t>
  </si>
  <si>
    <t xml:space="preserve">545253</t>
  </si>
  <si>
    <t xml:space="preserve">606162</t>
  </si>
  <si>
    <t xml:space="preserve">75 76 77</t>
  </si>
  <si>
    <t xml:space="preserve">.888998</t>
  </si>
  <si>
    <t xml:space="preserve">1949293
F.</t>
  </si>
  <si>
    <t xml:space="preserve">-94 9596</t>
  </si>
  <si>
    <t xml:space="preserve">DECLARANT
8/49</t>
  </si>
  <si>
    <t xml:space="preserve">989900</t>
  </si>
  <si>
    <t xml:space="preserve">олг</t>
  </si>
  <si>
    <t xml:space="preserve">2017
12</t>
  </si>
  <si>
    <t xml:space="preserve">183.22</t>
  </si>
  <si>
    <t xml:space="preserve">2
LE</t>
  </si>
  <si>
    <t xml:space="preserve">353637</t>
  </si>
  <si>
    <t xml:space="preserve">383940</t>
  </si>
  <si>
    <t xml:space="preserve">DECLARANT 1
A HAR</t>
  </si>
  <si>
    <t xml:space="preserve">to 00</t>
  </si>
  <si>
    <t xml:space="preserve">ас</t>
  </si>
  <si>
    <t xml:space="preserve">DECLARANT 2
LH</t>
  </si>
  <si>
    <t xml:space="preserve">14404142</t>
  </si>
  <si>
    <t xml:space="preserve">SHSS56</t>
  </si>
  <si>
    <t xml:space="preserve">636461</t>
  </si>
  <si>
    <t xml:space="preserve">63.64
41A</t>
  </si>
  <si>
    <t xml:space="preserve">232425</t>
  </si>
  <si>
    <t xml:space="preserve">aas
75%8
52</t>
  </si>
  <si>
    <t xml:space="preserve">-979899</t>
  </si>
  <si>
    <t xml:space="preserve">1263.</t>
  </si>
  <si>
    <t xml:space="preserve">189</t>
  </si>
  <si>
    <t xml:space="preserve">500999</t>
  </si>
  <si>
    <t xml:space="preserve">0198</t>
  </si>
  <si>
    <t xml:space="preserve">20 250</t>
  </si>
  <si>
    <t xml:space="preserve">957
S</t>
  </si>
  <si>
    <t xml:space="preserve">Esc</t>
  </si>
  <si>
    <t xml:space="preserve">1 PERS. A CHARGE
hall</t>
  </si>
  <si>
    <t xml:space="preserve">434445</t>
  </si>
  <si>
    <t xml:space="preserve">BSISZS</t>
  </si>
  <si>
    <t xml:space="preserve">697071</t>
  </si>
  <si>
    <t xml:space="preserve">set oso</t>
  </si>
  <si>
    <t xml:space="preserve">262728</t>
  </si>
  <si>
    <t xml:space="preserve">500 to
ло</t>
  </si>
  <si>
    <t xml:space="preserve">10 Zoo</t>
  </si>
  <si>
    <t xml:space="preserve">0250</t>
  </si>
  <si>
    <t xml:space="preserve">лето</t>
  </si>
  <si>
    <t xml:space="preserve">моо</t>
  </si>
  <si>
    <t xml:space="preserve">464748</t>
  </si>
  <si>
    <t xml:space="preserve">29999</t>
  </si>
  <si>
    <t xml:space="preserve">227337</t>
  </si>
  <si>
    <t xml:space="preserve">-848556</t>
  </si>
  <si>
    <t xml:space="preserve">логлаз</t>
  </si>
  <si>
    <t xml:space="preserve">- do3 dor</t>
  </si>
  <si>
    <t xml:space="preserve">2930.</t>
  </si>
  <si>
    <t xml:space="preserve">XSo</t>
  </si>
  <si>
    <t xml:space="preserve">чого</t>
  </si>
  <si>
    <t xml:space="preserve">ООД</t>
  </si>
  <si>
    <t xml:space="preserve">ଓ6-</t>
  </si>
  <si>
    <t xml:space="preserve">18 го</t>
  </si>
  <si>
    <t xml:space="preserve">1825</t>
  </si>
  <si>
    <t xml:space="preserve">1826</t>
  </si>
  <si>
    <t xml:space="preserve">#1618</t>
  </si>
  <si>
    <t xml:space="preserve">ве 22</t>
  </si>
  <si>
    <t xml:space="preserve">езги</t>
  </si>
  <si>
    <t xml:space="preserve">3132</t>
  </si>
  <si>
    <t xml:space="preserve">13333</t>
  </si>
  <si>
    <t xml:space="preserve">-3435</t>
  </si>
  <si>
    <t xml:space="preserve">23436</t>
  </si>
  <si>
    <t xml:space="preserve">13738</t>
  </si>
  <si>
    <t xml:space="preserve">Ko</t>
  </si>
  <si>
    <t xml:space="preserve">-HO HO</t>
  </si>
  <si>
    <t xml:space="preserve">45
ہے</t>
  </si>
  <si>
    <t xml:space="preserve">시구.
8</t>
  </si>
  <si>
    <t xml:space="preserve">49 50</t>
  </si>
  <si>
    <t xml:space="preserve">SASS</t>
  </si>
  <si>
    <t xml:space="preserve">1010.</t>
  </si>
  <si>
    <t xml:space="preserve">Ми</t>
  </si>
  <si>
    <t xml:space="preserve">DURANT
JUNIOR</t>
  </si>
  <si>
    <t xml:space="preserve">1850</t>
  </si>
  <si>
    <t xml:space="preserve">5051</t>
  </si>
  <si>
    <t xml:space="preserve">-1 500</t>
  </si>
  <si>
    <t xml:space="preserve">-5253</t>
  </si>
  <si>
    <t xml:space="preserve">S55</t>
  </si>
  <si>
    <t xml:space="preserve">52 276</t>
  </si>
  <si>
    <t xml:space="preserve">do so</t>
  </si>
  <si>
    <t xml:space="preserve">AZSo</t>
  </si>
  <si>
    <t xml:space="preserve">5010</t>
  </si>
  <si>
    <t xml:space="preserve">150
150
M</t>
  </si>
  <si>
    <t xml:space="preserve">JUNIOR DUPONT</t>
  </si>
  <si>
    <t xml:space="preserve">- 2050
с</t>
  </si>
  <si>
    <t xml:space="preserve">5 S022</t>
  </si>
  <si>
    <t xml:space="preserve">20
20 724</t>
  </si>
  <si>
    <t xml:space="preserve">5 5025</t>
  </si>
  <si>
    <t xml:space="preserve">So 28.</t>
  </si>
  <si>
    <t xml:space="preserve">- Solo</t>
  </si>
  <si>
    <t xml:space="preserve">So 23</t>
  </si>
  <si>
    <t xml:space="preserve">5.26</t>
  </si>
  <si>
    <t xml:space="preserve">వంటి</t>
  </si>
  <si>
    <t xml:space="preserve">PERS. CHARGE
5021</t>
  </si>
  <si>
    <t xml:space="preserve">S224</t>
  </si>
  <si>
    <t xml:space="preserve">5027</t>
  </si>
  <si>
    <t xml:space="preserve">15032</t>
  </si>
  <si>
    <t xml:space="preserve">کل
گنک</t>
  </si>
  <si>
    <t xml:space="preserve">aire
12 934</t>
  </si>
  <si>
    <t xml:space="preserve">DECLARANT 1
o</t>
  </si>
  <si>
    <t xml:space="preserve">-2010</t>
  </si>
  <si>
    <t xml:space="preserve">lort</t>
  </si>
  <si>
    <t xml:space="preserve">2320</t>
  </si>
  <si>
    <t xml:space="preserve">- 2322</t>
  </si>
  <si>
    <t xml:space="preserve">x2324</t>
  </si>
  <si>
    <t xml:space="preserve">2533</t>
  </si>
  <si>
    <t xml:space="preserve">72433</t>
  </si>
  <si>
    <t xml:space="preserve">4536</t>
  </si>
  <si>
    <t xml:space="preserve">-2636</t>
  </si>
  <si>
    <t xml:space="preserve">630
1736</t>
  </si>
  <si>
    <t xml:space="preserve">88281</t>
  </si>
  <si>
    <t xml:space="preserve">28 2</t>
  </si>
  <si>
    <t xml:space="preserve">3232</t>
  </si>
  <si>
    <t xml:space="preserve">&lt;3 ر3</t>
  </si>
  <si>
    <t xml:space="preserve">34 344</t>
  </si>
  <si>
    <t xml:space="preserve">Q</t>
  </si>
  <si>
    <t xml:space="preserve">YEK</t>
  </si>
  <si>
    <t xml:space="preserve">30 04 111 639 382</t>
  </si>
  <si>
    <t xml:space="preserve">30 04 111 653 396</t>
  </si>
  <si>
    <t xml:space="preserve">9 993 901</t>
  </si>
  <si>
    <t xml:space="preserve">- 1506 2 0 2 2
062022</t>
  </si>
  <si>
    <t xml:space="preserve">de la
surintend.
ance</t>
  </si>
  <si>
    <t xml:space="preserve">St Germain.
en
tape.</t>
  </si>
  <si>
    <t xml:space="preserve">FABIEN
15.05. 1960
15 10 1 a</t>
  </si>
  <si>
    <t xml:space="preserve">15 05 1960
33
ARCINS</t>
  </si>
  <si>
    <t xml:space="preserve">sbrorl
965</t>
  </si>
  <si>
    <t xml:space="preserve">ARCINS</t>
  </si>
  <si>
    <t xml:space="preserve">COMMUNE OU PAYS SI NE(1) A L'TRANGER</t>
  </si>
  <si>
    <t xml:space="preserve">Corrigor
MOLSHEIM</t>
  </si>
  <si>
    <t xml:space="preserve">CANEJAN
PIGEON PAUL</t>
  </si>
  <si>
    <t xml:space="preserve">LOUISETTE
16 06 1960</t>
  </si>
  <si>
    <t xml:space="preserve">16 06 1960
33
ARCINS</t>
  </si>
  <si>
    <t xml:space="preserve">MOLSHEIM</t>
  </si>
  <si>
    <t xml:space="preserve">test ja tdir@gmail.com</t>
  </si>
  <si>
    <t xml:space="preserve">Caille.
4</t>
  </si>
  <si>
    <t xml:space="preserve">логот 2023</t>
  </si>
  <si>
    <t xml:space="preserve">MOLSHEIM Theo-</t>
  </si>
  <si>
    <t xml:space="preserve">2202 120 tr</t>
  </si>
  <si>
    <t xml:space="preserve">67 ROLSHEin</t>
  </si>
  <si>
    <t xml:space="preserve">nvalidite c</t>
  </si>
  <si>
    <t xml:space="preserve">Inva</t>
  </si>
  <si>
    <t xml:space="preserve">Nom prenom
med de harsson</t>
  </si>
  <si>
    <t xml:space="preserve">INFORMATIONS
ci-joint l'acte de naissan
de Théoe.</t>
  </si>
  <si>
    <t xml:space="preserve">44572</t>
  </si>
  <si>
    <t xml:space="preserve">- Чт</t>
  </si>
  <si>
    <t xml:space="preserve">F
13</t>
  </si>
  <si>
    <t xml:space="preserve">DECLARANT
1723</t>
  </si>
  <si>
    <t xml:space="preserve">ㅠ
디
23</t>
  </si>
  <si>
    <t xml:space="preserve">8942</t>
  </si>
  <si>
    <t xml:space="preserve">възги</t>
  </si>
  <si>
    <t xml:space="preserve">144332</t>
  </si>
  <si>
    <t xml:space="preserve">267210</t>
  </si>
  <si>
    <t xml:space="preserve">134234</t>
  </si>
  <si>
    <t xml:space="preserve">471г.</t>
  </si>
  <si>
    <t xml:space="preserve">137862</t>
  </si>
  <si>
    <t xml:space="preserve">720</t>
  </si>
  <si>
    <t xml:space="preserve">タチ
カム</t>
  </si>
  <si>
    <t xml:space="preserve">vel 2</t>
  </si>
  <si>
    <t xml:space="preserve">37995</t>
  </si>
  <si>
    <t xml:space="preserve">462122</t>
  </si>
  <si>
    <t xml:space="preserve">43132</t>
  </si>
  <si>
    <t xml:space="preserve">34012</t>
  </si>
  <si>
    <t xml:space="preserve">1453</t>
  </si>
  <si>
    <t xml:space="preserve">32 312</t>
  </si>
  <si>
    <t xml:space="preserve">-39434</t>
  </si>
  <si>
    <t xml:space="preserve">-6675</t>
  </si>
  <si>
    <t xml:space="preserve">19128</t>
  </si>
  <si>
    <t xml:space="preserve">гогич</t>
  </si>
  <si>
    <t xml:space="preserve">-9967</t>
  </si>
  <si>
    <t xml:space="preserve">3743</t>
  </si>
  <si>
    <t xml:space="preserve">3618</t>
  </si>
  <si>
    <t xml:space="preserve">xx
122</t>
  </si>
  <si>
    <t xml:space="preserve">49/23</t>
  </si>
  <si>
    <t xml:space="preserve">271302</t>
  </si>
  <si>
    <t xml:space="preserve">219602</t>
  </si>
  <si>
    <t xml:space="preserve">19607</t>
  </si>
  <si>
    <t xml:space="preserve">52174</t>
  </si>
  <si>
    <t xml:space="preserve">74 ты чу</t>
  </si>
  <si>
    <t xml:space="preserve">ن</t>
  </si>
  <si>
    <t xml:space="preserve">13927)</t>
  </si>
  <si>
    <t xml:space="preserve">3112</t>
  </si>
  <si>
    <t xml:space="preserve">が2</t>
  </si>
  <si>
    <t xml:space="preserve">31839</t>
  </si>
  <si>
    <t xml:space="preserve">-7119</t>
  </si>
  <si>
    <t xml:space="preserve">47(1)</t>
  </si>
  <si>
    <t xml:space="preserve">і угге</t>
  </si>
  <si>
    <t xml:space="preserve">1665</t>
  </si>
  <si>
    <t xml:space="preserve">arry you</t>
  </si>
  <si>
    <t xml:space="preserve">$ 73</t>
  </si>
  <si>
    <t xml:space="preserve">-928</t>
  </si>
  <si>
    <t xml:space="preserve">4780</t>
  </si>
  <si>
    <t xml:space="preserve">EDSD</t>
  </si>
  <si>
    <t xml:space="preserve">1513</t>
  </si>
  <si>
    <t xml:space="preserve">teber</t>
  </si>
  <si>
    <t xml:space="preserve">17120</t>
  </si>
  <si>
    <t xml:space="preserve">-37815</t>
  </si>
  <si>
    <t xml:space="preserve">19953</t>
  </si>
  <si>
    <t xml:space="preserve">4452</t>
  </si>
  <si>
    <t xml:space="preserve">-6213</t>
  </si>
  <si>
    <t xml:space="preserve">6665</t>
  </si>
  <si>
    <t xml:space="preserve">23
142
3.50</t>
  </si>
  <si>
    <t xml:space="preserve">30 04 212 543 108</t>
  </si>
  <si>
    <t xml:space="preserve">¹30 04 212 550 115
2</t>
  </si>
  <si>
    <t xml:space="preserve">9 997 188</t>
  </si>
  <si>
    <t xml:space="preserve">CIMRRG
01.01.1972</t>
  </si>
  <si>
    <t xml:space="preserve">Corrinar
CIMRRG
usage sans le prenom</t>
  </si>
  <si>
    <t xml:space="preserve">CIMRRG</t>
  </si>
  <si>
    <t xml:space="preserve">PARCIMRRG CIMRRG</t>
  </si>
  <si>
    <t xml:space="preserve">BEAUSOLEil</t>
  </si>
  <si>
    <t xml:space="preserve">20 г
2022</t>
  </si>
  <si>
    <t xml:space="preserve">20162022</t>
  </si>
  <si>
    <t xml:space="preserve">arorsstgs EZV</t>
  </si>
  <si>
    <t xml:space="preserve">2021 2022
4 1</t>
  </si>
  <si>
    <t xml:space="preserve">2021
2022</t>
  </si>
  <si>
    <t xml:space="preserve">وانع
2022</t>
  </si>
  <si>
    <t xml:space="preserve">又</t>
  </si>
  <si>
    <t xml:space="preserve">- ш
11.</t>
  </si>
  <si>
    <t xml:space="preserve">Mu</t>
  </si>
  <si>
    <t xml:space="preserve">کرد</t>
  </si>
  <si>
    <t xml:space="preserve">PRESSION
Bouchow</t>
  </si>
  <si>
    <t xml:space="preserve">verano</t>
  </si>
  <si>
    <t xml:space="preserve">Bouchon pression</t>
  </si>
  <si>
    <t xml:space="preserve">5262/22</t>
  </si>
  <si>
    <t xml:space="preserve">BEAU SOLÊil</t>
  </si>
  <si>
    <t xml:space="preserve">PLAD
ar</t>
  </si>
  <si>
    <t xml:space="preserve">Nom
enon
ed de horssance</t>
  </si>
  <si>
    <t xml:space="preserve">Boubou
BABA</t>
  </si>
  <si>
    <t xml:space="preserve">21012/
/</t>
  </si>
  <si>
    <t xml:space="preserve">Вава
новном</t>
  </si>
  <si>
    <t xml:space="preserve">Gr12r150</t>
  </si>
  <si>
    <t xml:space="preserve">09
BEAUSOL</t>
  </si>
  <si>
    <t xml:space="preserve">INFORMATIONS
Se regarder le nombril</t>
  </si>
  <si>
    <t xml:space="preserve">121314</t>
  </si>
  <si>
    <t xml:space="preserve">227</t>
  </si>
  <si>
    <t xml:space="preserve">1647</t>
  </si>
  <si>
    <t xml:space="preserve">LE H</t>
  </si>
  <si>
    <t xml:space="preserve">ни</t>
  </si>
  <si>
    <t xml:space="preserve">2727.</t>
  </si>
  <si>
    <t xml:space="preserve">-4243</t>
  </si>
  <si>
    <t xml:space="preserve">モンター</t>
  </si>
  <si>
    <t xml:space="preserve">d
7999</t>
  </si>
  <si>
    <t xml:space="preserve">6465</t>
  </si>
  <si>
    <t xml:space="preserve">DECLARANT
Gor</t>
  </si>
  <si>
    <t xml:space="preserve">616</t>
  </si>
  <si>
    <t xml:space="preserve">16344</t>
  </si>
  <si>
    <t xml:space="preserve">помл</t>
  </si>
  <si>
    <t xml:space="preserve">3839</t>
  </si>
  <si>
    <t xml:space="preserve">Erfo</t>
  </si>
  <si>
    <t xml:space="preserve">8889</t>
  </si>
  <si>
    <t xml:space="preserve">DECLARANT 2
242</t>
  </si>
  <si>
    <t xml:space="preserve">SzH</t>
  </si>
  <si>
    <t xml:space="preserve">4840</t>
  </si>
  <si>
    <t xml:space="preserve">ssts</t>
  </si>
  <si>
    <t xml:space="preserve">5960</t>
  </si>
  <si>
    <t xml:space="preserve">2829</t>
  </si>
  <si>
    <t xml:space="preserve">coco</t>
  </si>
  <si>
    <t xml:space="preserve">6869</t>
  </si>
  <si>
    <t xml:space="preserve">151617</t>
  </si>
  <si>
    <t xml:space="preserve">[tt]</t>
  </si>
  <si>
    <t xml:space="preserve">best</t>
  </si>
  <si>
    <t xml:space="preserve">7
67. s</t>
  </si>
  <si>
    <t xml:space="preserve">Ζέττ</t>
  </si>
  <si>
    <t xml:space="preserve">४
a</t>
  </si>
  <si>
    <t xml:space="preserve">9091</t>
  </si>
  <si>
    <t xml:space="preserve">-9293</t>
  </si>
  <si>
    <t xml:space="preserve">3637</t>
  </si>
  <si>
    <t xml:space="preserve">556</t>
  </si>
  <si>
    <t xml:space="preserve">Sosi</t>
  </si>
  <si>
    <t xml:space="preserve">5556</t>
  </si>
  <si>
    <t xml:space="preserve">зозл</t>
  </si>
  <si>
    <t xml:space="preserve">•ㅋㅇㅋ.</t>
  </si>
  <si>
    <t xml:space="preserve">S
8283</t>
  </si>
  <si>
    <t xml:space="preserve">8485</t>
  </si>
  <si>
    <t xml:space="preserve">todo</t>
  </si>
  <si>
    <t xml:space="preserve">181920</t>
  </si>
  <si>
    <t xml:space="preserve">gh</t>
  </si>
  <si>
    <t xml:space="preserve">9697</t>
  </si>
  <si>
    <t xml:space="preserve">3435</t>
  </si>
  <si>
    <t xml:space="preserve">sess</t>
  </si>
  <si>
    <t xml:space="preserve">5354</t>
  </si>
  <si>
    <t xml:space="preserve">3233</t>
  </si>
  <si>
    <t xml:space="preserve">7273</t>
  </si>
  <si>
    <t xml:space="preserve">чиг</t>
  </si>
  <si>
    <t xml:space="preserve">Vr6
Y</t>
  </si>
  <si>
    <t xml:space="preserve">голо</t>
  </si>
  <si>
    <t xml:space="preserve">-9899</t>
  </si>
  <si>
    <t xml:space="preserve">21222=</t>
  </si>
  <si>
    <t xml:space="preserve">-9798</t>
  </si>
  <si>
    <t xml:space="preserve">2810</t>
  </si>
  <si>
    <t xml:space="preserve">2930</t>
  </si>
  <si>
    <t xml:space="preserve">8351
८९
ङ</t>
  </si>
  <si>
    <t xml:space="preserve">Ν 3η
W
22</t>
  </si>
  <si>
    <t xml:space="preserve">35 34</t>
  </si>
  <si>
    <t xml:space="preserve">γετε;</t>
  </si>
  <si>
    <t xml:space="preserve">4041</t>
  </si>
  <si>
    <t xml:space="preserve">19.</t>
  </si>
  <si>
    <t xml:space="preserve">Ah LS</t>
  </si>
  <si>
    <t xml:space="preserve">-4849</t>
  </si>
  <si>
    <t xml:space="preserve">Sost</t>
  </si>
  <si>
    <t xml:space="preserve">SZS3</t>
  </si>
  <si>
    <t xml:space="preserve">S455</t>
  </si>
  <si>
    <t xml:space="preserve">холод</t>
  </si>
  <si>
    <t xml:space="preserve">Лолод</t>
  </si>
  <si>
    <t xml:space="preserve">JUNIOR
JUNI</t>
  </si>
  <si>
    <t xml:space="preserve">ми</t>
  </si>
  <si>
    <t xml:space="preserve">VVYY</t>
  </si>
  <si>
    <t xml:space="preserve">MA</t>
  </si>
  <si>
    <t xml:space="preserve">J.</t>
  </si>
  <si>
    <t xml:space="preserve">5678</t>
  </si>
  <si>
    <t xml:space="preserve">9 10м</t>
  </si>
  <si>
    <t xml:space="preserve">(0 on
1213 14</t>
  </si>
  <si>
    <t xml:space="preserve">тно Mas THOяня</t>
  </si>
  <si>
    <r>
      <rPr>
        <sz val="11"/>
        <color rgb="FF000000"/>
        <rFont val="Arial"/>
        <family val="0"/>
        <charset val="1"/>
      </rPr>
      <t xml:space="preserve">5 </t>
    </r>
    <r>
      <rPr>
        <sz val="11"/>
        <color rgb="FF000000"/>
        <rFont val="Noto Sans CJK SC"/>
        <family val="2"/>
        <charset val="1"/>
      </rPr>
      <t xml:space="preserve">ㅋㅋㅋㅋ</t>
    </r>
    <r>
      <rPr>
        <sz val="11"/>
        <color rgb="FF000000"/>
        <rFont val="Arial"/>
        <family val="0"/>
        <charset val="1"/>
      </rPr>
      <t xml:space="preserve">.</t>
    </r>
  </si>
  <si>
    <t xml:space="preserve">fors</t>
  </si>
  <si>
    <t xml:space="preserve">1516</t>
  </si>
  <si>
    <t xml:space="preserve">660</t>
  </si>
  <si>
    <t xml:space="preserve">st.ss.</t>
  </si>
  <si>
    <t xml:space="preserve">-12134</t>
  </si>
  <si>
    <t xml:space="preserve">1976</t>
  </si>
  <si>
    <t xml:space="preserve">1988</t>
  </si>
  <si>
    <t xml:space="preserve">PERS
16
ARGE</t>
  </si>
  <si>
    <t xml:space="preserve">1314</t>
  </si>
  <si>
    <t xml:space="preserve">L
555</t>
  </si>
  <si>
    <t xml:space="preserve">عررر</t>
  </si>
  <si>
    <t xml:space="preserve">~ 2012</t>
  </si>
  <si>
    <t xml:space="preserve">3/435
72</t>
  </si>
  <si>
    <t xml:space="preserve">зазв
38</t>
  </si>
  <si>
    <t xml:space="preserve">ноче</t>
  </si>
  <si>
    <t xml:space="preserve">4243</t>
  </si>
  <si>
    <t xml:space="preserve">DECLARANT 1
toto</t>
  </si>
  <si>
    <t xml:space="preserve">toto</t>
  </si>
  <si>
    <t xml:space="preserve">-you</t>
  </si>
  <si>
    <t xml:space="preserve">1222</t>
  </si>
  <si>
    <t xml:space="preserve">и333</t>
  </si>
  <si>
    <t xml:space="preserve">18884</t>
  </si>
  <si>
    <t xml:space="preserve">7777</t>
  </si>
  <si>
    <t xml:space="preserve">ZZZzz"</t>
  </si>
  <si>
    <t xml:space="preserve">et
8881</t>
  </si>
  <si>
    <t xml:space="preserve">18787</t>
  </si>
  <si>
    <t xml:space="preserve">ち
み</t>
  </si>
  <si>
    <t xml:space="preserve">An
say</t>
  </si>
  <si>
    <t xml:space="preserve">Me</t>
  </si>
  <si>
    <t xml:space="preserve">HERS
XXX</t>
  </si>
  <si>
    <t xml:space="preserve">30 04 111 543 286</t>
  </si>
  <si>
    <t xml:space="preserve">9 997 281</t>
  </si>
  <si>
    <t xml:space="preserve">IDCATAL</t>
  </si>
  <si>
    <t xml:space="preserve">NOE
04:04 1984</t>
  </si>
  <si>
    <t xml:space="preserve">04 04 1984
33
LESPARRE</t>
  </si>
  <si>
    <t xml:space="preserve">LESPARRE</t>
  </si>
  <si>
    <t xml:space="preserve">Corrinar
BRIVE-LA-GAILLARDE
Suns te pretiOn</t>
  </si>
  <si>
    <t xml:space="preserve">Unu</t>
  </si>
  <si>
    <t xml:space="preserve">59360
to</t>
  </si>
  <si>
    <t xml:space="preserve">Peris
Ваш</t>
  </si>
  <si>
    <t xml:space="preserve">11 12 2022</t>
  </si>
  <si>
    <t xml:space="preserve">CIF</t>
  </si>
  <si>
    <t xml:space="preserve">WAT</t>
  </si>
  <si>
    <t xml:space="preserve">PL 20 00
ar</t>
  </si>
  <si>
    <t xml:space="preserve">Nont presion
ed de naissan</t>
  </si>
  <si>
    <t xml:space="preserve">INFORMATIONS
C'est
pas
bientôt reaminen !!!</t>
  </si>
  <si>
    <t xml:space="preserve">2954</t>
  </si>
  <si>
    <t xml:space="preserve">리</t>
  </si>
  <si>
    <t xml:space="preserve">好</t>
  </si>
  <si>
    <t xml:space="preserve">३३</t>
  </si>
  <si>
    <t xml:space="preserve">DECLARA!</t>
  </si>
  <si>
    <t xml:space="preserve">321</t>
  </si>
  <si>
    <t xml:space="preserve">222</t>
  </si>
  <si>
    <t xml:space="preserve">ΣΕΣ</t>
  </si>
  <si>
    <t xml:space="preserve">3
1989</t>
  </si>
  <si>
    <t xml:space="preserve">ㅁ 01</t>
  </si>
  <si>
    <t xml:space="preserve">234</t>
  </si>
  <si>
    <t xml:space="preserve">€</t>
  </si>
  <si>
    <t xml:space="preserve">993</t>
  </si>
  <si>
    <t xml:space="preserve">3210</t>
  </si>
  <si>
    <t xml:space="preserve">CIO</t>
  </si>
  <si>
    <t xml:space="preserve">GAL
612</t>
  </si>
  <si>
    <t xml:space="preserve">+ полого</t>
  </si>
  <si>
    <t xml:space="preserve">HTTL</t>
  </si>
  <si>
    <t xml:space="preserve">6849</t>
  </si>
  <si>
    <t xml:space="preserve">946</t>
  </si>
  <si>
    <t xml:space="preserve">2t8</t>
  </si>
  <si>
    <t xml:space="preserve">DECLARANT 1
JA</t>
  </si>
  <si>
    <t xml:space="preserve">995h</t>
  </si>
  <si>
    <t xml:space="preserve">t8</t>
  </si>
  <si>
    <t xml:space="preserve">99.</t>
  </si>
  <si>
    <t xml:space="preserve">www.
...
thes</t>
  </si>
  <si>
    <t xml:space="preserve">30 04 121 358 392</t>
  </si>
  <si>
    <t xml:space="preserve">9 996 972</t>
  </si>
  <si>
    <t xml:space="preserve">ALICIA
06:06 1966</t>
  </si>
  <si>
    <t xml:space="preserve">06 06 1966
33
CENON</t>
  </si>
  <si>
    <t xml:space="preserve">CENON</t>
  </si>
  <si>
    <t xml:space="preserve">COMMUNE OU PAYS SI NE(K) A L'ETRANGER</t>
  </si>
  <si>
    <t xml:space="preserve">Corringt
um d'usage sons le prenom)
ROCHECHOUART</t>
  </si>
  <si>
    <t xml:space="preserve">2,2
18.08</t>
  </si>
  <si>
    <t xml:space="preserve">06. 12.12.18.04</t>
  </si>
  <si>
    <t xml:space="preserve">ه</t>
  </si>
  <si>
    <t xml:space="preserve">nochechouart@gmail.com
con</t>
  </si>
  <si>
    <t xml:space="preserve">ARAGON</t>
  </si>
  <si>
    <t xml:space="preserve">ttbry c/ C
Elisa</t>
  </si>
  <si>
    <t xml:space="preserve">12/12/1977
33
LANGO</t>
  </si>
  <si>
    <t xml:space="preserve">36.07.14.12.44</t>
  </si>
  <si>
    <t xml:space="preserve">06.07.14.12.
201</t>
  </si>
  <si>
    <t xml:space="preserve">Cenon</t>
  </si>
  <si>
    <t xml:space="preserve">3/03/2023</t>
  </si>
  <si>
    <t xml:space="preserve">16002 0.22</t>
  </si>
  <si>
    <t xml:space="preserve">0202</t>
  </si>
  <si>
    <t xml:space="preserve">20 2</t>
  </si>
  <si>
    <t xml:space="preserve">20.</t>
  </si>
  <si>
    <t xml:space="preserve">ROQUETCOURT Paul</t>
  </si>
  <si>
    <t xml:space="preserve">صاصد
---</t>
  </si>
  <si>
    <t xml:space="preserve">PARUS 15
200UENG
FA
RTS</t>
  </si>
  <si>
    <t xml:space="preserve">ROQUEN COURT Jasmin
1610612a</t>
  </si>
  <si>
    <t xml:space="preserve">21
Στοι 20 αν</t>
  </si>
  <si>
    <t xml:space="preserve">ROQUENCOURT Philiffe.</t>
  </si>
  <si>
    <t xml:space="preserve">со</t>
  </si>
  <si>
    <t xml:space="preserve">SAINT GERMAIN EN LAYE</t>
  </si>
  <si>
    <t xml:space="preserve">ROQUENCOURT Louis</t>
  </si>
  <si>
    <t xml:space="preserve">30/12/2020</t>
  </si>
  <si>
    <t xml:space="preserve">invalidite
c</t>
  </si>
  <si>
    <t xml:space="preserve">PL 30</t>
  </si>
  <si>
    <t xml:space="preserve">Nom, prenom, dute
de naissance</t>
  </si>
  <si>
    <t xml:space="preserve">पर34</t>
  </si>
  <si>
    <t xml:space="preserve">tafto</t>
  </si>
  <si>
    <t xml:space="preserve">4642</t>
  </si>
  <si>
    <t xml:space="preserve">46125</t>
  </si>
  <si>
    <t xml:space="preserve">4231</t>
  </si>
  <si>
    <t xml:space="preserve">1200
11
22</t>
  </si>
  <si>
    <t xml:space="preserve">73444</t>
  </si>
  <si>
    <t xml:space="preserve">2446</t>
  </si>
  <si>
    <t xml:space="preserve">23141</t>
  </si>
  <si>
    <t xml:space="preserve">14242</t>
  </si>
  <si>
    <t xml:space="preserve">ददा</t>
  </si>
  <si>
    <t xml:space="preserve">45661</t>
  </si>
  <si>
    <t xml:space="preserve">A.</t>
  </si>
  <si>
    <t xml:space="preserve">F
777</t>
  </si>
  <si>
    <t xml:space="preserve">FALLE
th</t>
  </si>
  <si>
    <t xml:space="preserve">5944</t>
  </si>
  <si>
    <t xml:space="preserve">tract</t>
  </si>
  <si>
    <t xml:space="preserve">496/</t>
  </si>
  <si>
    <t xml:space="preserve">2242)</t>
  </si>
  <si>
    <t xml:space="preserve">DECLARAN
u</t>
  </si>
  <si>
    <t xml:space="preserve">खरप</t>
  </si>
  <si>
    <t xml:space="preserve">75761</t>
  </si>
  <si>
    <t xml:space="preserve">25261</t>
  </si>
  <si>
    <t xml:space="preserve">26142...</t>
  </si>
  <si>
    <t xml:space="preserve">33155</t>
  </si>
  <si>
    <t xml:space="preserve">7133</t>
  </si>
  <si>
    <t xml:space="preserve">4433.</t>
  </si>
  <si>
    <t xml:space="preserve">-4241</t>
  </si>
  <si>
    <t xml:space="preserve">moty</t>
  </si>
  <si>
    <t xml:space="preserve">4244</t>
  </si>
  <si>
    <t xml:space="preserve">2/668 I</t>
  </si>
  <si>
    <t xml:space="preserve">रखरप</t>
  </si>
  <si>
    <t xml:space="preserve">かけてい</t>
  </si>
  <si>
    <t xml:space="preserve">22412</t>
  </si>
  <si>
    <t xml:space="preserve">uter</t>
  </si>
  <si>
    <t xml:space="preserve">4416</t>
  </si>
  <si>
    <t xml:space="preserve">613</t>
  </si>
  <si>
    <t xml:space="preserve">43 11</t>
  </si>
  <si>
    <t xml:space="preserve">4333</t>
  </si>
  <si>
    <t xml:space="preserve">423</t>
  </si>
  <si>
    <t xml:space="preserve">41111</t>
  </si>
  <si>
    <t xml:space="preserve">377</t>
  </si>
  <si>
    <t xml:space="preserve">7tth</t>
  </si>
  <si>
    <t xml:space="preserve">22d</t>
  </si>
  <si>
    <t xml:space="preserve">846</t>
  </si>
  <si>
    <t xml:space="preserve">3134</t>
  </si>
  <si>
    <t xml:space="preserve">पउथ</t>
  </si>
  <si>
    <t xml:space="preserve">266</t>
  </si>
  <si>
    <t xml:space="preserve">rct</t>
  </si>
  <si>
    <t xml:space="preserve">554</t>
  </si>
  <si>
    <t xml:space="preserve">12664</t>
  </si>
  <si>
    <t xml:space="preserve">-72644</t>
  </si>
  <si>
    <t xml:space="preserve">1972</t>
  </si>
  <si>
    <t xml:space="preserve">433</t>
  </si>
  <si>
    <t xml:space="preserve">ENTANT</t>
  </si>
  <si>
    <t xml:space="preserve">344</t>
  </si>
  <si>
    <t xml:space="preserve">1742</t>
  </si>
  <si>
    <t xml:space="preserve">143</t>
  </si>
  <si>
    <t xml:space="preserve">4666</t>
  </si>
  <si>
    <t xml:space="preserve">J 144</t>
  </si>
  <si>
    <t xml:space="preserve">4772</t>
  </si>
  <si>
    <t xml:space="preserve">69</t>
  </si>
  <si>
    <t xml:space="preserve">+22</t>
  </si>
  <si>
    <t xml:space="preserve">142</t>
  </si>
  <si>
    <t xml:space="preserve">1 644</t>
  </si>
  <si>
    <t xml:space="preserve">1644
4.992</t>
  </si>
  <si>
    <t xml:space="preserve">243</t>
  </si>
  <si>
    <t xml:space="preserve">Y
423</t>
  </si>
  <si>
    <t xml:space="preserve">4443</t>
  </si>
  <si>
    <t xml:space="preserve">20
W</t>
  </si>
  <si>
    <t xml:space="preserve">30 04 082 835 194</t>
  </si>
  <si>
    <t xml:space="preserve">9 996 164</t>
  </si>
  <si>
    <t xml:space="preserve">MAXIMILIEN
10 10 1990</t>
  </si>
  <si>
    <t xml:space="preserve">10 10 1990
33
LIBOURNE</t>
  </si>
  <si>
    <t xml:space="preserve">LIBOURNE</t>
  </si>
  <si>
    <t xml:space="preserve">Corrinar
COGNAC
usage sans le prenom</t>
  </si>
  <si>
    <t xml:space="preserve">test.ia.tdir@gmail.com
0</t>
  </si>
  <si>
    <t xml:space="preserve">test, las. taiR (2) gmail.com.</t>
  </si>
  <si>
    <t xml:space="preserve">Chata</t>
  </si>
  <si>
    <t xml:space="preserve">||
اما 2</t>
  </si>
  <si>
    <t xml:space="preserve">avour</t>
  </si>
  <si>
    <t xml:space="preserve">nvalidit</t>
  </si>
  <si>
    <t xml:space="preserve">Va</t>
  </si>
  <si>
    <t xml:space="preserve">renom
ned de hasso</t>
  </si>
  <si>
    <t xml:space="preserve">INFORMATIONS
Comment
ca va
???-</t>
  </si>
  <si>
    <t xml:space="preserve">-14257</t>
  </si>
  <si>
    <r>
      <rPr>
        <sz val="11"/>
        <color rgb="FF000000"/>
        <rFont val="Arial"/>
        <family val="0"/>
        <charset val="1"/>
      </rPr>
      <t xml:space="preserve">232
</t>
    </r>
    <r>
      <rPr>
        <sz val="11"/>
        <color rgb="FF000000"/>
        <rFont val="Noto Sans CJK SC"/>
        <family val="2"/>
        <charset val="1"/>
      </rPr>
      <t xml:space="preserve">ㄹ</t>
    </r>
  </si>
  <si>
    <t xml:space="preserve">3
73H30</t>
  </si>
  <si>
    <t xml:space="preserve">959</t>
  </si>
  <si>
    <t xml:space="preserve">SISTE
teat</t>
  </si>
  <si>
    <t xml:space="preserve">5891
-</t>
  </si>
  <si>
    <t xml:space="preserve">205</t>
  </si>
  <si>
    <t xml:space="preserve">DECLARANT
T22</t>
  </si>
  <si>
    <t xml:space="preserve">โal</t>
  </si>
  <si>
    <t xml:space="preserve">오</t>
  </si>
  <si>
    <t xml:space="preserve">DECLARANT 11</t>
  </si>
  <si>
    <t xml:space="preserve">874</t>
  </si>
  <si>
    <t xml:space="preserve">: 247</t>
  </si>
  <si>
    <t xml:space="preserve">8th</t>
  </si>
  <si>
    <t xml:space="preserve">6&amp;t" N</t>
  </si>
  <si>
    <t xml:space="preserve">8gg</t>
  </si>
  <si>
    <t xml:space="preserve">JZ</t>
  </si>
  <si>
    <t xml:space="preserve">str</t>
  </si>
  <si>
    <t xml:space="preserve">SS</t>
  </si>
  <si>
    <t xml:space="preserve">#t</t>
  </si>
  <si>
    <t xml:space="preserve">a a</t>
  </si>
  <si>
    <t xml:space="preserve">- 567</t>
  </si>
  <si>
    <t xml:space="preserve">INCONNU</t>
  </si>
  <si>
    <t xml:space="preserve">152</t>
  </si>
  <si>
    <t xml:space="preserve">87</t>
  </si>
  <si>
    <t xml:space="preserve">IN
4х</t>
  </si>
  <si>
    <t xml:space="preserve">for your</t>
  </si>
  <si>
    <t xml:space="preserve">19 480</t>
  </si>
  <si>
    <t xml:space="preserve">१५४</t>
  </si>
  <si>
    <t xml:space="preserve">-
ทน</t>
  </si>
  <si>
    <t xml:space="preserve">55.</t>
  </si>
  <si>
    <t xml:space="preserve">210.</t>
  </si>
  <si>
    <t xml:space="preserve">985</t>
  </si>
  <si>
    <t xml:space="preserve">4567</t>
  </si>
  <si>
    <t xml:space="preserve">432</t>
  </si>
  <si>
    <t xml:space="preserve">saray</t>
  </si>
  <si>
    <t xml:space="preserve">30 04 111 610 353</t>
  </si>
  <si>
    <t xml:space="preserve">9 996 477</t>
  </si>
  <si>
    <t xml:space="preserve">CONSTANCE
18.06 1984
le</t>
  </si>
  <si>
    <t xml:space="preserve">18 06 1984
33
MARANSIN</t>
  </si>
  <si>
    <t xml:space="preserve">948
50 αν</t>
  </si>
  <si>
    <t xml:space="preserve">MARANSIN</t>
  </si>
  <si>
    <t xml:space="preserve">COMMUNE OU PATS SI NÉ(E) À L'ÉTRANGER</t>
  </si>
  <si>
    <t xml:space="preserve">Corriger
(hom a usuge sons le
LOUPTAC
TiPiAC</t>
  </si>
  <si>
    <t xml:space="preserve">10/05/2023</t>
  </si>
  <si>
    <t xml:space="preserve">X
H</t>
  </si>
  <si>
    <t xml:space="preserve">PL 20</t>
  </si>
  <si>
    <t xml:space="preserve">fllVd</t>
  </si>
  <si>
    <t xml:space="preserve">Nom, prenom
ned de horsso</t>
  </si>
  <si>
    <t xml:space="preserve">79 997</t>
  </si>
  <si>
    <t xml:space="preserve">17 197</t>
  </si>
  <si>
    <t xml:space="preserve">-77367</t>
  </si>
  <si>
    <t xml:space="preserve">F
Me</t>
  </si>
  <si>
    <t xml:space="preserve">13665</t>
  </si>
  <si>
    <t xml:space="preserve">ECLARANT 1
DE</t>
  </si>
  <si>
    <t xml:space="preserve">st96</t>
  </si>
  <si>
    <t xml:space="preserve">DECLARANT 2
to</t>
  </si>
  <si>
    <t xml:space="preserve">47667</t>
  </si>
  <si>
    <t xml:space="preserve">4538</t>
  </si>
  <si>
    <t xml:space="preserve">C itc</t>
  </si>
  <si>
    <t xml:space="preserve">-37775.</t>
  </si>
  <si>
    <t xml:space="preserve">athlte</t>
  </si>
  <si>
    <t xml:space="preserve">カリタタミ</t>
  </si>
  <si>
    <t xml:space="preserve">44695</t>
  </si>
  <si>
    <t xml:space="preserve">1287</t>
  </si>
  <si>
    <t xml:space="preserve">7384</t>
  </si>
  <si>
    <t xml:space="preserve">535</t>
  </si>
  <si>
    <t xml:space="preserve">26006</t>
  </si>
  <si>
    <t xml:space="preserve">30 994</t>
  </si>
  <si>
    <t xml:space="preserve">37759</t>
  </si>
  <si>
    <t xml:space="preserve">32942</t>
  </si>
  <si>
    <t xml:space="preserve">37947</t>
  </si>
  <si>
    <t xml:space="preserve">S 0
to ob</t>
  </si>
  <si>
    <t xml:space="preserve">788887</t>
  </si>
  <si>
    <t xml:space="preserve">:36745</t>
  </si>
  <si>
    <t xml:space="preserve">39664</t>
  </si>
  <si>
    <t xml:space="preserve">47378</t>
  </si>
  <si>
    <t xml:space="preserve">144657</t>
  </si>
  <si>
    <t xml:space="preserve">tt96s'
65</t>
  </si>
  <si>
    <t xml:space="preserve">4857</t>
  </si>
  <si>
    <t xml:space="preserve">35 365</t>
  </si>
  <si>
    <t xml:space="preserve">66 755</t>
  </si>
  <si>
    <t xml:space="preserve">26432</t>
  </si>
  <si>
    <t xml:space="preserve">38997</t>
  </si>
  <si>
    <t xml:space="preserve">3st tyc</t>
  </si>
  <si>
    <t xml:space="preserve">67734</t>
  </si>
  <si>
    <t xml:space="preserve">6 )</t>
  </si>
  <si>
    <t xml:space="preserve">44675</t>
  </si>
  <si>
    <t xml:space="preserve">to to
2</t>
  </si>
  <si>
    <t xml:space="preserve">克力</t>
  </si>
  <si>
    <t xml:space="preserve">12927</t>
  </si>
  <si>
    <t xml:space="preserve">43134</t>
  </si>
  <si>
    <t xml:space="preserve">37375</t>
  </si>
  <si>
    <t xml:space="preserve">J c p p 2</t>
  </si>
  <si>
    <t xml:space="preserve">39975</t>
  </si>
  <si>
    <t xml:space="preserve">286</t>
  </si>
  <si>
    <t xml:space="preserve">3.</t>
  </si>
  <si>
    <t xml:space="preserve">the wor</t>
  </si>
  <si>
    <t xml:space="preserve">4775</t>
  </si>
  <si>
    <t xml:space="preserve">20 687</t>
  </si>
  <si>
    <t xml:space="preserve">ТОВ</t>
  </si>
  <si>
    <t xml:space="preserve">39567</t>
  </si>
  <si>
    <t xml:space="preserve">27665</t>
  </si>
  <si>
    <t xml:space="preserve">-35445</t>
  </si>
  <si>
    <t xml:space="preserve">steg!</t>
  </si>
  <si>
    <t xml:space="preserve">7585</t>
  </si>
  <si>
    <t xml:space="preserve">ersr.
t</t>
  </si>
  <si>
    <t xml:space="preserve">1517</t>
  </si>
  <si>
    <t xml:space="preserve">-1785</t>
  </si>
  <si>
    <t xml:space="preserve">360
240</t>
  </si>
  <si>
    <t xml:space="preserve">-3557</t>
  </si>
  <si>
    <t xml:space="preserve">terr</t>
  </si>
  <si>
    <t xml:space="preserve">44273</t>
  </si>
  <si>
    <t xml:space="preserve">ZVEIE</t>
  </si>
  <si>
    <r>
      <rPr>
        <sz val="11"/>
        <color rgb="FF000000"/>
        <rFont val="Arial"/>
        <family val="0"/>
        <charset val="1"/>
      </rPr>
      <t xml:space="preserve">30
INGSX
</t>
    </r>
    <r>
      <rPr>
        <sz val="11"/>
        <color rgb="FF000000"/>
        <rFont val="Noto Sans CJK SC"/>
        <family val="2"/>
        <charset val="1"/>
      </rPr>
      <t xml:space="preserve">事数</t>
    </r>
  </si>
  <si>
    <t xml:space="preserve">30 04 175 948 305</t>
  </si>
  <si>
    <t xml:space="preserve">2 30 04 201 029 347</t>
  </si>
  <si>
    <t xml:space="preserve">9 997 813</t>
  </si>
  <si>
    <t xml:space="preserve">Allie du Parc</t>
  </si>
  <si>
    <t xml:space="preserve">о 140</t>
  </si>
  <si>
    <t xml:space="preserve">TOURRETTES-SUR-LOUP</t>
  </si>
  <si>
    <t xml:space="preserve">분</t>
  </si>
  <si>
    <t xml:space="preserve">OPRIÉTAIRE
LOCATAIRE COLOCATAIRE HÉBERGE GRATUITEMENT</t>
  </si>
  <si>
    <t xml:space="preserve">SAMUEL YVES
14 11 1993</t>
  </si>
  <si>
    <t xml:space="preserve">14 11 1993
99
CAMEROUN</t>
  </si>
  <si>
    <t xml:space="preserve">CAMEROUN</t>
  </si>
  <si>
    <t xml:space="preserve">COMMUNE OU PAYS SINE(E) À L'ETRANGER</t>
  </si>
  <si>
    <t xml:space="preserve">Corrinar
UMTITI
Suns le pro</t>
  </si>
  <si>
    <t xml:space="preserve">07.04.12.18.02</t>
  </si>
  <si>
    <t xml:space="preserve">0003 10</t>
  </si>
  <si>
    <t xml:space="preserve">symu@ gmail.com</t>
  </si>
  <si>
    <t xml:space="preserve">CASTEL</t>
  </si>
  <si>
    <t xml:space="preserve">LEA
01 12 1998</t>
  </si>
  <si>
    <t xml:space="preserve">01 12 1998
03
MARSEILLE</t>
  </si>
  <si>
    <t xml:space="preserve">03</t>
  </si>
  <si>
    <t xml:space="preserve">COMMUNE OU PAYS SINE(E) A L'ETRANGER</t>
  </si>
  <si>
    <t xml:space="preserve">06.06.12.18. Trorringt</t>
  </si>
  <si>
    <t xml:space="preserve">La</t>
  </si>
  <si>
    <t xml:space="preserve">3
P</t>
  </si>
  <si>
    <t xml:space="preserve">Tourretts su
loup</t>
  </si>
  <si>
    <t xml:space="preserve">ние</t>
  </si>
  <si>
    <t xml:space="preserve">AUDUP</t>
  </si>
  <si>
    <t xml:space="preserve">RAISIN Trouvere</t>
  </si>
  <si>
    <t xml:space="preserve">e/o6(uo៨</t>
  </si>
  <si>
    <t xml:space="preserve">NOUMEA</t>
  </si>
  <si>
    <t xml:space="preserve">THE</t>
  </si>
  <si>
    <t xml:space="preserve">validite 20</t>
  </si>
  <si>
    <t xml:space="preserve">ROMANEE Conte 10/11/1953</t>
  </si>
  <si>
    <t xml:space="preserve">INFORMATIONS
Ya trop d'hirondelles ou
du changer de trottoirs.
trop de Corbeaux, elle a</t>
  </si>
  <si>
    <t xml:space="preserve">47556</t>
  </si>
  <si>
    <t xml:space="preserve">433
SAM</t>
  </si>
  <si>
    <t xml:space="preserve">OC</t>
  </si>
  <si>
    <t xml:space="preserve">786</t>
  </si>
  <si>
    <t xml:space="preserve">9914</t>
  </si>
  <si>
    <t xml:space="preserve">DECLARANT
116691</t>
  </si>
  <si>
    <t xml:space="preserve">1442</t>
  </si>
  <si>
    <t xml:space="preserve">434</t>
  </si>
  <si>
    <t xml:space="preserve">カカレ</t>
  </si>
  <si>
    <t xml:space="preserve">27695
क</t>
  </si>
  <si>
    <t xml:space="preserve">4133</t>
  </si>
  <si>
    <t xml:space="preserve">74223</t>
  </si>
  <si>
    <t xml:space="preserve">E
darat</t>
  </si>
  <si>
    <t xml:space="preserve">3344</t>
  </si>
  <si>
    <t xml:space="preserve">377+</t>
  </si>
  <si>
    <t xml:space="preserve">SCU</t>
  </si>
  <si>
    <t xml:space="preserve">-5674</t>
  </si>
  <si>
    <t xml:space="preserve">3/11
2</t>
  </si>
  <si>
    <t xml:space="preserve">उमा</t>
  </si>
  <si>
    <t xml:space="preserve">2246</t>
  </si>
  <si>
    <t xml:space="preserve">-13442</t>
  </si>
  <si>
    <t xml:space="preserve">4246</t>
  </si>
  <si>
    <t xml:space="preserve">4123</t>
  </si>
  <si>
    <t xml:space="preserve">S
4776</t>
  </si>
  <si>
    <t xml:space="preserve">1344</t>
  </si>
  <si>
    <t xml:space="preserve">(2</t>
  </si>
  <si>
    <t xml:space="preserve">N
433</t>
  </si>
  <si>
    <t xml:space="preserve">4311</t>
  </si>
  <si>
    <t xml:space="preserve">++9
t</t>
  </si>
  <si>
    <t xml:space="preserve">PES</t>
  </si>
  <si>
    <t xml:space="preserve">855</t>
  </si>
  <si>
    <t xml:space="preserve">99in</t>
  </si>
  <si>
    <t xml:space="preserve">fottr</t>
  </si>
  <si>
    <t xml:space="preserve">FANT</t>
  </si>
  <si>
    <t xml:space="preserve">any MOULIE</t>
  </si>
  <si>
    <t xml:space="preserve">2133.</t>
  </si>
  <si>
    <t xml:space="preserve">6617</t>
  </si>
  <si>
    <t xml:space="preserve">997</t>
  </si>
  <si>
    <t xml:space="preserve">bot</t>
  </si>
  <si>
    <t xml:space="preserve">CHARGE
76</t>
  </si>
  <si>
    <t xml:space="preserve">246</t>
  </si>
  <si>
    <t xml:space="preserve">6122</t>
  </si>
  <si>
    <t xml:space="preserve">2IL</t>
  </si>
  <si>
    <t xml:space="preserve">261</t>
  </si>
  <si>
    <t xml:space="preserve">DECLARANT 1
MCH</t>
  </si>
  <si>
    <t xml:space="preserve">·1264</t>
  </si>
  <si>
    <t xml:space="preserve">2666</t>
  </si>
  <si>
    <t xml:space="preserve">-24</t>
  </si>
  <si>
    <t xml:space="preserve">423.</t>
  </si>
  <si>
    <t xml:space="preserve">NA
PARKS
ATA</t>
  </si>
  <si>
    <t xml:space="preserve">30 04 200 997 315</t>
  </si>
  <si>
    <t xml:space="preserve">9 997 046</t>
  </si>
  <si>
    <t xml:space="preserve">1999
2022</t>
  </si>
  <si>
    <t xml:space="preserve">RUE
DE
LA
LUNE</t>
  </si>
  <si>
    <t xml:space="preserve">එය
o</t>
  </si>
  <si>
    <t xml:space="preserve">NANTERRE</t>
  </si>
  <si>
    <t xml:space="preserve">ro</t>
  </si>
  <si>
    <t xml:space="preserve">PENTAIRE LOCATAIRE COLOCATAIRE HÉBERGE GRATUITEMENT</t>
  </si>
  <si>
    <t xml:space="preserve">NOMIA
01.01 1900</t>
  </si>
  <si>
    <t xml:space="preserve">01 01 1900
94
CRETEIL</t>
  </si>
  <si>
    <t xml:space="preserve">CRETEIL</t>
  </si>
  <si>
    <t xml:space="preserve">Corrigar
ASTRO
om a usage sans le preno</t>
  </si>
  <si>
    <t xml:space="preserve">Corrin</t>
  </si>
  <si>
    <t xml:space="preserve">2
NANTERRE</t>
  </si>
  <si>
    <t xml:space="preserve">голли
до</t>
  </si>
  <si>
    <t xml:space="preserve">1999 2022</t>
  </si>
  <si>
    <t xml:space="preserve">lotl 2022</t>
  </si>
  <si>
    <t xml:space="preserve">22
0646
2022</t>
  </si>
  <si>
    <t xml:space="preserve">20222
2022</t>
  </si>
  <si>
    <t xml:space="preserve">2023
2022</t>
  </si>
  <si>
    <t xml:space="preserve">PX</t>
  </si>
  <si>
    <t xml:space="preserve">le</t>
  </si>
  <si>
    <t xml:space="preserve">ㅇㄹㅇ</t>
  </si>
  <si>
    <t xml:space="preserve">зда</t>
  </si>
  <si>
    <t xml:space="preserve">ANT
MAN</t>
  </si>
  <si>
    <t xml:space="preserve">20/01/20</t>
  </si>
  <si>
    <t xml:space="preserve">GUEPE WOVAN</t>
  </si>
  <si>
    <t xml:space="preserve">25 12/20</t>
  </si>
  <si>
    <t xml:space="preserve">ਖਰ</t>
  </si>
  <si>
    <t xml:space="preserve">Nom, prenom
de huissunce</t>
  </si>
  <si>
    <t xml:space="preserve">사</t>
  </si>
  <si>
    <t xml:space="preserve">ASTERIX
FRED</t>
  </si>
  <si>
    <t xml:space="preserve">02/03/02</t>
  </si>
  <si>
    <t xml:space="preserve">OBELIK
3060 17
FREDO</t>
  </si>
  <si>
    <t xml:space="preserve">05/04/03
SE
1979</t>
  </si>
  <si>
    <t xml:space="preserve">INFORMATIONS
BRU LER
deux
La chandelles PAR les
Bouts</t>
  </si>
  <si>
    <t xml:space="preserve">80 10</t>
  </si>
  <si>
    <t xml:space="preserve">8061
д</t>
  </si>
  <si>
    <t xml:space="preserve">13 10</t>
  </si>
  <si>
    <t xml:space="preserve">:Suzo
20</t>
  </si>
  <si>
    <t xml:space="preserve">•5180</t>
  </si>
  <si>
    <t xml:space="preserve">JCHEZ
2015
جھے</t>
  </si>
  <si>
    <t xml:space="preserve">SS
SA...</t>
  </si>
  <si>
    <t xml:space="preserve">•3110</t>
  </si>
  <si>
    <t xml:space="preserve">F5321</t>
  </si>
  <si>
    <t xml:space="preserve">5326</t>
  </si>
  <si>
    <t xml:space="preserve">ماءك -</t>
  </si>
  <si>
    <t xml:space="preserve">So 21</t>
  </si>
  <si>
    <t xml:space="preserve">110111</t>
  </si>
  <si>
    <t xml:space="preserve">-1945</t>
  </si>
  <si>
    <t xml:space="preserve">v</t>
  </si>
  <si>
    <t xml:space="preserve">глол</t>
  </si>
  <si>
    <t xml:space="preserve">2404</t>
  </si>
  <si>
    <t xml:space="preserve">Sool</t>
  </si>
  <si>
    <t xml:space="preserve">مک
zet</t>
  </si>
  <si>
    <t xml:space="preserve">hot</t>
  </si>
  <si>
    <t xml:space="preserve">26 203</t>
  </si>
  <si>
    <t xml:space="preserve">oirs</t>
  </si>
  <si>
    <r>
      <rPr>
        <sz val="11"/>
        <color rgb="FF000000"/>
        <rFont val="Arial"/>
        <family val="0"/>
        <charset val="1"/>
      </rPr>
      <t xml:space="preserve">C
</t>
    </r>
    <r>
      <rPr>
        <sz val="11"/>
        <color rgb="FF000000"/>
        <rFont val="Noto Sans CJK SC"/>
        <family val="2"/>
        <charset val="1"/>
      </rPr>
      <t xml:space="preserve">가</t>
    </r>
  </si>
  <si>
    <t xml:space="preserve">6-</t>
  </si>
  <si>
    <t xml:space="preserve">سد 23</t>
  </si>
  <si>
    <t xml:space="preserve">8023</t>
  </si>
  <si>
    <t xml:space="preserve">8140</t>
  </si>
  <si>
    <t xml:space="preserve">151</t>
  </si>
  <si>
    <t xml:space="preserve">+3840.</t>
  </si>
  <si>
    <t xml:space="preserve">1
557</t>
  </si>
  <si>
    <t xml:space="preserve">- 5220</t>
  </si>
  <si>
    <t xml:space="preserve">3322</t>
  </si>
  <si>
    <t xml:space="preserve">•Ssho
SS</t>
  </si>
  <si>
    <t xml:space="preserve">ECLAR
e
77</t>
  </si>
  <si>
    <t xml:space="preserve">थ्</t>
  </si>
  <si>
    <t xml:space="preserve">3453</t>
  </si>
  <si>
    <t xml:space="preserve">Hin</t>
  </si>
  <si>
    <t xml:space="preserve">8021</t>
  </si>
  <si>
    <t xml:space="preserve">०६९</t>
  </si>
  <si>
    <t xml:space="preserve">S
400.</t>
  </si>
  <si>
    <t xml:space="preserve">-24 g</t>
  </si>
  <si>
    <t xml:space="preserve">Soolo</t>
  </si>
  <si>
    <t xml:space="preserve">- 1250</t>
  </si>
  <si>
    <t xml:space="preserve">2520</t>
  </si>
  <si>
    <t xml:space="preserve">se</t>
  </si>
  <si>
    <t xml:space="preserve">34015</t>
  </si>
  <si>
    <t xml:space="preserve">3830</t>
  </si>
  <si>
    <t xml:space="preserve">Size.</t>
  </si>
  <si>
    <t xml:space="preserve">5724
جر</t>
  </si>
  <si>
    <t xml:space="preserve">. 3425</t>
  </si>
  <si>
    <t xml:space="preserve">- 40 2 1</t>
  </si>
  <si>
    <t xml:space="preserve">S
доче</t>
  </si>
  <si>
    <t xml:space="preserve">کہا</t>
  </si>
  <si>
    <t xml:space="preserve">8345</t>
  </si>
  <si>
    <t xml:space="preserve">08455</t>
  </si>
  <si>
    <t xml:space="preserve">assoo</t>
  </si>
  <si>
    <t xml:space="preserve">(295</t>
  </si>
  <si>
    <t xml:space="preserve">2562/</t>
  </si>
  <si>
    <t xml:space="preserve">Moolo</t>
  </si>
  <si>
    <t xml:space="preserve">4olo</t>
  </si>
  <si>
    <t xml:space="preserve">5023</t>
  </si>
  <si>
    <t xml:space="preserve">2051</t>
  </si>
  <si>
    <t xml:space="preserve">مد؟</t>
  </si>
  <si>
    <t xml:space="preserve">401</t>
  </si>
  <si>
    <t xml:space="preserve">LO% =</t>
  </si>
  <si>
    <t xml:space="preserve">8275</t>
  </si>
  <si>
    <t xml:space="preserve">5 3 2</t>
  </si>
  <si>
    <t xml:space="preserve">کر کرتے</t>
  </si>
  <si>
    <t xml:space="preserve">но 36</t>
  </si>
  <si>
    <t xml:space="preserve">1210</t>
  </si>
  <si>
    <t xml:space="preserve">러</t>
  </si>
  <si>
    <t xml:space="preserve">४९१०
39</t>
  </si>
  <si>
    <t xml:space="preserve">0766</t>
  </si>
  <si>
    <t xml:space="preserve">0 25.</t>
  </si>
  <si>
    <t xml:space="preserve">0085</t>
  </si>
  <si>
    <t xml:space="preserve">зад</t>
  </si>
  <si>
    <t xml:space="preserve">صا ما
ن بار</t>
  </si>
  <si>
    <t xml:space="preserve">мно</t>
  </si>
  <si>
    <t xml:space="preserve">лил</t>
  </si>
  <si>
    <t xml:space="preserve">12.</t>
  </si>
  <si>
    <t xml:space="preserve">म
22</t>
  </si>
  <si>
    <t xml:space="preserve">2523</t>
  </si>
  <si>
    <t xml:space="preserve">си</t>
  </si>
  <si>
    <t xml:space="preserve">782</t>
  </si>
  <si>
    <t xml:space="preserve">883</t>
  </si>
  <si>
    <t xml:space="preserve">868
इ</t>
  </si>
  <si>
    <t xml:space="preserve">1851</t>
  </si>
  <si>
    <t xml:space="preserve">sust</t>
  </si>
  <si>
    <t xml:space="preserve">PIED
NICKELE</t>
  </si>
  <si>
    <t xml:space="preserve">sool</t>
  </si>
  <si>
    <t xml:space="preserve">SAdd</t>
  </si>
  <si>
    <t xml:space="preserve">- Site</t>
  </si>
  <si>
    <t xml:space="preserve">5113</t>
  </si>
  <si>
    <t xml:space="preserve">113</t>
  </si>
  <si>
    <t xml:space="preserve">अ</t>
  </si>
  <si>
    <t xml:space="preserve">8445</t>
  </si>
  <si>
    <t xml:space="preserve">met
enemy
SpiRou
FANTASO</t>
  </si>
  <si>
    <t xml:space="preserve">god</t>
  </si>
  <si>
    <t xml:space="preserve">صله</t>
  </si>
  <si>
    <t xml:space="preserve">5
956</t>
  </si>
  <si>
    <t xml:space="preserve">95%
S</t>
  </si>
  <si>
    <t xml:space="preserve">3 ss</t>
  </si>
  <si>
    <t xml:space="preserve">7भ</t>
  </si>
  <si>
    <t xml:space="preserve">PER
ERS
A CHARGE
951</t>
  </si>
  <si>
    <t xml:space="preserve">9ss
4</t>
  </si>
  <si>
    <t xml:space="preserve">て</t>
  </si>
  <si>
    <t xml:space="preserve">756</t>
  </si>
  <si>
    <t xml:space="preserve">781</t>
  </si>
  <si>
    <t xml:space="preserve">ј 791</t>
  </si>
  <si>
    <t xml:space="preserve">2100
ed</t>
  </si>
  <si>
    <t xml:space="preserve">2100
е</t>
  </si>
  <si>
    <t xml:space="preserve">Y100</t>
  </si>
  <si>
    <t xml:space="preserve">88
A</t>
  </si>
  <si>
    <t xml:space="preserve">१९००</t>
  </si>
  <si>
    <t xml:space="preserve">DECLARANT 2
21</t>
  </si>
  <si>
    <t xml:space="preserve">Eloo</t>
  </si>
  <si>
    <t xml:space="preserve">x 3203
X</t>
  </si>
  <si>
    <t xml:space="preserve">13303</t>
  </si>
  <si>
    <t xml:space="preserve">123304</t>
  </si>
  <si>
    <t xml:space="preserve">31.4</t>
  </si>
  <si>
    <t xml:space="preserve">ΖΟΥΣ</t>
  </si>
  <si>
    <t xml:space="preserve">Shro</t>
  </si>
  <si>
    <t xml:space="preserve">-6000.</t>
  </si>
  <si>
    <t xml:space="preserve">GOO
Sood</t>
  </si>
  <si>
    <t xml:space="preserve">с
665</t>
  </si>
  <si>
    <t xml:space="preserve">Yev
XX.50
A</t>
  </si>
  <si>
    <t xml:space="preserve">30 04 237 444 481</t>
  </si>
  <si>
    <t xml:space="preserve">230 04 237 450 487</t>
  </si>
  <si>
    <t xml:space="preserve">9 997 191</t>
  </si>
  <si>
    <t xml:space="preserve">RUE
DULES FERRY
ferey</t>
  </si>
  <si>
    <t xml:space="preserve">6
stood
10</t>
  </si>
  <si>
    <t xml:space="preserve">ACCONS</t>
  </si>
  <si>
    <t xml:space="preserve">TARTU-</t>
  </si>
  <si>
    <t xml:space="preserve">FF</t>
  </si>
  <si>
    <t xml:space="preserve">PROPRIETAIRE LOCATAIRE COLOCATAIRE HÉBERGE GRATUITEMENT</t>
  </si>
  <si>
    <t xml:space="preserve">DUROVRAY
01.01 1956</t>
  </si>
  <si>
    <t xml:space="preserve">Corriger
DUROVRAY
a usage sans le pren</t>
  </si>
  <si>
    <t xml:space="preserve">ocor of deco</t>
  </si>
  <si>
    <t xml:space="preserve">06 06 of
ос</t>
  </si>
  <si>
    <t xml:space="preserve">PRENOM-JEC
01 01 1956</t>
  </si>
  <si>
    <t xml:space="preserve">PARDUROVRAY</t>
  </si>
  <si>
    <t xml:space="preserve">rinaz</t>
  </si>
  <si>
    <t xml:space="preserve">ارها /
ء/21</t>
  </si>
  <si>
    <t xml:space="preserve">20152022</t>
  </si>
  <si>
    <t xml:space="preserve">2019
2022</t>
  </si>
  <si>
    <t xml:space="preserve">23 456 67891123</t>
  </si>
  <si>
    <t xml:space="preserve">2019 2022</t>
  </si>
  <si>
    <t xml:space="preserve">200
2022</t>
  </si>
  <si>
    <t xml:space="preserve">гоонг
2022</t>
  </si>
  <si>
    <t xml:space="preserve">୧୦</t>
  </si>
  <si>
    <t xml:space="preserve">002</t>
  </si>
  <si>
    <t xml:space="preserve">JHON
Do</t>
  </si>
  <si>
    <t xml:space="preserve">4/0 اہل</t>
  </si>
  <si>
    <t xml:space="preserve">JOHNNY FRED</t>
  </si>
  <si>
    <t xml:space="preserve">Solsaso</t>
  </si>
  <si>
    <t xml:space="preserve">Nont prenom
narsson</t>
  </si>
  <si>
    <t xml:space="preserve">WONDER WOMAN</t>
  </si>
  <si>
    <t xml:space="preserve">01101101</t>
  </si>
  <si>
    <t xml:space="preserve">FLASH
MAC QUENNE</t>
  </si>
  <si>
    <t xml:space="preserve">050508</t>
  </si>
  <si>
    <t xml:space="preserve">INFORMATIONS
peigner la girafe.</t>
  </si>
  <si>
    <t xml:space="preserve">2021</t>
  </si>
  <si>
    <t xml:space="preserve">3030</t>
  </si>
  <si>
    <t xml:space="preserve">orar</t>
  </si>
  <si>
    <t xml:space="preserve">- 3114</t>
  </si>
  <si>
    <t xml:space="preserve">aff</t>
  </si>
  <si>
    <t xml:space="preserve">Лоло</t>
  </si>
  <si>
    <t xml:space="preserve">crsv-</t>
  </si>
  <si>
    <t xml:space="preserve">مر33</t>
  </si>
  <si>
    <t xml:space="preserve">-нлиг</t>
  </si>
  <si>
    <t xml:space="preserve">лоло</t>
  </si>
  <si>
    <t xml:space="preserve">00211</t>
  </si>
  <si>
    <r>
      <rPr>
        <sz val="11"/>
        <color rgb="FF000000"/>
        <rFont val="Arial"/>
        <family val="0"/>
        <charset val="1"/>
      </rPr>
      <t xml:space="preserve">-</t>
    </r>
    <r>
      <rPr>
        <sz val="11"/>
        <color rgb="FF000000"/>
        <rFont val="Noto Sans CJK SC"/>
        <family val="2"/>
        <charset val="1"/>
      </rPr>
      <t xml:space="preserve">새
</t>
    </r>
    <r>
      <rPr>
        <sz val="11"/>
        <color rgb="FF000000"/>
        <rFont val="Arial"/>
        <family val="0"/>
        <charset val="1"/>
      </rPr>
      <t xml:space="preserve">Hoo</t>
    </r>
  </si>
  <si>
    <t xml:space="preserve">1012</t>
  </si>
  <si>
    <t xml:space="preserve">2144</t>
  </si>
  <si>
    <t xml:space="preserve">2565</t>
  </si>
  <si>
    <t xml:space="preserve">34800</t>
  </si>
  <si>
    <t xml:space="preserve">DECLARANT 2
Artest</t>
  </si>
  <si>
    <t xml:space="preserve">9990</t>
  </si>
  <si>
    <t xml:space="preserve">9920</t>
  </si>
  <si>
    <t xml:space="preserve">влиг</t>
  </si>
  <si>
    <t xml:space="preserve">1
चनन</t>
  </si>
  <si>
    <t xml:space="preserve">aal</t>
  </si>
  <si>
    <t xml:space="preserve">-3111</t>
  </si>
  <si>
    <t xml:space="preserve">F1010</t>
  </si>
  <si>
    <t xml:space="preserve">4THY</t>
  </si>
  <si>
    <t xml:space="preserve">33М</t>
  </si>
  <si>
    <t xml:space="preserve">14344</t>
  </si>
  <si>
    <t xml:space="preserve">ECLARA
re 70</t>
  </si>
  <si>
    <t xml:space="preserve">8151</t>
  </si>
  <si>
    <t xml:space="preserve">S1</t>
  </si>
  <si>
    <t xml:space="preserve">福</t>
  </si>
  <si>
    <t xml:space="preserve">1801</t>
  </si>
  <si>
    <t xml:space="preserve">3131</t>
  </si>
  <si>
    <t xml:space="preserve">988</t>
  </si>
  <si>
    <t xml:space="preserve">8820</t>
  </si>
  <si>
    <t xml:space="preserve">12 22</t>
  </si>
  <si>
    <t xml:space="preserve">وید که
S
S</t>
  </si>
  <si>
    <t xml:space="preserve">1119.</t>
  </si>
  <si>
    <t xml:space="preserve">- 2222</t>
  </si>
  <si>
    <t xml:space="preserve">ήδη</t>
  </si>
  <si>
    <t xml:space="preserve">-5001</t>
  </si>
  <si>
    <t xml:space="preserve">18PS</t>
  </si>
  <si>
    <t xml:space="preserve">24 24</t>
  </si>
  <si>
    <t xml:space="preserve">H6</t>
  </si>
  <si>
    <t xml:space="preserve">Zool</t>
  </si>
  <si>
    <t xml:space="preserve">9930</t>
  </si>
  <si>
    <t xml:space="preserve">2111</t>
  </si>
  <si>
    <t xml:space="preserve">8888</t>
  </si>
  <si>
    <t xml:space="preserve">-4444</t>
  </si>
  <si>
    <t xml:space="preserve">.r yr؟</t>
  </si>
  <si>
    <t xml:space="preserve">ΙΣ</t>
  </si>
  <si>
    <t xml:space="preserve">₹2523</t>
  </si>
  <si>
    <t xml:space="preserve">4440</t>
  </si>
  <si>
    <t xml:space="preserve">-5008</t>
  </si>
  <si>
    <t xml:space="preserve">8128</t>
  </si>
  <si>
    <t xml:space="preserve">시구</t>
  </si>
  <si>
    <t xml:space="preserve">-- 148</t>
  </si>
  <si>
    <t xml:space="preserve">-1800</t>
  </si>
  <si>
    <t xml:space="preserve">て。
2</t>
  </si>
  <si>
    <t xml:space="preserve">Z.
2003</t>
  </si>
  <si>
    <t xml:space="preserve">W
2004</t>
  </si>
  <si>
    <t xml:space="preserve">loob</t>
  </si>
  <si>
    <t xml:space="preserve">-
200</t>
  </si>
  <si>
    <t xml:space="preserve">206</t>
  </si>
  <si>
    <t xml:space="preserve">i i
6</t>
  </si>
  <si>
    <t xml:space="preserve">서</t>
  </si>
  <si>
    <t xml:space="preserve">ник</t>
  </si>
  <si>
    <t xml:space="preserve">목표</t>
  </si>
  <si>
    <t xml:space="preserve">zos</t>
  </si>
  <si>
    <t xml:space="preserve">зам</t>
  </si>
  <si>
    <t xml:space="preserve">仅</t>
  </si>
  <si>
    <t xml:space="preserve">TRON
MAN</t>
  </si>
  <si>
    <t xml:space="preserve">1330</t>
  </si>
  <si>
    <t xml:space="preserve">1
осе</t>
  </si>
  <si>
    <t xml:space="preserve">16.00</t>
  </si>
  <si>
    <t xml:space="preserve">S
400</t>
  </si>
  <si>
    <t xml:space="preserve">BAT
MAN</t>
  </si>
  <si>
    <t xml:space="preserve">1223</t>
  </si>
  <si>
    <t xml:space="preserve">51300</t>
  </si>
  <si>
    <t xml:space="preserve">0 220
5 1400</t>
  </si>
  <si>
    <t xml:space="preserve">1700</t>
  </si>
  <si>
    <t xml:space="preserve">Dre بارے</t>
  </si>
  <si>
    <t xml:space="preserve">The 00</t>
  </si>
  <si>
    <t xml:space="preserve">o
8 228</t>
  </si>
  <si>
    <t xml:space="preserve">-1500</t>
  </si>
  <si>
    <t xml:space="preserve">-333</t>
  </si>
  <si>
    <t xml:space="preserve">ww
m</t>
  </si>
  <si>
    <t xml:space="preserve">CHARGE
1020</t>
  </si>
  <si>
    <t xml:space="preserve">1600</t>
  </si>
  <si>
    <t xml:space="preserve">Y
11</t>
  </si>
  <si>
    <t xml:space="preserve">خ 22</t>
  </si>
  <si>
    <t xml:space="preserve">лосо</t>
  </si>
  <si>
    <t xml:space="preserve">rrr</t>
  </si>
  <si>
    <t xml:space="preserve">aire
869</t>
  </si>
  <si>
    <t xml:space="preserve">DECLARANT 1
7</t>
  </si>
  <si>
    <t xml:space="preserve">Pro</t>
  </si>
  <si>
    <t xml:space="preserve">холн</t>
  </si>
  <si>
    <t xml:space="preserve">полт</t>
  </si>
  <si>
    <t xml:space="preserve">140 1</t>
  </si>
  <si>
    <t xml:space="preserve">012</t>
  </si>
  <si>
    <t xml:space="preserve">018</t>
  </si>
  <si>
    <t xml:space="preserve">того</t>
  </si>
  <si>
    <t xml:space="preserve">очее</t>
  </si>
  <si>
    <r>
      <rPr>
        <sz val="11"/>
        <color rgb="FF000000"/>
        <rFont val="Arial"/>
        <family val="0"/>
        <charset val="1"/>
      </rPr>
      <t xml:space="preserve">a!&lt;
</t>
    </r>
    <r>
      <rPr>
        <sz val="11"/>
        <color rgb="FF000000"/>
        <rFont val="Noto Sans CJK SC"/>
        <family val="2"/>
        <charset val="1"/>
      </rPr>
      <t xml:space="preserve">甜
</t>
    </r>
    <r>
      <rPr>
        <sz val="11"/>
        <color rgb="FF000000"/>
        <rFont val="Arial"/>
        <family val="0"/>
        <charset val="1"/>
      </rPr>
      <t xml:space="preserve">X</t>
    </r>
  </si>
  <si>
    <t xml:space="preserve">30 04 099 637 133</t>
  </si>
  <si>
    <t xml:space="preserve">30 04 113 947 135</t>
  </si>
  <si>
    <t xml:space="preserve">9 997 192</t>
  </si>
  <si>
    <t xml:space="preserve">- 1899 2022</t>
  </si>
  <si>
    <t xml:space="preserve">४४</t>
  </si>
  <si>
    <t xml:space="preserve">- RUE
C'EST PAS de LATARTE</t>
  </si>
  <si>
    <t xml:space="preserve">THis</t>
  </si>
  <si>
    <t xml:space="preserve">PAPRIÉTAIRE
LOCATAIRE COLOCATAIRE HEBERGE GRATUITEMENT</t>
  </si>
  <si>
    <t xml:space="preserve">PACSB
01.01 1982</t>
  </si>
  <si>
    <t xml:space="preserve">01 01 1982
930
NOISY LEG</t>
  </si>
  <si>
    <t xml:space="preserve">COMMUNE OU PAYS SINE(E) À L'ÉTRANGER</t>
  </si>
  <si>
    <t xml:space="preserve">Corrigat
PACSB
(nom at uge sur le pre</t>
  </si>
  <si>
    <t xml:space="preserve">PARPACSB</t>
  </si>
  <si>
    <t xml:space="preserve">PRENOM-JEC
01.01 1963</t>
  </si>
  <si>
    <t xml:space="preserve">rrigaz</t>
  </si>
  <si>
    <t xml:space="preserve">THIS</t>
  </si>
  <si>
    <t xml:space="preserve">/که</t>
  </si>
  <si>
    <t xml:space="preserve">1995zozz
2022</t>
  </si>
  <si>
    <t xml:space="preserve">MOS82022</t>
  </si>
  <si>
    <t xml:space="preserve">1 2 3 4 5 6 7 8 91123</t>
  </si>
  <si>
    <t xml:space="preserve">201
2022</t>
  </si>
  <si>
    <t xml:space="preserve">1952 0 2 2</t>
  </si>
  <si>
    <t xml:space="preserve">1998 20 22</t>
  </si>
  <si>
    <t xml:space="preserve">TETE d'oignon.</t>
  </si>
  <si>
    <t xml:space="preserve">oz oz</t>
  </si>
  <si>
    <t xml:space="preserve">This</t>
  </si>
  <si>
    <t xml:space="preserve">TCTE टाA.C</t>
  </si>
  <si>
    <t xml:space="preserve">J4
0
01 05
O</t>
  </si>
  <si>
    <t xml:space="preserve">******
2017</t>
  </si>
  <si>
    <t xml:space="preserve">olidite ec</t>
  </si>
  <si>
    <t xml:space="preserve">Nom, prenom, dole
de huisson</t>
  </si>
  <si>
    <t xml:space="preserve">CAPITAIN AMERICA</t>
  </si>
  <si>
    <t xml:space="preserve">0606</t>
  </si>
  <si>
    <t xml:space="preserve">STIDER MAN</t>
  </si>
  <si>
    <t xml:space="preserve">070707</t>
  </si>
  <si>
    <t xml:space="preserve">THIS
07</t>
  </si>
  <si>
    <t xml:space="preserve">INFORMATIONS
AU BOUT CO TUNWEL.</t>
  </si>
  <si>
    <t xml:space="preserve">2,50</t>
  </si>
  <si>
    <t xml:space="preserve">3032</t>
  </si>
  <si>
    <t xml:space="preserve">14050
So</t>
  </si>
  <si>
    <t xml:space="preserve">4051</t>
  </si>
  <si>
    <t xml:space="preserve">56.56</t>
  </si>
  <si>
    <t xml:space="preserve">ora</t>
  </si>
  <si>
    <t xml:space="preserve">5172</t>
  </si>
  <si>
    <t xml:space="preserve">-6223</t>
  </si>
  <si>
    <t xml:space="preserve">F
955</t>
  </si>
  <si>
    <t xml:space="preserve">2
3</t>
  </si>
  <si>
    <t xml:space="preserve">-1561</t>
  </si>
  <si>
    <t xml:space="preserve">-176</t>
  </si>
  <si>
    <t xml:space="preserve">бо</t>
  </si>
  <si>
    <t xml:space="preserve">од</t>
  </si>
  <si>
    <t xml:space="preserve">1815</t>
  </si>
  <si>
    <t xml:space="preserve">19 20</t>
  </si>
  <si>
    <t xml:space="preserve">льо</t>
  </si>
  <si>
    <t xml:space="preserve">رو
ومه</t>
  </si>
  <si>
    <t xml:space="preserve">-९५११</t>
  </si>
  <si>
    <t xml:space="preserve">02.05</t>
  </si>
  <si>
    <t xml:space="preserve">3333</t>
  </si>
  <si>
    <t xml:space="preserve">3335</t>
  </si>
  <si>
    <t xml:space="preserve">host.</t>
  </si>
  <si>
    <t xml:space="preserve">د
055</t>
  </si>
  <si>
    <t xml:space="preserve">213</t>
  </si>
  <si>
    <t xml:space="preserve">2
SPO</t>
  </si>
  <si>
    <t xml:space="preserve">2280</t>
  </si>
  <si>
    <t xml:space="preserve">C224</t>
  </si>
  <si>
    <t xml:space="preserve">Moo</t>
  </si>
  <si>
    <t xml:space="preserve">-2.10</t>
  </si>
  <si>
    <t xml:space="preserve">Με σχ</t>
  </si>
  <si>
    <t xml:space="preserve">ECLAR</t>
  </si>
  <si>
    <t xml:space="preserve">мы 1</t>
  </si>
  <si>
    <t xml:space="preserve">8989-1</t>
  </si>
  <si>
    <t xml:space="preserve">1961</t>
  </si>
  <si>
    <t xml:space="preserve">520 21.</t>
  </si>
  <si>
    <t xml:space="preserve">1621.</t>
  </si>
  <si>
    <t xml:space="preserve">9800</t>
  </si>
  <si>
    <t xml:space="preserve">sozl</t>
  </si>
  <si>
    <t xml:space="preserve">72 92</t>
  </si>
  <si>
    <t xml:space="preserve">34 34</t>
  </si>
  <si>
    <t xml:space="preserve">- 3536</t>
  </si>
  <si>
    <t xml:space="preserve">4052</t>
  </si>
  <si>
    <t xml:space="preserve">seso</t>
  </si>
  <si>
    <r>
      <rPr>
        <sz val="11"/>
        <color rgb="FF000000"/>
        <rFont val="Arial"/>
        <family val="0"/>
        <charset val="1"/>
      </rPr>
      <t xml:space="preserve">2</t>
    </r>
    <r>
      <rPr>
        <sz val="11"/>
        <color rgb="FF000000"/>
        <rFont val="Noto Sans CJK SC"/>
        <family val="2"/>
        <charset val="1"/>
      </rPr>
      <t xml:space="preserve">시</t>
    </r>
  </si>
  <si>
    <t xml:space="preserve">218</t>
  </si>
  <si>
    <t xml:space="preserve">над</t>
  </si>
  <si>
    <t xml:space="preserve">1501</t>
  </si>
  <si>
    <t xml:space="preserve">51160</t>
  </si>
  <si>
    <t xml:space="preserve">-1860</t>
  </si>
  <si>
    <t xml:space="preserve">119 12</t>
  </si>
  <si>
    <t xml:space="preserve">2119</t>
  </si>
  <si>
    <t xml:space="preserve">ола гл</t>
  </si>
  <si>
    <t xml:space="preserve">- 821</t>
  </si>
  <si>
    <t xml:space="preserve">844</t>
  </si>
  <si>
    <t xml:space="preserve">२५९</t>
  </si>
  <si>
    <t xml:space="preserve">2501</t>
  </si>
  <si>
    <t xml:space="preserve">3738</t>
  </si>
  <si>
    <t xml:space="preserve">54.40</t>
  </si>
  <si>
    <t xml:space="preserve">4053</t>
  </si>
  <si>
    <t xml:space="preserve">52000</t>
  </si>
  <si>
    <t xml:space="preserve">0 220</t>
  </si>
  <si>
    <t xml:space="preserve">f6e24</t>
  </si>
  <si>
    <t xml:space="preserve">5 کرو</t>
  </si>
  <si>
    <t xml:space="preserve">115 10</t>
  </si>
  <si>
    <t xml:space="preserve">1660</t>
  </si>
  <si>
    <t xml:space="preserve">уу.</t>
  </si>
  <si>
    <t xml:space="preserve">1975</t>
  </si>
  <si>
    <t xml:space="preserve">-1821</t>
  </si>
  <si>
    <t xml:space="preserve">-21 18</t>
  </si>
  <si>
    <t xml:space="preserve">1921</t>
  </si>
  <si>
    <t xml:space="preserve">91</t>
  </si>
  <si>
    <t xml:space="preserve">3300</t>
  </si>
  <si>
    <t xml:space="preserve">33
८</t>
  </si>
  <si>
    <t xml:space="preserve">1900</t>
  </si>
  <si>
    <t xml:space="preserve">11950</t>
  </si>
  <si>
    <t xml:space="preserve">So 19</t>
  </si>
  <si>
    <t xml:space="preserve">W So 20.</t>
  </si>
  <si>
    <t xml:space="preserve">-S021
So</t>
  </si>
  <si>
    <t xml:space="preserve">0522.</t>
  </si>
  <si>
    <t xml:space="preserve">/522:</t>
  </si>
  <si>
    <t xml:space="preserve">ون</t>
  </si>
  <si>
    <t xml:space="preserve">19го</t>
  </si>
  <si>
    <t xml:space="preserve">-2021</t>
  </si>
  <si>
    <t xml:space="preserve">co/Ze</t>
  </si>
  <si>
    <t xml:space="preserve">1225</t>
  </si>
  <si>
    <t xml:space="preserve">0
OD
whe</t>
  </si>
  <si>
    <t xml:space="preserve">263.</t>
  </si>
  <si>
    <t xml:space="preserve">3
3100</t>
  </si>
  <si>
    <t xml:space="preserve">13210</t>
  </si>
  <si>
    <t xml:space="preserve">5399</t>
  </si>
  <si>
    <t xml:space="preserve">3957</t>
  </si>
  <si>
    <t xml:space="preserve">+5420</t>
  </si>
  <si>
    <t xml:space="preserve">езен</t>
  </si>
  <si>
    <t xml:space="preserve">:22</t>
  </si>
  <si>
    <t xml:space="preserve">3200</t>
  </si>
  <si>
    <t xml:space="preserve">BAT GIRL</t>
  </si>
  <si>
    <t xml:space="preserve">C
00771</t>
  </si>
  <si>
    <t xml:space="preserve">دهک</t>
  </si>
  <si>
    <t xml:space="preserve">6 උළු</t>
  </si>
  <si>
    <t xml:space="preserve">2 125</t>
  </si>
  <si>
    <t xml:space="preserve">هه که</t>
  </si>
  <si>
    <t xml:space="preserve">555</t>
  </si>
  <si>
    <t xml:space="preserve">DI
DADDY
G</t>
  </si>
  <si>
    <t xml:space="preserve">Sec</t>
  </si>
  <si>
    <t xml:space="preserve">1550</t>
  </si>
  <si>
    <t xml:space="preserve">23 201</t>
  </si>
  <si>
    <t xml:space="preserve">2.
51650</t>
  </si>
  <si>
    <t xml:space="preserve">1950</t>
  </si>
  <si>
    <t xml:space="preserve">25gr:</t>
  </si>
  <si>
    <t xml:space="preserve">sst</t>
  </si>
  <si>
    <t xml:space="preserve">کئک۔</t>
  </si>
  <si>
    <t xml:space="preserve">65 801</t>
  </si>
  <si>
    <t xml:space="preserve">인하</t>
  </si>
  <si>
    <t xml:space="preserve">1957</t>
  </si>
  <si>
    <t xml:space="preserve">لاط كه</t>
  </si>
  <si>
    <t xml:space="preserve">HA
553</t>
  </si>
  <si>
    <t xml:space="preserve">185</t>
  </si>
  <si>
    <t xml:space="preserve">11960</t>
  </si>
  <si>
    <t xml:space="preserve">11864</t>
  </si>
  <si>
    <t xml:space="preserve">зол</t>
  </si>
  <si>
    <t xml:space="preserve">8020</t>
  </si>
  <si>
    <t xml:space="preserve">aire
22 651</t>
  </si>
  <si>
    <t xml:space="preserve">-1850</t>
  </si>
  <si>
    <t xml:space="preserve">2050</t>
  </si>
  <si>
    <t xml:space="preserve">- 205 2
Zc</t>
  </si>
  <si>
    <t xml:space="preserve">*2530</t>
  </si>
  <si>
    <t xml:space="preserve">Y
28</t>
  </si>
  <si>
    <t xml:space="preserve">12050</t>
  </si>
  <si>
    <t xml:space="preserve">دهه 3</t>
  </si>
  <si>
    <t xml:space="preserve">12040</t>
  </si>
  <si>
    <t xml:space="preserve">ن
Sear</t>
  </si>
  <si>
    <t xml:space="preserve">24 (</t>
  </si>
  <si>
    <t xml:space="preserve">3047</t>
  </si>
  <si>
    <t xml:space="preserve">3049</t>
  </si>
  <si>
    <r>
      <rPr>
        <sz val="11"/>
        <color rgb="FF000000"/>
        <rFont val="Arial"/>
        <family val="0"/>
        <charset val="1"/>
      </rPr>
      <t xml:space="preserve">K
</t>
    </r>
    <r>
      <rPr>
        <sz val="11"/>
        <color rgb="FF000000"/>
        <rFont val="Noto Sans CJK SC"/>
        <family val="2"/>
        <charset val="1"/>
      </rPr>
      <t xml:space="preserve">能</t>
    </r>
  </si>
  <si>
    <t xml:space="preserve">20 79 572 958 204</t>
  </si>
  <si>
    <t xml:space="preserve">¹30 04 113 937 125</t>
  </si>
  <si>
    <t xml:space="preserve">9 997 194</t>
  </si>
  <si>
    <t xml:space="preserve">- 190
2022
2</t>
  </si>
  <si>
    <t xml:space="preserve">RUE
Du Bour
How DE</t>
  </si>
  <si>
    <t xml:space="preserve">- 09000</t>
  </si>
  <si>
    <t xml:space="preserve">ACEU</t>
  </si>
  <si>
    <t xml:space="preserve">LIONEL
01.01.1916</t>
  </si>
  <si>
    <t xml:space="preserve">Corrigar
TESTD
usage sans le prenom</t>
  </si>
  <si>
    <t xml:space="preserve">DEMONT</t>
  </si>
  <si>
    <t xml:space="preserve">PRENOM-JEC
01 01 1941</t>
  </si>
  <si>
    <t xml:space="preserve">01 01 1941
930
NOISY LEG</t>
  </si>
  <si>
    <t xml:space="preserve">PARTESTD</t>
  </si>
  <si>
    <t xml:space="preserve">ring</t>
  </si>
  <si>
    <t xml:space="preserve">ALEU</t>
  </si>
  <si>
    <t xml:space="preserve">19103199</t>
  </si>
  <si>
    <t xml:space="preserve">HO</t>
  </si>
  <si>
    <t xml:space="preserve">19992022</t>
  </si>
  <si>
    <t xml:space="preserve">1970ozz
022</t>
  </si>
  <si>
    <t xml:space="preserve">3211987654321</t>
  </si>
  <si>
    <t xml:space="preserve">1950202 2</t>
  </si>
  <si>
    <t xml:space="preserve">19452 0
2022</t>
  </si>
  <si>
    <t xml:space="preserve">19392022</t>
  </si>
  <si>
    <t xml:space="preserve">TINTIN, Milou</t>
  </si>
  <si>
    <t xml:space="preserve">ovov/or</t>
  </si>
  <si>
    <t xml:space="preserve">ALEU
A bor
ab</t>
  </si>
  <si>
    <t xml:space="preserve">CAPITAIN A DOC</t>
  </si>
  <si>
    <t xml:space="preserve">وه /29/09</t>
  </si>
  <si>
    <t xml:space="preserve">invalidite 20
1930</t>
  </si>
  <si>
    <t xml:space="preserve">Iva</t>
  </si>
  <si>
    <t xml:space="preserve">NOM prenom
Ned de farsso</t>
  </si>
  <si>
    <t xml:space="preserve">حر</t>
  </si>
  <si>
    <t xml:space="preserve">DUPOND DUPOND</t>
  </si>
  <si>
    <t xml:space="preserve">0 2</t>
  </si>
  <si>
    <t xml:space="preserve">ع</t>
  </si>
  <si>
    <t xml:space="preserve">DUPOND SUNIOR</t>
  </si>
  <si>
    <t xml:space="preserve">ت 05/05/0</t>
  </si>
  <si>
    <t xml:space="preserve">INFORMATIONS
Au pied de la lettre
-</t>
  </si>
  <si>
    <t xml:space="preserve">550
2</t>
  </si>
  <si>
    <t xml:space="preserve">549</t>
  </si>
  <si>
    <t xml:space="preserve">584</t>
  </si>
  <si>
    <t xml:space="preserve">.A243</t>
  </si>
  <si>
    <t xml:space="preserve">и чин
F</t>
  </si>
  <si>
    <t xml:space="preserve">DECLARANT 1
13</t>
  </si>
  <si>
    <t xml:space="preserve">- Suck</t>
  </si>
  <si>
    <t xml:space="preserve">эгор</t>
  </si>
  <si>
    <t xml:space="preserve">2914</t>
  </si>
  <si>
    <t xml:space="preserve">3318</t>
  </si>
  <si>
    <t xml:space="preserve">3722</t>
  </si>
  <si>
    <t xml:space="preserve">3875</t>
  </si>
  <si>
    <t xml:space="preserve">226</t>
  </si>
  <si>
    <t xml:space="preserve">Sood</t>
  </si>
  <si>
    <t xml:space="preserve">- 5901</t>
  </si>
  <si>
    <t xml:space="preserve">व्रज्ञ</t>
  </si>
  <si>
    <t xml:space="preserve">S
550</t>
  </si>
  <si>
    <t xml:space="preserve">054</t>
  </si>
  <si>
    <t xml:space="preserve">С10</t>
  </si>
  <si>
    <t xml:space="preserve">Zee</t>
  </si>
  <si>
    <t xml:space="preserve">sz</t>
  </si>
  <si>
    <t xml:space="preserve">11202</t>
  </si>
  <si>
    <t xml:space="preserve">2610</t>
  </si>
  <si>
    <t xml:space="preserve">3015</t>
  </si>
  <si>
    <t xml:space="preserve">3419</t>
  </si>
  <si>
    <t xml:space="preserve">1-33 32</t>
  </si>
  <si>
    <t xml:space="preserve">SOG
S062</t>
  </si>
  <si>
    <t xml:space="preserve">роод
ва</t>
  </si>
  <si>
    <t xml:space="preserve">853</t>
  </si>
  <si>
    <t xml:space="preserve">530</t>
  </si>
  <si>
    <t xml:space="preserve">1010</t>
  </si>
  <si>
    <t xml:space="preserve">бол</t>
  </si>
  <si>
    <t xml:space="preserve">uc</t>
  </si>
  <si>
    <t xml:space="preserve">ہری</t>
  </si>
  <si>
    <t xml:space="preserve">-533</t>
  </si>
  <si>
    <t xml:space="preserve">- 2 ноч</t>
  </si>
  <si>
    <t xml:space="preserve">S
лог5</t>
  </si>
  <si>
    <t xml:space="preserve">+2712</t>
  </si>
  <si>
    <t xml:space="preserve">3.
6
१</t>
  </si>
  <si>
    <t xml:space="preserve">35 20</t>
  </si>
  <si>
    <t xml:space="preserve">03827</t>
  </si>
  <si>
    <t xml:space="preserve">4820</t>
  </si>
  <si>
    <t xml:space="preserve">4824</t>
  </si>
  <si>
    <t xml:space="preserve">5005</t>
  </si>
  <si>
    <t xml:space="preserve">tool</t>
  </si>
  <si>
    <t xml:space="preserve">531</t>
  </si>
  <si>
    <t xml:space="preserve">538</t>
  </si>
  <si>
    <t xml:space="preserve">551</t>
  </si>
  <si>
    <r>
      <rPr>
        <sz val="11"/>
        <color rgb="FF000000"/>
        <rFont val="Arial"/>
        <family val="0"/>
        <charset val="1"/>
      </rPr>
      <t xml:space="preserve">12 </t>
    </r>
    <r>
      <rPr>
        <sz val="11"/>
        <color rgb="FF000000"/>
        <rFont val="Noto Sans CJK SC"/>
        <family val="2"/>
        <charset val="1"/>
      </rPr>
      <t xml:space="preserve">서</t>
    </r>
  </si>
  <si>
    <t xml:space="preserve">6123</t>
  </si>
  <si>
    <t xml:space="preserve">3:28</t>
  </si>
  <si>
    <t xml:space="preserve">S54</t>
  </si>
  <si>
    <t xml:space="preserve">thle</t>
  </si>
  <si>
    <t xml:space="preserve">8780</t>
  </si>
  <si>
    <t xml:space="preserve">るこ</t>
  </si>
  <si>
    <t xml:space="preserve">3621</t>
  </si>
  <si>
    <t xml:space="preserve">426!</t>
  </si>
  <si>
    <t xml:space="preserve">1-4923</t>
  </si>
  <si>
    <t xml:space="preserve">580-</t>
  </si>
  <si>
    <t xml:space="preserve">3001</t>
  </si>
  <si>
    <t xml:space="preserve">Hood</t>
  </si>
  <si>
    <t xml:space="preserve">N
исол</t>
  </si>
  <si>
    <t xml:space="preserve">чтог</t>
  </si>
  <si>
    <t xml:space="preserve">я боз</t>
  </si>
  <si>
    <t xml:space="preserve">:SS04</t>
  </si>
  <si>
    <t xml:space="preserve">181</t>
  </si>
  <si>
    <t xml:space="preserve">1910</t>
  </si>
  <si>
    <t xml:space="preserve">2010
&gt;</t>
  </si>
  <si>
    <t xml:space="preserve">2 30 14</t>
  </si>
  <si>
    <t xml:space="preserve">24433</t>
  </si>
  <si>
    <t xml:space="preserve">3310</t>
  </si>
  <si>
    <t xml:space="preserve">-10 13</t>
  </si>
  <si>
    <t xml:space="preserve">33 но</t>
  </si>
  <si>
    <t xml:space="preserve">140 SO</t>
  </si>
  <si>
    <t xml:space="preserve">SS SS</t>
  </si>
  <si>
    <t xml:space="preserve">тълг</t>
  </si>
  <si>
    <t xml:space="preserve">:12 14</t>
  </si>
  <si>
    <t xml:space="preserve">елель</t>
  </si>
  <si>
    <t xml:space="preserve">8551</t>
  </si>
  <si>
    <t xml:space="preserve">ламі
Tous</t>
  </si>
  <si>
    <t xml:space="preserve">Sys
Y</t>
  </si>
  <si>
    <r>
      <rPr>
        <sz val="11"/>
        <color rgb="FF000000"/>
        <rFont val="Arial"/>
        <family val="0"/>
        <charset val="1"/>
      </rPr>
      <t xml:space="preserve">18</t>
    </r>
    <r>
      <rPr>
        <sz val="11"/>
        <color rgb="FF000000"/>
        <rFont val="Noto Sans CJK SC"/>
        <family val="2"/>
        <charset val="1"/>
      </rPr>
      <t xml:space="preserve">イ</t>
    </r>
  </si>
  <si>
    <t xml:space="preserve">-128</t>
  </si>
  <si>
    <t xml:space="preserve">25 ہے</t>
  </si>
  <si>
    <t xml:space="preserve">21 897</t>
  </si>
  <si>
    <t xml:space="preserve">1450</t>
  </si>
  <si>
    <t xml:space="preserve">GRAND
en</t>
  </si>
  <si>
    <t xml:space="preserve">2542</t>
  </si>
  <si>
    <t xml:space="preserve">32 909</t>
  </si>
  <si>
    <t xml:space="preserve">22 909
300</t>
  </si>
  <si>
    <t xml:space="preserve">ноо</t>
  </si>
  <si>
    <t xml:space="preserve">488</t>
  </si>
  <si>
    <t xml:space="preserve">1819
a</t>
  </si>
  <si>
    <t xml:space="preserve">15 425</t>
  </si>
  <si>
    <t xml:space="preserve">A CHARGE
200</t>
  </si>
  <si>
    <t xml:space="preserve">كاع</t>
  </si>
  <si>
    <t xml:space="preserve">298</t>
  </si>
  <si>
    <t xml:space="preserve">798</t>
  </si>
  <si>
    <t xml:space="preserve">1818</t>
  </si>
  <si>
    <t xml:space="preserve">1820</t>
  </si>
  <si>
    <t xml:space="preserve">21 22</t>
  </si>
  <si>
    <t xml:space="preserve">22 19</t>
  </si>
  <si>
    <t xml:space="preserve">aire......
1 371</t>
  </si>
  <si>
    <t xml:space="preserve">x4700</t>
  </si>
  <si>
    <t xml:space="preserve">Y
48.00</t>
  </si>
  <si>
    <t xml:space="preserve">149000</t>
  </si>
  <si>
    <t xml:space="preserve">to
511</t>
  </si>
  <si>
    <t xml:space="preserve">・イ
5</t>
  </si>
  <si>
    <t xml:space="preserve">5150</t>
  </si>
  <si>
    <t xml:space="preserve">S145
н</t>
  </si>
  <si>
    <t xml:space="preserve">1789</t>
  </si>
  <si>
    <t xml:space="preserve">1498</t>
  </si>
  <si>
    <t xml:space="preserve">24x</t>
  </si>
  <si>
    <t xml:space="preserve">30 04 153 034 386</t>
  </si>
  <si>
    <t xml:space="preserve">¹30 04 200 647 476</t>
  </si>
  <si>
    <t xml:space="preserve">9 997 241</t>
  </si>
  <si>
    <t xml:space="preserve">0210 2 0 2 3</t>
  </si>
  <si>
    <t xml:space="preserve">des petits poneys</t>
  </si>
  <si>
    <t xml:space="preserve">22000</t>
  </si>
  <si>
    <t xml:space="preserve">Saint-Brienc_
O</t>
  </si>
  <si>
    <t xml:space="preserve">vo</t>
  </si>
  <si>
    <t xml:space="preserve">"Y=</t>
  </si>
  <si>
    <t xml:space="preserve">Arc-en-ciel</t>
  </si>
  <si>
    <t xml:space="preserve">STOR
01.01 1980</t>
  </si>
  <si>
    <t xml:space="preserve">930
22</t>
  </si>
  <si>
    <t xml:space="preserve">NOISY LE GRAND
SAINT BRIEUC</t>
  </si>
  <si>
    <t xml:space="preserve">Corringt
STOR
Sur le</t>
  </si>
  <si>
    <t xml:space="preserve">00
Ј
9999.</t>
  </si>
  <si>
    <t xml:space="preserve">Stor. stor@petitcheval. Je</t>
  </si>
  <si>
    <t xml:space="preserve">PASTOR</t>
  </si>
  <si>
    <t xml:space="preserve">01 01 1985
930
NOISY LE G</t>
  </si>
  <si>
    <t xml:space="preserve">PARSTOR</t>
  </si>
  <si>
    <t xml:space="preserve">+33 12 2130 AS
Corrinez</t>
  </si>
  <si>
    <t xml:space="preserve">733
pastor - sés a</t>
  </si>
  <si>
    <t xml:space="preserve">pastor- fec @petitchival. p</t>
  </si>
  <si>
    <t xml:space="preserve">Saint-Brie</t>
  </si>
  <si>
    <t xml:space="preserve">22 mai 2013</t>
  </si>
  <si>
    <t xml:space="preserve">24122022</t>
  </si>
  <si>
    <t xml:space="preserve">له</t>
  </si>
  <si>
    <t xml:space="preserve">బంట</t>
  </si>
  <si>
    <t xml:space="preserve">entan</t>
  </si>
  <si>
    <t xml:space="preserve">12/12/2009</t>
  </si>
  <si>
    <t xml:space="preserve">PARIS
CTO
83</t>
  </si>
  <si>
    <t xml:space="preserve">STAR Kenn</t>
  </si>
  <si>
    <t xml:space="preserve">19/03/2003</t>
  </si>
  <si>
    <t xml:space="preserve">validite c</t>
  </si>
  <si>
    <t xml:space="preserve">Tom
SUNSTAR Tamara née le 20 anil 1972.
à PARIS</t>
  </si>
  <si>
    <t xml:space="preserve">STAR Kimberley</t>
  </si>
  <si>
    <t xml:space="preserve">12 décembre 2007</t>
  </si>
  <si>
    <t xml:space="preserve">12 mars 2009</t>
  </si>
  <si>
    <t xml:space="preserve">12
ers 200</t>
  </si>
  <si>
    <t xml:space="preserve">INFORMATIONS
C'ai effectue des fons à des associations mais je ne sais pas si elles rentrent dans le
disposti ] du crédit d'impôts-</t>
  </si>
  <si>
    <t xml:space="preserve">83805</t>
  </si>
  <si>
    <t xml:space="preserve">3086</t>
  </si>
  <si>
    <t xml:space="preserve">DECLARANT
R</t>
  </si>
  <si>
    <t xml:space="preserve">805</t>
  </si>
  <si>
    <t xml:space="preserve">57688</t>
  </si>
  <si>
    <t xml:space="preserve">osos</t>
  </si>
  <si>
    <t xml:space="preserve">7500
x</t>
  </si>
  <si>
    <t xml:space="preserve">303</t>
  </si>
  <si>
    <t xml:space="preserve">278V"</t>
  </si>
  <si>
    <t xml:space="preserve">11856</t>
  </si>
  <si>
    <t xml:space="preserve">856</t>
  </si>
  <si>
    <t xml:space="preserve">2 503</t>
  </si>
  <si>
    <t xml:space="preserve">80-951</t>
  </si>
  <si>
    <t xml:space="preserve">578320</t>
  </si>
  <si>
    <t xml:space="preserve">60 800</t>
  </si>
  <si>
    <t xml:space="preserve">35 214</t>
  </si>
  <si>
    <t xml:space="preserve">34 202</t>
  </si>
  <si>
    <t xml:space="preserve">10302</t>
  </si>
  <si>
    <t xml:space="preserve">634</t>
  </si>
  <si>
    <t xml:space="preserve">aire
7 682</t>
  </si>
  <si>
    <t xml:space="preserve">or
+1</t>
  </si>
  <si>
    <t xml:space="preserve">30 04 212 558 123</t>
  </si>
  <si>
    <t xml:space="preserve">9 996 833</t>
  </si>
  <si>
    <t xml:space="preserve">de la
-sove</t>
  </si>
  <si>
    <t xml:space="preserve">78
C</t>
  </si>
  <si>
    <t xml:space="preserve">Vesinet
C</t>
  </si>
  <si>
    <t xml:space="preserve">RAB</t>
  </si>
  <si>
    <t xml:space="preserve">ZZAN
01 01 1982</t>
  </si>
  <si>
    <t xml:space="preserve">Corrigar
ZZAN
ZZANS
sans le prenion</t>
  </si>
  <si>
    <t xml:space="preserve">dira A 12</t>
  </si>
  <si>
    <t xml:space="preserve">945678512
72M</t>
  </si>
  <si>
    <t xml:space="preserve">ZZANS. FR</t>
  </si>
  <si>
    <t xml:space="preserve">Tomboc teat</t>
  </si>
  <si>
    <t xml:space="preserve">이이 2022</t>
  </si>
  <si>
    <t xml:space="preserve">叹</t>
  </si>
  <si>
    <t xml:space="preserve">XX</t>
  </si>
  <si>
    <t xml:space="preserve">que c</t>
  </si>
  <si>
    <t xml:space="preserve">de ld</t>
  </si>
  <si>
    <t xml:space="preserve">enom
de naissance</t>
  </si>
  <si>
    <t xml:space="preserve">"Bien a Signaten
INFORMATIONS</t>
  </si>
  <si>
    <t xml:space="preserve">- 32145</t>
  </si>
  <si>
    <t xml:space="preserve">123.</t>
  </si>
  <si>
    <t xml:space="preserve">4587</t>
  </si>
  <si>
    <t xml:space="preserve">+-AT</t>
  </si>
  <si>
    <t xml:space="preserve">891</t>
  </si>
  <si>
    <t xml:space="preserve">Shot.</t>
  </si>
  <si>
    <t xml:space="preserve">CRE
ge</t>
  </si>
  <si>
    <t xml:space="preserve">·6785</t>
  </si>
  <si>
    <t xml:space="preserve">- 31</t>
  </si>
  <si>
    <t xml:space="preserve">456.</t>
  </si>
  <si>
    <t xml:space="preserve">IT</t>
  </si>
  <si>
    <t xml:space="preserve">325</t>
  </si>
  <si>
    <t xml:space="preserve">tot</t>
  </si>
  <si>
    <t xml:space="preserve">424</t>
  </si>
  <si>
    <t xml:space="preserve">For</t>
  </si>
  <si>
    <t xml:space="preserve">t8²
LS</t>
  </si>
  <si>
    <t xml:space="preserve">पा</t>
  </si>
  <si>
    <t xml:space="preserve">SGA</t>
  </si>
  <si>
    <t xml:space="preserve">TRE PERS. A CHARGE</t>
  </si>
  <si>
    <t xml:space="preserve">(32</t>
  </si>
  <si>
    <t xml:space="preserve">467</t>
  </si>
  <si>
    <t xml:space="preserve">W
52</t>
  </si>
  <si>
    <t xml:space="preserve">IME</t>
  </si>
  <si>
    <t xml:space="preserve">My</t>
  </si>
  <si>
    <t xml:space="preserve">3 678</t>
  </si>
  <si>
    <t xml:space="preserve">61</t>
  </si>
  <si>
    <t xml:space="preserve">4235</t>
  </si>
  <si>
    <t xml:space="preserve">456 6</t>
  </si>
  <si>
    <t xml:space="preserve">tst</t>
  </si>
  <si>
    <t xml:space="preserve">INVOVE</t>
  </si>
  <si>
    <t xml:space="preserve">πε</t>
  </si>
  <si>
    <t xml:space="preserve">-32,1</t>
  </si>
  <si>
    <t xml:space="preserve">기
기</t>
  </si>
  <si>
    <t xml:space="preserve">मह</t>
  </si>
  <si>
    <t xml:space="preserve">DECLARANT 1
tm</t>
  </si>
  <si>
    <t xml:space="preserve">37.</t>
  </si>
  <si>
    <t xml:space="preserve">55</t>
  </si>
  <si>
    <t xml:space="preserve">mk
T
Tal
M</t>
  </si>
  <si>
    <t xml:space="preserve">30 04 237 316 353</t>
  </si>
  <si>
    <t xml:space="preserve">¹30 04 237 325 362</t>
  </si>
  <si>
    <t xml:space="preserve">9 996 955</t>
  </si>
  <si>
    <t xml:space="preserve">Pastoor</t>
  </si>
  <si>
    <t xml:space="preserve">rueil</t>
  </si>
  <si>
    <t xml:space="preserve">PROPIETAIRE
LOCATAIRE COLOCATAIRE HEBERGE GRATUITEMENT</t>
  </si>
  <si>
    <t xml:space="preserve">LAWNY
01.01.1949</t>
  </si>
  <si>
    <t xml:space="preserve">01 01 1949
930
NOISY LEG</t>
  </si>
  <si>
    <t xml:space="preserve">Corrinar
LAWNY
busoge sons te prefiomy</t>
  </si>
  <si>
    <t xml:space="preserve">2
no</t>
  </si>
  <si>
    <t xml:space="preserve">JOEL</t>
  </si>
  <si>
    <t xml:space="preserve">PRENOM-JEC
01 01 1953</t>
  </si>
  <si>
    <t xml:space="preserve">01 01 1953
930
NOISY LEG</t>
  </si>
  <si>
    <t xml:space="preserve">PARLAWNY</t>
  </si>
  <si>
    <t xml:space="preserve">Corrion
NOA</t>
  </si>
  <si>
    <t xml:space="preserve">reil</t>
  </si>
  <si>
    <t xml:space="preserve">☐
DIE</t>
  </si>
  <si>
    <t xml:space="preserve">XI</t>
  </si>
  <si>
    <t xml:space="preserve">Idite c</t>
  </si>
  <si>
    <t xml:space="preserve">renom
med de naissance</t>
  </si>
  <si>
    <t xml:space="preserve">INFORMATIONS
rien
Dire</t>
  </si>
  <si>
    <t xml:space="preserve">JCHEZ</t>
  </si>
  <si>
    <t xml:space="preserve">노</t>
  </si>
  <si>
    <t xml:space="preserve">AC</t>
  </si>
  <si>
    <t xml:space="preserve">Попот</t>
  </si>
  <si>
    <t xml:space="preserve">596</t>
  </si>
  <si>
    <t xml:space="preserve">INVINE ME</t>
  </si>
  <si>
    <t xml:space="preserve">Min</t>
  </si>
  <si>
    <t xml:space="preserve">14 612</t>
  </si>
  <si>
    <t xml:space="preserve">выг</t>
  </si>
  <si>
    <t xml:space="preserve">aire
13-</t>
  </si>
  <si>
    <t xml:space="preserve">YMS
UP</t>
  </si>
  <si>
    <t xml:space="preserve">30 04 200 533 362</t>
  </si>
  <si>
    <t xml:space="preserve">30 04 200 543 372</t>
  </si>
  <si>
    <t xml:space="preserve">9 995 800</t>
  </si>
  <si>
    <t xml:space="preserve">. 2oe220 23</t>
  </si>
  <si>
    <t xml:space="preserve">96</t>
  </si>
  <si>
    <t xml:space="preserve">RUE do PAIN PERDU</t>
  </si>
  <si>
    <t xml:space="preserve">63000</t>
  </si>
  <si>
    <t xml:space="preserve">وع</t>
  </si>
  <si>
    <t xml:space="preserve">GNARD
01.01 1945</t>
  </si>
  <si>
    <t xml:space="preserve">Corrinor
GNARD
suns le pretium</t>
  </si>
  <si>
    <t xml:space="preserve">0
10</t>
  </si>
  <si>
    <t xml:space="preserve">•+33 06 09 020809</t>
  </si>
  <si>
    <t xml:space="preserve">PRENOM-JEC
01.01 1920</t>
  </si>
  <si>
    <t xml:space="preserve">01 01 1920
930
NOISY LEG</t>
  </si>
  <si>
    <t xml:space="preserve">PARGNARD</t>
  </si>
  <si>
    <t xml:space="preserve">נת1000</t>
  </si>
  <si>
    <t xml:space="preserve">Lyon</t>
  </si>
  <si>
    <t xml:space="preserve">A0110121</t>
  </si>
  <si>
    <t xml:space="preserve">1980 2 0 2 2
2022</t>
  </si>
  <si>
    <t xml:space="preserve">18912022</t>
  </si>
  <si>
    <t xml:space="preserve">8 0 00 00 00 00 00</t>
  </si>
  <si>
    <t xml:space="preserve">15802022</t>
  </si>
  <si>
    <t xml:space="preserve">DORAM L'ExplORATRICE</t>
  </si>
  <si>
    <t xml:space="preserve">13 10 20 dny</t>
  </si>
  <si>
    <t xml:space="preserve">ه و</t>
  </si>
  <si>
    <t xml:space="preserve">CHIPER LE RENARD</t>
  </si>
  <si>
    <t xml:space="preserve">,
512 гола</t>
  </si>
  <si>
    <t xml:space="preserve">enon, oute
red de naissanc</t>
  </si>
  <si>
    <t xml:space="preserve">RAM BOW THON</t>
  </si>
  <si>
    <t xml:space="preserve">1005 2010</t>
  </si>
  <si>
    <t xml:space="preserve">Rocky BALBOA</t>
  </si>
  <si>
    <t xml:space="preserve">0801204
от</t>
  </si>
  <si>
    <t xml:space="preserve">201
cy on</t>
  </si>
  <si>
    <t xml:space="preserve">INFORMATIONS
c'est pas PARCE
DIRE
qu'on I RIEN
d</t>
  </si>
  <si>
    <t xml:space="preserve">Лоли</t>
  </si>
  <si>
    <t xml:space="preserve">длом</t>
  </si>
  <si>
    <t xml:space="preserve">COO012</t>
  </si>
  <si>
    <r>
      <rPr>
        <sz val="11"/>
        <color rgb="FF000000"/>
        <rFont val="Arial"/>
        <family val="0"/>
        <charset val="1"/>
      </rPr>
      <t xml:space="preserve">:</t>
    </r>
    <r>
      <rPr>
        <sz val="11"/>
        <color rgb="FF000000"/>
        <rFont val="Noto Sans CJK SC"/>
        <family val="2"/>
        <charset val="1"/>
      </rPr>
      <t xml:space="preserve">双</t>
    </r>
    <r>
      <rPr>
        <sz val="11"/>
        <color rgb="FF000000"/>
        <rFont val="Arial"/>
        <family val="0"/>
        <charset val="1"/>
      </rPr>
      <t xml:space="preserve">q27</t>
    </r>
  </si>
  <si>
    <t xml:space="preserve">333.
35</t>
  </si>
  <si>
    <t xml:space="preserve">ASCAF</t>
  </si>
  <si>
    <t xml:space="preserve">65XSS</t>
  </si>
  <si>
    <t xml:space="preserve">283848</t>
  </si>
  <si>
    <t xml:space="preserve">DECLARANT 2
Me</t>
  </si>
  <si>
    <t xml:space="preserve">ј лебос</t>
  </si>
  <si>
    <t xml:space="preserve">1188</t>
  </si>
  <si>
    <t xml:space="preserve">3
TEM</t>
  </si>
  <si>
    <t xml:space="preserve">F12 13 Ан</t>
  </si>
  <si>
    <t xml:space="preserve">102050-</t>
  </si>
  <si>
    <t xml:space="preserve">242526</t>
  </si>
  <si>
    <t xml:space="preserve">ECLARAL</t>
  </si>
  <si>
    <t xml:space="preserve">- 36 37 3</t>
  </si>
  <si>
    <t xml:space="preserve">-48 49 50</t>
  </si>
  <si>
    <t xml:space="preserve">29р деди</t>
  </si>
  <si>
    <t xml:space="preserve">5015</t>
  </si>
  <si>
    <t xml:space="preserve">- 86878.</t>
  </si>
  <si>
    <t xml:space="preserve">, на</t>
  </si>
  <si>
    <t xml:space="preserve">1234</t>
  </si>
  <si>
    <t xml:space="preserve">21-12</t>
  </si>
  <si>
    <t xml:space="preserve">979179</t>
  </si>
  <si>
    <t xml:space="preserve">272829</t>
  </si>
  <si>
    <t xml:space="preserve">S
20
to</t>
  </si>
  <si>
    <t xml:space="preserve">3540 41</t>
  </si>
  <si>
    <t xml:space="preserve">5515253</t>
  </si>
  <si>
    <t xml:space="preserve">63645</t>
  </si>
  <si>
    <t xml:space="preserve">S™</t>
  </si>
  <si>
    <t xml:space="preserve">вобба</t>
  </si>
  <si>
    <t xml:space="preserve">0.55</t>
  </si>
  <si>
    <t xml:space="preserve">303132</t>
  </si>
  <si>
    <t xml:space="preserve">こんろん</t>
  </si>
  <si>
    <t xml:space="preserve">رکی</t>
  </si>
  <si>
    <t xml:space="preserve">アクラエグ</t>
  </si>
  <si>
    <t xml:space="preserve">808180</t>
  </si>
  <si>
    <t xml:space="preserve">22939</t>
  </si>
  <si>
    <t xml:space="preserve">9868</t>
  </si>
  <si>
    <t xml:space="preserve">+9788</t>
  </si>
  <si>
    <t xml:space="preserve">18889</t>
  </si>
  <si>
    <t xml:space="preserve">9471</t>
  </si>
  <si>
    <t xml:space="preserve">-9274</t>
  </si>
  <si>
    <t xml:space="preserve">/
کا</t>
  </si>
  <si>
    <t xml:space="preserve">-7313</t>
  </si>
  <si>
    <t xml:space="preserve">εξ
12</t>
  </si>
  <si>
    <t xml:space="preserve">29790</t>
  </si>
  <si>
    <t xml:space="preserve">192 93</t>
  </si>
  <si>
    <t xml:space="preserve">аян ет
94</t>
  </si>
  <si>
    <t xml:space="preserve">28&amp;t=</t>
  </si>
  <si>
    <t xml:space="preserve">+1300</t>
  </si>
  <si>
    <t xml:space="preserve">о</t>
  </si>
  <si>
    <t xml:space="preserve">змор
A</t>
  </si>
  <si>
    <t xml:space="preserve">21 491</t>
  </si>
  <si>
    <t xml:space="preserve">16 330</t>
  </si>
  <si>
    <t xml:space="preserve">19 080</t>
  </si>
  <si>
    <t xml:space="preserve">EMS
A CHARGE</t>
  </si>
  <si>
    <t xml:space="preserve">00 10</t>
  </si>
  <si>
    <t xml:space="preserve">0101</t>
  </si>
  <si>
    <t xml:space="preserve">10088</t>
  </si>
  <si>
    <t xml:space="preserve">or er</t>
  </si>
  <si>
    <t xml:space="preserve">୧୨୬୭</t>
  </si>
  <si>
    <t xml:space="preserve">aire
14 550</t>
  </si>
  <si>
    <t xml:space="preserve">مد</t>
  </si>
  <si>
    <t xml:space="preserve">zz</t>
  </si>
  <si>
    <t xml:space="preserve">یر:</t>
  </si>
  <si>
    <t xml:space="preserve">30 04 237 410 447</t>
  </si>
  <si>
    <t xml:space="preserve">7506423844
trth</t>
  </si>
  <si>
    <t xml:space="preserve">9 996 982</t>
  </si>
  <si>
    <t xml:space="preserve">TESTPB
01.01 1980</t>
  </si>
  <si>
    <t xml:space="preserve">01 01 1980
9.30
NOISY LEG</t>
  </si>
  <si>
    <t xml:space="preserve">Corrinat
TESTPB
usage sans le pretion</t>
  </si>
  <si>
    <t xml:space="preserve">26 26 29 29</t>
  </si>
  <si>
    <t xml:space="preserve">ob</t>
  </si>
  <si>
    <t xml:space="preserve">TESTBP 6 meste fre</t>
  </si>
  <si>
    <t xml:space="preserve">Corrinar</t>
  </si>
  <si>
    <t xml:space="preserve">2
S
and</t>
  </si>
  <si>
    <t xml:space="preserve">25151
V</t>
  </si>
  <si>
    <t xml:space="preserve">Cor</t>
  </si>
  <si>
    <t xml:space="preserve">10 0 52 0 2 2
022</t>
  </si>
  <si>
    <t xml:space="preserve">20042022</t>
  </si>
  <si>
    <t xml:space="preserve">Popo
Jem.</t>
  </si>
  <si>
    <t xml:space="preserve">2214121</t>
  </si>
  <si>
    <t xml:space="preserve">घट</t>
  </si>
  <si>
    <t xml:space="preserve">Su</t>
  </si>
  <si>
    <t xml:space="preserve">POPT
-Paul</t>
  </si>
  <si>
    <t xml:space="preserve">efort
neu de hoisson</t>
  </si>
  <si>
    <t xml:space="preserve">INFORMATIONS
Je
Divorce
Connent
Faure ?
Merci</t>
  </si>
  <si>
    <t xml:space="preserve">ST</t>
  </si>
  <si>
    <t xml:space="preserve">par</t>
  </si>
  <si>
    <t xml:space="preserve">50.00</t>
  </si>
  <si>
    <t xml:space="preserve">oost.</t>
  </si>
  <si>
    <t xml:space="preserve">072</t>
  </si>
  <si>
    <t xml:space="preserve">D
M</t>
  </si>
  <si>
    <t xml:space="preserve">30 04 100 618 092</t>
  </si>
  <si>
    <t xml:space="preserve">2
30 04 200 731 049</t>
  </si>
  <si>
    <t xml:space="preserve">9 995 848</t>
  </si>
  <si>
    <t xml:space="preserve">S0320 23</t>
  </si>
  <si>
    <t xml:space="preserve">- 5</t>
  </si>
  <si>
    <t xml:space="preserve">Bulioz</t>
  </si>
  <si>
    <t xml:space="preserve">A6000</t>
  </si>
  <si>
    <t xml:space="preserve">Angoulim
до</t>
  </si>
  <si>
    <t xml:space="preserve">01.01 1950</t>
  </si>
  <si>
    <t xml:space="preserve">Corriner
XXAD XXAD</t>
  </si>
  <si>
    <t xml:space="preserve">PRENOM-JEC
01 01 1950</t>
  </si>
  <si>
    <t xml:space="preserve">01 01 1950
930
NOISY LE G</t>
  </si>
  <si>
    <t xml:space="preserve">PARXXAD</t>
  </si>
  <si>
    <r>
      <rPr>
        <sz val="11"/>
        <color rgb="FF000000"/>
        <rFont val="Arial"/>
        <family val="0"/>
        <charset val="1"/>
      </rPr>
      <t xml:space="preserve">V
</t>
    </r>
    <r>
      <rPr>
        <sz val="11"/>
        <color rgb="FF000000"/>
        <rFont val="Noto Sans CJK SC"/>
        <family val="2"/>
        <charset val="1"/>
      </rPr>
      <t xml:space="preserve">・</t>
    </r>
    <r>
      <rPr>
        <sz val="11"/>
        <color rgb="FF000000"/>
        <rFont val="Arial"/>
        <family val="0"/>
        <charset val="1"/>
      </rPr>
      <t xml:space="preserve">goaline</t>
    </r>
  </si>
  <si>
    <t xml:space="preserve">ܐ ܐ ܘ ܐ ܐ ܐ ܘ ܘ 2</t>
  </si>
  <si>
    <t xml:space="preserve">HORES</t>
  </si>
  <si>
    <t xml:space="preserve">IV
validite
c</t>
  </si>
  <si>
    <t xml:space="preserve">renom, Gole
hoissance</t>
  </si>
  <si>
    <t xml:space="preserve">Aloes</t>
  </si>
  <si>
    <t xml:space="preserve">******</t>
  </si>
  <si>
    <t xml:space="preserve">15150</t>
  </si>
  <si>
    <t xml:space="preserve">25100</t>
  </si>
  <si>
    <t xml:space="preserve">IF
18350</t>
  </si>
  <si>
    <t xml:space="preserve">1230</t>
  </si>
  <si>
    <t xml:space="preserve">+ 1250</t>
  </si>
  <si>
    <t xml:space="preserve">W
15000</t>
  </si>
  <si>
    <t xml:space="preserve">x12500</t>
  </si>
  <si>
    <t xml:space="preserve">Q
To</t>
  </si>
  <si>
    <t xml:space="preserve">1350</t>
  </si>
  <si>
    <t xml:space="preserve">Hom
************</t>
  </si>
  <si>
    <t xml:space="preserve">Б
1250</t>
  </si>
  <si>
    <t xml:space="preserve">ათ</t>
  </si>
  <si>
    <t xml:space="preserve">155
2002</t>
  </si>
  <si>
    <t xml:space="preserve">4860</t>
  </si>
  <si>
    <t xml:space="preserve">30 04 200 415 244</t>
  </si>
  <si>
    <t xml:space="preserve">¹30 04 200 427 256</t>
  </si>
  <si>
    <t xml:space="preserve">9 996 832</t>
  </si>
  <si>
    <t xml:space="preserve">LORINCINQ
01.01.1946</t>
  </si>
  <si>
    <t xml:space="preserve">Corrinar
LORINCINQ
ama usage sur le pre</t>
  </si>
  <si>
    <t xml:space="preserve">122/109121</t>
  </si>
  <si>
    <t xml:space="preserve">h7|CX99St</t>
  </si>
  <si>
    <t xml:space="preserve">LoRinung@.FR</t>
  </si>
  <si>
    <t xml:space="preserve">u</t>
  </si>
  <si>
    <t xml:space="preserve">PARLORINCIN</t>
  </si>
  <si>
    <t xml:space="preserve">4567891234
Corrigaz</t>
  </si>
  <si>
    <t xml:space="preserve">8J1234
PRE 120</t>
  </si>
  <si>
    <t xml:space="preserve">• not mail. FR</t>
  </si>
  <si>
    <t xml:space="preserve">Venie.
othe</t>
  </si>
  <si>
    <t xml:space="preserve">oy b
2023</t>
  </si>
  <si>
    <t xml:space="preserve">DOF</t>
  </si>
  <si>
    <t xml:space="preserve">lool
1001 2022</t>
  </si>
  <si>
    <t xml:space="preserve">1234567891023</t>
  </si>
  <si>
    <t xml:space="preserve">vx</t>
  </si>
  <si>
    <t xml:space="preserve">alipe</t>
  </si>
  <si>
    <t xml:space="preserve">Nom prenom
de nosso</t>
  </si>
  <si>
    <t xml:space="preserve">INFORMATIONS
ouh
lola !!!. c'est top !!!</t>
  </si>
  <si>
    <t xml:space="preserve">32123</t>
  </si>
  <si>
    <t xml:space="preserve">Le
of</t>
  </si>
  <si>
    <t xml:space="preserve">-42356</t>
  </si>
  <si>
    <t xml:space="preserve">45678</t>
  </si>
  <si>
    <t xml:space="preserve">61895</t>
  </si>
  <si>
    <t xml:space="preserve">St</t>
  </si>
  <si>
    <t xml:space="preserve">F
381</t>
  </si>
  <si>
    <t xml:space="preserve">372</t>
  </si>
  <si>
    <t xml:space="preserve">+
ار</t>
  </si>
  <si>
    <t xml:space="preserve">1325</t>
  </si>
  <si>
    <t xml:space="preserve">tetx</t>
  </si>
  <si>
    <t xml:space="preserve">947+</t>
  </si>
  <si>
    <t xml:space="preserve">8921</t>
  </si>
  <si>
    <t xml:space="preserve">10
CLARANT</t>
  </si>
  <si>
    <t xml:space="preserve">tart</t>
  </si>
  <si>
    <t xml:space="preserve">-4356</t>
  </si>
  <si>
    <t xml:space="preserve">·17</t>
  </si>
  <si>
    <t xml:space="preserve">पड़</t>
  </si>
  <si>
    <t xml:space="preserve">560</t>
  </si>
  <si>
    <t xml:space="preserve">6782</t>
  </si>
  <si>
    <t xml:space="preserve">0912</t>
  </si>
  <si>
    <t xml:space="preserve">8912</t>
  </si>
  <si>
    <t xml:space="preserve">que</t>
  </si>
  <si>
    <t xml:space="preserve">7246</t>
  </si>
  <si>
    <t xml:space="preserve">나</t>
  </si>
  <si>
    <t xml:space="preserve">765</t>
  </si>
  <si>
    <t xml:space="preserve">รา</t>
  </si>
  <si>
    <t xml:space="preserve">30
-</t>
  </si>
  <si>
    <t xml:space="preserve">-6739</t>
  </si>
  <si>
    <t xml:space="preserve">ON</t>
  </si>
  <si>
    <t xml:space="preserve">Ja</t>
  </si>
  <si>
    <t xml:space="preserve">5 321
COU</t>
  </si>
  <si>
    <t xml:space="preserve">54</t>
  </si>
  <si>
    <t xml:space="preserve">245</t>
  </si>
  <si>
    <t xml:space="preserve">567</t>
  </si>
  <si>
    <t xml:space="preserve">678</t>
  </si>
  <si>
    <t xml:space="preserve">7.ร</t>
  </si>
  <si>
    <t xml:space="preserve">aire
6 549</t>
  </si>
  <si>
    <t xml:space="preserve">DECLARANT 1
nitr</t>
  </si>
  <si>
    <t xml:space="preserve">24
CHARS
వారి</t>
  </si>
  <si>
    <t xml:space="preserve">30 04 237 403 440</t>
  </si>
  <si>
    <t xml:space="preserve">9 996 831</t>
  </si>
  <si>
    <t xml:space="preserve">C
ชาวอา</t>
  </si>
  <si>
    <t xml:space="preserve">Robert
cesimin</t>
  </si>
  <si>
    <t xml:space="preserve">TESTPBB
01.01 1985</t>
  </si>
  <si>
    <t xml:space="preserve">COMMUNE OU PAYS SENE(E) À L'ÉTRANGER</t>
  </si>
  <si>
    <t xml:space="preserve">Corrinar
Sons le
TESTPBB
TEST PBBS.</t>
  </si>
  <si>
    <t xml:space="preserve">21 68 72 710
EST PBB.</t>
  </si>
  <si>
    <t xml:space="preserve">0123968312
+</t>
  </si>
  <si>
    <t xml:space="preserve">Test @.c
Com</t>
  </si>
  <si>
    <t xml:space="preserve">stynnain</t>
  </si>
  <si>
    <t xml:space="preserve">12/07/2005</t>
  </si>
  <si>
    <t xml:space="preserve">PU
F</t>
  </si>
  <si>
    <t xml:space="preserve">Nom, prenom
red de huissaIRCE</t>
  </si>
  <si>
    <t xml:space="preserve">INFORMATIONS
Comment Ally vas!! bien biensun</t>
  </si>
  <si>
    <t xml:space="preserve">95582</t>
  </si>
  <si>
    <t xml:space="preserve">कि</t>
  </si>
  <si>
    <r>
      <rPr>
        <sz val="11"/>
        <color rgb="FF000000"/>
        <rFont val="Arial"/>
        <family val="0"/>
        <charset val="1"/>
      </rPr>
      <t xml:space="preserve">3</t>
    </r>
    <r>
      <rPr>
        <sz val="11"/>
        <color rgb="FF000000"/>
        <rFont val="Noto Sans CJK SC"/>
        <family val="2"/>
        <charset val="1"/>
      </rPr>
      <t xml:space="preserve">가</t>
    </r>
  </si>
  <si>
    <t xml:space="preserve">7007</t>
  </si>
  <si>
    <t xml:space="preserve">4236</t>
  </si>
  <si>
    <t xml:space="preserve">taff.</t>
  </si>
  <si>
    <t xml:space="preserve">4उटा</t>
  </si>
  <si>
    <t xml:space="preserve">232</t>
  </si>
  <si>
    <t xml:space="preserve">हटा</t>
  </si>
  <si>
    <t xml:space="preserve">W
456</t>
  </si>
  <si>
    <t xml:space="preserve">TIM</t>
  </si>
  <si>
    <t xml:space="preserve">4682</t>
  </si>
  <si>
    <t xml:space="preserve">9810</t>
  </si>
  <si>
    <t xml:space="preserve">รุน</t>
  </si>
  <si>
    <t xml:space="preserve">--?0+</t>
  </si>
  <si>
    <t xml:space="preserve">обб</t>
  </si>
  <si>
    <t xml:space="preserve">101</t>
  </si>
  <si>
    <t xml:space="preserve">23450</t>
  </si>
  <si>
    <t xml:space="preserve">4267</t>
  </si>
  <si>
    <t xml:space="preserve">INVON</t>
  </si>
  <si>
    <t xml:space="preserve">O
077
8.2</t>
  </si>
  <si>
    <t xml:space="preserve">465</t>
  </si>
  <si>
    <t xml:space="preserve">33333</t>
  </si>
  <si>
    <t xml:space="preserve">PERS. A A CHARGE</t>
  </si>
  <si>
    <t xml:space="preserve">3321</t>
  </si>
  <si>
    <t xml:space="preserve">•tac</t>
  </si>
  <si>
    <t xml:space="preserve">4389</t>
  </si>
  <si>
    <t xml:space="preserve">5432</t>
  </si>
  <si>
    <t xml:space="preserve">TY</t>
  </si>
  <si>
    <t xml:space="preserve">30 04 100 524 509</t>
  </si>
  <si>
    <t xml:space="preserve">230 04 114 355 032</t>
  </si>
  <si>
    <t xml:space="preserve">9 995 884</t>
  </si>
  <si>
    <t xml:space="preserve">HERCOS</t>
  </si>
  <si>
    <t xml:space="preserve">Corriger
ZZUA ZZUA
SUTIS</t>
  </si>
  <si>
    <t xml:space="preserve">PARZZUA</t>
  </si>
  <si>
    <t xml:space="preserve">25062022</t>
  </si>
  <si>
    <t xml:space="preserve">No</t>
  </si>
  <si>
    <t xml:space="preserve">OCE</t>
  </si>
  <si>
    <t xml:space="preserve">PS</t>
  </si>
  <si>
    <t xml:space="preserve">eno
ned</t>
  </si>
  <si>
    <t xml:space="preserve">825t</t>
  </si>
  <si>
    <t xml:space="preserve">15192</t>
  </si>
  <si>
    <t xml:space="preserve">160 15</t>
  </si>
  <si>
    <t xml:space="preserve">-1354
******</t>
  </si>
  <si>
    <t xml:space="preserve">6827"</t>
  </si>
  <si>
    <t xml:space="preserve">-1347</t>
  </si>
  <si>
    <t xml:space="preserve">trat</t>
  </si>
  <si>
    <t xml:space="preserve">F3354</t>
  </si>
  <si>
    <t xml:space="preserve">वु</t>
  </si>
  <si>
    <t xml:space="preserve">198</t>
  </si>
  <si>
    <t xml:space="preserve">17512</t>
  </si>
  <si>
    <t xml:space="preserve">1527</t>
  </si>
  <si>
    <t xml:space="preserve">JU
ta</t>
  </si>
  <si>
    <t xml:space="preserve">678t</t>
  </si>
  <si>
    <t xml:space="preserve">4532</t>
  </si>
  <si>
    <t xml:space="preserve">66/4</t>
  </si>
  <si>
    <t xml:space="preserve">8133</t>
  </si>
  <si>
    <t xml:space="preserve">55 36</t>
  </si>
  <si>
    <t xml:space="preserve">1233</t>
  </si>
  <si>
    <t xml:space="preserve">2875-</t>
  </si>
  <si>
    <t xml:space="preserve">12742</t>
  </si>
  <si>
    <t xml:space="preserve">2387</t>
  </si>
  <si>
    <t xml:space="preserve">3314</t>
  </si>
  <si>
    <t xml:space="preserve">2227
O</t>
  </si>
  <si>
    <t xml:space="preserve">$33</t>
  </si>
  <si>
    <t xml:space="preserve">دش
Da</t>
  </si>
  <si>
    <t xml:space="preserve">-3267</t>
  </si>
  <si>
    <t xml:space="preserve">EINE
TOT &amp;</t>
  </si>
  <si>
    <t xml:space="preserve">-25-95</t>
  </si>
  <si>
    <t xml:space="preserve">56
Pol</t>
  </si>
  <si>
    <t xml:space="preserve">37808</t>
  </si>
  <si>
    <t xml:space="preserve">5721</t>
  </si>
  <si>
    <t xml:space="preserve">8731.</t>
  </si>
  <si>
    <t xml:space="preserve">4543</t>
  </si>
  <si>
    <t xml:space="preserve">58
Doc</t>
  </si>
  <si>
    <t xml:space="preserve">9518</t>
  </si>
  <si>
    <t xml:space="preserve">8%97</t>
  </si>
  <si>
    <t xml:space="preserve">بار</t>
  </si>
  <si>
    <t xml:space="preserve">७EST</t>
  </si>
  <si>
    <t xml:space="preserve">2-3</t>
  </si>
  <si>
    <t xml:space="preserve">5-911</t>
  </si>
  <si>
    <t xml:space="preserve">58 st=</t>
  </si>
  <si>
    <t xml:space="preserve">4518</t>
  </si>
  <si>
    <t xml:space="preserve">، دهلا</t>
  </si>
  <si>
    <t xml:space="preserve">3536</t>
  </si>
  <si>
    <t xml:space="preserve">4055</t>
  </si>
  <si>
    <t xml:space="preserve">1,95
S</t>
  </si>
  <si>
    <t xml:space="preserve">イタ87</t>
  </si>
  <si>
    <t xml:space="preserve">13819</t>
  </si>
  <si>
    <t xml:space="preserve">OPOG
a</t>
  </si>
  <si>
    <t xml:space="preserve">-3819</t>
  </si>
  <si>
    <t xml:space="preserve">74836</t>
  </si>
  <si>
    <t xml:space="preserve">5577.</t>
  </si>
  <si>
    <t xml:space="preserve">G5 38</t>
  </si>
  <si>
    <t xml:space="preserve">526</t>
  </si>
  <si>
    <t xml:space="preserve">1954</t>
  </si>
  <si>
    <t xml:space="preserve">7100</t>
  </si>
  <si>
    <t xml:space="preserve">MO</t>
  </si>
  <si>
    <t xml:space="preserve">2256</t>
  </si>
  <si>
    <t xml:space="preserve">3835</t>
  </si>
  <si>
    <t xml:space="preserve">2637</t>
  </si>
  <si>
    <t xml:space="preserve">3815</t>
  </si>
  <si>
    <t xml:space="preserve">90 10</t>
  </si>
  <si>
    <t xml:space="preserve">8756</t>
  </si>
  <si>
    <t xml:space="preserve">10101</t>
  </si>
  <si>
    <t xml:space="preserve">-1000</t>
  </si>
  <si>
    <t xml:space="preserve">1803</t>
  </si>
  <si>
    <t xml:space="preserve">11201</t>
  </si>
  <si>
    <t xml:space="preserve">4952</t>
  </si>
  <si>
    <t xml:space="preserve">6834</t>
  </si>
  <si>
    <t xml:space="preserve">2518</t>
  </si>
  <si>
    <t xml:space="preserve">v5419</t>
  </si>
  <si>
    <t xml:space="preserve">3352</t>
  </si>
  <si>
    <t xml:space="preserve">-4852</t>
  </si>
  <si>
    <t xml:space="preserve">1753</t>
  </si>
  <si>
    <t xml:space="preserve">12545</t>
  </si>
  <si>
    <t xml:space="preserve">76843</t>
  </si>
  <si>
    <t xml:space="preserve">-39 18</t>
  </si>
  <si>
    <t xml:space="preserve">13856</t>
  </si>
  <si>
    <t xml:space="preserve">ci</t>
  </si>
  <si>
    <t xml:space="preserve">22825</t>
  </si>
  <si>
    <t xml:space="preserve">7812</t>
  </si>
  <si>
    <t xml:space="preserve">3638</t>
  </si>
  <si>
    <t xml:space="preserve">2785</t>
  </si>
  <si>
    <t xml:space="preserve">45%</t>
  </si>
  <si>
    <t xml:space="preserve">young wom</t>
  </si>
  <si>
    <t xml:space="preserve">- 100 g</t>
  </si>
  <si>
    <t xml:space="preserve">DECLARANT 1
gart</t>
  </si>
  <si>
    <t xml:space="preserve">5319</t>
  </si>
  <si>
    <t xml:space="preserve">12.700
www
40</t>
  </si>
  <si>
    <t xml:space="preserve">30 04 130 939 264</t>
  </si>
  <si>
    <t xml:space="preserve">9 993 615</t>
  </si>
  <si>
    <t xml:space="preserve">15032022</t>
  </si>
  <si>
    <t xml:space="preserve">du
Beau
ment</t>
  </si>
  <si>
    <t xml:space="preserve">le HAVRE</t>
  </si>
  <si>
    <t xml:space="preserve">OSCAR
18.04 1954</t>
  </si>
  <si>
    <t xml:space="preserve">18 04 1954
33
COMPS</t>
  </si>
  <si>
    <t xml:space="preserve">COMPS</t>
  </si>
  <si>
    <t xml:space="preserve">Corrinar
DEAUVILLE
usage sans le prenom</t>
  </si>
  <si>
    <t xml:space="preserve">06 27.</t>
  </si>
  <si>
    <t xml:space="preserve">oscar. dea
ил с
hoo</t>
  </si>
  <si>
    <t xml:space="preserve">COMMUNE OU PAYS SI NE(1) A LETRANGER</t>
  </si>
  <si>
    <t xml:space="preserve">Caille.</t>
  </si>
  <si>
    <t xml:space="preserve">18092022</t>
  </si>
  <si>
    <t xml:space="preserve">лузь 799774374</t>
  </si>
  <si>
    <t xml:space="preserve">n
F</t>
  </si>
  <si>
    <t xml:space="preserve">alidite c</t>
  </si>
  <si>
    <t xml:space="preserve">renor
Puissance</t>
  </si>
  <si>
    <t xml:space="preserve">■ウイイラ</t>
  </si>
  <si>
    <t xml:space="preserve">( 37445</t>
  </si>
  <si>
    <t xml:space="preserve">COCHEL
X</t>
  </si>
  <si>
    <t xml:space="preserve">LF
8859</t>
  </si>
  <si>
    <t xml:space="preserve">لن</t>
  </si>
  <si>
    <t xml:space="preserve">カカ</t>
  </si>
  <si>
    <t xml:space="preserve">5719</t>
  </si>
  <si>
    <t xml:space="preserve">553</t>
  </si>
  <si>
    <t xml:space="preserve">663</t>
  </si>
  <si>
    <t xml:space="preserve">4756</t>
  </si>
  <si>
    <t xml:space="preserve">१६</t>
  </si>
  <si>
    <t xml:space="preserve">m</t>
  </si>
  <si>
    <t xml:space="preserve">3 affiti?</t>
  </si>
  <si>
    <t xml:space="preserve">2853</t>
  </si>
  <si>
    <t xml:space="preserve">ㅋㅋ)
3</t>
  </si>
  <si>
    <t xml:space="preserve">10
CLARANT 2
806?</t>
  </si>
  <si>
    <t xml:space="preserve">996 37</t>
  </si>
  <si>
    <t xml:space="preserve">4736</t>
  </si>
  <si>
    <t xml:space="preserve">ㅇㅋㅋ</t>
  </si>
  <si>
    <t xml:space="preserve">въъг</t>
  </si>
  <si>
    <t xml:space="preserve">カピタ</t>
  </si>
  <si>
    <t xml:space="preserve">36757</t>
  </si>
  <si>
    <t xml:space="preserve">$37/13</t>
  </si>
  <si>
    <t xml:space="preserve">도도</t>
  </si>
  <si>
    <t xml:space="preserve">13626</t>
  </si>
  <si>
    <t xml:space="preserve">1667</t>
  </si>
  <si>
    <t xml:space="preserve">१९७६६</t>
  </si>
  <si>
    <t xml:space="preserve">ار
77</t>
  </si>
  <si>
    <r>
      <rPr>
        <sz val="11"/>
        <color rgb="FF000000"/>
        <rFont val="Arial"/>
        <family val="0"/>
        <charset val="1"/>
      </rPr>
      <t xml:space="preserve">200753
</t>
    </r>
    <r>
      <rPr>
        <sz val="11"/>
        <color rgb="FF000000"/>
        <rFont val="Noto Sans CJK SC"/>
        <family val="2"/>
        <charset val="1"/>
      </rPr>
      <t xml:space="preserve">ㅋ</t>
    </r>
  </si>
  <si>
    <t xml:space="preserve">37795</t>
  </si>
  <si>
    <t xml:space="preserve">-80534</t>
  </si>
  <si>
    <t xml:space="preserve">917</t>
  </si>
  <si>
    <t xml:space="preserve">3765</t>
  </si>
  <si>
    <t xml:space="preserve">ttt!</t>
  </si>
  <si>
    <t xml:space="preserve">タダ</t>
  </si>
  <si>
    <t xml:space="preserve">も
のか</t>
  </si>
  <si>
    <t xml:space="preserve">39578</t>
  </si>
  <si>
    <t xml:space="preserve">-9936</t>
  </si>
  <si>
    <t xml:space="preserve">ار</t>
  </si>
  <si>
    <t xml:space="preserve">25343</t>
  </si>
  <si>
    <t xml:space="preserve">3653</t>
  </si>
  <si>
    <t xml:space="preserve">36953</t>
  </si>
  <si>
    <t xml:space="preserve">65tt</t>
  </si>
  <si>
    <t xml:space="preserve">را</t>
  </si>
  <si>
    <t xml:space="preserve">13967</t>
  </si>
  <si>
    <t xml:space="preserve">14653</t>
  </si>
  <si>
    <t xml:space="preserve">Pase a duhnoc
9.1 St Genieve ds
و</t>
  </si>
  <si>
    <t xml:space="preserve">sttes.</t>
  </si>
  <si>
    <t xml:space="preserve">36663</t>
  </si>
  <si>
    <t xml:space="preserve">714</t>
  </si>
  <si>
    <t xml:space="preserve">INVINI</t>
  </si>
  <si>
    <t xml:space="preserve">3675</t>
  </si>
  <si>
    <t xml:space="preserve">378</t>
  </si>
  <si>
    <t xml:space="preserve">9975
9</t>
  </si>
  <si>
    <t xml:space="preserve">A CHARGE
2</t>
  </si>
  <si>
    <t xml:space="preserve">973</t>
  </si>
  <si>
    <t xml:space="preserve">9€ 665</t>
  </si>
  <si>
    <t xml:space="preserve">Stab</t>
  </si>
  <si>
    <t xml:space="preserve">9234</t>
  </si>
  <si>
    <t xml:space="preserve">44579</t>
  </si>
  <si>
    <t xml:space="preserve">79634</t>
  </si>
  <si>
    <t xml:space="preserve">DECLARANT 1
T.3 17</t>
  </si>
  <si>
    <t xml:space="preserve">37189</t>
  </si>
  <si>
    <t xml:space="preserve">49 194</t>
  </si>
  <si>
    <t xml:space="preserve">134315
Y</t>
  </si>
  <si>
    <t xml:space="preserve">39717</t>
  </si>
  <si>
    <t xml:space="preserve">センタ</t>
  </si>
  <si>
    <t xml:space="preserve">30 04 131 554 368</t>
  </si>
  <si>
    <t xml:space="preserve">9 997 381</t>
  </si>
  <si>
    <t xml:space="preserve">PROPRIÉTAIRE
LOCATAIRE COOCATAIRE HEBERGE GRMULLEMENT</t>
  </si>
  <si>
    <t xml:space="preserve">ABBIRDY Gwen
01.01 1972</t>
  </si>
  <si>
    <t xml:space="preserve">930
180</t>
  </si>
  <si>
    <t xml:space="preserve">NOISY LE GRAND
ALAINVILLE</t>
  </si>
  <si>
    <t xml:space="preserve">780
DEPARTEMENT</t>
  </si>
  <si>
    <t xml:space="preserve">Corrinar
ASIRH NENO
Jahm
suis re</t>
  </si>
  <si>
    <t xml:space="preserve">im
nt 89 99.7836</t>
  </si>
  <si>
    <t xml:space="preserve">07.89.99 48-56
Toine</t>
  </si>
  <si>
    <t xml:space="preserve">Johnema@tito-fe</t>
  </si>
  <si>
    <t xml:space="preserve">STOLEN</t>
  </si>
  <si>
    <t xml:space="preserve">Bruno
26/10/2do</t>
  </si>
  <si>
    <t xml:space="preserve">24 Do 1 2do
820
على
BAGN</t>
  </si>
  <si>
    <t xml:space="preserve">BERK</t>
  </si>
  <si>
    <t xml:space="preserve">18/06/13</t>
  </si>
  <si>
    <t xml:space="preserve">JS 1220 22</t>
  </si>
  <si>
    <t xml:space="preserve">2045890089979</t>
  </si>
  <si>
    <t xml:space="preserve">BARBO TEUSE Jertende</t>
  </si>
  <si>
    <t xml:space="preserve">1)
66P//</t>
  </si>
  <si>
    <t xml:space="preserve">FOWO VORdailles.</t>
  </si>
  <si>
    <t xml:space="preserve">JERMANITE JOR</t>
  </si>
  <si>
    <t xml:space="preserve">si% / &amp;lt</t>
  </si>
  <si>
    <t xml:space="preserve">3300 BORDEAUO</t>
  </si>
  <si>
    <t xml:space="preserve">Nom, prenom
ed de huissanc</t>
  </si>
  <si>
    <t xml:space="preserve">INFORMATIONS
FORC
de faire attention
allo
modifications</t>
  </si>
  <si>
    <t xml:space="preserve">15250</t>
  </si>
  <si>
    <t xml:space="preserve">187</t>
  </si>
  <si>
    <t xml:space="preserve">CT</t>
  </si>
  <si>
    <t xml:space="preserve">18215</t>
  </si>
  <si>
    <t xml:space="preserve">1832</t>
  </si>
  <si>
    <t xml:space="preserve">۔۔۔</t>
  </si>
  <si>
    <t xml:space="preserve">3281</t>
  </si>
  <si>
    <t xml:space="preserve">2522</t>
  </si>
  <si>
    <t xml:space="preserve">- 15283</t>
  </si>
  <si>
    <t xml:space="preserve">19898</t>
  </si>
  <si>
    <t xml:space="preserve">12898</t>
  </si>
  <si>
    <t xml:space="preserve">W
96</t>
  </si>
  <si>
    <t xml:space="preserve">uso</t>
  </si>
  <si>
    <t xml:space="preserve">los</t>
  </si>
  <si>
    <t xml:space="preserve">m8
า</t>
  </si>
  <si>
    <t xml:space="preserve">920</t>
  </si>
  <si>
    <t xml:space="preserve">2150</t>
  </si>
  <si>
    <t xml:space="preserve">13761</t>
  </si>
  <si>
    <t xml:space="preserve">525</t>
  </si>
  <si>
    <t xml:space="preserve">Your AMAN
***********</t>
  </si>
  <si>
    <t xml:space="preserve">1272</t>
  </si>
  <si>
    <t xml:space="preserve">изг</t>
  </si>
  <si>
    <t xml:space="preserve">CHARGE
898</t>
  </si>
  <si>
    <t xml:space="preserve">Ay</t>
  </si>
  <si>
    <t xml:space="preserve">-25188</t>
  </si>
  <si>
    <t xml:space="preserve">9988</t>
  </si>
  <si>
    <t xml:space="preserve">1281</t>
  </si>
  <si>
    <t xml:space="preserve">2892-</t>
  </si>
  <si>
    <t xml:space="preserve">3628</t>
  </si>
  <si>
    <t xml:space="preserve">BRAS
A</t>
  </si>
  <si>
    <t xml:space="preserve">30 04 212 827 392</t>
  </si>
  <si>
    <t xml:space="preserve">9 997 399</t>
  </si>
  <si>
    <t xml:space="preserve">LOC.</t>
  </si>
  <si>
    <t xml:space="preserve">OSO 1 2 0 2 3
So</t>
  </si>
  <si>
    <t xml:space="preserve">du géméret de gaulle</t>
  </si>
  <si>
    <t xml:space="preserve">35260</t>
  </si>
  <si>
    <t xml:space="preserve">CANCALE</t>
  </si>
  <si>
    <t xml:space="preserve">PROPRIÉTAIRE LOCATAIRE COLOCATAIRE BERGERATUITEMENT</t>
  </si>
  <si>
    <t xml:space="preserve">WALSTREET Taxime
0104-1985
3081889</t>
  </si>
  <si>
    <t xml:space="preserve">01.01 1985-
930
NOISY LEG</t>
  </si>
  <si>
    <t xml:space="preserve">07081989</t>
  </si>
  <si>
    <t xml:space="preserve">Corrigor
sans le
Retou
ISoukoy</t>
  </si>
  <si>
    <t xml:space="preserve">13.95 62</t>
  </si>
  <si>
    <t xml:space="preserve">06.07.13
B
6L
B.B.</t>
  </si>
  <si>
    <t xml:space="preserve">Koukou@kiki fe</t>
  </si>
  <si>
    <t xml:space="preserve">Boulogne
the</t>
  </si>
  <si>
    <t xml:space="preserve">J56011220</t>
  </si>
  <si>
    <t xml:space="preserve">1235698777663</t>
  </si>
  <si>
    <t xml:space="preserve">4506 2022</t>
  </si>
  <si>
    <t xml:space="preserve">ซ
D
4</t>
  </si>
  <si>
    <t xml:space="preserve">70
2</t>
  </si>
  <si>
    <t xml:space="preserve">BELANTRA Noa</t>
  </si>
  <si>
    <t xml:space="preserve">2106 / 2015
·00₂</t>
  </si>
  <si>
    <t xml:space="preserve">98000
reisailles.</t>
  </si>
  <si>
    <t xml:space="preserve">PI
PL 20</t>
  </si>
  <si>
    <t xml:space="preserve">DOUDARTE Aymeric</t>
  </si>
  <si>
    <t xml:space="preserve">19/01/2000</t>
  </si>
  <si>
    <t xml:space="preserve">78300 Poissy</t>
  </si>
  <si>
    <t xml:space="preserve">09818</t>
  </si>
  <si>
    <t xml:space="preserve">575</t>
  </si>
  <si>
    <t xml:space="preserve">of 1266
F</t>
  </si>
  <si>
    <t xml:space="preserve">2366</t>
  </si>
  <si>
    <t xml:space="preserve">미
355</t>
  </si>
  <si>
    <t xml:space="preserve">2473</t>
  </si>
  <si>
    <t xml:space="preserve">878</t>
  </si>
  <si>
    <t xml:space="preserve">53.261</t>
  </si>
  <si>
    <t xml:space="preserve">5673</t>
  </si>
  <si>
    <t xml:space="preserve">518</t>
  </si>
  <si>
    <t xml:space="preserve">1 2375</t>
  </si>
  <si>
    <t xml:space="preserve">1575</t>
  </si>
  <si>
    <t xml:space="preserve">c</t>
  </si>
  <si>
    <t xml:space="preserve">5 30</t>
  </si>
  <si>
    <t xml:space="preserve">655</t>
  </si>
  <si>
    <t xml:space="preserve">645</t>
  </si>
  <si>
    <t xml:space="preserve">435</t>
  </si>
  <si>
    <t xml:space="preserve">675</t>
  </si>
  <si>
    <t xml:space="preserve">1676</t>
  </si>
  <si>
    <t xml:space="preserve">1939</t>
  </si>
  <si>
    <t xml:space="preserve">1849.</t>
  </si>
  <si>
    <t xml:space="preserve">وامل</t>
  </si>
  <si>
    <t xml:space="preserve">saca tein</t>
  </si>
  <si>
    <t xml:space="preserve">20 270</t>
  </si>
  <si>
    <t xml:space="preserve">SSS</t>
  </si>
  <si>
    <t xml:space="preserve">aire
3 705</t>
  </si>
  <si>
    <t xml:space="preserve">DECLARANT 1
2500x</t>
  </si>
  <si>
    <t xml:space="preserve">-35278</t>
  </si>
  <si>
    <t xml:space="preserve">245248
ร</t>
  </si>
  <si>
    <t xml:space="preserve">I.M
UPA
EDG
1</t>
  </si>
  <si>
    <t xml:space="preserve">15 68 299 543 174</t>
  </si>
  <si>
    <t xml:space="preserve">2
30 04 072 749 328</t>
  </si>
  <si>
    <t xml:space="preserve">9 996 857</t>
  </si>
  <si>
    <t xml:space="preserve">JEAN-DENIS
01.01 1970</t>
  </si>
  <si>
    <t xml:space="preserve">01 01 1970
930
NOISY LE G</t>
  </si>
  <si>
    <t xml:space="preserve">930
93</t>
  </si>
  <si>
    <t xml:space="preserve">NOISY LE GRAND
NOISYYLE GRANTS</t>
  </si>
  <si>
    <t xml:space="preserve">Corrinor
RAMBAR DE BELLE ISLE EN TERRE</t>
  </si>
  <si>
    <t xml:space="preserve">toos a</t>
  </si>
  <si>
    <t xml:space="preserve">GRANDJEAN</t>
  </si>
  <si>
    <t xml:space="preserve">PRENOM-JEC
01.01 1970</t>
  </si>
  <si>
    <t xml:space="preserve">SOOVY 37 SIGN</t>
  </si>
  <si>
    <t xml:space="preserve">COMMUNE OU PAYS SI N(E) A L'ETRANGER</t>
  </si>
  <si>
    <t xml:space="preserve">PARRAMBAR</t>
  </si>
  <si>
    <t xml:space="preserve">4567891234
Corrinaz</t>
  </si>
  <si>
    <t xml:space="preserve">-45678_51254</t>
  </si>
  <si>
    <t xml:space="preserve">lichy
J</t>
  </si>
  <si>
    <t xml:space="preserve">03/222 با</t>
  </si>
  <si>
    <t xml:space="preserve">doi</t>
  </si>
  <si>
    <t xml:space="preserve">1456789 121415</t>
  </si>
  <si>
    <t xml:space="preserve">04 0
2022</t>
  </si>
  <si>
    <t xml:space="preserve">06 07 20 22</t>
  </si>
  <si>
    <t xml:space="preserve">2.2022</t>
  </si>
  <si>
    <t xml:space="preserve">PALB</t>
  </si>
  <si>
    <t xml:space="preserve">Nom, prenom,
Med de huissance</t>
  </si>
  <si>
    <t xml:space="preserve">INFORMATIONS
Rien à de donen Nenci
Пели
Cinculen</t>
  </si>
  <si>
    <t xml:space="preserve">पररा</t>
  </si>
  <si>
    <t xml:space="preserve">Shaz</t>
  </si>
  <si>
    <t xml:space="preserve">य</t>
  </si>
  <si>
    <t xml:space="preserve">чо
2</t>
  </si>
  <si>
    <t xml:space="preserve">DECLARANT 1
trat</t>
  </si>
  <si>
    <t xml:space="preserve">ђече</t>
  </si>
  <si>
    <t xml:space="preserve">मदर</t>
  </si>
  <si>
    <t xml:space="preserve">TH</t>
  </si>
  <si>
    <t xml:space="preserve">167</t>
  </si>
  <si>
    <t xml:space="preserve">ह
= 3125</t>
  </si>
  <si>
    <t xml:space="preserve">1345</t>
  </si>
  <si>
    <t xml:space="preserve">DE
(CLARAN</t>
  </si>
  <si>
    <t xml:space="preserve">224</t>
  </si>
  <si>
    <t xml:space="preserve">W
2
12</t>
  </si>
  <si>
    <t xml:space="preserve">उड</t>
  </si>
  <si>
    <t xml:space="preserve">पर</t>
  </si>
  <si>
    <t xml:space="preserve">CD</t>
  </si>
  <si>
    <t xml:space="preserve">etST</t>
  </si>
  <si>
    <t xml:space="preserve">소리</t>
  </si>
  <si>
    <t xml:space="preserve">att</t>
  </si>
  <si>
    <t xml:space="preserve">-13456</t>
  </si>
  <si>
    <t xml:space="preserve">4 464</t>
  </si>
  <si>
    <t xml:space="preserve">your pour common</t>
  </si>
  <si>
    <t xml:space="preserve">12 735</t>
  </si>
  <si>
    <t xml:space="preserve">5 32</t>
  </si>
  <si>
    <t xml:space="preserve">उटा</t>
  </si>
  <si>
    <t xml:space="preserve">12 335</t>
  </si>
  <si>
    <t xml:space="preserve">थ्ङ</t>
  </si>
  <si>
    <t xml:space="preserve">11
U</t>
  </si>
  <si>
    <t xml:space="preserve">राम</t>
  </si>
  <si>
    <t xml:space="preserve">+21</t>
  </si>
  <si>
    <t xml:space="preserve">aire
10 597</t>
  </si>
  <si>
    <t xml:space="preserve">567.</t>
  </si>
  <si>
    <t xml:space="preserve">- 222</t>
  </si>
  <si>
    <t xml:space="preserve">KS*X
3L
Y4x</t>
  </si>
  <si>
    <t xml:space="preserve">30 04 212 616 181</t>
  </si>
  <si>
    <t xml:space="preserve">¹30 04 212 807 372</t>
  </si>
  <si>
    <t xml:space="preserve">9 995 743</t>
  </si>
  <si>
    <t xml:space="preserve">■イイイ22022</t>
  </si>
  <si>
    <t xml:space="preserve">du chat qui aboie</t>
  </si>
  <si>
    <t xml:space="preserve">- 24000</t>
  </si>
  <si>
    <t xml:space="preserve">PERIGUEUX</t>
  </si>
  <si>
    <t xml:space="preserve">Calcul
que
Atrice</t>
  </si>
  <si>
    <t xml:space="preserve">PROPRIETAIRE
LOCATAIRE
COLOCATAIRE HTT GE GRATUITEMENT</t>
  </si>
  <si>
    <t xml:space="preserve">CCIMRH
01.01 1980</t>
  </si>
  <si>
    <t xml:space="preserve">Corrigaz
CCIMRH
a usug
suns le pre</t>
  </si>
  <si>
    <t xml:space="preserve">colpad 2</t>
  </si>
  <si>
    <t xml:space="preserve">0608091731</t>
  </si>
  <si>
    <t xml:space="preserve">Chatapulte@Auranje. Fr</t>
  </si>
  <si>
    <t xml:space="preserve">PARCCIMRH</t>
  </si>
  <si>
    <t xml:space="preserve">Corrinor</t>
  </si>
  <si>
    <t xml:space="preserve">Périgueux</t>
  </si>
  <si>
    <t xml:space="preserve">८६१४/60/०६</t>
  </si>
  <si>
    <t xml:space="preserve">8 DIF</t>
  </si>
  <si>
    <t xml:space="preserve">221220 22</t>
  </si>
  <si>
    <t xml:space="preserve">24032022</t>
  </si>
  <si>
    <t xml:space="preserve">9862834 962104</t>
  </si>
  <si>
    <t xml:space="preserve">23042022</t>
  </si>
  <si>
    <t xml:space="preserve">1843</t>
  </si>
  <si>
    <t xml:space="preserve">1.202</t>
  </si>
  <si>
    <t xml:space="preserve">1294</t>
  </si>
  <si>
    <t xml:space="preserve">Metal Ica</t>
  </si>
  <si>
    <t xml:space="preserve">1/11 1861</t>
  </si>
  <si>
    <t xml:space="preserve">Assez dece</t>
  </si>
  <si>
    <t xml:space="preserve">Deep purple</t>
  </si>
  <si>
    <t xml:space="preserve">23/08 200</t>
  </si>
  <si>
    <t xml:space="preserve">Telephonetrust</t>
  </si>
  <si>
    <t xml:space="preserve">1986</t>
  </si>
  <si>
    <t xml:space="preserve">1743</t>
  </si>
  <si>
    <t xml:space="preserve">Juvamine</t>
  </si>
  <si>
    <t xml:space="preserve">1410511812</t>
  </si>
  <si>
    <t xml:space="preserve">Lapêche</t>
  </si>
  <si>
    <t xml:space="preserve">Luvabien
729</t>
  </si>
  <si>
    <t xml:space="preserve">2510411729</t>
  </si>
  <si>
    <t xml:space="preserve">Etretat</t>
  </si>
  <si>
    <t xml:space="preserve">andite
C</t>
  </si>
  <si>
    <t xml:space="preserve">renom
med de horsson</t>
  </si>
  <si>
    <t xml:space="preserve">Iron Maiden</t>
  </si>
  <si>
    <t xml:space="preserve">30/12/1999</t>
  </si>
  <si>
    <t xml:space="preserve">Prodigal Son</t>
  </si>
  <si>
    <t xml:space="preserve">Debbie Harris</t>
  </si>
  <si>
    <t xml:space="preserve">11/06/1888
DI</t>
  </si>
  <si>
    <t xml:space="preserve">Blondie</t>
  </si>
  <si>
    <t xml:space="preserve">INFORMATIONS
La vie est un
long fleuve tranquille tatie Daniele</t>
  </si>
  <si>
    <t xml:space="preserve">4488</t>
  </si>
  <si>
    <t xml:space="preserve">7765</t>
  </si>
  <si>
    <t xml:space="preserve">उ
आप</t>
  </si>
  <si>
    <t xml:space="preserve">- 2224</t>
  </si>
  <si>
    <t xml:space="preserve">of 8432
F</t>
  </si>
  <si>
    <t xml:space="preserve">DECLARANT 1
07</t>
  </si>
  <si>
    <t xml:space="preserve">- 9712</t>
  </si>
  <si>
    <t xml:space="preserve">6984</t>
  </si>
  <si>
    <t xml:space="preserve">「</t>
  </si>
  <si>
    <t xml:space="preserve">-3169</t>
  </si>
  <si>
    <t xml:space="preserve">18816</t>
  </si>
  <si>
    <t xml:space="preserve">झपड</t>
  </si>
  <si>
    <t xml:space="preserve">4436</t>
  </si>
  <si>
    <t xml:space="preserve">F 3691</t>
  </si>
  <si>
    <t xml:space="preserve">LL</t>
  </si>
  <si>
    <t xml:space="preserve">1977</t>
  </si>
  <si>
    <t xml:space="preserve">6894</t>
  </si>
  <si>
    <r>
      <rPr>
        <sz val="11"/>
        <color rgb="FF000000"/>
        <rFont val="Arial"/>
        <family val="0"/>
        <charset val="1"/>
      </rPr>
      <t xml:space="preserve">0317
</t>
    </r>
    <r>
      <rPr>
        <sz val="11"/>
        <color rgb="FF000000"/>
        <rFont val="Noto Sans CJK SC"/>
        <family val="2"/>
        <charset val="1"/>
      </rPr>
      <t xml:space="preserve">ㅅㅋ</t>
    </r>
  </si>
  <si>
    <t xml:space="preserve">9912</t>
  </si>
  <si>
    <t xml:space="preserve">3691</t>
  </si>
  <si>
    <t xml:space="preserve">4659</t>
  </si>
  <si>
    <t xml:space="preserve">- 1278</t>
  </si>
  <si>
    <t xml:space="preserve">ea ir</t>
  </si>
  <si>
    <t xml:space="preserve">8910</t>
  </si>
  <si>
    <t xml:space="preserve">48</t>
  </si>
  <si>
    <t xml:space="preserve">4632</t>
  </si>
  <si>
    <t xml:space="preserve">6944</t>
  </si>
  <si>
    <t xml:space="preserve">3486</t>
  </si>
  <si>
    <t xml:space="preserve">6714</t>
  </si>
  <si>
    <t xml:space="preserve">логд</t>
  </si>
  <si>
    <t xml:space="preserve">1312</t>
  </si>
  <si>
    <t xml:space="preserve">173</t>
  </si>
  <si>
    <t xml:space="preserve">1729</t>
  </si>
  <si>
    <t xml:space="preserve">W 812</t>
  </si>
  <si>
    <t xml:space="preserve">-436</t>
  </si>
  <si>
    <t xml:space="preserve">-2434</t>
  </si>
  <si>
    <t xml:space="preserve">19
6</t>
  </si>
  <si>
    <t xml:space="preserve">56391</t>
  </si>
  <si>
    <t xml:space="preserve">5986</t>
  </si>
  <si>
    <t xml:space="preserve">6594</t>
  </si>
  <si>
    <t xml:space="preserve">из</t>
  </si>
  <si>
    <t xml:space="preserve">Def Leppard Franconville.</t>
  </si>
  <si>
    <t xml:space="preserve">765432</t>
  </si>
  <si>
    <t xml:space="preserve">E23vS6</t>
  </si>
  <si>
    <t xml:space="preserve">INVINTIC</t>
  </si>
  <si>
    <t xml:space="preserve">Shaka Ponk Muse</t>
  </si>
  <si>
    <t xml:space="preserve">68943</t>
  </si>
  <si>
    <t xml:space="preserve">OU
53 264</t>
  </si>
  <si>
    <t xml:space="preserve">4321</t>
  </si>
  <si>
    <t xml:space="preserve">38762</t>
  </si>
  <si>
    <t xml:space="preserve">46889</t>
  </si>
  <si>
    <t xml:space="preserve">8676</t>
  </si>
  <si>
    <t xml:space="preserve">-418</t>
  </si>
  <si>
    <t xml:space="preserve">76543</t>
  </si>
  <si>
    <t xml:space="preserve">829</t>
  </si>
  <si>
    <t xml:space="preserve">x612</t>
  </si>
  <si>
    <t xml:space="preserve">६०रह</t>
  </si>
  <si>
    <t xml:space="preserve">994</t>
  </si>
  <si>
    <t xml:space="preserve">Z
स</t>
  </si>
  <si>
    <t xml:space="preserve">-423</t>
  </si>
  <si>
    <t xml:space="preserve">VEV</t>
  </si>
  <si>
    <t xml:space="preserve">-789</t>
  </si>
  <si>
    <t xml:space="preserve">223
12:00</t>
  </si>
  <si>
    <t xml:space="preserve">30 04 131 569 383</t>
  </si>
  <si>
    <t xml:space="preserve">9 997 287</t>
  </si>
  <si>
    <t xml:space="preserve">06 2023</t>
  </si>
  <si>
    <t xml:space="preserve">07</t>
  </si>
  <si>
    <t xml:space="preserve">des coquelicots</t>
  </si>
  <si>
    <t xml:space="preserve">211 8E</t>
  </si>
  <si>
    <t xml:space="preserve">Fourqueux
V</t>
  </si>
  <si>
    <t xml:space="preserve">м3</t>
  </si>
  <si>
    <t xml:space="preserve">0
B</t>
  </si>
  <si>
    <t xml:space="preserve">Les fleurs</t>
  </si>
  <si>
    <t xml:space="preserve">و
کے</t>
  </si>
  <si>
    <t xml:space="preserve">PROPRIÉTAIRE LOCATAIRE COLOCATAIRE HEBERGÉ GRATUITEMENT</t>
  </si>
  <si>
    <t xml:space="preserve">ASDIRAS
01.01 1973</t>
  </si>
  <si>
    <t xml:space="preserve">01 01 1973
930
NOISY LEG</t>
  </si>
  <si>
    <t xml:space="preserve">მ
deo</t>
  </si>
  <si>
    <t xml:space="preserve">NOISY LE GRAND
Achiaes</t>
  </si>
  <si>
    <t xml:space="preserve">Corrigar
ASDIRAS
(nom o usoge sans le</t>
  </si>
  <si>
    <t xml:space="preserve">0666556622</t>
  </si>
  <si>
    <t xml:space="preserve">0766J433
asdicasaodicesa</t>
  </si>
  <si>
    <t xml:space="preserve">Ender, h</t>
  </si>
  <si>
    <t xml:space="preserve">asdirasasdiras@boutonder.fr</t>
  </si>
  <si>
    <t xml:space="preserve">BARBAPAPA</t>
  </si>
  <si>
    <t xml:space="preserve">Casimir
03 04 1975</t>
  </si>
  <si>
    <t xml:space="preserve">03 04 1975
85 Amalas</t>
  </si>
  <si>
    <t xml:space="preserve">Angles</t>
  </si>
  <si>
    <t xml:space="preserve">BARBAPAPA
Carimis</t>
  </si>
  <si>
    <t xml:space="preserve">07 00 12 13 18
Corrina</t>
  </si>
  <si>
    <t xml:space="preserve">bachoan carimer</t>
  </si>
  <si>
    <t xml:space="preserve">barbapapa..</t>
  </si>
  <si>
    <t xml:space="preserve">Fourqueux</t>
  </si>
  <si>
    <t xml:space="preserve">18 avul 2023</t>
  </si>
  <si>
    <t xml:space="preserve">1201 2022</t>
  </si>
  <si>
    <t xml:space="preserve">anonte</t>
  </si>
  <si>
    <t xml:space="preserve">Barbapapa Joséphine</t>
  </si>
  <si>
    <t xml:space="preserve">03.06.2012</t>
  </si>
  <si>
    <t xml:space="preserve">Le Vésinet</t>
  </si>
  <si>
    <t xml:space="preserve">Will</t>
  </si>
  <si>
    <t xml:space="preserve">a
HIVd</t>
  </si>
  <si>
    <t xml:space="preserve">renom oble e</t>
  </si>
  <si>
    <t xml:space="preserve">VI</t>
  </si>
  <si>
    <t xml:space="preserve">BRIN D'ACIER F</t>
  </si>
  <si>
    <t xml:space="preserve">13:08. 20070</t>
  </si>
  <si>
    <t xml:space="preserve">Pinqueux</t>
  </si>
  <si>
    <t xml:space="preserve">Moo Min Brisby</t>
  </si>
  <si>
    <t xml:space="preserve">11.02.1954
M</t>
  </si>
  <si>
    <t xml:space="preserve">02.1992
Nimes</t>
  </si>
  <si>
    <t xml:space="preserve">ء
905</t>
  </si>
  <si>
    <t xml:space="preserve">806,5</t>
  </si>
  <si>
    <t xml:space="preserve">16800</t>
  </si>
  <si>
    <t xml:space="preserve">603</t>
  </si>
  <si>
    <t xml:space="preserve">1008</t>
  </si>
  <si>
    <t xml:space="preserve">800,</t>
  </si>
  <si>
    <t xml:space="preserve">3
689</t>
  </si>
  <si>
    <t xml:space="preserve">708</t>
  </si>
  <si>
    <t xml:space="preserve">CLAR</t>
  </si>
  <si>
    <t xml:space="preserve">098</t>
  </si>
  <si>
    <t xml:space="preserve">LOSV</t>
  </si>
  <si>
    <t xml:space="preserve">رہ</t>
  </si>
  <si>
    <t xml:space="preserve">کے</t>
  </si>
  <si>
    <t xml:space="preserve">90V</t>
  </si>
  <si>
    <t xml:space="preserve">2253</t>
  </si>
  <si>
    <t xml:space="preserve">JANNOT Janette 13 me de la Plaine, 78 Versailles.</t>
  </si>
  <si>
    <t xml:space="preserve">503</t>
  </si>
  <si>
    <t xml:space="preserve">196</t>
  </si>
  <si>
    <t xml:space="preserve">305</t>
  </si>
  <si>
    <t xml:space="preserve">any doub</t>
  </si>
  <si>
    <t xml:space="preserve">'2/
-</t>
  </si>
  <si>
    <t xml:space="preserve">7628</t>
  </si>
  <si>
    <t xml:space="preserve">5 8437</t>
  </si>
  <si>
    <t xml:space="preserve">936</t>
  </si>
  <si>
    <t xml:space="preserve">打</t>
  </si>
  <si>
    <t xml:space="preserve">10S</t>
  </si>
  <si>
    <t xml:space="preserve">15/3</t>
  </si>
  <si>
    <t xml:space="preserve">PERS. A CHARGE
600</t>
  </si>
  <si>
    <t xml:space="preserve">ورد</t>
  </si>
  <si>
    <t xml:space="preserve">880</t>
  </si>
  <si>
    <t xml:space="preserve">105</t>
  </si>
  <si>
    <t xml:space="preserve">aire
3
804</t>
  </si>
  <si>
    <t xml:space="preserve">DECLARANT 1
ace</t>
  </si>
  <si>
    <t xml:space="preserve">848</t>
  </si>
  <si>
    <t xml:space="preserve">040</t>
  </si>
  <si>
    <t xml:space="preserve">737</t>
  </si>
  <si>
    <t xml:space="preserve">454</t>
  </si>
  <si>
    <t xml:space="preserve">Y
3</t>
  </si>
  <si>
    <t xml:space="preserve">IZ
80</t>
  </si>
  <si>
    <t xml:space="preserve">رو</t>
  </si>
  <si>
    <t xml:space="preserve">८६</t>
  </si>
  <si>
    <r>
      <rPr>
        <sz val="11"/>
        <color rgb="FF000000"/>
        <rFont val="Arial"/>
        <family val="0"/>
        <charset val="1"/>
      </rPr>
      <t xml:space="preserve">12
</t>
    </r>
    <r>
      <rPr>
        <sz val="11"/>
        <color rgb="FF000000"/>
        <rFont val="Noto Sans CJK SC"/>
        <family val="2"/>
        <charset val="1"/>
      </rPr>
      <t xml:space="preserve">보전관
</t>
    </r>
    <r>
      <rPr>
        <sz val="11"/>
        <color rgb="FF000000"/>
        <rFont val="Arial"/>
        <family val="0"/>
        <charset val="1"/>
      </rPr>
      <t xml:space="preserve">JAE</t>
    </r>
  </si>
  <si>
    <t xml:space="preserve">30 04 200 561 390</t>
  </si>
  <si>
    <t xml:space="preserve">¹30 04 200 577 406</t>
  </si>
  <si>
    <t xml:space="preserve">606 966 6</t>
  </si>
  <si>
    <t xml:space="preserve">20102022</t>
  </si>
  <si>
    <t xml:space="preserve">De Henso</t>
  </si>
  <si>
    <t xml:space="preserve">сого</t>
  </si>
  <si>
    <t xml:space="preserve">الماديس</t>
  </si>
  <si>
    <t xml:space="preserve">PARTITO</t>
  </si>
  <si>
    <t xml:space="preserve">CH Pene</t>
  </si>
  <si>
    <t xml:space="preserve">KITCH
-young
01.01 1954</t>
  </si>
  <si>
    <t xml:space="preserve">Corrinar
KITCH
om a usage sons te</t>
  </si>
  <si>
    <t xml:space="preserve">ких с
222212</t>
  </si>
  <si>
    <t xml:space="preserve">kitchxzys@tuto.com</t>
  </si>
  <si>
    <t xml:space="preserve">PARTUTCH</t>
  </si>
  <si>
    <t xml:space="preserve">PRENOM-JEC
01.01 1958</t>
  </si>
  <si>
    <t xml:space="preserve">01 01 1958
930
NOISY LEG</t>
  </si>
  <si>
    <t xml:space="preserve">PARKITCH</t>
  </si>
  <si>
    <t xml:space="preserve">Beausbil</t>
  </si>
  <si>
    <t xml:space="preserve">لمات ما KITCMX2</t>
  </si>
  <si>
    <t xml:space="preserve">10/11/2017</t>
  </si>
  <si>
    <t xml:space="preserve">Pakis</t>
  </si>
  <si>
    <t xml:space="preserve">кпсихг ий</t>
  </si>
  <si>
    <t xml:space="preserve">(1223</t>
  </si>
  <si>
    <t xml:space="preserve">PE</t>
  </si>
  <si>
    <t xml:space="preserve">prenom
DEBRIDGE Cola
Beausoleil</t>
  </si>
  <si>
    <t xml:space="preserve">RENSEIGNEZ VOTRE RIB SUR VOTRE COMPTE FISCAL EN LIGNE
C</t>
  </si>
  <si>
    <t xml:space="preserve">96
18</t>
  </si>
  <si>
    <t xml:space="preserve">00117</t>
  </si>
  <si>
    <t xml:space="preserve">๑๐๑</t>
  </si>
  <si>
    <t xml:space="preserve">At
f</t>
  </si>
  <si>
    <t xml:space="preserve">CLARA
RAN
दि
DECL</t>
  </si>
  <si>
    <t xml:space="preserve">ять</t>
  </si>
  <si>
    <t xml:space="preserve">वळ</t>
  </si>
  <si>
    <t xml:space="preserve">cs</t>
  </si>
  <si>
    <t xml:space="preserve">-30</t>
  </si>
  <si>
    <t xml:space="preserve">6860</t>
  </si>
  <si>
    <t xml:space="preserve">3
2</t>
  </si>
  <si>
    <t xml:space="preserve">9:</t>
  </si>
  <si>
    <t xml:space="preserve">2
शा</t>
  </si>
  <si>
    <t xml:space="preserve">Ram</t>
  </si>
  <si>
    <t xml:space="preserve">"888</t>
  </si>
  <si>
    <t xml:space="preserve">693</t>
  </si>
  <si>
    <t xml:space="preserve">N
उया</t>
  </si>
  <si>
    <t xml:space="preserve">이라
ㄹ</t>
  </si>
  <si>
    <t xml:space="preserve">5A</t>
  </si>
  <si>
    <t xml:space="preserve">3365</t>
  </si>
  <si>
    <t xml:space="preserve">राव</t>
  </si>
  <si>
    <t xml:space="preserve">3625</t>
  </si>
  <si>
    <t xml:space="preserve">thbb</t>
  </si>
  <si>
    <t xml:space="preserve">गर</t>
  </si>
  <si>
    <t xml:space="preserve">-1973</t>
  </si>
  <si>
    <t xml:space="preserve">FLOT</t>
  </si>
  <si>
    <t xml:space="preserve">رای</t>
  </si>
  <si>
    <t xml:space="preserve">2660</t>
  </si>
  <si>
    <t xml:space="preserve">fo</t>
  </si>
  <si>
    <t xml:space="preserve">6250</t>
  </si>
  <si>
    <t xml:space="preserve">905</t>
  </si>
  <si>
    <t xml:space="preserve">F/C</t>
  </si>
  <si>
    <t xml:space="preserve">उ</t>
  </si>
  <si>
    <t xml:space="preserve">216</t>
  </si>
  <si>
    <t xml:space="preserve">TO.</t>
  </si>
  <si>
    <t xml:space="preserve">X
-658</t>
  </si>
  <si>
    <t xml:space="preserve">음
NOV</t>
  </si>
  <si>
    <t xml:space="preserve">30 04 175 148 016</t>
  </si>
  <si>
    <t xml:space="preserve">9 996 921</t>
  </si>
  <si>
    <t xml:space="preserve">FLEURISSON
01.01 1986</t>
  </si>
  <si>
    <t xml:space="preserve">01 01 1986
930
NOISY LE G</t>
  </si>
  <si>
    <t xml:space="preserve">COMMUNE OU PAYS SINE(1) A L'ETRANGER</t>
  </si>
  <si>
    <t xml:space="preserve">Corrinar
FLEURISSON
Tuusuge sons le</t>
  </si>
  <si>
    <t xml:space="preserve">2
32 10 11 12</t>
  </si>
  <si>
    <t xml:space="preserve">Itensson -ltensson
molef</t>
  </si>
  <si>
    <t xml:space="preserve">HerissoN</t>
  </si>
  <si>
    <t xml:space="preserve">X
SIE</t>
  </si>
  <si>
    <t xml:space="preserve">ZZOzz</t>
  </si>
  <si>
    <t xml:space="preserve">ایه</t>
  </si>
  <si>
    <t xml:space="preserve">2011112020</t>
  </si>
  <si>
    <t xml:space="preserve">vom
enom
de naissan</t>
  </si>
  <si>
    <t xml:space="preserve">newle Pierre</t>
  </si>
  <si>
    <t xml:space="preserve">Pois
AIS</t>
  </si>
  <si>
    <t xml:space="preserve">||||2| 21</t>
  </si>
  <si>
    <t xml:space="preserve">INFORMATIONS
faine de sais
pas
کے
faire
.
Une Declarat</t>
  </si>
  <si>
    <t xml:space="preserve">4 300</t>
  </si>
  <si>
    <t xml:space="preserve">DECLARANT 1
C</t>
  </si>
  <si>
    <t xml:space="preserve">1070</t>
  </si>
  <si>
    <t xml:space="preserve">DE
DECLARANT
20</t>
  </si>
  <si>
    <t xml:space="preserve">DOC</t>
  </si>
  <si>
    <t xml:space="preserve">106</t>
  </si>
  <si>
    <t xml:space="preserve">THEANT</t>
  </si>
  <si>
    <t xml:space="preserve">14 551</t>
  </si>
  <si>
    <t xml:space="preserve">14:55</t>
  </si>
  <si>
    <t xml:space="preserve">PERS, A
ARGE</t>
  </si>
  <si>
    <t xml:space="preserve">Chi
M</t>
  </si>
  <si>
    <t xml:space="preserve">30 04 200 396 225</t>
  </si>
  <si>
    <t xml:space="preserve">¹30 04 200 651 480</t>
  </si>
  <si>
    <t xml:space="preserve">9 996 938</t>
  </si>
  <si>
    <t xml:space="preserve">E
10112022</t>
  </si>
  <si>
    <t xml:space="preserve">nole</t>
  </si>
  <si>
    <t xml:space="preserve">Drone</t>
  </si>
  <si>
    <t xml:space="preserve">fare</t>
  </si>
  <si>
    <t xml:space="preserve">19112023</t>
  </si>
  <si>
    <t xml:space="preserve">J
nole</t>
  </si>
  <si>
    <t xml:space="preserve">21 +</t>
  </si>
  <si>
    <t xml:space="preserve">SIMON
01.01.1977</t>
  </si>
  <si>
    <t xml:space="preserve">01 01 1977
930
NOISY LEG</t>
  </si>
  <si>
    <t xml:space="preserve">Corrigar
SIMON
(nom a usage sans le pren</t>
  </si>
  <si>
    <t xml:space="preserve">Parson</t>
  </si>
  <si>
    <t xml:space="preserve">PARS. now</t>
  </si>
  <si>
    <t xml:space="preserve">PRENOM-JEC
01 01 1977</t>
  </si>
  <si>
    <t xml:space="preserve">01 01 1977
930
NOISY LE G</t>
  </si>
  <si>
    <t xml:space="preserve">PARSIMON</t>
  </si>
  <si>
    <t xml:space="preserve">Corrinez
Sinen?</t>
  </si>
  <si>
    <t xml:space="preserve">0
SSM</t>
  </si>
  <si>
    <t xml:space="preserve">12 (121
о</t>
  </si>
  <si>
    <t xml:space="preserve">101 12022</t>
  </si>
  <si>
    <t xml:space="preserve">e
2018</t>
  </si>
  <si>
    <t xml:space="preserve">2.2022)</t>
  </si>
  <si>
    <t xml:space="preserve">5 enta
ntants</t>
  </si>
  <si>
    <t xml:space="preserve">11-IND PL</t>
  </si>
  <si>
    <t xml:space="preserve">一
-</t>
  </si>
  <si>
    <t xml:space="preserve">Nenion
de naissan</t>
  </si>
  <si>
    <t xml:space="preserve">INFORMATIONS
mej
infos-</t>
  </si>
  <si>
    <t xml:space="preserve">DECLARANT 1
?</t>
  </si>
  <si>
    <t xml:space="preserve">DECLARANT2</t>
  </si>
  <si>
    <t xml:space="preserve">sot</t>
  </si>
  <si>
    <t xml:space="preserve">3 281</t>
  </si>
  <si>
    <t xml:space="preserve">25 ENEANT</t>
  </si>
  <si>
    <t xml:space="preserve">9 268</t>
  </si>
  <si>
    <t xml:space="preserve">17 904</t>
  </si>
  <si>
    <t xml:space="preserve">aire
10 896</t>
  </si>
  <si>
    <t xml:space="preserve">DECLARANT 1
97
а</t>
  </si>
  <si>
    <t xml:space="preserve">260</t>
  </si>
  <si>
    <t xml:space="preserve">650
2</t>
  </si>
  <si>
    <t xml:space="preserve">30 04 111 420 163</t>
  </si>
  <si>
    <t xml:space="preserve">2
30 04 111 388 131</t>
  </si>
  <si>
    <t xml:space="preserve">9 999 633</t>
  </si>
  <si>
    <t xml:space="preserve">- 070 22022</t>
  </si>
  <si>
    <t xml:space="preserve">一开</t>
  </si>
  <si>
    <t xml:space="preserve">Gerard Darmasin,</t>
  </si>
  <si>
    <t xml:space="preserve">too</t>
  </si>
  <si>
    <t xml:space="preserve">Пристиcke.</t>
  </si>
  <si>
    <t xml:space="preserve">Durant</t>
  </si>
  <si>
    <t xml:space="preserve">CHRISTOPHE
04 04 1944</t>
  </si>
  <si>
    <t xml:space="preserve">04 04 1944
33
CENAC</t>
  </si>
  <si>
    <t xml:space="preserve">CENAC</t>
  </si>
  <si>
    <t xml:space="preserve">Corrigat
CHATEAUROUX</t>
  </si>
  <si>
    <t xml:space="preserve">22 01 21
to</t>
  </si>
  <si>
    <t xml:space="preserve">of. of.01.2F.
یا</t>
  </si>
  <si>
    <t xml:space="preserve">ISTRES</t>
  </si>
  <si>
    <t xml:space="preserve">MARJOLAINE
01 11 1975</t>
  </si>
  <si>
    <t xml:space="preserve">01 11 1975
33
LA TESTE</t>
  </si>
  <si>
    <t xml:space="preserve">TOULON</t>
  </si>
  <si>
    <t xml:space="preserve">61 34 12 22
Corrigaz</t>
  </si>
  <si>
    <t xml:space="preserve">07
test ja tdir@gmail.com</t>
  </si>
  <si>
    <t xml:space="preserve">л.ог 27</t>
  </si>
  <si>
    <t xml:space="preserve">аг
1.
022</t>
  </si>
  <si>
    <t xml:space="preserve">3 47 гло 15 24гла</t>
  </si>
  <si>
    <t xml:space="preserve">FE</t>
  </si>
  <si>
    <t xml:space="preserve">1512</t>
  </si>
  <si>
    <t xml:space="preserve">- 1347</t>
  </si>
  <si>
    <t xml:space="preserve">+ 151</t>
  </si>
  <si>
    <t xml:space="preserve">л голо</t>
  </si>
  <si>
    <t xml:space="preserve">88 V
С</t>
  </si>
  <si>
    <t xml:space="preserve">-8 млл</t>
  </si>
  <si>
    <t xml:space="preserve">ام</t>
  </si>
  <si>
    <t xml:space="preserve">PINKI BROUSTER</t>
  </si>
  <si>
    <t xml:space="preserve">02/02/2012</t>
  </si>
  <si>
    <t xml:space="preserve">TARTANDION OILE F</t>
  </si>
  <si>
    <t xml:space="preserve">PINK.
MAURICE</t>
  </si>
  <si>
    <t xml:space="preserve">0/01 201</t>
  </si>
  <si>
    <t xml:space="preserve">तर</t>
  </si>
  <si>
    <t xml:space="preserve">enom, dole
horsson</t>
  </si>
  <si>
    <t xml:space="preserve">A2 Ult</t>
  </si>
  <si>
    <t xml:space="preserve">TvSv)v Co</t>
  </si>
  <si>
    <t xml:space="preserve">st les bains</t>
  </si>
  <si>
    <t xml:space="preserve">INFORMATIONS
Je suis
pas
content d'être là</t>
  </si>
  <si>
    <t xml:space="preserve">terez</t>
  </si>
  <si>
    <t xml:space="preserve">752</t>
  </si>
  <si>
    <t xml:space="preserve">3700</t>
  </si>
  <si>
    <t xml:space="preserve">S
a</t>
  </si>
  <si>
    <t xml:space="preserve">CCI D</t>
  </si>
  <si>
    <t xml:space="preserve">37 ил</t>
  </si>
  <si>
    <t xml:space="preserve">эли</t>
  </si>
  <si>
    <t xml:space="preserve">+ 2312</t>
  </si>
  <si>
    <t xml:space="preserve">317</t>
  </si>
  <si>
    <t xml:space="preserve">чол</t>
  </si>
  <si>
    <t xml:space="preserve">лали</t>
  </si>
  <si>
    <t xml:space="preserve">Chateau
12 me
slips 7215. Arborigent</t>
  </si>
  <si>
    <t xml:space="preserve">arner</t>
  </si>
  <si>
    <t xml:space="preserve">rooer.</t>
  </si>
  <si>
    <t xml:space="preserve">are</t>
  </si>
  <si>
    <t xml:space="preserve">INFAN</t>
  </si>
  <si>
    <t xml:space="preserve">5 SOL
0</t>
  </si>
  <si>
    <t xml:space="preserve">21S</t>
  </si>
  <si>
    <t xml:space="preserve">ov=</t>
  </si>
  <si>
    <t xml:space="preserve">гла</t>
  </si>
  <si>
    <t xml:space="preserve">Lo</t>
  </si>
  <si>
    <r>
      <rPr>
        <sz val="11"/>
        <color rgb="FF000000"/>
        <rFont val="Arial"/>
        <family val="0"/>
        <charset val="1"/>
      </rPr>
      <t xml:space="preserve">X
2</t>
    </r>
    <r>
      <rPr>
        <sz val="11"/>
        <color rgb="FF000000"/>
        <rFont val="Noto Sans CJK SC"/>
        <family val="2"/>
        <charset val="1"/>
      </rPr>
      <t xml:space="preserve">고</t>
    </r>
  </si>
  <si>
    <t xml:space="preserve">30 04 131 042 367</t>
  </si>
  <si>
    <t xml:space="preserve">2
30 04 130 928 253</t>
  </si>
  <si>
    <t xml:space="preserve">9 998 445</t>
  </si>
  <si>
    <t xml:space="preserve">150 320 23</t>
  </si>
  <si>
    <t xml:space="preserve">place
1:40
ацеаль</t>
  </si>
  <si>
    <t xml:space="preserve">78что</t>
  </si>
  <si>
    <t xml:space="preserve">Villeneux
A</t>
  </si>
  <si>
    <t xml:space="preserve">MARJOLAINE
06 12 1946</t>
  </si>
  <si>
    <t xml:space="preserve">06 12 1946
33
ESPIFT</t>
  </si>
  <si>
    <t xml:space="preserve">ESPIET</t>
  </si>
  <si>
    <t xml:space="preserve">COMMUNE OU PAYS SE NE(1) A L'ÉTRANGER</t>
  </si>
  <si>
    <t xml:space="preserve">Corrigar
AVORIAZ
an uusay SUNS</t>
  </si>
  <si>
    <t xml:space="preserve">861736</t>
  </si>
  <si>
    <r>
      <rPr>
        <sz val="11"/>
        <color rgb="FF000000"/>
        <rFont val="Arial"/>
        <family val="0"/>
        <charset val="1"/>
      </rPr>
      <t xml:space="preserve">002+34541
3454</t>
    </r>
    <r>
      <rPr>
        <sz val="11"/>
        <color rgb="FF000000"/>
        <rFont val="Noto Sans CJK SC"/>
        <family val="2"/>
        <charset val="1"/>
      </rPr>
      <t xml:space="preserve">円</t>
    </r>
  </si>
  <si>
    <t xml:space="preserve">CAVAILLON</t>
  </si>
  <si>
    <t xml:space="preserve">AMANDINE
07 12 1952</t>
  </si>
  <si>
    <t xml:space="preserve">07 12 1952
33
GENSAC</t>
  </si>
  <si>
    <t xml:space="preserve">Corri
3603 57 19 23</t>
  </si>
  <si>
    <t xml:space="preserve">Villepeux</t>
  </si>
  <si>
    <t xml:space="preserve">логот го23</t>
  </si>
  <si>
    <t xml:space="preserve">छ</t>
  </si>
  <si>
    <t xml:space="preserve">४</t>
  </si>
  <si>
    <t xml:space="preserve">ME</t>
  </si>
  <si>
    <t xml:space="preserve">70
ने</t>
  </si>
  <si>
    <t xml:space="preserve">Nom, prenom, dote
de naissance</t>
  </si>
  <si>
    <t xml:space="preserve">мъ53</t>
  </si>
  <si>
    <t xml:space="preserve">36375</t>
  </si>
  <si>
    <t xml:space="preserve">- 38534</t>
  </si>
  <si>
    <t xml:space="preserve">44359</t>
  </si>
  <si>
    <t xml:space="preserve">·44395</t>
  </si>
  <si>
    <t xml:space="preserve">99533</t>
  </si>
  <si>
    <t xml:space="preserve">-99534</t>
  </si>
  <si>
    <t xml:space="preserve">44 37</t>
  </si>
  <si>
    <t xml:space="preserve">36075</t>
  </si>
  <si>
    <t xml:space="preserve">----</t>
  </si>
  <si>
    <t xml:space="preserve">F
99753</t>
  </si>
  <si>
    <t xml:space="preserve">7955 E=</t>
  </si>
  <si>
    <t xml:space="preserve">35345</t>
  </si>
  <si>
    <t xml:space="preserve">0985</t>
  </si>
  <si>
    <t xml:space="preserve">536190</t>
  </si>
  <si>
    <t xml:space="preserve">137437</t>
  </si>
  <si>
    <t xml:space="preserve">-99375</t>
  </si>
  <si>
    <t xml:space="preserve">11237</t>
  </si>
  <si>
    <t xml:space="preserve">TYP</t>
  </si>
  <si>
    <t xml:space="preserve">τη 26</t>
  </si>
  <si>
    <t xml:space="preserve">-62365</t>
  </si>
  <si>
    <t xml:space="preserve">tyos</t>
  </si>
  <si>
    <t xml:space="preserve">137 807</t>
  </si>
  <si>
    <t xml:space="preserve">L CO</t>
  </si>
  <si>
    <t xml:space="preserve">3634</t>
  </si>
  <si>
    <t xml:space="preserve">18437</t>
  </si>
  <si>
    <t xml:space="preserve">:7734</t>
  </si>
  <si>
    <t xml:space="preserve">8853</t>
  </si>
  <si>
    <t xml:space="preserve">4435</t>
  </si>
  <si>
    <t xml:space="preserve">899 V</t>
  </si>
  <si>
    <t xml:space="preserve">可</t>
  </si>
  <si>
    <t xml:space="preserve">3627</t>
  </si>
  <si>
    <t xml:space="preserve">Thibauld Breigh baue de la Victoine 78360</t>
  </si>
  <si>
    <t xml:space="preserve">46278</t>
  </si>
  <si>
    <t xml:space="preserve">289</t>
  </si>
  <si>
    <t xml:space="preserve">てもタカラ</t>
  </si>
  <si>
    <t xml:space="preserve">betz</t>
  </si>
  <si>
    <t xml:space="preserve">-6737</t>
  </si>
  <si>
    <t xml:space="preserve">55 356</t>
  </si>
  <si>
    <t xml:space="preserve">PERS. A CHARGE
da S</t>
  </si>
  <si>
    <t xml:space="preserve">9957</t>
  </si>
  <si>
    <t xml:space="preserve">6032</t>
  </si>
  <si>
    <t xml:space="preserve">७६५</t>
  </si>
  <si>
    <t xml:space="preserve">3729,55</t>
  </si>
  <si>
    <t xml:space="preserve">-37284</t>
  </si>
  <si>
    <t xml:space="preserve">9966</t>
  </si>
  <si>
    <t xml:space="preserve">15778</t>
  </si>
  <si>
    <t xml:space="preserve">8957</t>
  </si>
  <si>
    <t xml:space="preserve">7739</t>
  </si>
  <si>
    <t xml:space="preserve">5555</t>
  </si>
  <si>
    <r>
      <rPr>
        <sz val="11"/>
        <color rgb="FF000000"/>
        <rFont val="Arial"/>
        <family val="0"/>
        <charset val="1"/>
      </rPr>
      <t xml:space="preserve">us
</t>
    </r>
    <r>
      <rPr>
        <sz val="11"/>
        <color rgb="FF000000"/>
        <rFont val="Noto Sans CJK SC"/>
        <family val="2"/>
        <charset val="1"/>
      </rPr>
      <t xml:space="preserve">대
</t>
    </r>
    <r>
      <rPr>
        <sz val="11"/>
        <color rgb="FF000000"/>
        <rFont val="Arial"/>
        <family val="0"/>
        <charset val="1"/>
      </rPr>
      <t xml:space="preserve">P</t>
    </r>
  </si>
  <si>
    <t xml:space="preserve">30 04 263 743 208</t>
  </si>
  <si>
    <t xml:space="preserve">¹30 04 263 750 215</t>
  </si>
  <si>
    <t xml:space="preserve">9 997 038</t>
  </si>
  <si>
    <t xml:space="preserve">MERAMEL
01.01.1988</t>
  </si>
  <si>
    <t xml:space="preserve">Corrigar
MERAMEL
sons le pretiom</t>
  </si>
  <si>
    <t xml:space="preserve">MERAMEL
01 01 1978</t>
  </si>
  <si>
    <t xml:space="preserve">01 01 1978
930
NOISY LE G</t>
  </si>
  <si>
    <t xml:space="preserve">PARMERAMEL MERAMEL</t>
  </si>
  <si>
    <t xml:space="preserve">Beausolerf</t>
  </si>
  <si>
    <t xml:space="preserve">gai
9202150187</t>
  </si>
  <si>
    <t xml:space="preserve">LOVE</t>
  </si>
  <si>
    <t xml:space="preserve">桃</t>
  </si>
  <si>
    <t xml:space="preserve">3.2005</t>
  </si>
  <si>
    <t xml:space="preserve">Meramel Alexandic</t>
  </si>
  <si>
    <t xml:space="preserve">우
마
132</t>
  </si>
  <si>
    <t xml:space="preserve">Marsei te</t>
  </si>
  <si>
    <t xml:space="preserve">ख्ळ</t>
  </si>
  <si>
    <t xml:space="preserve">- Meramel
pape Marseille</t>
  </si>
  <si>
    <t xml:space="preserve">validite (</t>
  </si>
  <si>
    <t xml:space="preserve">Nom, prenom, dole
horsso</t>
  </si>
  <si>
    <t xml:space="preserve">13563</t>
  </si>
  <si>
    <t xml:space="preserve">-7845</t>
  </si>
  <si>
    <t xml:space="preserve">-F5348</t>
  </si>
  <si>
    <t xml:space="preserve">-5819</t>
  </si>
  <si>
    <t xml:space="preserve">2899</t>
  </si>
  <si>
    <t xml:space="preserve">23681</t>
  </si>
  <si>
    <t xml:space="preserve">아
22</t>
  </si>
  <si>
    <t xml:space="preserve">1865 =</t>
  </si>
  <si>
    <t xml:space="preserve">Le</t>
  </si>
  <si>
    <t xml:space="preserve">-2436</t>
  </si>
  <si>
    <t xml:space="preserve">8986:</t>
  </si>
  <si>
    <t xml:space="preserve">re</t>
  </si>
  <si>
    <t xml:space="preserve">7596</t>
  </si>
  <si>
    <t xml:space="preserve">th st'</t>
  </si>
  <si>
    <t xml:space="preserve">16898</t>
  </si>
  <si>
    <t xml:space="preserve">Bosc</t>
  </si>
  <si>
    <t xml:space="preserve">ppo</t>
  </si>
  <si>
    <t xml:space="preserve">18:</t>
  </si>
  <si>
    <t xml:space="preserve">-1953</t>
  </si>
  <si>
    <t xml:space="preserve">8594</t>
  </si>
  <si>
    <t xml:space="preserve">5969</t>
  </si>
  <si>
    <t xml:space="preserve">1599</t>
  </si>
  <si>
    <t xml:space="preserve">4839</t>
  </si>
  <si>
    <t xml:space="preserve">2897</t>
  </si>
  <si>
    <t xml:space="preserve">DECLARANT 1
7877</t>
  </si>
  <si>
    <t xml:space="preserve">3288-</t>
  </si>
  <si>
    <t xml:space="preserve">5972</t>
  </si>
  <si>
    <t xml:space="preserve">3.50
2</t>
  </si>
  <si>
    <t xml:space="preserve">30 04 212 706 271</t>
  </si>
  <si>
    <t xml:space="preserve">30 04 212 536 101</t>
  </si>
  <si>
    <t xml:space="preserve">9 997 027</t>
  </si>
  <si>
    <t xml:space="preserve">- 06122 0 2 2</t>
  </si>
  <si>
    <t xml:space="preserve">rue de la pluie
ACCI</t>
  </si>
  <si>
    <t xml:space="preserve">009&amp;t</t>
  </si>
  <si>
    <t xml:space="preserve">MAISONS LAFFITTE</t>
  </si>
  <si>
    <t xml:space="preserve">avenue Bellevue
PORIS</t>
  </si>
  <si>
    <t xml:space="preserve">tlast.
C</t>
  </si>
  <si>
    <t xml:space="preserve">CIMRRH
01.01.1972</t>
  </si>
  <si>
    <t xml:space="preserve">Corringt
CIMRRH
usage sans te prenom</t>
  </si>
  <si>
    <t xml:space="preserve">20
1 16.</t>
  </si>
  <si>
    <r>
      <rPr>
        <sz val="11"/>
        <color rgb="FF000000"/>
        <rFont val="Arial"/>
        <family val="0"/>
        <charset val="1"/>
      </rPr>
      <t xml:space="preserve">hht
e
</t>
    </r>
    <r>
      <rPr>
        <sz val="11"/>
        <color rgb="FF000000"/>
        <rFont val="Noto Sans CJK SC"/>
        <family val="2"/>
        <charset val="1"/>
      </rPr>
      <t xml:space="preserve">〇</t>
    </r>
  </si>
  <si>
    <t xml:space="preserve">to
net</t>
  </si>
  <si>
    <t xml:space="preserve">cc @laposte.net</t>
  </si>
  <si>
    <t xml:space="preserve">VALOO</t>
  </si>
  <si>
    <t xml:space="preserve">PRENOM-JEC
10/10/1977</t>
  </si>
  <si>
    <t xml:space="preserve">10/10/1971
T τους
31</t>
  </si>
  <si>
    <t xml:space="preserve">PARCIMRRH</t>
  </si>
  <si>
    <t xml:space="preserve">06 72 06 1211
Corrigaz</t>
  </si>
  <si>
    <t xml:space="preserve">06
6
heurk @</t>
  </si>
  <si>
    <t xml:space="preserve">3)</t>
  </si>
  <si>
    <t xml:space="preserve">26 (06(25</t>
  </si>
  <si>
    <t xml:space="preserve">HRA</t>
  </si>
  <si>
    <t xml:space="preserve">DM</t>
  </si>
  <si>
    <t xml:space="preserve">22062022</t>
  </si>
  <si>
    <t xml:space="preserve">CRIVELLI Joe</t>
  </si>
  <si>
    <t xml:space="preserve">2207 30 o</t>
  </si>
  <si>
    <t xml:space="preserve">Plap no</t>
  </si>
  <si>
    <t xml:space="preserve">1926</t>
  </si>
  <si>
    <t xml:space="preserve">NOME enion
MAGIC Johnson 06/01/1926 ALE
JELON Alain 14/08/1950 Vernet</t>
  </si>
  <si>
    <t xml:space="preserve">INFORMATIONS
Le Chat st noir et blanc et il st content.</t>
  </si>
  <si>
    <t xml:space="preserve">42666</t>
  </si>
  <si>
    <t xml:space="preserve">- 12466</t>
  </si>
  <si>
    <t xml:space="preserve">F
885</t>
  </si>
  <si>
    <t xml:space="preserve">DECLARANT
FC</t>
  </si>
  <si>
    <t xml:space="preserve">561</t>
  </si>
  <si>
    <t xml:space="preserve">1226</t>
  </si>
  <si>
    <t xml:space="preserve">12
4</t>
  </si>
  <si>
    <t xml:space="preserve">166</t>
  </si>
  <si>
    <t xml:space="preserve">2124</t>
  </si>
  <si>
    <t xml:space="preserve">परम</t>
  </si>
  <si>
    <t xml:space="preserve">16
8</t>
  </si>
  <si>
    <t xml:space="preserve">IF
422</t>
  </si>
  <si>
    <t xml:space="preserve">86/</t>
  </si>
  <si>
    <t xml:space="preserve">ECLARA
TS</t>
  </si>
  <si>
    <t xml:space="preserve">tto</t>
  </si>
  <si>
    <t xml:space="preserve">off</t>
  </si>
  <si>
    <t xml:space="preserve">got</t>
  </si>
  <si>
    <t xml:space="preserve">79</t>
  </si>
  <si>
    <t xml:space="preserve">IC 1</t>
  </si>
  <si>
    <t xml:space="preserve">461</t>
  </si>
  <si>
    <t xml:space="preserve">दरा</t>
  </si>
  <si>
    <t xml:space="preserve">एपप</t>
  </si>
  <si>
    <t xml:space="preserve">-54261</t>
  </si>
  <si>
    <t xml:space="preserve">66+</t>
  </si>
  <si>
    <t xml:space="preserve">1
276</t>
  </si>
  <si>
    <t xml:space="preserve">مام7</t>
  </si>
  <si>
    <t xml:space="preserve">fl</t>
  </si>
  <si>
    <t xml:space="preserve">866</t>
  </si>
  <si>
    <t xml:space="preserve">Zttr</t>
  </si>
  <si>
    <t xml:space="preserve">1.6</t>
  </si>
  <si>
    <t xml:space="preserve">セレ</t>
  </si>
  <si>
    <t xml:space="preserve">カセン</t>
  </si>
  <si>
    <t xml:space="preserve">カサ</t>
  </si>
  <si>
    <t xml:space="preserve">. از</t>
  </si>
  <si>
    <t xml:space="preserve">DU</t>
  </si>
  <si>
    <t xml:space="preserve">18 166</t>
  </si>
  <si>
    <t xml:space="preserve">ден</t>
  </si>
  <si>
    <t xml:space="preserve">स</t>
  </si>
  <si>
    <t xml:space="preserve">aire
10 800</t>
  </si>
  <si>
    <t xml:space="preserve">tth</t>
  </si>
  <si>
    <t xml:space="preserve">११</t>
  </si>
  <si>
    <t xml:space="preserve">X
ту</t>
  </si>
  <si>
    <t xml:space="preserve">NGA</t>
  </si>
  <si>
    <t xml:space="preserve">30 04 174 822 201</t>
  </si>
  <si>
    <t xml:space="preserve">[2]</t>
  </si>
  <si>
    <t xml:space="preserve">9 995 337</t>
  </si>
  <si>
    <t xml:space="preserve">• 1501 2022</t>
  </si>
  <si>
    <t xml:space="preserve">ли вер.</t>
  </si>
  <si>
    <t xml:space="preserve">25497</t>
  </si>
  <si>
    <t xml:space="preserve">Нисиве
C</t>
  </si>
  <si>
    <t xml:space="preserve">01032023</t>
  </si>
  <si>
    <t xml:space="preserve">de Pchiff
h</t>
  </si>
  <si>
    <t xml:space="preserve">20280</t>
  </si>
  <si>
    <t xml:space="preserve">Roka.</t>
  </si>
  <si>
    <t xml:space="preserve">Pete е</t>
  </si>
  <si>
    <t xml:space="preserve">PPESDE
13 12 1965</t>
  </si>
  <si>
    <t xml:space="preserve">13 12 1965
75
PARIS</t>
  </si>
  <si>
    <t xml:space="preserve">Corriger
PPESE</t>
  </si>
  <si>
    <t xml:space="preserve">16 0.25</t>
  </si>
  <si>
    <t xml:space="preserve">0215192500</t>
  </si>
  <si>
    <t xml:space="preserve">Presed gmail.
·cam</t>
  </si>
  <si>
    <t xml:space="preserve">COMMUNE OU PAYS SI NE() A L'TRANGER</t>
  </si>
  <si>
    <r>
      <rPr>
        <sz val="11"/>
        <color rgb="FF000000"/>
        <rFont val="Arial"/>
        <family val="0"/>
        <charset val="1"/>
      </rPr>
      <t xml:space="preserve">D
</t>
    </r>
    <r>
      <rPr>
        <sz val="11"/>
        <color rgb="FF000000"/>
        <rFont val="Noto Sans CJK SC"/>
        <family val="2"/>
        <charset val="1"/>
      </rPr>
      <t xml:space="preserve">如
</t>
    </r>
    <r>
      <rPr>
        <sz val="11"/>
        <color rgb="FF000000"/>
        <rFont val="Arial"/>
        <family val="0"/>
        <charset val="1"/>
      </rPr>
      <t xml:space="preserve">Plone.
2</t>
    </r>
  </si>
  <si>
    <t xml:space="preserve">24.04.2023</t>
  </si>
  <si>
    <t xml:space="preserve">31102022</t>
  </si>
  <si>
    <t xml:space="preserve">1985</t>
  </si>
  <si>
    <t xml:space="preserve">PRESE
Vats</t>
  </si>
  <si>
    <t xml:space="preserve">"73 ( 1985</t>
  </si>
  <si>
    <t xml:space="preserve">Panime</t>
  </si>
  <si>
    <t xml:space="preserve">bring williams
faise. 00152 Citron..</t>
  </si>
  <si>
    <t xml:space="preserve">nv
validite</t>
  </si>
  <si>
    <t xml:space="preserve">renom
ed naissan</t>
  </si>
  <si>
    <t xml:space="preserve">INFORMATIONS
hobline dans les adresses</t>
  </si>
  <si>
    <t xml:space="preserve">37980.</t>
  </si>
  <si>
    <t xml:space="preserve">st892-</t>
  </si>
  <si>
    <t xml:space="preserve">26
115762</t>
  </si>
  <si>
    <t xml:space="preserve">+47gg</t>
  </si>
  <si>
    <t xml:space="preserve">- 6876</t>
  </si>
  <si>
    <t xml:space="preserve">SGS</t>
  </si>
  <si>
    <t xml:space="preserve">37 65.</t>
  </si>
  <si>
    <t xml:space="preserve">-
26 540</t>
  </si>
  <si>
    <t xml:space="preserve">-+ 13 15.</t>
  </si>
  <si>
    <t xml:space="preserve">698 5</t>
  </si>
  <si>
    <t xml:space="preserve">shar</t>
  </si>
  <si>
    <t xml:space="preserve">зли</t>
  </si>
  <si>
    <t xml:space="preserve">7421</t>
  </si>
  <si>
    <t xml:space="preserve">978</t>
  </si>
  <si>
    <t xml:space="preserve">10/</t>
  </si>
  <si>
    <t xml:space="preserve">78.</t>
  </si>
  <si>
    <t xml:space="preserve">БЕБр</t>
  </si>
  <si>
    <t xml:space="preserve">8kg!</t>
  </si>
  <si>
    <t xml:space="preserve">-765</t>
  </si>
  <si>
    <t xml:space="preserve">W 143
N</t>
  </si>
  <si>
    <t xml:space="preserve">285</t>
  </si>
  <si>
    <t xml:space="preserve">лиз</t>
  </si>
  <si>
    <t xml:space="preserve">154</t>
  </si>
  <si>
    <t xml:space="preserve">195
M</t>
  </si>
  <si>
    <t xml:space="preserve">368</t>
  </si>
  <si>
    <t xml:space="preserve">395</t>
  </si>
  <si>
    <t xml:space="preserve">- 134</t>
  </si>
  <si>
    <t xml:space="preserve">32/</t>
  </si>
  <si>
    <t xml:space="preserve">WAR</t>
  </si>
  <si>
    <t xml:space="preserve">30 04 121 334 368</t>
  </si>
  <si>
    <t xml:space="preserve">2
30 04 121 336 370</t>
  </si>
  <si>
    <t xml:space="preserve">9 995 398</t>
  </si>
  <si>
    <t xml:space="preserve">de la fontaine magique</t>
  </si>
  <si>
    <t xml:space="preserve">BRIVES</t>
  </si>
  <si>
    <t xml:space="preserve">avenue des chateaux forts.
n INES</t>
  </si>
  <si>
    <t xml:space="preserve">BF</t>
  </si>
  <si>
    <t xml:space="preserve">MARCUS
23.09 1970</t>
  </si>
  <si>
    <t xml:space="preserve">23 09 1970
33
GRADIGNAN</t>
  </si>
  <si>
    <t xml:space="preserve">GRADIGNAN</t>
  </si>
  <si>
    <t xml:space="preserve">COMMUNE DU PAYS SI NÉ(E) À L'ÉTRANGER</t>
  </si>
  <si>
    <t xml:space="preserve">Corrinor
COUTANCES
urusuge sans le pre</t>
  </si>
  <si>
    <t xml:space="preserve">أ.D6
06.12.18.12.</t>
  </si>
  <si>
    <t xml:space="preserve">RHODES</t>
  </si>
  <si>
    <t xml:space="preserve">ATHENA
04 11 1980</t>
  </si>
  <si>
    <t xml:space="preserve">04 11 1980
33
MERIGNAC</t>
  </si>
  <si>
    <t xml:space="preserve">COUTANCES</t>
  </si>
  <si>
    <t xml:space="preserve">06.11.77.88.11. Corrinaz</t>
  </si>
  <si>
    <t xml:space="preserve">.11.77.880
Tom</t>
  </si>
  <si>
    <t xml:space="preserve">-test.ia.tdir@gmail.com
testo</t>
  </si>
  <si>
    <t xml:space="preserve">Igmail.
дта
ail.com</t>
  </si>
  <si>
    <t xml:space="preserve">Brives</t>
  </si>
  <si>
    <t xml:space="preserve">23/05/2013</t>
  </si>
  <si>
    <t xml:space="preserve">02042022</t>
  </si>
  <si>
    <t xml:space="preserve">Lola</t>
  </si>
  <si>
    <t xml:space="preserve">LO</t>
  </si>
  <si>
    <t xml:space="preserve">PORTAL Lyduic</t>
  </si>
  <si>
    <t xml:space="preserve">01/01/2018
A</t>
  </si>
  <si>
    <t xml:space="preserve">BORDEAUX
PORTA Alaric</t>
  </si>
  <si>
    <t xml:space="preserve">PORTAL Alaric
ic</t>
  </si>
  <si>
    <t xml:space="preserve">6/09/2014</t>
  </si>
  <si>
    <t xml:space="preserve">BORDEAUX</t>
  </si>
  <si>
    <t xml:space="preserve">NOSE</t>
  </si>
  <si>
    <t xml:space="preserve">Of Nadine 04/07/1952 foix</t>
  </si>
  <si>
    <t xml:space="preserve">DOJO Aymeric</t>
  </si>
  <si>
    <t xml:space="preserve">16/09/2000</t>
  </si>
  <si>
    <t xml:space="preserve">KETUM Gaubert</t>
  </si>
  <si>
    <t xml:space="preserve">25/12/2004</t>
  </si>
  <si>
    <t xml:space="preserve">AVORIAZ</t>
  </si>
  <si>
    <t xml:space="preserve">INFORMATIONS
La mer, dans ses rouleaux, continue Son
même theme, sa même charson, tétue.</t>
  </si>
  <si>
    <t xml:space="preserve">14361</t>
  </si>
  <si>
    <t xml:space="preserve">4331</t>
  </si>
  <si>
    <t xml:space="preserve">-6143
ww</t>
  </si>
  <si>
    <t xml:space="preserve">F
613</t>
  </si>
  <si>
    <t xml:space="preserve">RANT
AGC</t>
  </si>
  <si>
    <t xml:space="preserve">766</t>
  </si>
  <si>
    <t xml:space="preserve">7331</t>
  </si>
  <si>
    <t xml:space="preserve">पसर</t>
  </si>
  <si>
    <t xml:space="preserve">7667</t>
  </si>
  <si>
    <t xml:space="preserve">DECLARANT 2
obate</t>
  </si>
  <si>
    <t xml:space="preserve">134345</t>
  </si>
  <si>
    <t xml:space="preserve">3999</t>
  </si>
  <si>
    <t xml:space="preserve">GE</t>
  </si>
  <si>
    <t xml:space="preserve">IF
4233</t>
  </si>
  <si>
    <t xml:space="preserve">5
ढाउरा</t>
  </si>
  <si>
    <t xml:space="preserve">88</t>
  </si>
  <si>
    <t xml:space="preserve">+81</t>
  </si>
  <si>
    <t xml:space="preserve">1 PERS. A CHARGE
"
121</t>
  </si>
  <si>
    <t xml:space="preserve">6134</t>
  </si>
  <si>
    <t xml:space="preserve">3
З ШТ</t>
  </si>
  <si>
    <t xml:space="preserve">23223</t>
  </si>
  <si>
    <t xml:space="preserve">परद</t>
  </si>
  <si>
    <t xml:space="preserve">3 зиг</t>
  </si>
  <si>
    <t xml:space="preserve">୨୨୨</t>
  </si>
  <si>
    <t xml:space="preserve">29c5</t>
  </si>
  <si>
    <t xml:space="preserve">7955</t>
  </si>
  <si>
    <t xml:space="preserve">5569</t>
  </si>
  <si>
    <t xml:space="preserve">+6
N</t>
  </si>
  <si>
    <t xml:space="preserve">-F</t>
  </si>
  <si>
    <t xml:space="preserve">1123</t>
  </si>
  <si>
    <t xml:space="preserve">tilt</t>
  </si>
  <si>
    <t xml:space="preserve">p</t>
  </si>
  <si>
    <t xml:space="preserve">4110</t>
  </si>
  <si>
    <t xml:space="preserve">PERS. A CHARGE
4/4</t>
  </si>
  <si>
    <t xml:space="preserve">414</t>
  </si>
  <si>
    <t xml:space="preserve">88८</t>
  </si>
  <si>
    <t xml:space="preserve">43८</t>
  </si>
  <si>
    <t xml:space="preserve">ๆ 8</t>
  </si>
  <si>
    <t xml:space="preserve">343</t>
  </si>
  <si>
    <t xml:space="preserve">TTO</t>
  </si>
  <si>
    <t xml:space="preserve">497</t>
  </si>
  <si>
    <t xml:space="preserve">Y
4911</t>
  </si>
  <si>
    <t xml:space="preserve">पी</t>
  </si>
  <si>
    <t xml:space="preserve">thi</t>
  </si>
  <si>
    <t xml:space="preserve">30 04 131 542 356</t>
  </si>
  <si>
    <t xml:space="preserve">230 04 200 714 032</t>
  </si>
  <si>
    <t xml:space="preserve">9 995 761</t>
  </si>
  <si>
    <t xml:space="preserve">• 48</t>
  </si>
  <si>
    <t xml:space="preserve">VALENCE</t>
  </si>
  <si>
    <t xml:space="preserve">Ind</t>
  </si>
  <si>
    <t xml:space="preserve">GIPSY
KING</t>
  </si>
  <si>
    <t xml:space="preserve">2305 20 23</t>
  </si>
  <si>
    <t xml:space="preserve">ZZGABIS
01.01 1971</t>
  </si>
  <si>
    <t xml:space="preserve">૦ ૮ ૦ ૮ ૧૧ L</t>
  </si>
  <si>
    <t xml:space="preserve">Corrigat
ZZGABIS
sons le prefiON</t>
  </si>
  <si>
    <t xml:space="preserve">06.12244896</t>
  </si>
  <si>
    <t xml:space="preserve">unzestedecitron@bovig.com</t>
  </si>
  <si>
    <t xml:space="preserve">TASSIN</t>
  </si>
  <si>
    <t xml:space="preserve">LE GR</t>
  </si>
  <si>
    <t xml:space="preserve">PARZZGABIS</t>
  </si>
  <si>
    <t xml:space="preserve">crino</t>
  </si>
  <si>
    <t xml:space="preserve">11 101 2022</t>
  </si>
  <si>
    <t xml:space="preserve">VOIE</t>
  </si>
  <si>
    <t xml:space="preserve">23082022</t>
  </si>
  <si>
    <t xml:space="preserve">2709 202 2</t>
  </si>
  <si>
    <t xml:space="preserve">1402202 2</t>
  </si>
  <si>
    <t xml:space="preserve">1948</t>
  </si>
  <si>
    <t xml:space="preserve">LEFORT STANISLAS</t>
  </si>
  <si>
    <t xml:space="preserve">03101 11916</t>
  </si>
  <si>
    <t xml:space="preserve">CASSIS
AUGUSTI</t>
  </si>
  <si>
    <t xml:space="preserve">BOUVET AUGUSTIN</t>
  </si>
  <si>
    <t xml:space="preserve">031081 19 19</t>
  </si>
  <si>
    <t xml:space="preserve">NANTUA</t>
  </si>
  <si>
    <t xml:space="preserve">HAGEN NINA</t>
  </si>
  <si>
    <t xml:space="preserve">2310611971</t>
  </si>
  <si>
    <t xml:space="preserve">ACHERES-LA-FORET</t>
  </si>
  <si>
    <t xml:space="preserve">VAN HALEN</t>
  </si>
  <si>
    <t xml:space="preserve">13/04/1943</t>
  </si>
  <si>
    <t xml:space="preserve">VIRE</t>
  </si>
  <si>
    <t xml:space="preserve">enom
USSUFIC</t>
  </si>
  <si>
    <t xml:space="preserve">JEANBAT POCLAIN</t>
  </si>
  <si>
    <t xml:space="preserve">44103/1429</t>
  </si>
  <si>
    <t xml:space="preserve">PARIBAS</t>
  </si>
  <si>
    <t xml:space="preserve">BERTHO GRANPIED</t>
  </si>
  <si>
    <t xml:space="preserve">07/09/1810.
CS
cr</t>
  </si>
  <si>
    <t xml:space="preserve">SARCELLES</t>
  </si>
  <si>
    <t xml:space="preserve">INFORMATIONS
J'MAPPELLE SLIMANE ET J'AI QUINZE ANS J'VIS CHEZ HES VIEUX
A LA COURNEUVE</t>
  </si>
  <si>
    <t xml:space="preserve">11 Линз</t>
  </si>
  <si>
    <t xml:space="preserve">- 12345</t>
  </si>
  <si>
    <t xml:space="preserve">·76531</t>
  </si>
  <si>
    <t xml:space="preserve">тиб
6</t>
  </si>
  <si>
    <t xml:space="preserve">78910</t>
  </si>
  <si>
    <t xml:space="preserve">पउ
3</t>
  </si>
  <si>
    <t xml:space="preserve">11223</t>
  </si>
  <si>
    <t xml:space="preserve">२४६१६</t>
  </si>
  <si>
    <t xml:space="preserve">3264128</t>
  </si>
  <si>
    <t xml:space="preserve">DE
DECLARANT 2</t>
  </si>
  <si>
    <t xml:space="preserve">174623</t>
  </si>
  <si>
    <t xml:space="preserve">510986</t>
  </si>
  <si>
    <t xml:space="preserve">17943</t>
  </si>
  <si>
    <t xml:space="preserve">44556</t>
  </si>
  <si>
    <t xml:space="preserve">48 1632</t>
  </si>
  <si>
    <t xml:space="preserve">- 1357</t>
  </si>
  <si>
    <t xml:space="preserve">5 1782</t>
  </si>
  <si>
    <t xml:space="preserve">лизл</t>
  </si>
  <si>
    <t xml:space="preserve">- 431</t>
  </si>
  <si>
    <t xml:space="preserve">16543</t>
  </si>
  <si>
    <t xml:space="preserve">-५२</t>
  </si>
  <si>
    <t xml:space="preserve">- 22346</t>
  </si>
  <si>
    <t xml:space="preserve">W
17219</t>
  </si>
  <si>
    <t xml:space="preserve">2183</t>
  </si>
  <si>
    <t xml:space="preserve">і из</t>
  </si>
  <si>
    <t xml:space="preserve">зл</t>
  </si>
  <si>
    <t xml:space="preserve">з из</t>
  </si>
  <si>
    <t xml:space="preserve">OLIVER TWIST
37 ruelle de TOURS</t>
  </si>
  <si>
    <t xml:space="preserve">11431</t>
  </si>
  <si>
    <t xml:space="preserve">INVINGE</t>
  </si>
  <si>
    <t xml:space="preserve">3645</t>
  </si>
  <si>
    <t xml:space="preserve">S
255</t>
  </si>
  <si>
    <t xml:space="preserve">6012</t>
  </si>
  <si>
    <t xml:space="preserve">23.</t>
  </si>
  <si>
    <t xml:space="preserve">ERS, A CHARGE
LL</t>
  </si>
  <si>
    <t xml:space="preserve">2412</t>
  </si>
  <si>
    <t xml:space="preserve">17132</t>
  </si>
  <si>
    <t xml:space="preserve">서새</t>
  </si>
  <si>
    <t xml:space="preserve">DECLARANT 1
Caes</t>
  </si>
  <si>
    <t xml:space="preserve">99887</t>
  </si>
  <si>
    <t xml:space="preserve">9876</t>
  </si>
  <si>
    <t xml:space="preserve">Y
72</t>
  </si>
  <si>
    <t xml:space="preserve">6879 M</t>
  </si>
  <si>
    <t xml:space="preserve">6703</t>
  </si>
  <si>
    <t xml:space="preserve">wwwy
FA</t>
  </si>
  <si>
    <t xml:space="preserve">30 04 130 998 323</t>
  </si>
  <si>
    <t xml:space="preserve">9 998 396</t>
  </si>
  <si>
    <t xml:space="preserve">aista</t>
  </si>
  <si>
    <t xml:space="preserve">--12</t>
  </si>
  <si>
    <t xml:space="preserve">avenue du boulanger</t>
  </si>
  <si>
    <t xml:space="preserve">66140</t>
  </si>
  <si>
    <t xml:space="preserve">6M</t>
  </si>
  <si>
    <t xml:space="preserve">MARGUERITE
17.04 1965</t>
  </si>
  <si>
    <t xml:space="preserve">17 04 1965
33
CAMBES</t>
  </si>
  <si>
    <t xml:space="preserve">CAMBES</t>
  </si>
  <si>
    <t xml:space="preserve">DÉPARTEMENT
(</t>
  </si>
  <si>
    <t xml:space="preserve">Corriger
MENTON
Suns te pre</t>
  </si>
  <si>
    <t xml:space="preserve">FUNEL</t>
  </si>
  <si>
    <t xml:space="preserve">thbrico191</t>
  </si>
  <si>
    <t xml:space="preserve">ANTLE</t>
  </si>
  <si>
    <t xml:space="preserve">06/05/2023</t>
  </si>
  <si>
    <t xml:space="preserve">13112022</t>
  </si>
  <si>
    <t xml:space="preserve">199.</t>
  </si>
  <si>
    <t xml:space="preserve">LHIVER Lea</t>
  </si>
  <si>
    <t xml:space="preserve">414/1999</t>
  </si>
  <si>
    <t xml:space="preserve">ANTIBES
Theie se</t>
  </si>
  <si>
    <t xml:space="preserve">LETE Therese</t>
  </si>
  <si>
    <t xml:space="preserve">12/12
196
116</t>
  </si>
  <si>
    <t xml:space="preserve">SAINT PAUL DE VENC</t>
  </si>
  <si>
    <t xml:space="preserve">o la</t>
  </si>
  <si>
    <t xml:space="preserve">195</t>
  </si>
  <si>
    <t xml:space="preserve">VANGOGH Vincent Auvers sur O.
101 411954</t>
  </si>
  <si>
    <t xml:space="preserve">PAQUIN Therese</t>
  </si>
  <si>
    <t xml:space="preserve">20 000</t>
  </si>
  <si>
    <t xml:space="preserve">INFORMATIONS
C'était l'hiver dans le fond de son
Soir de ses 20 ans.
مصرے
col
coeur</t>
  </si>
  <si>
    <t xml:space="preserve">46666</t>
  </si>
  <si>
    <t xml:space="preserve">+4331</t>
  </si>
  <si>
    <t xml:space="preserve">1995</t>
  </si>
  <si>
    <t xml:space="preserve">McC</t>
  </si>
  <si>
    <t xml:space="preserve">1766</t>
  </si>
  <si>
    <t xml:space="preserve">१५</t>
  </si>
  <si>
    <t xml:space="preserve">DECLARANT 2
12</t>
  </si>
  <si>
    <t xml:space="preserve">1241</t>
  </si>
  <si>
    <t xml:space="preserve">431</t>
  </si>
  <si>
    <t xml:space="preserve">-171</t>
  </si>
  <si>
    <t xml:space="preserve">446</t>
  </si>
  <si>
    <t xml:space="preserve">gt</t>
  </si>
  <si>
    <t xml:space="preserve">4611</t>
  </si>
  <si>
    <t xml:space="preserve">116</t>
  </si>
  <si>
    <t xml:space="preserve">-546</t>
  </si>
  <si>
    <t xml:space="preserve">+96</t>
  </si>
  <si>
    <t xml:space="preserve">Da</t>
  </si>
  <si>
    <t xml:space="preserve">968</t>
  </si>
  <si>
    <t xml:space="preserve">アクセ</t>
  </si>
  <si>
    <t xml:space="preserve">S
76</t>
  </si>
  <si>
    <t xml:space="preserve">76</t>
  </si>
  <si>
    <t xml:space="preserve">ㅠ</t>
  </si>
  <si>
    <t xml:space="preserve">-4233</t>
  </si>
  <si>
    <t xml:space="preserve">342</t>
  </si>
  <si>
    <t xml:space="preserve">1464</t>
  </si>
  <si>
    <t xml:space="preserve">Acc</t>
  </si>
  <si>
    <t xml:space="preserve">1166</t>
  </si>
  <si>
    <t xml:space="preserve">9t19</t>
  </si>
  <si>
    <t xml:space="preserve">ا</t>
  </si>
  <si>
    <t xml:space="preserve">194</t>
  </si>
  <si>
    <t xml:space="preserve">30916</t>
  </si>
  <si>
    <t xml:space="preserve">3426</t>
  </si>
  <si>
    <t xml:space="preserve">4334</t>
  </si>
  <si>
    <t xml:space="preserve">- 44666</t>
  </si>
  <si>
    <t xml:space="preserve">ののの</t>
  </si>
  <si>
    <t xml:space="preserve">1244</t>
  </si>
  <si>
    <t xml:space="preserve">A CHAR
120</t>
  </si>
  <si>
    <t xml:space="preserve">12366</t>
  </si>
  <si>
    <t xml:space="preserve">DECLARANT 1
140</t>
  </si>
  <si>
    <t xml:space="preserve">440</t>
  </si>
  <si>
    <t xml:space="preserve">3 744</t>
  </si>
  <si>
    <t xml:space="preserve">3/44
1.040</t>
  </si>
  <si>
    <t xml:space="preserve">ヒカク</t>
  </si>
  <si>
    <t xml:space="preserve">30 04 237 427 464</t>
  </si>
  <si>
    <t xml:space="preserve">230 04 237 449 486</t>
  </si>
  <si>
    <t xml:space="preserve">9 996 346</t>
  </si>
  <si>
    <t xml:space="preserve">Ол 02 2 0 2 3
ог
2023</t>
  </si>
  <si>
    <t xml:space="preserve">ها-</t>
  </si>
  <si>
    <t xml:space="preserve">Allee du Rose</t>
  </si>
  <si>
    <t xml:space="preserve">SO
25</t>
  </si>
  <si>
    <t xml:space="preserve">geou</t>
  </si>
  <si>
    <t xml:space="preserve">PROVSW
01.01.1969</t>
  </si>
  <si>
    <t xml:space="preserve">Corringt
PROVSW
ausoge sans e</t>
  </si>
  <si>
    <t xml:space="preserve">prove w. dan de orange. for</t>
  </si>
  <si>
    <t xml:space="preserve">PARPROVSW</t>
  </si>
  <si>
    <t xml:space="preserve">ofe89f119
Corriger</t>
  </si>
  <si>
    <t xml:space="preserve">1000346</t>
  </si>
  <si>
    <t xml:space="preserve">03/03/23</t>
  </si>
  <si>
    <t xml:space="preserve">Al</t>
  </si>
  <si>
    <t xml:space="preserve">0 0 2
2022</t>
  </si>
  <si>
    <t xml:space="preserve">04112022</t>
  </si>
  <si>
    <t xml:space="preserve">PROVSW GINETTE</t>
  </si>
  <si>
    <t xml:space="preserve">2012/2014</t>
  </si>
  <si>
    <t xml:space="preserve">PIGEON</t>
  </si>
  <si>
    <t xml:space="preserve">validite C</t>
  </si>
  <si>
    <t xml:space="preserve">PIAD</t>
  </si>
  <si>
    <t xml:space="preserve">NOT
enon oute et led de naissance</t>
  </si>
  <si>
    <t xml:space="preserve">00098</t>
  </si>
  <si>
    <t xml:space="preserve">+ 333</t>
  </si>
  <si>
    <t xml:space="preserve">7354</t>
  </si>
  <si>
    <t xml:space="preserve">«F 22 00 0</t>
  </si>
  <si>
    <t xml:space="preserve">543000</t>
  </si>
  <si>
    <t xml:space="preserve">4400</t>
  </si>
  <si>
    <t xml:space="preserve">2000 น</t>
  </si>
  <si>
    <t xml:space="preserve">гг.</t>
  </si>
  <si>
    <t xml:space="preserve">レレレ</t>
  </si>
  <si>
    <t xml:space="preserve">b6r</t>
  </si>
  <si>
    <t xml:space="preserve">илл</t>
  </si>
  <si>
    <t xml:space="preserve">B 8</t>
  </si>
  <si>
    <t xml:space="preserve">- ичи</t>
  </si>
  <si>
    <t xml:space="preserve">1431</t>
  </si>
  <si>
    <t xml:space="preserve">- 3300</t>
  </si>
  <si>
    <t xml:space="preserve">ton</t>
  </si>
  <si>
    <t xml:space="preserve">-4001</t>
  </si>
  <si>
    <t xml:space="preserve">8800</t>
  </si>
  <si>
    <t xml:space="preserve">490</t>
  </si>
  <si>
    <t xml:space="preserve">• 900</t>
  </si>
  <si>
    <t xml:space="preserve">05h</t>
  </si>
  <si>
    <r>
      <rPr>
        <sz val="11"/>
        <color rgb="FF000000"/>
        <rFont val="Arial"/>
        <family val="0"/>
        <charset val="1"/>
      </rPr>
      <t xml:space="preserve">7
</t>
    </r>
    <r>
      <rPr>
        <sz val="11"/>
        <color rgb="FF000000"/>
        <rFont val="Noto Sans CJK SC"/>
        <family val="2"/>
        <charset val="1"/>
      </rPr>
      <t xml:space="preserve">ㅇ</t>
    </r>
  </si>
  <si>
    <t xml:space="preserve">17789</t>
  </si>
  <si>
    <t xml:space="preserve">885</t>
  </si>
  <si>
    <t xml:space="preserve">TEL:</t>
  </si>
  <si>
    <t xml:space="preserve">1201</t>
  </si>
  <si>
    <t xml:space="preserve">1202</t>
  </si>
  <si>
    <t xml:space="preserve">&gt;
-809</t>
  </si>
  <si>
    <t xml:space="preserve">5001</t>
  </si>
  <si>
    <t xml:space="preserve">A CHARGE
3^^</t>
  </si>
  <si>
    <t xml:space="preserve">ブログ</t>
  </si>
  <si>
    <t xml:space="preserve">x 102
X</t>
  </si>
  <si>
    <t xml:space="preserve">TY
hon</t>
  </si>
  <si>
    <t xml:space="preserve">2
12</t>
  </si>
  <si>
    <t xml:space="preserve">"901</t>
  </si>
  <si>
    <t xml:space="preserve">307
E</t>
  </si>
  <si>
    <t xml:space="preserve">39</t>
  </si>
  <si>
    <t xml:space="preserve">8039</t>
  </si>
  <si>
    <t xml:space="preserve">TE</t>
  </si>
  <si>
    <t xml:space="preserve">30 04 212 574 139</t>
  </si>
  <si>
    <t xml:space="preserve">230 04 212 778 343</t>
  </si>
  <si>
    <t xml:space="preserve">9 997 696</t>
  </si>
  <si>
    <t xml:space="preserve">CIMRREPG
01 01 1980</t>
  </si>
  <si>
    <t xml:space="preserve">Corrigar
CIMRREPG
rusoge sans le prenomy</t>
  </si>
  <si>
    <t xml:space="preserve">07.00 07.00 ot</t>
  </si>
  <si>
    <t xml:space="preserve">PRENOM-JEC
01.01.1980</t>
  </si>
  <si>
    <t xml:space="preserve">930
४८</t>
  </si>
  <si>
    <t xml:space="preserve">NOAST LE
AND
Poissy</t>
  </si>
  <si>
    <t xml:space="preserve">TO
DEPARTEMENT</t>
  </si>
  <si>
    <t xml:space="preserve">PARCIMRREPG</t>
  </si>
  <si>
    <t xml:space="preserve">Beausoleil
Ве</t>
  </si>
  <si>
    <t xml:space="preserve">2023 . که ..2</t>
  </si>
  <si>
    <t xml:space="preserve">CIMREGP</t>
  </si>
  <si>
    <t xml:space="preserve">30.01.2022</t>
  </si>
  <si>
    <t xml:space="preserve">Nom renom
die
hansson</t>
  </si>
  <si>
    <t xml:space="preserve">21 258</t>
  </si>
  <si>
    <t xml:space="preserve">3958</t>
  </si>
  <si>
    <t xml:space="preserve">SIE 9</t>
  </si>
  <si>
    <t xml:space="preserve">F
2711</t>
  </si>
  <si>
    <t xml:space="preserve">4316</t>
  </si>
  <si>
    <t xml:space="preserve">522</t>
  </si>
  <si>
    <t xml:space="preserve">Dal
2100</t>
  </si>
  <si>
    <t xml:space="preserve">do</t>
  </si>
  <si>
    <t xml:space="preserve">12.000</t>
  </si>
  <si>
    <t xml:space="preserve">006 9</t>
  </si>
  <si>
    <t xml:space="preserve">4721</t>
  </si>
  <si>
    <t xml:space="preserve">(5*34)
bu
MA</t>
  </si>
  <si>
    <t xml:space="preserve">30 04 212 628 193</t>
  </si>
  <si>
    <t xml:space="preserve">2
¹30 04 212 777 342</t>
  </si>
  <si>
    <t xml:space="preserve">58-</t>
  </si>
  <si>
    <t xml:space="preserve">die Champs de Blé</t>
  </si>
  <si>
    <t xml:space="preserve">лолзо</t>
  </si>
  <si>
    <t xml:space="preserve">"Bristol</t>
  </si>
  <si>
    <t xml:space="preserve">VERTEFEUILLE</t>
  </si>
  <si>
    <t xml:space="preserve">CIMRCCL
01.01 1972</t>
  </si>
  <si>
    <t xml:space="preserve">Corringt
CIMRCCL
om o usage sons le</t>
  </si>
  <si>
    <t xml:space="preserve">ROUGE@GMAIL.Com.</t>
  </si>
  <si>
    <t xml:space="preserve">BLEU</t>
  </si>
  <si>
    <t xml:space="preserve">CIMRCCL</t>
  </si>
  <si>
    <t xml:space="preserve">st
PARIS</t>
  </si>
  <si>
    <t xml:space="preserve">PARCIMRCCL CIMRCCL</t>
  </si>
  <si>
    <t xml:space="preserve">Sno7</t>
  </si>
  <si>
    <t xml:space="preserve">мій (гого
вс</t>
  </si>
  <si>
    <t xml:space="preserve">3780005613481</t>
  </si>
  <si>
    <t xml:space="preserve">25072022</t>
  </si>
  <si>
    <t xml:space="preserve">л 309 2022</t>
  </si>
  <si>
    <t xml:space="preserve">d</t>
  </si>
  <si>
    <t xml:space="preserve">7 tig</t>
  </si>
  <si>
    <t xml:space="preserve">Paul Nirabelle</t>
  </si>
  <si>
    <t xml:space="preserve">08.07 - 1983</t>
  </si>
  <si>
    <t xml:space="preserve">lidite
C</t>
  </si>
  <si>
    <t xml:space="preserve">htty+
ऋा</t>
  </si>
  <si>
    <t xml:space="preserve">X2 UP Paul</t>
  </si>
  <si>
    <t xml:space="preserve">0710811963</t>
  </si>
  <si>
    <t xml:space="preserve">Chateauroux</t>
  </si>
  <si>
    <t xml:space="preserve">SOCGFRPS.</t>
  </si>
  <si>
    <t xml:space="preserve">។</t>
  </si>
  <si>
    <t xml:space="preserve">бод</t>
  </si>
  <si>
    <t xml:space="preserve">F
प्राप
****</t>
  </si>
  <si>
    <t xml:space="preserve">7009</t>
  </si>
  <si>
    <t xml:space="preserve">ггло</t>
  </si>
  <si>
    <t xml:space="preserve">DECLARANT 1
8100</t>
  </si>
  <si>
    <t xml:space="preserve">DECLARANT 2
7200</t>
  </si>
  <si>
    <t xml:space="preserve">-1243</t>
  </si>
  <si>
    <t xml:space="preserve">58tr-</t>
  </si>
  <si>
    <t xml:space="preserve">452</t>
  </si>
  <si>
    <t xml:space="preserve">1837</t>
  </si>
  <si>
    <t xml:space="preserve">-37809.</t>
  </si>
  <si>
    <t xml:space="preserve">shezv.</t>
  </si>
  <si>
    <t xml:space="preserve">15089</t>
  </si>
  <si>
    <t xml:space="preserve">17007</t>
  </si>
  <si>
    <t xml:space="preserve">- 1891</t>
  </si>
  <si>
    <t xml:space="preserve">-84391</t>
  </si>
  <si>
    <t xml:space="preserve">N 12078</t>
  </si>
  <si>
    <t xml:space="preserve">- 2078</t>
  </si>
  <si>
    <t xml:space="preserve">глоли</t>
  </si>
  <si>
    <t xml:space="preserve">1.8970,</t>
  </si>
  <si>
    <t xml:space="preserve">84087</t>
  </si>
  <si>
    <t xml:space="preserve">9005</t>
  </si>
  <si>
    <t xml:space="preserve">12753</t>
  </si>
  <si>
    <t xml:space="preserve">บาท</t>
  </si>
  <si>
    <t xml:space="preserve">дло</t>
  </si>
  <si>
    <t xml:space="preserve">Млг</t>
  </si>
  <si>
    <t xml:space="preserve">[/</t>
  </si>
  <si>
    <t xml:space="preserve">- зли</t>
  </si>
  <si>
    <t xml:space="preserve">38</t>
  </si>
  <si>
    <t xml:space="preserve">дол</t>
  </si>
  <si>
    <t xml:space="preserve">- 25 26</t>
  </si>
  <si>
    <t xml:space="preserve">402
10</t>
  </si>
  <si>
    <t xml:space="preserve">ERS A CHARGE
37</t>
  </si>
  <si>
    <t xml:space="preserve">706</t>
  </si>
  <si>
    <t xml:space="preserve">9306</t>
  </si>
  <si>
    <t xml:space="preserve">807</t>
  </si>
  <si>
    <t xml:space="preserve">59Ъ</t>
  </si>
  <si>
    <t xml:space="preserve">- 4S2
G</t>
  </si>
  <si>
    <t xml:space="preserve">vor.</t>
  </si>
  <si>
    <t xml:space="preserve">12343</t>
  </si>
  <si>
    <t xml:space="preserve">30 04 077 180 160</t>
  </si>
  <si>
    <t xml:space="preserve">230 04 200 688 006</t>
  </si>
  <si>
    <t xml:space="preserve">9 998 267</t>
  </si>
  <si>
    <t xml:space="preserve">ㅇㅇ(2023</t>
  </si>
  <si>
    <t xml:space="preserve">de la jove et 6 bome humeur</t>
  </si>
  <si>
    <t xml:space="preserve">78
DIN</t>
  </si>
  <si>
    <t xml:space="preserve">PARES
C</t>
  </si>
  <si>
    <t xml:space="preserve">É
Bonheus</t>
  </si>
  <si>
    <t xml:space="preserve">ZZGC
01-01-1974
OLO</t>
  </si>
  <si>
    <t xml:space="preserve">- 0102 1974</t>
  </si>
  <si>
    <t xml:space="preserve">COMMUNE OU PAYS SI NÉ(E)A L'ETRANGER</t>
  </si>
  <si>
    <t xml:space="preserve">Corrinar
ZZGC
suis le</t>
  </si>
  <si>
    <t xml:space="preserve">2aa561225</t>
  </si>
  <si>
    <t xml:space="preserve">یکاد
و</t>
  </si>
  <si>
    <t xml:space="preserve">22gcJ3@ongge. for</t>
  </si>
  <si>
    <t xml:space="preserve">JAZZ</t>
  </si>
  <si>
    <t xml:space="preserve">PARZZGC</t>
  </si>
  <si>
    <t xml:space="preserve">التفاهم</t>
  </si>
  <si>
    <t xml:space="preserve">(23</t>
  </si>
  <si>
    <t xml:space="preserve">0
2022</t>
  </si>
  <si>
    <t xml:space="preserve">Nom, prenom odle
anson</t>
  </si>
  <si>
    <t xml:space="preserve">INFORMATIONS
He forme se quittée
avec se famille 6
et aut patie
24/05/2023
en
Ecuador</t>
  </si>
  <si>
    <t xml:space="preserve">810210</t>
  </si>
  <si>
    <t xml:space="preserve">SISU</t>
  </si>
  <si>
    <t xml:space="preserve">اده</t>
  </si>
  <si>
    <t xml:space="preserve">รว</t>
  </si>
  <si>
    <t xml:space="preserve">13502</t>
  </si>
  <si>
    <t xml:space="preserve">4251</t>
  </si>
  <si>
    <t xml:space="preserve">6792</t>
  </si>
  <si>
    <t xml:space="preserve">921</t>
  </si>
  <si>
    <t xml:space="preserve">1673</t>
  </si>
  <si>
    <t xml:space="preserve">-28(6</t>
  </si>
  <si>
    <t xml:space="preserve">HISIS=
९</t>
  </si>
  <si>
    <t xml:space="preserve">************</t>
  </si>
  <si>
    <t xml:space="preserve">ढी
e</t>
  </si>
  <si>
    <t xml:space="preserve">S
O</t>
  </si>
  <si>
    <t xml:space="preserve">860</t>
  </si>
  <si>
    <t xml:space="preserve">qง</t>
  </si>
  <si>
    <t xml:space="preserve">11560</t>
  </si>
  <si>
    <t xml:space="preserve">DECLARANT 1
5509</t>
  </si>
  <si>
    <t xml:space="preserve">-3569</t>
  </si>
  <si>
    <t xml:space="preserve">DECLARANT 2
n</t>
  </si>
  <si>
    <t xml:space="preserve">अर</t>
  </si>
  <si>
    <t xml:space="preserve">25
70</t>
  </si>
  <si>
    <t xml:space="preserve">30 04 077 162 142</t>
  </si>
  <si>
    <t xml:space="preserve">9 997 790</t>
  </si>
  <si>
    <t xml:space="preserve">१</t>
  </si>
  <si>
    <t xml:space="preserve">de la
Reine
n</t>
  </si>
  <si>
    <t xml:space="preserve">178 100</t>
  </si>
  <si>
    <t xml:space="preserve">ST Sumain
en
laye</t>
  </si>
  <si>
    <t xml:space="preserve">ZZGF
01.01 1971</t>
  </si>
  <si>
    <t xml:space="preserve">01 01 1971
920
NAIBYLEG</t>
  </si>
  <si>
    <t xml:space="preserve">NOISY LE GRAND
ST. GERDAIN EN LAYE</t>
  </si>
  <si>
    <t xml:space="preserve">GERNAI
COMMUNE OU PAYS SI NÉ(E) À L'ETRANGER</t>
  </si>
  <si>
    <t xml:space="preserve">Corriger
ZZGF
om a usoge sults e</t>
  </si>
  <si>
    <t xml:space="preserve">200
BUL OLD
C</t>
  </si>
  <si>
    <t xml:space="preserve">06.78 79 80 81</t>
  </si>
  <si>
    <t xml:space="preserve">"O</t>
  </si>
  <si>
    <t xml:space="preserve">33gf· jules @ gmail.com</t>
  </si>
  <si>
    <t xml:space="preserve">น
vrout
S</t>
  </si>
  <si>
    <t xml:space="preserve">4-08. 2023</t>
  </si>
  <si>
    <t xml:space="preserve">|
92022</t>
  </si>
  <si>
    <t xml:space="preserve">2845723872155</t>
  </si>
  <si>
    <t xml:space="preserve">2.2022
3</t>
  </si>
  <si>
    <t xml:space="preserve">s enfants
224F
امها</t>
  </si>
  <si>
    <t xml:space="preserve">07 01 2005</t>
  </si>
  <si>
    <t xml:space="preserve">22GF Ernestine</t>
  </si>
  <si>
    <t xml:space="preserve">ㅇㅋ 이
2006</t>
  </si>
  <si>
    <t xml:space="preserve">de 18</t>
  </si>
  <si>
    <t xml:space="preserve">224F
Net
Leontine
78
01-01 1900
Versaille</t>
  </si>
  <si>
    <t xml:space="preserve">INFORMATIONS
Enfants
nés
d'un premier
Mariage</t>
  </si>
  <si>
    <t xml:space="preserve">CICFRPP XX</t>
  </si>
  <si>
    <t xml:space="preserve">COCHEZ
5412</t>
  </si>
  <si>
    <t xml:space="preserve">F 47 500</t>
  </si>
  <si>
    <t xml:space="preserve">- 28 000</t>
  </si>
  <si>
    <t xml:space="preserve">7.200</t>
  </si>
  <si>
    <t xml:space="preserve">3822</t>
  </si>
  <si>
    <t xml:space="preserve">DE
CLARA</t>
  </si>
  <si>
    <t xml:space="preserve">+3212</t>
  </si>
  <si>
    <t xml:space="preserve">H5425</t>
  </si>
  <si>
    <t xml:space="preserve">5212</t>
  </si>
  <si>
    <t xml:space="preserve">x 7600</t>
  </si>
  <si>
    <t xml:space="preserve">zin</t>
  </si>
  <si>
    <t xml:space="preserve">Чо</t>
  </si>
  <si>
    <t xml:space="preserve">28 400</t>
  </si>
  <si>
    <t xml:space="preserve">ZARA
Olive
25 ние
des Ours 45 Orleans.</t>
  </si>
  <si>
    <t xml:space="preserve">6812</t>
  </si>
  <si>
    <t xml:space="preserve">11 ENFANT</t>
  </si>
  <si>
    <t xml:space="preserve">8254</t>
  </si>
  <si>
    <t xml:space="preserve">8.000</t>
  </si>
  <si>
    <t xml:space="preserve">Y / 000</t>
  </si>
  <si>
    <t xml:space="preserve">8hs</t>
  </si>
  <si>
    <t xml:space="preserve">****
3
לות
22</t>
  </si>
  <si>
    <t xml:space="preserve">30 04 200 540 369</t>
  </si>
  <si>
    <t xml:space="preserve">2
30 04 200 556 385</t>
  </si>
  <si>
    <t xml:space="preserve">9 996 378</t>
  </si>
  <si>
    <t xml:space="preserve">27072023</t>
  </si>
  <si>
    <t xml:space="preserve">DU PUIT LEVE</t>
  </si>
  <si>
    <t xml:space="preserve">Beaussbel</t>
  </si>
  <si>
    <t xml:space="preserve">CHANTELO
01.01 1965</t>
  </si>
  <si>
    <t xml:space="preserve">01 01 1965
930
NOISY LE G</t>
  </si>
  <si>
    <t xml:space="preserve">Corrigar
CHANTELO
(hom a usuge sans le pro</t>
  </si>
  <si>
    <t xml:space="preserve">1 C
1783</t>
  </si>
  <si>
    <t xml:space="preserve">134</t>
  </si>
  <si>
    <t xml:space="preserve">Chattelsc@gmail.com</t>
  </si>
  <si>
    <t xml:space="preserve">BOISSAC</t>
  </si>
  <si>
    <t xml:space="preserve">PRENOM-JEC
01 01 1967</t>
  </si>
  <si>
    <t xml:space="preserve">01 01 1967
930
NOISY LE G</t>
  </si>
  <si>
    <t xml:space="preserve">10
%</t>
  </si>
  <si>
    <t xml:space="preserve">MALDIVES</t>
  </si>
  <si>
    <t xml:space="preserve">PARCHANTELO</t>
  </si>
  <si>
    <t xml:space="preserve">Beauabil
2</t>
  </si>
  <si>
    <t xml:space="preserve">804/23</t>
  </si>
  <si>
    <t xml:space="preserve">에</t>
  </si>
  <si>
    <t xml:space="preserve">06062022</t>
  </si>
  <si>
    <t xml:space="preserve">3004200 SS6385</t>
  </si>
  <si>
    <t xml:space="preserve">7:71</t>
  </si>
  <si>
    <t xml:space="preserve">CHATELO, Jeanne</t>
  </si>
  <si>
    <t xml:space="preserve">2/07 1980</t>
  </si>
  <si>
    <t xml:space="preserve">Bed</t>
  </si>
  <si>
    <t xml:space="preserve">CHATELO Canard</t>
  </si>
  <si>
    <r>
      <rPr>
        <sz val="11"/>
        <color rgb="FF000000"/>
        <rFont val="Arial"/>
        <family val="0"/>
        <charset val="1"/>
      </rPr>
      <t xml:space="preserve">607
</t>
    </r>
    <r>
      <rPr>
        <sz val="11"/>
        <color rgb="FF000000"/>
        <rFont val="Noto Sans CJK SC"/>
        <family val="2"/>
        <charset val="1"/>
      </rPr>
      <t xml:space="preserve">오늘</t>
    </r>
  </si>
  <si>
    <t xml:space="preserve">لرمادس</t>
  </si>
  <si>
    <t xml:space="preserve">lidite 20</t>
  </si>
  <si>
    <t xml:space="preserve">Nom prenom odure
de horsson</t>
  </si>
  <si>
    <t xml:space="preserve">INFORMATIONS
Yes ergonts sont de
The GIRARD
GIRARD Luck
mon
от пожаре</t>
  </si>
  <si>
    <t xml:space="preserve">18917</t>
  </si>
  <si>
    <t xml:space="preserve">1162</t>
  </si>
  <si>
    <t xml:space="preserve">RS66</t>
  </si>
  <si>
    <t xml:space="preserve">W
55/2</t>
  </si>
  <si>
    <t xml:space="preserve">09.</t>
  </si>
  <si>
    <t xml:space="preserve">1829</t>
  </si>
  <si>
    <t xml:space="preserve">2606</t>
  </si>
  <si>
    <t xml:space="preserve">PENGINE</t>
  </si>
  <si>
    <t xml:space="preserve">MAAL</t>
  </si>
  <si>
    <t xml:space="preserve">38 162</t>
  </si>
  <si>
    <t xml:space="preserve">30 102</t>
  </si>
  <si>
    <t xml:space="preserve">20
Le</t>
  </si>
  <si>
    <t xml:space="preserve">aire
944</t>
  </si>
  <si>
    <t xml:space="preserve">24
CASS
PORN</t>
  </si>
  <si>
    <t xml:space="preserve">30 04 077 080 060</t>
  </si>
  <si>
    <t xml:space="preserve">9 998 781</t>
  </si>
  <si>
    <t xml:space="preserve">мод 2023</t>
  </si>
  <si>
    <t xml:space="preserve">-69</t>
  </si>
  <si>
    <t xml:space="preserve">JEANNE D'ARC</t>
  </si>
  <si>
    <t xml:space="preserve">VERTE</t>
  </si>
  <si>
    <t xml:space="preserve">ZZNG
01.01 1971</t>
  </si>
  <si>
    <t xml:space="preserve">Corriger
-ZZNG
NOIR
om o usd</t>
  </si>
  <si>
    <t xml:space="preserve">MOIR
mete</t>
  </si>
  <si>
    <t xml:space="preserve">ナナラ
45+4010
l</t>
  </si>
  <si>
    <t xml:space="preserve">Noia@ free fr</t>
  </si>
  <si>
    <t xml:space="preserve">CAROTTE
B</t>
  </si>
  <si>
    <t xml:space="preserve">10112083</t>
  </si>
  <si>
    <t xml:space="preserve">0909202</t>
  </si>
  <si>
    <t xml:space="preserve">12400 700 19744</t>
  </si>
  <si>
    <t xml:space="preserve">#
5 rue du divorce.</t>
  </si>
  <si>
    <t xml:space="preserve">invalidite c</t>
  </si>
  <si>
    <t xml:space="preserve">au
Inva</t>
  </si>
  <si>
    <t xml:space="preserve">DI</t>
  </si>
  <si>
    <t xml:space="preserve">Nom, prenom,
et de naisso</t>
  </si>
  <si>
    <t xml:space="preserve">FR PESC PRH</t>
  </si>
  <si>
    <t xml:space="preserve">10000</t>
  </si>
  <si>
    <t xml:space="preserve">0007</t>
  </si>
  <si>
    <t xml:space="preserve">0902.</t>
  </si>
  <si>
    <t xml:space="preserve">-100</t>
  </si>
  <si>
    <t xml:space="preserve">IF C</t>
  </si>
  <si>
    <t xml:space="preserve">ERS. A CH
A CHARGE</t>
  </si>
  <si>
    <t xml:space="preserve">atso</t>
  </si>
  <si>
    <t xml:space="preserve">Loo</t>
  </si>
  <si>
    <t xml:space="preserve">очь</t>
  </si>
  <si>
    <t xml:space="preserve">0002</t>
  </si>
  <si>
    <t xml:space="preserve">TO VALLIR</t>
  </si>
  <si>
    <t xml:space="preserve">وه ها
یا</t>
  </si>
  <si>
    <t xml:space="preserve">V
12 280</t>
  </si>
  <si>
    <t xml:space="preserve">OU</t>
  </si>
  <si>
    <t xml:space="preserve">E00</t>
  </si>
  <si>
    <t xml:space="preserve">DECLARANT 1
600</t>
  </si>
  <si>
    <t xml:space="preserve">K.50
24</t>
  </si>
  <si>
    <t xml:space="preserve">30 04 131 582 396</t>
  </si>
  <si>
    <t xml:space="preserve">2
30 04 200 738 056</t>
  </si>
  <si>
    <t xml:space="preserve">9 996 455</t>
  </si>
  <si>
    <t xml:space="preserve">Pan</t>
  </si>
  <si>
    <t xml:space="preserve">ZZBE
01.01 1971</t>
  </si>
  <si>
    <t xml:space="preserve">01 01 1971
230
NOIBYTES</t>
  </si>
  <si>
    <t xml:space="preserve">090
q°</t>
  </si>
  <si>
    <t xml:space="preserve">NOISY LE GRAND
PONAIME UNi</t>
  </si>
  <si>
    <t xml:space="preserve">COMMUNE DU PAYS SI NE(1) A L'ETRANGER</t>
  </si>
  <si>
    <t xml:space="preserve">Corrigar
ZZBE</t>
  </si>
  <si>
    <t xml:space="preserve">BO
LOCE</t>
  </si>
  <si>
    <t xml:space="preserve">22bew@hotmail.uk.com</t>
  </si>
  <si>
    <t xml:space="preserve">COMMONE OU PAYS SI NÉ(E) À L'ETRANGER</t>
  </si>
  <si>
    <t xml:space="preserve">PARZZBE</t>
  </si>
  <si>
    <t xml:space="preserve">1ळ</t>
  </si>
  <si>
    <t xml:space="preserve">Ol</t>
  </si>
  <si>
    <t xml:space="preserve">andite</t>
  </si>
  <si>
    <t xml:space="preserve">Nom renom
ned de</t>
  </si>
  <si>
    <t xml:space="preserve">INFORMATIONS
Mme
PRENOM - JEC est décedée
en 2022</t>
  </si>
  <si>
    <t xml:space="preserve">13845</t>
  </si>
  <si>
    <t xml:space="preserve">LARAN</t>
  </si>
  <si>
    <t xml:space="preserve">25713</t>
  </si>
  <si>
    <t xml:space="preserve">527</t>
  </si>
  <si>
    <t xml:space="preserve">16456</t>
  </si>
  <si>
    <t xml:space="preserve">S
5 A653</t>
  </si>
  <si>
    <t xml:space="preserve">Y&amp;Z E</t>
  </si>
  <si>
    <t xml:space="preserve">1
INVIRE</t>
  </si>
  <si>
    <t xml:space="preserve">18n</t>
  </si>
  <si>
    <t xml:space="preserve">Es
M</t>
  </si>
  <si>
    <t xml:space="preserve">16 39 594 678 078</t>
  </si>
  <si>
    <t xml:space="preserve">17 75 695 145 294</t>
  </si>
  <si>
    <t xml:space="preserve">9 996 463</t>
  </si>
  <si>
    <t xml:space="preserve">201 202 3</t>
  </si>
  <si>
    <t xml:space="preserve">Sobr</t>
  </si>
  <si>
    <t xml:space="preserve">ਅH 7</t>
  </si>
  <si>
    <t xml:space="preserve">0008t</t>
  </si>
  <si>
    <t xml:space="preserve">GHISLAINGISLAIN
01.01 1960</t>
  </si>
  <si>
    <t xml:space="preserve">Corrigar
HYPOX
sons le prenom</t>
  </si>
  <si>
    <t xml:space="preserve">ну рохх
15
J</t>
  </si>
  <si>
    <t xml:space="preserve">06529777153</t>
  </si>
  <si>
    <t xml:space="preserve">hypoxx GP@gmail.com</t>
  </si>
  <si>
    <t xml:space="preserve">SAIRES</t>
  </si>
  <si>
    <t xml:space="preserve">PRENOM-JEC
01.01.1960-
ac</t>
  </si>
  <si>
    <t xml:space="preserve">01-01-1960-
930
NOISY LEG</t>
  </si>
  <si>
    <t xml:space="preserve">dies το</t>
  </si>
  <si>
    <t xml:space="preserve">bb
066</t>
  </si>
  <si>
    <t xml:space="preserve">UK</t>
  </si>
  <si>
    <t xml:space="preserve">PARHYPOX</t>
  </si>
  <si>
    <t xml:space="preserve">Corrion</t>
  </si>
  <si>
    <t xml:space="preserve">DEAUSOLEIL</t>
  </si>
  <si>
    <t xml:space="preserve">1565</t>
  </si>
  <si>
    <t xml:space="preserve">ଦା</t>
  </si>
  <si>
    <t xml:space="preserve">2072</t>
  </si>
  <si>
    <t xml:space="preserve">(373695294</t>
  </si>
  <si>
    <t xml:space="preserve">0305 20 22</t>
  </si>
  <si>
    <t xml:space="preserve">HIPOXX JULIE</t>
  </si>
  <si>
    <t xml:space="preserve">31612020</t>
  </si>
  <si>
    <t xml:space="preserve">prenom, dole
de naissance</t>
  </si>
  <si>
    <t xml:space="preserve">INFORMATIONS
Enfant à change mais sena
nal 31/05/23
de fin mai 3
Jander
er altera.ca
a potir</t>
  </si>
  <si>
    <t xml:space="preserve">COCIET</t>
  </si>
  <si>
    <t xml:space="preserve">501</t>
  </si>
  <si>
    <t xml:space="preserve">DECLARANT T</t>
  </si>
  <si>
    <t xml:space="preserve">6.00</t>
  </si>
  <si>
    <t xml:space="preserve">100 8 13.</t>
  </si>
  <si>
    <t xml:space="preserve">coc 9</t>
  </si>
  <si>
    <t xml:space="preserve">4 915</t>
  </si>
  <si>
    <t xml:space="preserve">19 941</t>
  </si>
  <si>
    <t xml:space="preserve">IRS A CHARGE</t>
  </si>
  <si>
    <t xml:space="preserve">89 874</t>
  </si>
  <si>
    <t xml:space="preserve">240</t>
  </si>
  <si>
    <t xml:space="preserve">aire
14 906</t>
  </si>
  <si>
    <t xml:space="preserve">28h</t>
  </si>
  <si>
    <t xml:space="preserve">ניK</t>
  </si>
  <si>
    <t xml:space="preserve">30 04 200 278 107</t>
  </si>
  <si>
    <t xml:space="preserve">30-04 200 205-124</t>
  </si>
  <si>
    <t xml:space="preserve">9 996 471</t>
  </si>
  <si>
    <t xml:space="preserve">D
MERE</t>
  </si>
  <si>
    <t xml:space="preserve">KOOISTRA
01.01.1940</t>
  </si>
  <si>
    <t xml:space="preserve">01 01 1949
930
NOISY LE G</t>
  </si>
  <si>
    <t xml:space="preserve">Corrinar
KOOISTRA
om a usage sans le pre</t>
  </si>
  <si>
    <t xml:space="preserve">0627145211</t>
  </si>
  <si>
    <t xml:space="preserve">kooistrak@ gmail.co
com</t>
  </si>
  <si>
    <t xml:space="preserve">Decence.</t>
  </si>
  <si>
    <t xml:space="preserve">DEPARTEM</t>
  </si>
  <si>
    <t xml:space="preserve">PARKOOISTRA</t>
  </si>
  <si>
    <t xml:space="preserve">Beauteil</t>
  </si>
  <si>
    <t xml:space="preserve">वाया23</t>
  </si>
  <si>
    <t xml:space="preserve">Don</t>
  </si>
  <si>
    <t xml:space="preserve">0601 202 2</t>
  </si>
  <si>
    <t xml:space="preserve">тоові</t>
  </si>
  <si>
    <t xml:space="preserve">2.2022
(zz</t>
  </si>
  <si>
    <t xml:space="preserve">TV
alidite 20</t>
  </si>
  <si>
    <t xml:space="preserve">rerion ure
ned de
dissol</t>
  </si>
  <si>
    <t xml:space="preserve">PARKPOISTRA DADUL</t>
  </si>
  <si>
    <t xml:space="preserve">0211111995</t>
  </si>
  <si>
    <t xml:space="preserve">PAKISTAN</t>
  </si>
  <si>
    <t xml:space="preserve">INFORMATIONS
Han fils est sous tutelle</t>
  </si>
  <si>
    <t xml:space="preserve">adat</t>
  </si>
  <si>
    <t xml:space="preserve">в
000</t>
  </si>
  <si>
    <t xml:space="preserve">45000</t>
  </si>
  <si>
    <t xml:space="preserve">adat =</t>
  </si>
  <si>
    <t xml:space="preserve">[an]</t>
  </si>
  <si>
    <t xml:space="preserve">1027</t>
  </si>
  <si>
    <t xml:space="preserve">Son</t>
  </si>
  <si>
    <t xml:space="preserve">ade</t>
  </si>
  <si>
    <t xml:space="preserve">1-40000</t>
  </si>
  <si>
    <t xml:space="preserve">2139</t>
  </si>
  <si>
    <t xml:space="preserve">oot.</t>
  </si>
  <si>
    <t xml:space="preserve">- 900</t>
  </si>
  <si>
    <t xml:space="preserve">і 400</t>
  </si>
  <si>
    <t xml:space="preserve">W
୦୦୦</t>
  </si>
  <si>
    <t xml:space="preserve">- 300</t>
  </si>
  <si>
    <t xml:space="preserve">1 884</t>
  </si>
  <si>
    <t xml:space="preserve">воо</t>
  </si>
  <si>
    <t xml:space="preserve">AY MALT</t>
  </si>
  <si>
    <t xml:space="preserve">7.976</t>
  </si>
  <si>
    <t xml:space="preserve">Воо</t>
  </si>
  <si>
    <t xml:space="preserve">aire
898</t>
  </si>
  <si>
    <t xml:space="preserve">- 400</t>
  </si>
  <si>
    <t xml:space="preserve">-300</t>
  </si>
  <si>
    <t xml:space="preserve">$82
12500</t>
  </si>
  <si>
    <t xml:space="preserve">30 04 080 318 232</t>
  </si>
  <si>
    <t xml:space="preserve">9 996 472</t>
  </si>
  <si>
    <t xml:space="preserve">- OlOq2
2 0 2 2</t>
  </si>
  <si>
    <t xml:space="preserve">MAIL DES BOUDHAS</t>
  </si>
  <si>
    <t xml:space="preserve">RENNE</t>
  </si>
  <si>
    <t xml:space="preserve">OPRIETAIRE LOCATAIRE COLOCATAIRE HÉBERGE GRATUITEMENT</t>
  </si>
  <si>
    <t xml:space="preserve">HUTE HUTTE
01.01.1960</t>
  </si>
  <si>
    <t xml:space="preserve">01 01 1969
-930
NOISYIFG</t>
  </si>
  <si>
    <t xml:space="preserve">bь
00G</t>
  </si>
  <si>
    <t xml:space="preserve">Corrigat
HUTE
HUTTE
om o usoge sons e</t>
  </si>
  <si>
    <t xml:space="preserve">N.9นา2LG</t>
  </si>
  <si>
    <t xml:space="preserve">2614121161</t>
  </si>
  <si>
    <t xml:space="preserve">hutteh 25@ sfr.
com</t>
  </si>
  <si>
    <t xml:space="preserve">COMMUNE OU PAYS SINE(1) À L'ETRANGER</t>
  </si>
  <si>
    <t xml:space="preserve">Beausdeil</t>
  </si>
  <si>
    <t xml:space="preserve">2.202
2</t>
  </si>
  <si>
    <t xml:space="preserve">บ</t>
  </si>
  <si>
    <t xml:space="preserve">AUDUPA</t>
  </si>
  <si>
    <t xml:space="preserve">Nom, prenom,
naissance</t>
  </si>
  <si>
    <t xml:space="preserve">50
0</t>
  </si>
  <si>
    <t xml:space="preserve">000 h</t>
  </si>
  <si>
    <t xml:space="preserve">J
4000</t>
  </si>
  <si>
    <t xml:space="preserve">400
100</t>
  </si>
  <si>
    <r>
      <rPr>
        <sz val="11"/>
        <color rgb="FF000000"/>
        <rFont val="Arial"/>
        <family val="0"/>
        <charset val="1"/>
      </rPr>
      <t xml:space="preserve">F
</t>
    </r>
    <r>
      <rPr>
        <sz val="11"/>
        <color rgb="FF000000"/>
        <rFont val="Noto Sans CJK SC"/>
        <family val="2"/>
        <charset val="1"/>
      </rPr>
      <t xml:space="preserve">ㅋ</t>
    </r>
  </si>
  <si>
    <t xml:space="preserve">टुप</t>
  </si>
  <si>
    <t xml:space="preserve">Ooh,</t>
  </si>
  <si>
    <t xml:space="preserve">11 00</t>
  </si>
  <si>
    <t xml:space="preserve">888</t>
  </si>
  <si>
    <t xml:space="preserve">311</t>
  </si>
  <si>
    <t xml:space="preserve">2 (NEANT</t>
  </si>
  <si>
    <t xml:space="preserve">PE
A CHARGE</t>
  </si>
  <si>
    <t xml:space="preserve">1276</t>
  </si>
  <si>
    <t xml:space="preserve">aire
B
26</t>
  </si>
  <si>
    <t xml:space="preserve">크으</t>
  </si>
  <si>
    <t xml:space="preserve">so</t>
  </si>
  <si>
    <t xml:space="preserve">40.</t>
  </si>
  <si>
    <t xml:space="preserve">('X 4x
M</t>
  </si>
  <si>
    <t xml:space="preserve">30 04 212 714 279</t>
  </si>
  <si>
    <t xml:space="preserve">2
30 04 212 727 292</t>
  </si>
  <si>
    <t xml:space="preserve">9 996 487</t>
  </si>
  <si>
    <t xml:space="preserve">- 02062022</t>
  </si>
  <si>
    <t xml:space="preserve">Des CIBOULETTES</t>
  </si>
  <si>
    <t xml:space="preserve">78455</t>
  </si>
  <si>
    <t xml:space="preserve">LE CHESNAY</t>
  </si>
  <si>
    <t xml:space="preserve">CIPSH JULES
01.01 1972</t>
  </si>
  <si>
    <t xml:space="preserve">Corrinar
CIPSH
SUID It</t>
  </si>
  <si>
    <t xml:space="preserve">DUPRES</t>
  </si>
  <si>
    <t xml:space="preserve">29
101861 90 6 C
CIPSH</t>
  </si>
  <si>
    <t xml:space="preserve">29 06 1980
78 Paris</t>
  </si>
  <si>
    <t xml:space="preserve">+0</t>
  </si>
  <si>
    <t xml:space="preserve">COMMUNE OU PAYS SINE(1) À L'ÉTRANGER</t>
  </si>
  <si>
    <t xml:space="preserve">PARCIPSH CIPSH</t>
  </si>
  <si>
    <t xml:space="preserve">Beausdal
Jai'signé pour
عبد</t>
  </si>
  <si>
    <t xml:space="preserve">8250102
nes pavents</t>
  </si>
  <si>
    <t xml:space="preserve">0102022</t>
  </si>
  <si>
    <t xml:space="preserve">1511202 2</t>
  </si>
  <si>
    <t xml:space="preserve">XE</t>
  </si>
  <si>
    <t xml:space="preserve">bbbv</t>
  </si>
  <si>
    <t xml:space="preserve">E
(zzoza</t>
  </si>
  <si>
    <t xml:space="preserve">jonte</t>
  </si>
  <si>
    <t xml:space="preserve">enfants
ΤΟΝ ΤΟΝ</t>
  </si>
  <si>
    <t xml:space="preserve">ד1</t>
  </si>
  <si>
    <t xml:space="preserve">TATA</t>
  </si>
  <si>
    <t xml:space="preserve">root</t>
  </si>
  <si>
    <t xml:space="preserve">HENRI Michelle</t>
  </si>
  <si>
    <t xml:space="preserve">Riki woulon</t>
  </si>
  <si>
    <t xml:space="preserve">Ilvd</t>
  </si>
  <si>
    <t xml:space="preserve">enon
of</t>
  </si>
  <si>
    <t xml:space="preserve">INFORMATIONS
Je m'occupe de le déclarations de mes parents car ils sont
décedes cette année, je n'ai pas trop de connaissances sur bers
revenus
desole</t>
  </si>
  <si>
    <t xml:space="preserve">is 000</t>
  </si>
  <si>
    <t xml:space="preserve">511</t>
  </si>
  <si>
    <t xml:space="preserve">F
300</t>
  </si>
  <si>
    <t xml:space="preserve">Λυ</t>
  </si>
  <si>
    <t xml:space="preserve">ᎤᏤᏤ .
3</t>
  </si>
  <si>
    <t xml:space="preserve">111</t>
  </si>
  <si>
    <t xml:space="preserve">9 2</t>
  </si>
  <si>
    <t xml:space="preserve">An</t>
  </si>
  <si>
    <t xml:space="preserve">1E PERS. À CHARGE</t>
  </si>
  <si>
    <t xml:space="preserve">4100</t>
  </si>
  <si>
    <t xml:space="preserve">009</t>
  </si>
  <si>
    <t xml:space="preserve">м</t>
  </si>
  <si>
    <t xml:space="preserve">tv</t>
  </si>
  <si>
    <t xml:space="preserve">୦୩.</t>
  </si>
  <si>
    <t xml:space="preserve">$5</t>
  </si>
  <si>
    <t xml:space="preserve">gg</t>
  </si>
  <si>
    <t xml:space="preserve">INVINESE</t>
  </si>
  <si>
    <t xml:space="preserve">Germen My UnL</t>
  </si>
  <si>
    <t xml:space="preserve">CHARGE
o a</t>
  </si>
  <si>
    <t xml:space="preserve">68</t>
  </si>
  <si>
    <t xml:space="preserve">१०</t>
  </si>
  <si>
    <t xml:space="preserve">OOV</t>
  </si>
  <si>
    <t xml:space="preserve">104
21</t>
  </si>
  <si>
    <t xml:space="preserve">no!</t>
  </si>
  <si>
    <t xml:space="preserve">Sov</t>
  </si>
  <si>
    <t xml:space="preserve">4
Haiah</t>
  </si>
  <si>
    <t xml:space="preserve">30 04 077 078 058</t>
  </si>
  <si>
    <t xml:space="preserve">9 996 517</t>
  </si>
  <si>
    <t xml:space="preserve">ZZUS
01.01 1971</t>
  </si>
  <si>
    <t xml:space="preserve">Corringt
ZZUS
u usage sans le pre</t>
  </si>
  <si>
    <t xml:space="preserve">30606 30</t>
  </si>
  <si>
    <t xml:space="preserve">06 06 28783</t>
  </si>
  <si>
    <t xml:space="preserve">T
zzoz 2</t>
  </si>
  <si>
    <t xml:space="preserve">Violet Valentine.</t>
  </si>
  <si>
    <t xml:space="preserve">22/09/ 200</t>
  </si>
  <si>
    <t xml:space="preserve">6007</t>
  </si>
  <si>
    <t xml:space="preserve">лю? Е</t>
  </si>
  <si>
    <t xml:space="preserve">invalidite
2007</t>
  </si>
  <si>
    <t xml:space="preserve">no
13
7.2005</t>
  </si>
  <si>
    <t xml:space="preserve">Va
-8.2020</t>
  </si>
  <si>
    <t xml:space="preserve">Nom
enom
de horssan</t>
  </si>
  <si>
    <t xml:space="preserve">INFORMATIONS
RAS</t>
  </si>
  <si>
    <t xml:space="preserve">6317</t>
  </si>
  <si>
    <t xml:space="preserve">ции</t>
  </si>
  <si>
    <t xml:space="preserve">hoh</t>
  </si>
  <si>
    <t xml:space="preserve">. 1000</t>
  </si>
  <si>
    <t xml:space="preserve">uF 3000</t>
  </si>
  <si>
    <t xml:space="preserve">of</t>
  </si>
  <si>
    <t xml:space="preserve">ов</t>
  </si>
  <si>
    <t xml:space="preserve">лоо</t>
  </si>
  <si>
    <t xml:space="preserve">8973</t>
  </si>
  <si>
    <t xml:space="preserve">you</t>
  </si>
  <si>
    <t xml:space="preserve">han
50</t>
  </si>
  <si>
    <t xml:space="preserve">F
33</t>
  </si>
  <si>
    <t xml:space="preserve">hา</t>
  </si>
  <si>
    <t xml:space="preserve">th
$5</t>
  </si>
  <si>
    <t xml:space="preserve">B4662</t>
  </si>
  <si>
    <t xml:space="preserve">6963</t>
  </si>
  <si>
    <t xml:space="preserve">+ ци</t>
  </si>
  <si>
    <t xml:space="preserve">чи</t>
  </si>
  <si>
    <t xml:space="preserve">3123</t>
  </si>
  <si>
    <t xml:space="preserve">- 25</t>
  </si>
  <si>
    <t xml:space="preserve">чо</t>
  </si>
  <si>
    <t xml:space="preserve">пи</t>
  </si>
  <si>
    <t xml:space="preserve">すす</t>
  </si>
  <si>
    <t xml:space="preserve">七</t>
  </si>
  <si>
    <t xml:space="preserve">1184794</t>
  </si>
  <si>
    <t xml:space="preserve">MY WALLI</t>
  </si>
  <si>
    <t xml:space="preserve">४०</t>
  </si>
  <si>
    <t xml:space="preserve">ЛЛО</t>
  </si>
  <si>
    <t xml:space="preserve">лго</t>
  </si>
  <si>
    <t xml:space="preserve">ttt</t>
  </si>
  <si>
    <t xml:space="preserve">19534</t>
  </si>
  <si>
    <t xml:space="preserve">ед</t>
  </si>
  <si>
    <t xml:space="preserve">ENGESU</t>
  </si>
  <si>
    <t xml:space="preserve">30 04 153 051 403</t>
  </si>
  <si>
    <t xml:space="preserve">30 04 200 348 177</t>
  </si>
  <si>
    <t xml:space="preserve">9 998 823</t>
  </si>
  <si>
    <t xml:space="preserve">☐
ufare</t>
  </si>
  <si>
    <t xml:space="preserve">ALIGOT
01 01 1970
23011921</t>
  </si>
  <si>
    <t xml:space="preserve">230419</t>
  </si>
  <si>
    <t xml:space="preserve">Corrigat
ALIGOT
Hom o usuge sons le pieton</t>
  </si>
  <si>
    <t xml:space="preserve">aliGOT. V@gmail.com.</t>
  </si>
  <si>
    <t xml:space="preserve">PRENOM-JEC
01 01 1970</t>
  </si>
  <si>
    <t xml:space="preserve">PARALIGOT</t>
  </si>
  <si>
    <t xml:space="preserve">סנגסט1</t>
  </si>
  <si>
    <t xml:space="preserve">Creteil</t>
  </si>
  <si>
    <t xml:space="preserve">22 م / 12/ 12
مع</t>
  </si>
  <si>
    <t xml:space="preserve">20 3
2022</t>
  </si>
  <si>
    <t xml:space="preserve">(zzoz</t>
  </si>
  <si>
    <t xml:space="preserve">Nom, prenom
Forssan</t>
  </si>
  <si>
    <t xml:space="preserve">Heuri, Ford</t>
  </si>
  <si>
    <t xml:space="preserve">27 1011 2000</t>
  </si>
  <si>
    <t xml:space="preserve">nahy</t>
  </si>
  <si>
    <t xml:space="preserve">Hugo Marie,
нидо</t>
  </si>
  <si>
    <t xml:space="preserve">29703 / 2003</t>
  </si>
  <si>
    <t xml:space="preserve">300.000</t>
  </si>
  <si>
    <t xml:space="preserve">HEZ
th</t>
  </si>
  <si>
    <t xml:space="preserve">40 000</t>
  </si>
  <si>
    <t xml:space="preserve">F 200</t>
  </si>
  <si>
    <t xml:space="preserve">Бћhy</t>
  </si>
  <si>
    <t xml:space="preserve">и точ</t>
  </si>
  <si>
    <t xml:space="preserve">उप</t>
  </si>
  <si>
    <t xml:space="preserve">3 35</t>
  </si>
  <si>
    <t xml:space="preserve">19
121.</t>
  </si>
  <si>
    <t xml:space="preserve">12 45</t>
  </si>
  <si>
    <t xml:space="preserve">na</t>
  </si>
  <si>
    <t xml:space="preserve">вод</t>
  </si>
  <si>
    <t xml:space="preserve">५५</t>
  </si>
  <si>
    <t xml:space="preserve">t g</t>
  </si>
  <si>
    <t xml:space="preserve">S
12345</t>
  </si>
  <si>
    <t xml:space="preserve">336</t>
  </si>
  <si>
    <t xml:space="preserve">Au</t>
  </si>
  <si>
    <t xml:space="preserve">-5431</t>
  </si>
  <si>
    <t xml:space="preserve">19427</t>
  </si>
  <si>
    <t xml:space="preserve">५०५</t>
  </si>
  <si>
    <t xml:space="preserve">W
9431</t>
  </si>
  <si>
    <t xml:space="preserve">99331</t>
  </si>
  <si>
    <t xml:space="preserve">i un</t>
  </si>
  <si>
    <t xml:space="preserve">PER
A CHARGE</t>
  </si>
  <si>
    <t xml:space="preserve">նկ
129</t>
  </si>
  <si>
    <t xml:space="preserve">5894</t>
  </si>
  <si>
    <t xml:space="preserve">от</t>
  </si>
  <si>
    <t xml:space="preserve">1504
ARAS</t>
  </si>
  <si>
    <t xml:space="preserve">30 04 212 545 110</t>
  </si>
  <si>
    <t xml:space="preserve">9 996 512</t>
  </si>
  <si>
    <t xml:space="preserve">CCIMRC
01.01.1990</t>
  </si>
  <si>
    <t xml:space="preserve">CorrinoT
CCIMRC
(nom a usage sans le prenom)</t>
  </si>
  <si>
    <t xml:space="preserve">DELOIN</t>
  </si>
  <si>
    <t xml:space="preserve">ALAIN
19109180</t>
  </si>
  <si>
    <t xml:space="preserve">02102189</t>
  </si>
  <si>
    <t xml:space="preserve">Beausolut</t>
  </si>
  <si>
    <t xml:space="preserve">2 0 0 23
202</t>
  </si>
  <si>
    <t xml:space="preserve">28032022</t>
  </si>
  <si>
    <t xml:space="preserve">ܘ0</t>
  </si>
  <si>
    <t xml:space="preserve">2002</t>
  </si>
  <si>
    <t xml:space="preserve">2.2022)
22</t>
  </si>
  <si>
    <t xml:space="preserve">Durand Hugo</t>
  </si>
  <si>
    <r>
      <rPr>
        <sz val="11"/>
        <color rgb="FF000000"/>
        <rFont val="Arial"/>
        <family val="0"/>
        <charset val="1"/>
      </rPr>
      <t xml:space="preserve">2</t>
    </r>
    <r>
      <rPr>
        <sz val="11"/>
        <color rgb="FF000000"/>
        <rFont val="Noto Sans CJK SC"/>
        <family val="2"/>
        <charset val="1"/>
      </rPr>
      <t xml:space="preserve">치세 </t>
    </r>
    <r>
      <rPr>
        <sz val="11"/>
        <color rgb="FF000000"/>
        <rFont val="Arial"/>
        <family val="0"/>
        <charset val="1"/>
      </rPr>
      <t xml:space="preserve">2000 me it</t>
    </r>
  </si>
  <si>
    <t xml:space="preserve">Durgud ₂
02
charline</t>
  </si>
  <si>
    <t xml:space="preserve">11/ 032 2001</t>
  </si>
  <si>
    <t xml:space="preserve">faris</t>
  </si>
  <si>
    <t xml:space="preserve">ite</t>
  </si>
  <si>
    <t xml:space="preserve">INFORMATIONS
comptable qui
ma
c'est mon
d'habitude
qui
déclarationem plit</t>
  </si>
  <si>
    <t xml:space="preserve">30272</t>
  </si>
  <si>
    <t xml:space="preserve">AF
600</t>
  </si>
  <si>
    <t xml:space="preserve">.
+00</t>
  </si>
  <si>
    <t xml:space="preserve">DECLARANT 1
27</t>
  </si>
  <si>
    <t xml:space="preserve">4314</t>
  </si>
  <si>
    <t xml:space="preserve">И</t>
  </si>
  <si>
    <t xml:space="preserve">DECLARANT 2
AL</t>
  </si>
  <si>
    <t xml:space="preserve">09,</t>
  </si>
  <si>
    <t xml:space="preserve">0 م</t>
  </si>
  <si>
    <t xml:space="preserve">B99</t>
  </si>
  <si>
    <t xml:space="preserve">5 19348</t>
  </si>
  <si>
    <t xml:space="preserve">517</t>
  </si>
  <si>
    <t xml:space="preserve">088</t>
  </si>
  <si>
    <t xml:space="preserve">103</t>
  </si>
  <si>
    <t xml:space="preserve">و دما</t>
  </si>
  <si>
    <t xml:space="preserve">F
22</t>
  </si>
  <si>
    <t xml:space="preserve">W
18000</t>
  </si>
  <si>
    <t xml:space="preserve">٤٤</t>
  </si>
  <si>
    <t xml:space="preserve">зи</t>
  </si>
  <si>
    <t xml:space="preserve">3 29</t>
  </si>
  <si>
    <t xml:space="preserve">1
13454</t>
  </si>
  <si>
    <t xml:space="preserve">MAD</t>
  </si>
  <si>
    <t xml:space="preserve">RS. A
sa
A CHARGE</t>
  </si>
  <si>
    <t xml:space="preserve">aire
5 353</t>
  </si>
  <si>
    <t xml:space="preserve">Y
55</t>
  </si>
  <si>
    <t xml:space="preserve">tt
zi</t>
  </si>
  <si>
    <t xml:space="preserve">20241
****</t>
  </si>
  <si>
    <t xml:space="preserve">30 04 212 848 413</t>
  </si>
  <si>
    <t xml:space="preserve">400642 918504</t>
  </si>
  <si>
    <t xml:space="preserve">9 997 882</t>
  </si>
  <si>
    <t xml:space="preserve">WALKMAN
01.01 1970</t>
  </si>
  <si>
    <t xml:space="preserve">Corringt
WALKMAN
usage sols re prenom</t>
  </si>
  <si>
    <t xml:space="preserve">4931281</t>
  </si>
  <si>
    <t xml:space="preserve">BALADEUR</t>
  </si>
  <si>
    <t xml:space="preserve">COMPACT DISQUE
1952</t>
  </si>
  <si>
    <t xml:space="preserve">02021952</t>
  </si>
  <si>
    <t xml:space="preserve">ઞ23250
Corrigaz
પ32</t>
  </si>
  <si>
    <t xml:space="preserve">MO154
شما
LE GRAND</t>
  </si>
  <si>
    <t xml:space="preserve">08092022</t>
  </si>
  <si>
    <t xml:space="preserve">(zzo
22022</t>
  </si>
  <si>
    <t xml:space="preserve">Jolte</t>
  </si>
  <si>
    <t xml:space="preserve">nts</t>
  </si>
  <si>
    <t xml:space="preserve">Validite ec</t>
  </si>
  <si>
    <t xml:space="preserve">PALH-
PE</t>
  </si>
  <si>
    <t xml:space="preserve">prenom
Wed de huisson</t>
  </si>
  <si>
    <t xml:space="preserve">以</t>
  </si>
  <si>
    <t xml:space="preserve">WALKMAN JORON</t>
  </si>
  <si>
    <t xml:space="preserve">12/04/2001</t>
  </si>
  <si>
    <t xml:space="preserve">ASION</t>
  </si>
  <si>
    <t xml:space="preserve">54004</t>
  </si>
  <si>
    <t xml:space="preserve">993109</t>
  </si>
  <si>
    <t xml:space="preserve">- 4859</t>
  </si>
  <si>
    <t xml:space="preserve">2²1</t>
  </si>
  <si>
    <t xml:space="preserve">բնական</t>
  </si>
  <si>
    <t xml:space="preserve">31333</t>
  </si>
  <si>
    <t xml:space="preserve">28543'</t>
  </si>
  <si>
    <t xml:space="preserve">из 25</t>
  </si>
  <si>
    <t xml:space="preserve">2 INEANT</t>
  </si>
  <si>
    <t xml:space="preserve">884</t>
  </si>
  <si>
    <t xml:space="preserve">9391</t>
  </si>
  <si>
    <t xml:space="preserve">aire
=
3 193</t>
  </si>
  <si>
    <t xml:space="preserve">1842</t>
  </si>
  <si>
    <t xml:space="preserve">wwwx</t>
  </si>
  <si>
    <t xml:space="preserve">30 04 175 120 499</t>
  </si>
  <si>
    <t xml:space="preserve">230 04 200 410 239</t>
  </si>
  <si>
    <t xml:space="preserve">9 997 887</t>
  </si>
  <si>
    <t xml:space="preserve">МЧ</t>
  </si>
  <si>
    <t xml:space="preserve">Ле lаi мачne</t>
  </si>
  <si>
    <t xml:space="preserve">97430</t>
  </si>
  <si>
    <t xml:space="preserve">le Tampon.</t>
  </si>
  <si>
    <t xml:space="preserve">TESTG
01.01.1956</t>
  </si>
  <si>
    <t xml:space="preserve">01 01 1956
930
NOISY LE G</t>
  </si>
  <si>
    <t xml:space="preserve">Corringt
TESTG
Tusage sans le prenom</t>
  </si>
  <si>
    <t xml:space="preserve">PRENOM-JEC
01.01 1959</t>
  </si>
  <si>
    <t xml:space="preserve">01 01 1959
930
NOISY LE G</t>
  </si>
  <si>
    <t xml:space="preserve">PARTESTG</t>
  </si>
  <si>
    <t xml:space="preserve">Nom, prenom, dole
de naissu</t>
  </si>
  <si>
    <t xml:space="preserve">600 431</t>
  </si>
  <si>
    <t xml:space="preserve">8788</t>
  </si>
  <si>
    <t xml:space="preserve">9431</t>
  </si>
  <si>
    <t xml:space="preserve">31214</t>
  </si>
  <si>
    <t xml:space="preserve">156783</t>
  </si>
  <si>
    <t xml:space="preserve">12
A</t>
  </si>
  <si>
    <t xml:space="preserve">33 580</t>
  </si>
  <si>
    <t xml:space="preserve">urg UnSTIAN
/*****
***********000</t>
  </si>
  <si>
    <t xml:space="preserve">115 261</t>
  </si>
  <si>
    <t xml:space="preserve">P
A CHARGE</t>
  </si>
  <si>
    <t xml:space="preserve">aire
12 022</t>
  </si>
  <si>
    <t xml:space="preserve">183</t>
  </si>
  <si>
    <t xml:space="preserve">Y
23</t>
  </si>
  <si>
    <t xml:space="preserve">30 04 212 622 187</t>
  </si>
  <si>
    <t xml:space="preserve">230 04 212 624 189</t>
  </si>
  <si>
    <t xml:space="preserve">9 998 089</t>
  </si>
  <si>
    <t xml:space="preserve">- 10012022</t>
  </si>
  <si>
    <t xml:space="preserve">LA JOIE
you</t>
  </si>
  <si>
    <t xml:space="preserve">-78000</t>
  </si>
  <si>
    <t xml:space="preserve">03012023</t>
  </si>
  <si>
    <t xml:space="preserve">05</t>
  </si>
  <si>
    <t xml:space="preserve">LA TRISTESSE</t>
  </si>
  <si>
    <t xml:space="preserve">75.000</t>
  </si>
  <si>
    <t xml:space="preserve">CIMRCCP
01.01 1972</t>
  </si>
  <si>
    <t xml:space="preserve">DEPARTEMENT
UM</t>
  </si>
  <si>
    <t xml:space="preserve">Corringt
CIMRCCP
d'usage sons te prefiomy</t>
  </si>
  <si>
    <t xml:space="preserve">1245</t>
  </si>
  <si>
    <t xml:space="preserve">CIMRCCP</t>
  </si>
  <si>
    <t xml:space="preserve">PARCIMRCCP CIMRCCP</t>
  </si>
  <si>
    <t xml:space="preserve">and</t>
  </si>
  <si>
    <t xml:space="preserve">2 2001</t>
  </si>
  <si>
    <t xml:space="preserve">my
alidite</t>
  </si>
  <si>
    <t xml:space="preserve">vom renom, oute
haisonce</t>
  </si>
  <si>
    <t xml:space="preserve">的力</t>
  </si>
  <si>
    <t xml:space="preserve">+ 500</t>
  </si>
  <si>
    <t xml:space="preserve">af 3184</t>
  </si>
  <si>
    <t xml:space="preserve">*84</t>
  </si>
  <si>
    <t xml:space="preserve">334864</t>
  </si>
  <si>
    <t xml:space="preserve">34484</t>
  </si>
  <si>
    <t xml:space="preserve">下</t>
  </si>
  <si>
    <t xml:space="preserve">N
4899</t>
  </si>
  <si>
    <t xml:space="preserve">[[1808</t>
  </si>
  <si>
    <t xml:space="preserve">9456</t>
  </si>
  <si>
    <t xml:space="preserve">45 120</t>
  </si>
  <si>
    <t xml:space="preserve">3456</t>
  </si>
  <si>
    <t xml:space="preserve">Tag Mony</t>
  </si>
  <si>
    <t xml:space="preserve">PI
PERS. A CHARGE</t>
  </si>
  <si>
    <t xml:space="preserve">48910</t>
  </si>
  <si>
    <t xml:space="preserve">12. 13.</t>
  </si>
  <si>
    <t xml:space="preserve">4156</t>
  </si>
  <si>
    <t xml:space="preserve">30 04 200 317 146</t>
  </si>
  <si>
    <t xml:space="preserve">230 04 200 331 160</t>
  </si>
  <si>
    <t xml:space="preserve">9 997 907</t>
  </si>
  <si>
    <t xml:space="preserve">r 1204 202 2</t>
  </si>
  <si>
    <t xml:space="preserve">Van Gogh</t>
  </si>
  <si>
    <t xml:space="preserve">167 890</t>
  </si>
  <si>
    <t xml:space="preserve">Marienburg</t>
  </si>
  <si>
    <t xml:space="preserve">Van Brunyen</t>
  </si>
  <si>
    <t xml:space="preserve">SCHWORER-Jun
01.01.1997
6</t>
  </si>
  <si>
    <t xml:space="preserve">01-01-1987
930
NOISYIES</t>
  </si>
  <si>
    <t xml:space="preserve">0 1 0 2 1 9 62</t>
  </si>
  <si>
    <t xml:space="preserve">02
S
99</t>
  </si>
  <si>
    <t xml:space="preserve">NOISY LE GRAND
Greninoue</t>
  </si>
  <si>
    <t xml:space="preserve">COMMUNE OF PAYS SINE(E) À L'ÉTRANGER
w</t>
  </si>
  <si>
    <t xml:space="preserve">Corriner
SCHWORER Van Brunyen</t>
  </si>
  <si>
    <t xml:space="preserve">ZJ K Jo ZZ ZV</t>
  </si>
  <si>
    <r>
      <rPr>
        <sz val="11"/>
        <color rgb="FF000000"/>
        <rFont val="Arial"/>
        <family val="0"/>
        <charset val="1"/>
      </rPr>
      <t xml:space="preserve">[</t>
    </r>
    <r>
      <rPr>
        <sz val="11"/>
        <color rgb="FF000000"/>
        <rFont val="Noto Sans CJK SC"/>
        <family val="2"/>
        <charset val="1"/>
      </rPr>
      <t xml:space="preserve">か</t>
    </r>
  </si>
  <si>
    <t xml:space="preserve">vonb.jan@gmail.com</t>
  </si>
  <si>
    <t xml:space="preserve">Von Borckun</t>
  </si>
  <si>
    <t xml:space="preserve">PRENOM-JEG Wilhelmine
01-01-1985
2 2 0 3 1 958</t>
  </si>
  <si>
    <t xml:space="preserve">01-01 1985
930
NOISYIFF</t>
  </si>
  <si>
    <t xml:space="preserve">930
66</t>
  </si>
  <si>
    <t xml:space="preserve">Utrecht</t>
  </si>
  <si>
    <t xml:space="preserve">PARSCHWORER Van Brunyen</t>
  </si>
  <si>
    <t xml:space="preserve">08 78 99 10 01
Corriger</t>
  </si>
  <si>
    <t xml:space="preserve">08</t>
  </si>
  <si>
    <t xml:space="preserve">Marienburg
ABB</t>
  </si>
  <si>
    <t xml:space="preserve">21/05/2023</t>
  </si>
  <si>
    <t xml:space="preserve">2198 20 22</t>
  </si>
  <si>
    <t xml:space="preserve">9 8 7 6 5 4 3 2 1 0 5 3 1</t>
  </si>
  <si>
    <t xml:space="preserve">တင်</t>
  </si>
  <si>
    <t xml:space="preserve">5 2006</t>
  </si>
  <si>
    <t xml:space="preserve">Van Brunyen Dietriech</t>
  </si>
  <si>
    <t xml:space="preserve">20/04/2004</t>
  </si>
  <si>
    <t xml:space="preserve">Amsterdam
af
Tot nuush
Gextends</t>
  </si>
  <si>
    <t xml:space="preserve">Van Brunyen Gertrude</t>
  </si>
  <si>
    <t xml:space="preserve">21/05/2005
P the</t>
  </si>
  <si>
    <t xml:space="preserve">Rotterdam</t>
  </si>
  <si>
    <t xml:space="preserve">Jan Brunyen Josef</t>
  </si>
  <si>
    <t xml:space="preserve">12/12/2011</t>
  </si>
  <si>
    <t xml:space="preserve">bouda</t>
  </si>
  <si>
    <t xml:space="preserve">NOM Penam
de naisson</t>
  </si>
  <si>
    <t xml:space="preserve">Von Brunyen Simone</t>
  </si>
  <si>
    <t xml:space="preserve">10/03/1999</t>
  </si>
  <si>
    <t xml:space="preserve">Von Braven Jeanne</t>
  </si>
  <si>
    <t xml:space="preserve">09/07/1998
Puris</t>
  </si>
  <si>
    <t xml:space="preserve">888
777</t>
  </si>
  <si>
    <t xml:space="preserve">666
555</t>
  </si>
  <si>
    <t xml:space="preserve">力</t>
  </si>
  <si>
    <t xml:space="preserve">, 111</t>
  </si>
  <si>
    <t xml:space="preserve">F1000</t>
  </si>
  <si>
    <t xml:space="preserve">991
100</t>
  </si>
  <si>
    <t xml:space="preserve">778</t>
  </si>
  <si>
    <t xml:space="preserve">6.90</t>
  </si>
  <si>
    <t xml:space="preserve">407</t>
  </si>
  <si>
    <t xml:space="preserve">0000V</t>
  </si>
  <si>
    <t xml:space="preserve">3500</t>
  </si>
  <si>
    <t xml:space="preserve">11000
15000</t>
  </si>
  <si>
    <t xml:space="preserve">DEDE</t>
  </si>
  <si>
    <t xml:space="preserve">F 301</t>
  </si>
  <si>
    <t xml:space="preserve">600
con</t>
  </si>
  <si>
    <t xml:space="preserve">Gow</t>
  </si>
  <si>
    <t xml:space="preserve">აპია</t>
  </si>
  <si>
    <t xml:space="preserve">802</t>
  </si>
  <si>
    <t xml:space="preserve">8105</t>
  </si>
  <si>
    <t xml:space="preserve">W
400</t>
  </si>
  <si>
    <t xml:space="preserve">2.40</t>
  </si>
  <si>
    <t xml:space="preserve">810</t>
  </si>
  <si>
    <t xml:space="preserve">OVE</t>
  </si>
  <si>
    <t xml:space="preserve">୧୨୨</t>
  </si>
  <si>
    <t xml:space="preserve">1010
000</t>
  </si>
  <si>
    <t xml:space="preserve">25888
70</t>
  </si>
  <si>
    <t xml:space="preserve">CGDV</t>
  </si>
  <si>
    <t xml:space="preserve">De Riv
16 avenue du dragon, Paris</t>
  </si>
  <si>
    <t xml:space="preserve">↑Sam</t>
  </si>
  <si>
    <t xml:space="preserve">412ANT</t>
  </si>
  <si>
    <t xml:space="preserve">1 808
INFANT</t>
  </si>
  <si>
    <t xml:space="preserve">808</t>
  </si>
  <si>
    <t xml:space="preserve">A CHARGE
on
9031</t>
  </si>
  <si>
    <t xml:space="preserve">1781</t>
  </si>
  <si>
    <t xml:space="preserve">10
105</t>
  </si>
  <si>
    <t xml:space="preserve">DÉCLARANT 1
150</t>
  </si>
  <si>
    <t xml:space="preserve">308</t>
  </si>
  <si>
    <t xml:space="preserve">x 602</t>
  </si>
  <si>
    <t xml:space="preserve">12
500</t>
  </si>
  <si>
    <t xml:space="preserve">882</t>
  </si>
  <si>
    <t xml:space="preserve">K
tenis</t>
  </si>
  <si>
    <t xml:space="preserve">30 04 200 590 419</t>
  </si>
  <si>
    <t xml:space="preserve">2 30 04 200 605 434</t>
  </si>
  <si>
    <t xml:space="preserve">9 998 747</t>
  </si>
  <si>
    <t xml:space="preserve">- 16052022</t>
  </si>
  <si>
    <t xml:space="preserve">·4</t>
  </si>
  <si>
    <t xml:space="preserve">vace doe l'eglise
све</t>
  </si>
  <si>
    <t xml:space="preserve">دهه )
+</t>
  </si>
  <si>
    <t xml:space="preserve">Pusin</t>
  </si>
  <si>
    <t xml:space="preserve">KIFFE
01 ค
๕๕oftgre</t>
  </si>
  <si>
    <t xml:space="preserve">01-01 1954
930
NOISY LEG</t>
  </si>
  <si>
    <t xml:space="preserve">9151 ser</t>
  </si>
  <si>
    <t xml:space="preserve">Corrigat
KIFFE
sulis fe pro</t>
  </si>
  <si>
    <t xml:space="preserve">wall a</t>
  </si>
  <si>
    <t xml:space="preserve">Kaffe @ oras. fr.</t>
  </si>
  <si>
    <t xml:space="preserve">PRENOM-JEC
01-01 1988
11061986</t>
  </si>
  <si>
    <t xml:space="preserve">-01-01-1958
930
NOISY LE G</t>
  </si>
  <si>
    <t xml:space="preserve">PARKIFFE</t>
  </si>
  <si>
    <t xml:space="preserve">Corrina</t>
  </si>
  <si>
    <t xml:space="preserve">to Louise de nord @ fue.fr</t>
  </si>
  <si>
    <t xml:space="preserve">Lelouya</t>
  </si>
  <si>
    <t xml:space="preserve">1.1-8483</t>
  </si>
  <si>
    <t xml:space="preserve">fo
011</t>
  </si>
  <si>
    <t xml:space="preserve">ктоле</t>
  </si>
  <si>
    <t xml:space="preserve">13/05/2017.</t>
  </si>
  <si>
    <t xml:space="preserve">Lavisar.</t>
  </si>
  <si>
    <t xml:space="preserve">/ 05 / 2018</t>
  </si>
  <si>
    <t xml:space="preserve">Nom, prenom,
de horsson</t>
  </si>
  <si>
    <t xml:space="preserve">INFORMATIONS
Manque de Place</t>
  </si>
  <si>
    <t xml:space="preserve">-SG FRPLO Q</t>
  </si>
  <si>
    <t xml:space="preserve">Oථපං</t>
  </si>
  <si>
    <t xml:space="preserve">do
d</t>
  </si>
  <si>
    <t xml:space="preserve">دودی</t>
  </si>
  <si>
    <t xml:space="preserve">F.
دو</t>
  </si>
  <si>
    <t xml:space="preserve">-a
එ00</t>
  </si>
  <si>
    <t xml:space="preserve">too0</t>
  </si>
  <si>
    <t xml:space="preserve">Lic
س</t>
  </si>
  <si>
    <t xml:space="preserve">NVINE</t>
  </si>
  <si>
    <t xml:space="preserve">dow
C</t>
  </si>
  <si>
    <t xml:space="preserve">DECLARANT 1
Dec</t>
  </si>
  <si>
    <t xml:space="preserve">0324</t>
  </si>
  <si>
    <t xml:space="preserve">23
424
mis</t>
  </si>
  <si>
    <t xml:space="preserve">2 30 04 212 785 350</t>
  </si>
  <si>
    <t xml:space="preserve">OMOS MO</t>
  </si>
  <si>
    <t xml:space="preserve">BLE NUMERIQUE</t>
  </si>
  <si>
    <t xml:space="preserve">BERNETI
01.01 1980</t>
  </si>
  <si>
    <t xml:space="preserve">Corriger
BERNETI
SUNIS E</t>
  </si>
  <si>
    <t xml:space="preserve">PARBERNETI</t>
  </si>
  <si>
    <t xml:space="preserve">F_1</t>
  </si>
  <si>
    <t xml:space="preserve">nom previom,
led de naissance</t>
  </si>
  <si>
    <t xml:space="preserve">10.000</t>
  </si>
  <si>
    <t xml:space="preserve">- 600</t>
  </si>
  <si>
    <t xml:space="preserve">oot</t>
  </si>
  <si>
    <t xml:space="preserve">- 200</t>
  </si>
  <si>
    <t xml:space="preserve">HF лол</t>
  </si>
  <si>
    <t xml:space="preserve">२०१८</t>
  </si>
  <si>
    <t xml:space="preserve">DECLARANT
2</t>
  </si>
  <si>
    <t xml:space="preserve">141</t>
  </si>
  <si>
    <t xml:space="preserve">牡</t>
  </si>
  <si>
    <t xml:space="preserve">SERV</t>
  </si>
  <si>
    <t xml:space="preserve">for</t>
  </si>
  <si>
    <t xml:space="preserve">F
108</t>
  </si>
  <si>
    <t xml:space="preserve">९०</t>
  </si>
  <si>
    <t xml:space="preserve">L Cur
S</t>
  </si>
  <si>
    <t xml:space="preserve">т
лог</t>
  </si>
  <si>
    <t xml:space="preserve">ايوو</t>
  </si>
  <si>
    <t xml:space="preserve">INVO</t>
  </si>
  <si>
    <t xml:space="preserve">where
**************</t>
  </si>
  <si>
    <t xml:space="preserve">(5*3420
MAC</t>
  </si>
  <si>
    <t xml:space="preserve">30 04 073 790 347</t>
  </si>
  <si>
    <t xml:space="preserve">¹30 04 200 394 223</t>
  </si>
  <si>
    <t xml:space="preserve">9 997 945</t>
  </si>
  <si>
    <t xml:space="preserve">15Б ББ</t>
  </si>
  <si>
    <t xml:space="preserve">Serpentord</t>
  </si>
  <si>
    <t xml:space="preserve">GLORIOSA
01.01.1969</t>
  </si>
  <si>
    <t xml:space="preserve">Corrigat
GLORIOSA
um a usuge sons le</t>
  </si>
  <si>
    <t xml:space="preserve">MMM ^^</t>
  </si>
  <si>
    <t xml:space="preserve">COMMUNE OU PAYS SIN(1)À L'ÉTRANGER</t>
  </si>
  <si>
    <t xml:space="preserve">PARGLORIOSA</t>
  </si>
  <si>
    <t xml:space="preserve">0123456789 Corriner</t>
  </si>
  <si>
    <t xml:space="preserve">0123 456789</t>
  </si>
  <si>
    <t xml:space="preserve">OF</t>
  </si>
  <si>
    <t xml:space="preserve">waldite</t>
  </si>
  <si>
    <t xml:space="preserve">NOW!
renom
FOISSON</t>
  </si>
  <si>
    <t xml:space="preserve">99
CHE</t>
  </si>
  <si>
    <t xml:space="preserve">леч</t>
  </si>
  <si>
    <t xml:space="preserve">F
5.12</t>
  </si>
  <si>
    <t xml:space="preserve">дачи
80</t>
  </si>
  <si>
    <t xml:space="preserve">با ما</t>
  </si>
  <si>
    <t xml:space="preserve">DECLARAN
28</t>
  </si>
  <si>
    <t xml:space="preserve">вов</t>
  </si>
  <si>
    <t xml:space="preserve">901</t>
  </si>
  <si>
    <t xml:space="preserve">ДА</t>
  </si>
  <si>
    <t xml:space="preserve">ม</t>
  </si>
  <si>
    <t xml:space="preserve">Կա</t>
  </si>
  <si>
    <t xml:space="preserve">F
44</t>
  </si>
  <si>
    <t xml:space="preserve">ane</t>
  </si>
  <si>
    <t xml:space="preserve">806</t>
  </si>
  <si>
    <t xml:space="preserve">10,</t>
  </si>
  <si>
    <t xml:space="preserve">Q.</t>
  </si>
  <si>
    <t xml:space="preserve">ㄴ</t>
  </si>
  <si>
    <t xml:space="preserve">S
00</t>
  </si>
  <si>
    <t xml:space="preserve">га</t>
  </si>
  <si>
    <t xml:space="preserve">२
ट</t>
  </si>
  <si>
    <t xml:space="preserve">开</t>
  </si>
  <si>
    <t xml:space="preserve">مل</t>
  </si>
  <si>
    <t xml:space="preserve">25ENFANT</t>
  </si>
  <si>
    <t xml:space="preserve">32 817</t>
  </si>
  <si>
    <t xml:space="preserve">7 576</t>
  </si>
  <si>
    <t xml:space="preserve">RS, A CHARGE</t>
  </si>
  <si>
    <t xml:space="preserve">aire
18 889</t>
  </si>
  <si>
    <t xml:space="preserve">DECLARANT 1
2</t>
  </si>
  <si>
    <t xml:space="preserve">カ</t>
  </si>
  <si>
    <t xml:space="preserve">b</t>
  </si>
  <si>
    <t xml:space="preserve">(25.50
M</t>
  </si>
  <si>
    <t xml:space="preserve">30 04 131 539 353</t>
  </si>
  <si>
    <t xml:space="preserve">2 30 04 131 558 372</t>
  </si>
  <si>
    <t xml:space="preserve">9 996 672</t>
  </si>
  <si>
    <t xml:space="preserve">PAPIZZ</t>
  </si>
  <si>
    <t xml:space="preserve">Roven
11
M
R</t>
  </si>
  <si>
    <t xml:space="preserve">utace</t>
  </si>
  <si>
    <t xml:space="preserve">Bernard
Philippe A</t>
  </si>
  <si>
    <t xml:space="preserve">tenni.</t>
  </si>
  <si>
    <t xml:space="preserve">01 01 1955</t>
  </si>
  <si>
    <t xml:space="preserve">Corrinor
ASDIRBC
(nom a usage sons le pre</t>
  </si>
  <si>
    <t xml:space="preserve">numerisation @ sanc.com</t>
  </si>
  <si>
    <t xml:space="preserve">PRENOM-JEC
01 01 1955</t>
  </si>
  <si>
    <t xml:space="preserve">01 01 1955
930
NOISY LE G</t>
  </si>
  <si>
    <t xml:space="preserve">PARASDIRBC</t>
  </si>
  <si>
    <t xml:space="preserve">Do
DIE</t>
  </si>
  <si>
    <t xml:space="preserve">亿元2022</t>
  </si>
  <si>
    <t xml:space="preserve">Fifi Toulon</t>
  </si>
  <si>
    <t xml:space="preserve">26/12/2000</t>
  </si>
  <si>
    <t xml:space="preserve">27on</t>
  </si>
  <si>
    <t xml:space="preserve">vom
renom
de naissance</t>
  </si>
  <si>
    <t xml:space="preserve">INFORMATIONS
Mon comptable s'occupe de
remplir
déclaration
ma</t>
  </si>
  <si>
    <t xml:space="preserve">26754</t>
  </si>
  <si>
    <t xml:space="preserve">又 p</t>
  </si>
  <si>
    <t xml:space="preserve">99
1</t>
  </si>
  <si>
    <t xml:space="preserve">3254</t>
  </si>
  <si>
    <t xml:space="preserve">&amp;V</t>
  </si>
  <si>
    <t xml:space="preserve">घ्छ
3</t>
  </si>
  <si>
    <t xml:space="preserve">-35253</t>
  </si>
  <si>
    <t xml:space="preserve">पथ</t>
  </si>
  <si>
    <t xml:space="preserve">99
17</t>
  </si>
  <si>
    <t xml:space="preserve">F
100</t>
  </si>
  <si>
    <t xml:space="preserve">nov</t>
  </si>
  <si>
    <t xml:space="preserve">- 105
ABC</t>
  </si>
  <si>
    <t xml:space="preserve">0
19</t>
  </si>
  <si>
    <t xml:space="preserve">2
vo</t>
  </si>
  <si>
    <t xml:space="preserve">S
66</t>
  </si>
  <si>
    <t xml:space="preserve">10 0</t>
  </si>
  <si>
    <t xml:space="preserve">10.</t>
  </si>
  <si>
    <t xml:space="preserve">hov</t>
  </si>
  <si>
    <t xml:space="preserve">Z9</t>
  </si>
  <si>
    <t xml:space="preserve">W
100</t>
  </si>
  <si>
    <t xml:space="preserve">وو</t>
  </si>
  <si>
    <t xml:space="preserve">Xx</t>
  </si>
  <si>
    <t xml:space="preserve">HAS
SE</t>
  </si>
  <si>
    <t xml:space="preserve">30 04 131 613 427</t>
  </si>
  <si>
    <t xml:space="preserve">9 998 025</t>
  </si>
  <si>
    <t xml:space="preserve">0 1 0 1 2 0 23</t>
  </si>
  <si>
    <t xml:space="preserve">VILLA
ST TROPEZ</t>
  </si>
  <si>
    <t xml:space="preserve">92000</t>
  </si>
  <si>
    <t xml:space="preserve">ASNIERES
TARAF</t>
  </si>
  <si>
    <t xml:space="preserve">h</t>
  </si>
  <si>
    <t xml:space="preserve">-A.</t>
  </si>
  <si>
    <t xml:space="preserve">ZZAFA
01.01 1950</t>
  </si>
  <si>
    <t xml:space="preserve">Corrigat
ZZAFA
usuge suns ie presiun</t>
  </si>
  <si>
    <t xml:space="preserve">06 99 88:2741</t>
  </si>
  <si>
    <t xml:space="preserve">09 44 88 1 тыс</t>
  </si>
  <si>
    <t xml:space="preserve">cholet
A</t>
  </si>
  <si>
    <t xml:space="preserve">12/03/ 2023</t>
  </si>
  <si>
    <t xml:space="preserve">Хот</t>
  </si>
  <si>
    <t xml:space="preserve">X₂₁</t>
  </si>
  <si>
    <t xml:space="preserve">2022)
1</t>
  </si>
  <si>
    <t xml:space="preserve">dite c</t>
  </si>
  <si>
    <t xml:space="preserve">PL 20
ac</t>
  </si>
  <si>
    <t xml:space="preserve">NOM
renom
de naissance</t>
  </si>
  <si>
    <t xml:space="preserve">28750</t>
  </si>
  <si>
    <t xml:space="preserve">LF
5.5</t>
  </si>
  <si>
    <t xml:space="preserve">DECLARANT 1
ne</t>
  </si>
  <si>
    <t xml:space="preserve">blo</t>
  </si>
  <si>
    <t xml:space="preserve">J
30000</t>
  </si>
  <si>
    <t xml:space="preserve">086</t>
  </si>
  <si>
    <t xml:space="preserve">3
aa</t>
  </si>
  <si>
    <t xml:space="preserve">यूप</t>
  </si>
  <si>
    <t xml:space="preserve">zt=</t>
  </si>
  <si>
    <t xml:space="preserve">的</t>
  </si>
  <si>
    <t xml:space="preserve">1 PERS, À CHARGE</t>
  </si>
  <si>
    <t xml:space="preserve">• 55</t>
  </si>
  <si>
    <t xml:space="preserve">tg</t>
  </si>
  <si>
    <t xml:space="preserve">Voy</t>
  </si>
  <si>
    <t xml:space="preserve">4 ។</t>
  </si>
  <si>
    <t xml:space="preserve">مام</t>
  </si>
  <si>
    <t xml:space="preserve">Mly MASman</t>
  </si>
  <si>
    <t xml:space="preserve">22
no</t>
  </si>
  <si>
    <t xml:space="preserve">ERS
CHARGE</t>
  </si>
  <si>
    <t xml:space="preserve">T
$42908
A</t>
  </si>
  <si>
    <t xml:space="preserve">30 04 263 677 142</t>
  </si>
  <si>
    <t xml:space="preserve">9 997 930</t>
  </si>
  <si>
    <t xml:space="preserve">18052023</t>
  </si>
  <si>
    <t xml:space="preserve">-55</t>
  </si>
  <si>
    <t xml:space="preserve">Barry White</t>
  </si>
  <si>
    <t xml:space="preserve">55232</t>
  </si>
  <si>
    <t xml:space="preserve">Dentifrice
FO
(
O</t>
  </si>
  <si>
    <t xml:space="preserve">M
لیا
B</t>
  </si>
  <si>
    <t xml:space="preserve">FREURS</t>
  </si>
  <si>
    <t xml:space="preserve">Colgate</t>
  </si>
  <si>
    <t xml:space="preserve">WENGETTE
01.01.1981</t>
  </si>
  <si>
    <t xml:space="preserve">01 01 1981
930
NOISY LEG</t>
  </si>
  <si>
    <t xml:space="preserve">Corrigar
WENGETTE
usage sons le prenom</t>
  </si>
  <si>
    <t xml:space="preserve">12/02/ 2023.</t>
  </si>
  <si>
    <t xml:space="preserve">Validite 20</t>
  </si>
  <si>
    <t xml:space="preserve">Nom, prenom, dole led de horsson</t>
  </si>
  <si>
    <t xml:space="preserve">AGRIFRPP831</t>
  </si>
  <si>
    <t xml:space="preserve">FR7613106005001XXXXXXXX0185</t>
  </si>
  <si>
    <t xml:space="preserve">२२२२</t>
  </si>
  <si>
    <t xml:space="preserve">Б</t>
  </si>
  <si>
    <t xml:space="preserve">26
o</t>
  </si>
  <si>
    <t xml:space="preserve">F
५५</t>
  </si>
  <si>
    <t xml:space="preserve">40.000</t>
  </si>
  <si>
    <t xml:space="preserve">IF
00</t>
  </si>
  <si>
    <t xml:space="preserve">055</t>
  </si>
  <si>
    <t xml:space="preserve">099</t>
  </si>
  <si>
    <t xml:space="preserve">710</t>
  </si>
  <si>
    <t xml:space="preserve">8.10</t>
  </si>
  <si>
    <t xml:space="preserve">дл</t>
  </si>
  <si>
    <t xml:space="preserve">bet</t>
  </si>
  <si>
    <t xml:space="preserve">779</t>
  </si>
  <si>
    <t xml:space="preserve">S
-80
t</t>
  </si>
  <si>
    <t xml:space="preserve">соз</t>
  </si>
  <si>
    <t xml:space="preserve">20h</t>
  </si>
  <si>
    <t xml:space="preserve">чои</t>
  </si>
  <si>
    <t xml:space="preserve">9ah</t>
  </si>
  <si>
    <t xml:space="preserve">C
A3</t>
  </si>
  <si>
    <t xml:space="preserve">877</t>
  </si>
  <si>
    <t xml:space="preserve">ид</t>
  </si>
  <si>
    <t xml:space="preserve">8468</t>
  </si>
  <si>
    <t xml:space="preserve">1564</t>
  </si>
  <si>
    <t xml:space="preserve">1TH ENFANT</t>
  </si>
  <si>
    <t xml:space="preserve">HER SO</t>
  </si>
  <si>
    <t xml:space="preserve">12 000</t>
  </si>
  <si>
    <t xml:space="preserve">aire
3
2 700</t>
  </si>
  <si>
    <t xml:space="preserve">HST
A</t>
  </si>
  <si>
    <t xml:space="preserve">30 04 080 341 255</t>
  </si>
  <si>
    <t xml:space="preserve">9 996 727</t>
  </si>
  <si>
    <t xml:space="preserve">FETIERE
01.01 1960</t>
  </si>
  <si>
    <t xml:space="preserve">Corrigar
VOS CO
FETIERE
suns le pretin</t>
  </si>
  <si>
    <t xml:space="preserve">kunt Gemai</t>
  </si>
  <si>
    <t xml:space="preserve">S/Or/१०८ 3
perients</t>
  </si>
  <si>
    <t xml:space="preserve">MICHEL PIERRE</t>
  </si>
  <si>
    <t xml:space="preserve">21/40/2007</t>
  </si>
  <si>
    <t xml:space="preserve">27JONAVY</t>
  </si>
  <si>
    <t xml:space="preserve">invalidite</t>
  </si>
  <si>
    <t xml:space="preserve">CA</t>
  </si>
  <si>
    <t xml:space="preserve">Nom prenom,
ed de horssance</t>
  </si>
  <si>
    <t xml:space="preserve">38 000</t>
  </si>
  <si>
    <t xml:space="preserve">44 500</t>
  </si>
  <si>
    <t xml:space="preserve">0.0</t>
  </si>
  <si>
    <t xml:space="preserve">goo</t>
  </si>
  <si>
    <t xml:space="preserve">455</t>
  </si>
  <si>
    <t xml:space="preserve">144000</t>
  </si>
  <si>
    <t xml:space="preserve">F700</t>
  </si>
  <si>
    <t xml:space="preserve">006 !</t>
  </si>
  <si>
    <t xml:space="preserve">S
444</t>
  </si>
  <si>
    <t xml:space="preserve">CL
606</t>
  </si>
  <si>
    <t xml:space="preserve">for m</t>
  </si>
  <si>
    <t xml:space="preserve">1 33</t>
  </si>
  <si>
    <t xml:space="preserve">mb</t>
  </si>
  <si>
    <t xml:space="preserve">W
55</t>
  </si>
  <si>
    <t xml:space="preserve">1 102</t>
  </si>
  <si>
    <t xml:space="preserve">2EINFANT</t>
  </si>
  <si>
    <t xml:space="preserve">ERS A CHARGE</t>
  </si>
  <si>
    <t xml:space="preserve">aire
:
79</t>
  </si>
  <si>
    <t xml:space="preserve">15:39
GOA
ww</t>
  </si>
  <si>
    <t xml:space="preserve">30 04 237 308 345</t>
  </si>
  <si>
    <t xml:space="preserve">2
30 04 237 320 357</t>
  </si>
  <si>
    <t xml:space="preserve">9 996 777</t>
  </si>
  <si>
    <t xml:space="preserve">0 0
2023</t>
  </si>
  <si>
    <t xml:space="preserve">-38</t>
  </si>
  <si>
    <t xml:space="preserve">des Chantiers</t>
  </si>
  <si>
    <t xml:space="preserve">Le Mans</t>
  </si>
  <si>
    <t xml:space="preserve">PROVSB
01.01 1960</t>
  </si>
  <si>
    <t xml:space="preserve">Corrigat
PROVSB
PROVISB
sons le prenom</t>
  </si>
  <si>
    <t xml:space="preserve">ن ۔۔</t>
  </si>
  <si>
    <t xml:space="preserve">Phovise 72 Gaol.com</t>
  </si>
  <si>
    <t xml:space="preserve">PARPROVSB</t>
  </si>
  <si>
    <t xml:space="preserve">st German</t>
  </si>
  <si>
    <t xml:space="preserve">16/01/2023</t>
  </si>
  <si>
    <t xml:space="preserve">어</t>
  </si>
  <si>
    <t xml:space="preserve">ALEX</t>
  </si>
  <si>
    <t xml:space="preserve">01-06-2011</t>
  </si>
  <si>
    <t xml:space="preserve">VERO
2033</t>
  </si>
  <si>
    <t xml:space="preserve">01-06-2022</t>
  </si>
  <si>
    <t xml:space="preserve">Blidite 20</t>
  </si>
  <si>
    <t xml:space="preserve">PAL</t>
  </si>
  <si>
    <t xml:space="preserve">Nom
renom
red de hissor</t>
  </si>
  <si>
    <t xml:space="preserve">-38941</t>
  </si>
  <si>
    <t xml:space="preserve">3751</t>
  </si>
  <si>
    <t xml:space="preserve">-8452</t>
  </si>
  <si>
    <t xml:space="preserve">DECLARANT 2
arma</t>
  </si>
  <si>
    <t xml:space="preserve">125432.</t>
  </si>
  <si>
    <t xml:space="preserve">TIP</t>
  </si>
  <si>
    <t xml:space="preserve">3730</t>
  </si>
  <si>
    <t xml:space="preserve">10 ENFANT</t>
  </si>
  <si>
    <t xml:space="preserve">PI
A CHARGE</t>
  </si>
  <si>
    <t xml:space="preserve">DECLARANT 1
716</t>
  </si>
  <si>
    <t xml:space="preserve">2180</t>
  </si>
  <si>
    <t xml:space="preserve">ଠାରୁ</t>
  </si>
  <si>
    <t xml:space="preserve">PO
Poks
ܫ</t>
  </si>
  <si>
    <t xml:space="preserve">30 04 077 112 092</t>
  </si>
  <si>
    <t xml:space="preserve">9 996 747</t>
  </si>
  <si>
    <t xml:space="preserve">ZZAFBIS
01.01 1971</t>
  </si>
  <si>
    <t xml:space="preserve">Corrigar
ZZAFBIS
usage sans le pren</t>
  </si>
  <si>
    <t xml:space="preserve">13.10.00.00.0</t>
  </si>
  <si>
    <t xml:space="preserve">0710</t>
  </si>
  <si>
    <t xml:space="preserve">22AFBiS@yahoo.fr</t>
  </si>
  <si>
    <t xml:space="preserve">ААВВ</t>
  </si>
  <si>
    <t xml:space="preserve">ААВВ
02 1922.</t>
  </si>
  <si>
    <t xml:space="preserve">01 02 19:
20
LE</t>
  </si>
  <si>
    <t xml:space="preserve">BRESO</t>
  </si>
  <si>
    <t xml:space="preserve">St Germain</t>
  </si>
  <si>
    <t xml:space="preserve">26105123</t>
  </si>
  <si>
    <t xml:space="preserve">01042022</t>
  </si>
  <si>
    <t xml:space="preserve">10 10 10 10 че</t>
  </si>
  <si>
    <t xml:space="preserve">Ch
Va</t>
  </si>
  <si>
    <t xml:space="preserve">prenom
led de forssa</t>
  </si>
  <si>
    <t xml:space="preserve">ㅓ</t>
  </si>
  <si>
    <t xml:space="preserve">ZZAFIBIS
Pilo</t>
  </si>
  <si>
    <t xml:space="preserve">01-01-2001.</t>
  </si>
  <si>
    <t xml:space="preserve">SAINT NAZAiRE</t>
  </si>
  <si>
    <t xml:space="preserve">142530</t>
  </si>
  <si>
    <t xml:space="preserve">2459</t>
  </si>
  <si>
    <t xml:space="preserve">39666</t>
  </si>
  <si>
    <t xml:space="preserve">ре</t>
  </si>
  <si>
    <t xml:space="preserve">066&amp;T</t>
  </si>
  <si>
    <t xml:space="preserve">1
INVINE</t>
  </si>
  <si>
    <t xml:space="preserve">657</t>
  </si>
  <si>
    <t xml:space="preserve">3400</t>
  </si>
  <si>
    <t xml:space="preserve">DÉCLARANT 1
10.100</t>
  </si>
  <si>
    <t xml:space="preserve">-17 200</t>
  </si>
  <si>
    <t xml:space="preserve">3810</t>
  </si>
  <si>
    <t xml:space="preserve">30 04 131 536 350</t>
  </si>
  <si>
    <t xml:space="preserve">2
30 04 200 898 216</t>
  </si>
  <si>
    <t xml:space="preserve">9 996 745</t>
  </si>
  <si>
    <t xml:space="preserve">- 01122022</t>
  </si>
  <si>
    <t xml:space="preserve">des Coquelicots</t>
  </si>
  <si>
    <t xml:space="preserve">23400</t>
  </si>
  <si>
    <t xml:space="preserve">LEPORT</t>
  </si>
  <si>
    <t xml:space="preserve">ZZBC
01.01. 1971</t>
  </si>
  <si>
    <t xml:space="preserve">Corrigat
ZZBC
dusage sans le prenome</t>
  </si>
  <si>
    <t xml:space="preserve">COMMUNE OU PAYS SI NE(1) L'ETRANGER</t>
  </si>
  <si>
    <t xml:space="preserve">PARZZBC</t>
  </si>
  <si>
    <t xml:space="preserve">SGermain</t>
  </si>
  <si>
    <t xml:space="preserve">-ورود</t>
  </si>
  <si>
    <t xml:space="preserve">14 0 2z o z z
022</t>
  </si>
  <si>
    <t xml:space="preserve">22 BC
Alex</t>
  </si>
  <si>
    <t xml:space="preserve">01-04-2022</t>
  </si>
  <si>
    <t xml:space="preserve">so Germain enlay</t>
  </si>
  <si>
    <t xml:space="preserve">rom, preniom,
Red de horssal</t>
  </si>
  <si>
    <t xml:space="preserve">0818F</t>
  </si>
  <si>
    <t xml:space="preserve">DE
1180</t>
  </si>
  <si>
    <t xml:space="preserve">1E PERS. A CHARGE</t>
  </si>
  <si>
    <t xml:space="preserve">12730</t>
  </si>
  <si>
    <t xml:space="preserve">2INFANT</t>
  </si>
  <si>
    <t xml:space="preserve">NEANT</t>
  </si>
  <si>
    <t xml:space="preserve">PL
PERS. A CHARGE</t>
  </si>
  <si>
    <t xml:space="preserve">3||</t>
  </si>
  <si>
    <t xml:space="preserve">Mx</t>
  </si>
  <si>
    <t xml:space="preserve">30 04 200 634 463</t>
  </si>
  <si>
    <t xml:space="preserve">30 04 212 554 119</t>
  </si>
  <si>
    <t xml:space="preserve">de la montagne</t>
  </si>
  <si>
    <t xml:space="preserve">83J50.
3</t>
  </si>
  <si>
    <t xml:space="preserve">ST RAPHAEL</t>
  </si>
  <si>
    <t xml:space="preserve">Des bois sauvages</t>
  </si>
  <si>
    <t xml:space="preserve">CIMRRF EDEN
01.01.1972</t>
  </si>
  <si>
    <t xml:space="preserve">Corrinor
CIMRRF THEIERE
EDEM</t>
  </si>
  <si>
    <t xml:space="preserve">C
93 15.11.12</t>
  </si>
  <si>
    <t xml:space="preserve">06 23
TH</t>
  </si>
  <si>
    <t xml:space="preserve">Combom</t>
  </si>
  <si>
    <t xml:space="preserve">Theie. eden@tomtom.com</t>
  </si>
  <si>
    <t xml:space="preserve">PARK</t>
  </si>
  <si>
    <t xml:space="preserve">PRENOM JEC Theodore
""" ପଚା '୧୪</t>
  </si>
  <si>
    <t xml:space="preserve">02/07/193</t>
  </si>
  <si>
    <t xml:space="preserve">PARCIMRRF</t>
  </si>
  <si>
    <t xml:space="preserve">SAINT RAPH</t>
  </si>
  <si>
    <t xml:space="preserve">201/ 06 له
her</t>
  </si>
  <si>
    <t xml:space="preserve">066
2022</t>
  </si>
  <si>
    <t xml:space="preserve">S
ड</t>
  </si>
  <si>
    <t xml:space="preserve">ولد</t>
  </si>
  <si>
    <t xml:space="preserve">CARIT tea</t>
  </si>
  <si>
    <t xml:space="preserve">પuપ ૧૦</t>
  </si>
  <si>
    <t xml:space="preserve">CARIT marie</t>
  </si>
  <si>
    <t xml:space="preserve">437/20</t>
  </si>
  <si>
    <t xml:space="preserve">FREJUS</t>
  </si>
  <si>
    <t xml:space="preserve">BERNARD</t>
  </si>
  <si>
    <t xml:space="preserve">Claude</t>
  </si>
  <si>
    <t xml:space="preserve">Sainte Maxime</t>
  </si>
  <si>
    <t xml:space="preserve">Nom prenom,
ned de naissan</t>
  </si>
  <si>
    <t xml:space="preserve">BOULETanguy</t>
  </si>
  <si>
    <r>
      <rPr>
        <sz val="11"/>
        <color rgb="FF000000"/>
        <rFont val="Arial"/>
        <family val="0"/>
        <charset val="1"/>
      </rPr>
      <t xml:space="preserve">allot 14983
</t>
    </r>
    <r>
      <rPr>
        <sz val="11"/>
        <color rgb="FF000000"/>
        <rFont val="Noto Sans CJK SC"/>
        <family val="2"/>
        <charset val="1"/>
      </rPr>
      <t xml:space="preserve">明</t>
    </r>
  </si>
  <si>
    <t xml:space="preserve">Reet Halmaison.</t>
  </si>
  <si>
    <t xml:space="preserve">INFORMATIONS
Aucun numéro de déclarant n'a pu vous être attribué cette année ; vous ne pouvez donc déclarer vos revenus en ligne.
Vous pourrez de nouveau accéder à nos services en ligne l'année prochaine.
J'espère
Se sera plus simple</t>
  </si>
  <si>
    <t xml:space="preserve">45611</t>
  </si>
  <si>
    <t xml:space="preserve">385</t>
  </si>
  <si>
    <t xml:space="preserve">389</t>
  </si>
  <si>
    <t xml:space="preserve">F
ust</t>
  </si>
  <si>
    <t xml:space="preserve">3821</t>
  </si>
  <si>
    <t xml:space="preserve">J200</t>
  </si>
  <si>
    <t xml:space="preserve">267</t>
  </si>
  <si>
    <t xml:space="preserve">205
с</t>
  </si>
  <si>
    <t xml:space="preserve">ԱԳ</t>
  </si>
  <si>
    <t xml:space="preserve">CLO</t>
  </si>
  <si>
    <t xml:space="preserve">451</t>
  </si>
  <si>
    <t xml:space="preserve">NHAN</t>
  </si>
  <si>
    <t xml:space="preserve">My un</t>
  </si>
  <si>
    <t xml:space="preserve">30 04 153 044 396</t>
  </si>
  <si>
    <t xml:space="preserve">2
¹30 04 237 366 403</t>
  </si>
  <si>
    <t xml:space="preserve">9 997 327</t>
  </si>
  <si>
    <t xml:space="preserve">PASWW Remé
01.01.1972</t>
  </si>
  <si>
    <t xml:space="preserve">01 01 1972
920
NOISY LES</t>
  </si>
  <si>
    <t xml:space="preserve">930
720</t>
  </si>
  <si>
    <t xml:space="preserve">NOISY LE GRAND
ANCENNES</t>
  </si>
  <si>
    <t xml:space="preserve">Corriger
PASWW
SUID it</t>
  </si>
  <si>
    <t xml:space="preserve">90 &amp; 66</t>
  </si>
  <si>
    <t xml:space="preserve">04.
P
50.
48.06.
4194011.</t>
  </si>
  <si>
    <t xml:space="preserve">Rebillet@lata.com</t>
  </si>
  <si>
    <t xml:space="preserve">BILLETTE</t>
  </si>
  <si>
    <t xml:space="preserve">PRENOM JEG Jeanine.
01 01 1974</t>
  </si>
  <si>
    <t xml:space="preserve">01 01 1974
930
NOISY LES</t>
  </si>
  <si>
    <t xml:space="preserve">ALBAS</t>
  </si>
  <si>
    <t xml:space="preserve">PARPASWW</t>
  </si>
  <si>
    <t xml:space="preserve">AGEN</t>
  </si>
  <si>
    <r>
      <rPr>
        <sz val="11"/>
        <color rgb="FF000000"/>
        <rFont val="Arial"/>
        <family val="0"/>
        <charset val="1"/>
      </rPr>
      <t xml:space="preserve">30/es/u48
</t>
    </r>
    <r>
      <rPr>
        <sz val="11"/>
        <color rgb="FF000000"/>
        <rFont val="Noto Sans CJK SC"/>
        <family val="2"/>
        <charset val="1"/>
      </rPr>
      <t xml:space="preserve">比</t>
    </r>
  </si>
  <si>
    <t xml:space="preserve">3101 202 2</t>
  </si>
  <si>
    <t xml:space="preserve">BILETE</t>
  </si>
  <si>
    <t xml:space="preserve">3/01/200</t>
  </si>
  <si>
    <t xml:space="preserve">invalidite
1946</t>
  </si>
  <si>
    <t xml:space="preserve">6
PLAD</t>
  </si>
  <si>
    <t xml:space="preserve">PL</t>
  </si>
  <si>
    <t xml:space="preserve">вашу Robert palis лике
изу лань</t>
  </si>
  <si>
    <t xml:space="preserve">INFORMATIONS
Toutes ces
infor
sont
fausses.</t>
  </si>
  <si>
    <t xml:space="preserve">835
TAN</t>
  </si>
  <si>
    <t xml:space="preserve">F
623</t>
  </si>
  <si>
    <t xml:space="preserve">100
n</t>
  </si>
  <si>
    <t xml:space="preserve">231</t>
  </si>
  <si>
    <t xml:space="preserve">9320</t>
  </si>
  <si>
    <t xml:space="preserve">W
1512</t>
  </si>
  <si>
    <t xml:space="preserve">3।</t>
  </si>
  <si>
    <t xml:space="preserve">2763</t>
  </si>
  <si>
    <t xml:space="preserve">६४</t>
  </si>
  <si>
    <t xml:space="preserve">33.</t>
  </si>
  <si>
    <t xml:space="preserve">ung un</t>
  </si>
  <si>
    <t xml:space="preserve">8228</t>
  </si>
  <si>
    <t xml:space="preserve">20
مل -
530</t>
  </si>
  <si>
    <t xml:space="preserve">8.228</t>
  </si>
  <si>
    <t xml:space="preserve">Gola</t>
  </si>
  <si>
    <t xml:space="preserve">300
9653
sa</t>
  </si>
  <si>
    <t xml:space="preserve">12653</t>
  </si>
  <si>
    <t xml:space="preserve">९२२</t>
  </si>
  <si>
    <t xml:space="preserve">DECLARANT 1
992</t>
  </si>
  <si>
    <t xml:space="preserve">30 04 175 185 053</t>
  </si>
  <si>
    <t xml:space="preserve">2
30 04 175 186 054</t>
  </si>
  <si>
    <t xml:space="preserve">9 997 309</t>
  </si>
  <si>
    <t xml:space="preserve">- 0107 2022</t>
  </si>
  <si>
    <t xml:space="preserve">مامل</t>
  </si>
  <si>
    <t xml:space="preserve">du dockem machin</t>
  </si>
  <si>
    <t xml:space="preserve">66732</t>
  </si>
  <si>
    <t xml:space="preserve">PORTAIN</t>
  </si>
  <si>
    <t xml:space="preserve">Filibert
01.01 1</t>
  </si>
  <si>
    <t xml:space="preserve">31011971</t>
  </si>
  <si>
    <t xml:space="preserve">COMMUNE OU PATS SI NÉ(E) À L'ETRANGER</t>
  </si>
  <si>
    <t xml:space="preserve">Corrigar
PASCA
SUID le</t>
  </si>
  <si>
    <t xml:space="preserve">132
12 21</t>
  </si>
  <si>
    <t xml:space="preserve">Cib
SS</t>
  </si>
  <si>
    <t xml:space="preserve">06.12.33.77.88
De</t>
  </si>
  <si>
    <t xml:space="preserve">Filibchat ste. fe.</t>
  </si>
  <si>
    <t xml:space="preserve">POURTANT</t>
  </si>
  <si>
    <t xml:space="preserve">PRENOM JEE JEAN- ROULOUD
01 01 1970</t>
  </si>
  <si>
    <t xml:space="preserve">PARPASCA</t>
  </si>
  <si>
    <t xml:space="preserve">20 الحامل
ON</t>
  </si>
  <si>
    <t xml:space="preserve">FA</t>
  </si>
  <si>
    <t xml:space="preserve">2012,</t>
  </si>
  <si>
    <t xml:space="preserve">TH
تان</t>
  </si>
  <si>
    <t xml:space="preserve">カン</t>
  </si>
  <si>
    <t xml:space="preserve">POULEDOac</t>
  </si>
  <si>
    <t xml:space="preserve">02/03/2000</t>
  </si>
  <si>
    <t xml:space="preserve">AVIGNON
3</t>
  </si>
  <si>
    <t xml:space="preserve">POULE Paul</t>
  </si>
  <si>
    <t xml:space="preserve">gof/so/</t>
  </si>
  <si>
    <t xml:space="preserve">Nom prenom,
de naissan</t>
  </si>
  <si>
    <t xml:space="preserve">INFORMATIONS
Je vais
Redemenager dans
3 mois.</t>
  </si>
  <si>
    <t xml:space="preserve">Sowo</t>
  </si>
  <si>
    <t xml:space="preserve">Зохо
∞</t>
  </si>
  <si>
    <t xml:space="preserve">G5]</t>
  </si>
  <si>
    <t xml:space="preserve">758.</t>
  </si>
  <si>
    <t xml:space="preserve">197</t>
  </si>
  <si>
    <t xml:space="preserve">ملل</t>
  </si>
  <si>
    <t xml:space="preserve">205/0</t>
  </si>
  <si>
    <t xml:space="preserve">UW</t>
  </si>
  <si>
    <t xml:space="preserve">30 04 263 689 154</t>
  </si>
  <si>
    <t xml:space="preserve">¹30 04 263 692 157</t>
  </si>
  <si>
    <t xml:space="preserve">9 997 474</t>
  </si>
  <si>
    <t xml:space="preserve">リケー</t>
  </si>
  <si>
    <t xml:space="preserve">des Teng Jules.</t>
  </si>
  <si>
    <t xml:space="preserve">06
о</t>
  </si>
  <si>
    <t xml:space="preserve">Bleaf
solell</t>
  </si>
  <si>
    <t xml:space="preserve">其</t>
  </si>
  <si>
    <t xml:space="preserve">AUITXRA
01 01 1970</t>
  </si>
  <si>
    <t xml:space="preserve">Corrigat
HUITXRA
sons le pro</t>
  </si>
  <si>
    <t xml:space="preserve">20
.8.99.</t>
  </si>
  <si>
    <t xml:space="preserve">1.48·3·0010
of 16</t>
  </si>
  <si>
    <t xml:space="preserve">ㅏ
1-11</t>
  </si>
  <si>
    <t xml:space="preserve">Tail. And @ Hotomait.com</t>
  </si>
  <si>
    <t xml:space="preserve">انهسهه</t>
  </si>
  <si>
    <t xml:space="preserve">HUITXRÁ
01.01 1970</t>
  </si>
  <si>
    <t xml:space="preserve">PARHUITXRA HUITXRA</t>
  </si>
  <si>
    <t xml:space="preserve">0
DIR</t>
  </si>
  <si>
    <t xml:space="preserve">IX</t>
  </si>
  <si>
    <t xml:space="preserve">Avy Axel</t>
  </si>
  <si>
    <t xml:space="preserve">201
Ever</t>
  </si>
  <si>
    <t xml:space="preserve">دنه</t>
  </si>
  <si>
    <t xml:space="preserve">Matthieng Herbel!</t>
  </si>
  <si>
    <t xml:space="preserve">۸۸.۰</t>
  </si>
  <si>
    <t xml:space="preserve">ضلة ه</t>
  </si>
  <si>
    <t xml:space="preserve">vom prenom, dote fred de naissan</t>
  </si>
  <si>
    <t xml:space="preserve">INFORMATIONS
questions
cherche
раз
a
comnaître les</t>
  </si>
  <si>
    <t xml:space="preserve">Aar</t>
  </si>
  <si>
    <t xml:space="preserve">- 8434</t>
  </si>
  <si>
    <t xml:space="preserve">pere</t>
  </si>
  <si>
    <t xml:space="preserve">good.....</t>
  </si>
  <si>
    <t xml:space="preserve">NVBYT 30</t>
  </si>
  <si>
    <t xml:space="preserve">DECLARANT 1
234
S</t>
  </si>
  <si>
    <t xml:space="preserve">DECLARANT 2
65432</t>
  </si>
  <si>
    <t xml:space="preserve">2shБ</t>
  </si>
  <si>
    <t xml:space="preserve">7.</t>
  </si>
  <si>
    <t xml:space="preserve">8766</t>
  </si>
  <si>
    <t xml:space="preserve">2245</t>
  </si>
  <si>
    <t xml:space="preserve">- 12/14</t>
  </si>
  <si>
    <t xml:space="preserve">21.40</t>
  </si>
  <si>
    <t xml:space="preserve">244</t>
  </si>
  <si>
    <t xml:space="preserve">CLAKA
בז?</t>
  </si>
  <si>
    <t xml:space="preserve">s
5735</t>
  </si>
  <si>
    <t xml:space="preserve">-98765</t>
  </si>
  <si>
    <t xml:space="preserve">Fi</t>
  </si>
  <si>
    <t xml:space="preserve">-5764</t>
  </si>
  <si>
    <t xml:space="preserve">das</t>
  </si>
  <si>
    <t xml:space="preserve">7333</t>
  </si>
  <si>
    <t xml:space="preserve">gry=</t>
  </si>
  <si>
    <t xml:space="preserve">၁၀</t>
  </si>
  <si>
    <t xml:space="preserve">Radhin</t>
  </si>
  <si>
    <t xml:space="preserve">NET</t>
  </si>
  <si>
    <t xml:space="preserve">13 717</t>
  </si>
  <si>
    <t xml:space="preserve">563</t>
  </si>
  <si>
    <t xml:space="preserve">ил</t>
  </si>
  <si>
    <t xml:space="preserve">654</t>
  </si>
  <si>
    <t xml:space="preserve">1872</t>
  </si>
  <si>
    <t xml:space="preserve">550
MX</t>
  </si>
  <si>
    <t xml:space="preserve">30 04 212 688 253</t>
  </si>
  <si>
    <t xml:space="preserve">BERNETL
01.01 1980</t>
  </si>
  <si>
    <t xml:space="preserve">Corriont
BERNETL
SUND JE</t>
  </si>
  <si>
    <t xml:space="preserve">و
21.91</t>
  </si>
  <si>
    <t xml:space="preserve">07 54.80 340</t>
  </si>
  <si>
    <t xml:space="preserve">appuie folt qmail. Fr</t>
  </si>
  <si>
    <t xml:space="preserve">dix</t>
  </si>
  <si>
    <t xml:space="preserve">PARBERNETL</t>
  </si>
  <si>
    <t xml:space="preserve">ON
2022</t>
  </si>
  <si>
    <t xml:space="preserve">u
F</t>
  </si>
  <si>
    <t xml:space="preserve">2.202
2022</t>
  </si>
  <si>
    <t xml:space="preserve">Hou Coud Abdel Grime</t>
  </si>
  <si>
    <t xml:space="preserve">95 / 12 /1990</t>
  </si>
  <si>
    <t xml:space="preserve">Jaróc</t>
  </si>
  <si>
    <t xml:space="preserve">Slidite
va</t>
  </si>
  <si>
    <t xml:space="preserve">miva</t>
  </si>
  <si>
    <t xml:space="preserve">Nom, prenom dote
de nos</t>
  </si>
  <si>
    <t xml:space="preserve">INFORMATIONS
Aucun numéro de déclarant n'a pu vous être attribué cette année ; vous ne pouvez donc déclarer vos revenus en ligne.
Vous pourrez de nouveau accéder à nos services en ligne l'année prochaine.
non
ce
est pas vrai</t>
  </si>
  <si>
    <t xml:space="preserve">-1350</t>
  </si>
  <si>
    <t xml:space="preserve">DECLARA
Le</t>
  </si>
  <si>
    <t xml:space="preserve">чинн</t>
  </si>
  <si>
    <t xml:space="preserve">ve</t>
  </si>
  <si>
    <t xml:space="preserve">Stoo</t>
  </si>
  <si>
    <t xml:space="preserve">DECLARANT
12</t>
  </si>
  <si>
    <t xml:space="preserve">DECLANT 2
کھی</t>
  </si>
  <si>
    <t xml:space="preserve">814</t>
  </si>
  <si>
    <t xml:space="preserve">ES000</t>
  </si>
  <si>
    <t xml:space="preserve">18.50</t>
  </si>
  <si>
    <t xml:space="preserve">DECUARANT
ле</t>
  </si>
  <si>
    <t xml:space="preserve">Wrv.</t>
  </si>
  <si>
    <t xml:space="preserve">3410</t>
  </si>
  <si>
    <t xml:space="preserve">Sooo.</t>
  </si>
  <si>
    <t xml:space="preserve">J Jte
·P</t>
  </si>
  <si>
    <t xml:space="preserve">5 440</t>
  </si>
  <si>
    <t xml:space="preserve">MTY DOLL</t>
  </si>
  <si>
    <t xml:space="preserve">5163</t>
  </si>
  <si>
    <t xml:space="preserve">028</t>
  </si>
  <si>
    <t xml:space="preserve">3445</t>
  </si>
  <si>
    <t xml:space="preserve">9410</t>
  </si>
  <si>
    <t xml:space="preserve">лайд</t>
  </si>
  <si>
    <t xml:space="preserve">XX
E</t>
  </si>
  <si>
    <t xml:space="preserve">30 04 131 541 355</t>
  </si>
  <si>
    <t xml:space="preserve">230 04 200 787 105</t>
  </si>
  <si>
    <t xml:space="preserve">9 997 462</t>
  </si>
  <si>
    <t xml:space="preserve">ASDIRAR
01.01.1975</t>
  </si>
  <si>
    <t xml:space="preserve">Corrigat
ASDIRAR
d'usage sans le presion</t>
  </si>
  <si>
    <t xml:space="preserve">9 88 76 7</t>
  </si>
  <si>
    <t xml:space="preserve">of .fo.
11 11 24.33.30</t>
  </si>
  <si>
    <t xml:space="preserve">Hallal.cacher@gmail.com</t>
  </si>
  <si>
    <t xml:space="preserve">PARASDIRAR</t>
  </si>
  <si>
    <t xml:space="preserve">Corrinoz</t>
  </si>
  <si>
    <t xml:space="preserve">Nom, prenome
Wed de huisson</t>
  </si>
  <si>
    <t xml:space="preserve">INFORMATIONS
col extent
سد
petit Warrie</t>
  </si>
  <si>
    <t xml:space="preserve">Я л БС</t>
  </si>
  <si>
    <t xml:space="preserve">+620</t>
  </si>
  <si>
    <t xml:space="preserve">0171</t>
  </si>
  <si>
    <t xml:space="preserve">IV1</t>
  </si>
  <si>
    <t xml:space="preserve">AN
a</t>
  </si>
  <si>
    <t xml:space="preserve">عددة</t>
  </si>
  <si>
    <t xml:space="preserve">ย</t>
  </si>
  <si>
    <t xml:space="preserve">DECLARANT 1
38674</t>
  </si>
  <si>
    <t xml:space="preserve">DECLARANT 2
34000</t>
  </si>
  <si>
    <t xml:space="preserve">льв</t>
  </si>
  <si>
    <t xml:space="preserve">S
ло</t>
  </si>
  <si>
    <t xml:space="preserve">I
19</t>
  </si>
  <si>
    <t xml:space="preserve">:00</t>
  </si>
  <si>
    <t xml:space="preserve">IN</t>
  </si>
  <si>
    <t xml:space="preserve">mon</t>
  </si>
  <si>
    <t xml:space="preserve">5 774</t>
  </si>
  <si>
    <t xml:space="preserve">10 534</t>
  </si>
  <si>
    <t xml:space="preserve">aire
3 600</t>
  </si>
  <si>
    <t xml:space="preserve">IN
2</t>
  </si>
  <si>
    <t xml:space="preserve">30 04 200 475 304</t>
  </si>
  <si>
    <t xml:space="preserve">2
30 04 200 480 309</t>
  </si>
  <si>
    <t xml:space="preserve">9 995 837</t>
  </si>
  <si>
    <t xml:space="preserve">- $9000</t>
  </si>
  <si>
    <t xml:space="preserve">377??</t>
  </si>
  <si>
    <t xml:space="preserve">MARIE
01.01 1960</t>
  </si>
  <si>
    <t xml:space="preserve">Corrinar
MARIE
usage sols le pres</t>
  </si>
  <si>
    <t xml:space="preserve">PRENOM-JEC
01.01.1962</t>
  </si>
  <si>
    <t xml:space="preserve">PARMARIE</t>
  </si>
  <si>
    <t xml:space="preserve">اتا۔
E</t>
  </si>
  <si>
    <t xml:space="preserve">18 / ло 120</t>
  </si>
  <si>
    <t xml:space="preserve">ㅇㅅ</t>
  </si>
  <si>
    <t xml:space="preserve">- the</t>
  </si>
  <si>
    <t xml:space="preserve">ntar
Ali
BABA</t>
  </si>
  <si>
    <t xml:space="preserve">12 12 12</t>
  </si>
  <si>
    <t xml:space="preserve">AILLE</t>
  </si>
  <si>
    <t xml:space="preserve">VOLEUR
DUARANTE</t>
  </si>
  <si>
    <t xml:space="preserve">1н12</t>
  </si>
  <si>
    <t xml:space="preserve">Hr.</t>
  </si>
  <si>
    <t xml:space="preserve">PIGEON PERE</t>
  </si>
  <si>
    <t xml:space="preserve">//</t>
  </si>
  <si>
    <t xml:space="preserve">PIGEON Fils</t>
  </si>
  <si>
    <t xml:space="preserve">1312 13</t>
  </si>
  <si>
    <t xml:space="preserve">cill.</t>
  </si>
  <si>
    <t xml:space="preserve">Nom prenom
ned de
ASSU</t>
  </si>
  <si>
    <t xml:space="preserve">ROULETTE RUSSE</t>
  </si>
  <si>
    <t xml:space="preserve">13 12 21</t>
  </si>
  <si>
    <t xml:space="preserve">عات</t>
  </si>
  <si>
    <t xml:space="preserve">INFORMATIONS
Il etait novmand PASA mere et
ami de son
pove.
Breton par un</t>
  </si>
  <si>
    <t xml:space="preserve">8/9</t>
  </si>
  <si>
    <t xml:space="preserve">857595</t>
  </si>
  <si>
    <t xml:space="preserve">2432</t>
  </si>
  <si>
    <t xml:space="preserve">HEL</t>
  </si>
  <si>
    <t xml:space="preserve">Ate?</t>
  </si>
  <si>
    <t xml:space="preserve">20
dez</t>
  </si>
  <si>
    <t xml:space="preserve">१४१७५०</t>
  </si>
  <si>
    <t xml:space="preserve">кончыг</t>
  </si>
  <si>
    <t xml:space="preserve">-boun</t>
  </si>
  <si>
    <t xml:space="preserve">48 49 50</t>
  </si>
  <si>
    <t xml:space="preserve">666161</t>
  </si>
  <si>
    <t xml:space="preserve">63 нный</t>
  </si>
  <si>
    <t xml:space="preserve">イ</t>
  </si>
  <si>
    <t xml:space="preserve">333333</t>
  </si>
  <si>
    <t xml:space="preserve">ни нтиб</t>
  </si>
  <si>
    <t xml:space="preserve">ales</t>
  </si>
  <si>
    <t xml:space="preserve">33343</t>
  </si>
  <si>
    <t xml:space="preserve">IF
808080</t>
  </si>
  <si>
    <t xml:space="preserve">2025
'S</t>
  </si>
  <si>
    <t xml:space="preserve">DECLARANT 2
83242
t</t>
  </si>
  <si>
    <t xml:space="preserve">23242</t>
  </si>
  <si>
    <t xml:space="preserve">GEFE</t>
  </si>
  <si>
    <t xml:space="preserve">·607172.</t>
  </si>
  <si>
    <t xml:space="preserve">0737778</t>
  </si>
  <si>
    <t xml:space="preserve">343536</t>
  </si>
  <si>
    <t xml:space="preserve">18685</t>
  </si>
  <si>
    <t xml:space="preserve">PSGHAY-</t>
  </si>
  <si>
    <t xml:space="preserve">27
abare</t>
  </si>
  <si>
    <t xml:space="preserve">94%</t>
  </si>
  <si>
    <t xml:space="preserve">363786</t>
  </si>
  <si>
    <t xml:space="preserve">G
a</t>
  </si>
  <si>
    <t xml:space="preserve">909090</t>
  </si>
  <si>
    <t xml:space="preserve">5
949494</t>
  </si>
  <si>
    <t xml:space="preserve">967728</t>
  </si>
  <si>
    <t xml:space="preserve">ΒΕΡΣΕΣ</t>
  </si>
  <si>
    <t xml:space="preserve">2 5152</t>
  </si>
  <si>
    <t xml:space="preserve">27282-</t>
  </si>
  <si>
    <t xml:space="preserve">63646</t>
  </si>
  <si>
    <t xml:space="preserve">66 67 68</t>
  </si>
  <si>
    <t xml:space="preserve">69 707</t>
  </si>
  <si>
    <t xml:space="preserve">95959</t>
  </si>
  <si>
    <t xml:space="preserve">29303</t>
  </si>
  <si>
    <t xml:space="preserve">коняю</t>
  </si>
  <si>
    <t xml:space="preserve">1 336</t>
  </si>
  <si>
    <t xml:space="preserve">你好</t>
  </si>
  <si>
    <t xml:space="preserve">и лозд
W</t>
  </si>
  <si>
    <t xml:space="preserve">16 39</t>
  </si>
  <si>
    <t xml:space="preserve">17 40</t>
  </si>
  <si>
    <t xml:space="preserve">1840</t>
  </si>
  <si>
    <t xml:space="preserve">204L</t>
  </si>
  <si>
    <t xml:space="preserve">- 22 ин</t>
  </si>
  <si>
    <t xml:space="preserve">2446
7</t>
  </si>
  <si>
    <t xml:space="preserve">254</t>
  </si>
  <si>
    <t xml:space="preserve">ль не</t>
  </si>
  <si>
    <t xml:space="preserve">-27 79</t>
  </si>
  <si>
    <t xml:space="preserve">(+
2850</t>
  </si>
  <si>
    <t xml:space="preserve">51 و2.
وح</t>
  </si>
  <si>
    <t xml:space="preserve">| 30
52</t>
  </si>
  <si>
    <t xml:space="preserve">ร
5 S</t>
  </si>
  <si>
    <t xml:space="preserve">75258</t>
  </si>
  <si>
    <t xml:space="preserve">32²
3355</t>
  </si>
  <si>
    <t xml:space="preserve">2030</t>
  </si>
  <si>
    <t xml:space="preserve">TRUC
лосне</t>
  </si>
  <si>
    <t xml:space="preserve">23 2h</t>
  </si>
  <si>
    <t xml:space="preserve">SSSS</t>
  </si>
  <si>
    <t xml:space="preserve">- 999</t>
  </si>
  <si>
    <t xml:space="preserve">010</t>
  </si>
  <si>
    <t xml:space="preserve">oll</t>
  </si>
  <si>
    <t xml:space="preserve">оли</t>
  </si>
  <si>
    <t xml:space="preserve">0150</t>
  </si>
  <si>
    <t xml:space="preserve">Muche
TRUC</t>
  </si>
  <si>
    <t xml:space="preserve">лила</t>
  </si>
  <si>
    <t xml:space="preserve">52021</t>
  </si>
  <si>
    <t xml:space="preserve">13 123</t>
  </si>
  <si>
    <t xml:space="preserve">$525</t>
  </si>
  <si>
    <t xml:space="preserve">зобл</t>
  </si>
  <si>
    <t xml:space="preserve">32
33</t>
  </si>
  <si>
    <t xml:space="preserve">1415</t>
  </si>
  <si>
    <t xml:space="preserve">2223</t>
  </si>
  <si>
    <t xml:space="preserve">15 535</t>
  </si>
  <si>
    <t xml:space="preserve">2627</t>
  </si>
  <si>
    <t xml:space="preserve">за
3</t>
  </si>
  <si>
    <t xml:space="preserve">PERS. A CHARGE
17</t>
  </si>
  <si>
    <t xml:space="preserve">a
26</t>
  </si>
  <si>
    <t xml:space="preserve">і 3839</t>
  </si>
  <si>
    <t xml:space="preserve">2.ย</t>
  </si>
  <si>
    <t xml:space="preserve">22 23</t>
  </si>
  <si>
    <t xml:space="preserve">- 30 3/</t>
  </si>
  <si>
    <t xml:space="preserve">هاها</t>
  </si>
  <si>
    <t xml:space="preserve">・スマイ</t>
  </si>
  <si>
    <t xml:space="preserve">SYSV!</t>
  </si>
  <si>
    <t xml:space="preserve">116 14</t>
  </si>
  <si>
    <t xml:space="preserve">X
x 18</t>
  </si>
  <si>
    <t xml:space="preserve">[2]
288</t>
  </si>
  <si>
    <t xml:space="preserve">VYOZ</t>
  </si>
  <si>
    <t xml:space="preserve">21
2013</t>
  </si>
  <si>
    <t xml:space="preserve">r%</t>
  </si>
  <si>
    <t xml:space="preserve">D
201</t>
  </si>
  <si>
    <t xml:space="preserve">голь</t>
  </si>
  <si>
    <t xml:space="preserve">1118</t>
  </si>
  <si>
    <t xml:space="preserve">1428</t>
  </si>
  <si>
    <t xml:space="preserve">(6*34²
M
CLES</t>
  </si>
  <si>
    <t xml:space="preserve">30 04 212 691 256</t>
  </si>
  <si>
    <t xml:space="preserve">2
30 04 212 694 259</t>
  </si>
  <si>
    <t xml:space="preserve">9 995 822</t>
  </si>
  <si>
    <t xml:space="preserve">1 Lolo202 2</t>
  </si>
  <si>
    <t xml:space="preserve">RUE JULES FERRY.</t>
  </si>
  <si>
    <t xml:space="preserve">BEAU SOLEIL.</t>
  </si>
  <si>
    <t xml:space="preserve">20
12023</t>
  </si>
  <si>
    <t xml:space="preserve">ol</t>
  </si>
  <si>
    <t xml:space="preserve">Rue Jules ferrg</t>
  </si>
  <si>
    <t xml:space="preserve">०५४१०</t>
  </si>
  <si>
    <t xml:space="preserve">CIMRCCV
01.01 1972</t>
  </si>
  <si>
    <t xml:space="preserve">Corrigat
CIMRCCV
mom dusage sons le prenon</t>
  </si>
  <si>
    <t xml:space="preserve">CIMRCCV</t>
  </si>
  <si>
    <t xml:space="preserve">PARCIMRCCV CIMRCCV</t>
  </si>
  <si>
    <t xml:space="preserve">Beausolerl</t>
  </si>
  <si>
    <t xml:space="preserve">02
ن پر
ار</t>
  </si>
  <si>
    <t xml:space="preserve">在</t>
  </si>
  <si>
    <t xml:space="preserve">Яс</t>
  </si>
  <si>
    <t xml:space="preserve">01-</t>
  </si>
  <si>
    <t xml:space="preserve">2.2022)
3</t>
  </si>
  <si>
    <t xml:space="preserve">LINKS
Park</t>
  </si>
  <si>
    <t xml:space="preserve">08 08 08</t>
  </si>
  <si>
    <t xml:space="preserve">ракк
CAR</t>
  </si>
  <si>
    <t xml:space="preserve">09 09 09</t>
  </si>
  <si>
    <t xml:space="preserve">BEAU SO leil</t>
  </si>
  <si>
    <t xml:space="preserve">CAR
AVANE</t>
  </si>
  <si>
    <t xml:space="preserve">ㄹㅇ ㄹㅇ ㅊ</t>
  </si>
  <si>
    <t xml:space="preserve">BEAUSOleil</t>
  </si>
  <si>
    <t xml:space="preserve">com prenom
de naissan</t>
  </si>
  <si>
    <t xml:space="preserve">INFORMATIONS
Il vaut mieux se taire et passer pour
et laisser Aucun doute
in 1 Diat que de parler of we
Sur le suget.</t>
  </si>
  <si>
    <t xml:space="preserve">7ozaze</t>
  </si>
  <si>
    <t xml:space="preserve">798обл</t>
  </si>
  <si>
    <t xml:space="preserve">6600</t>
  </si>
  <si>
    <t xml:space="preserve">5566</t>
  </si>
  <si>
    <t xml:space="preserve">лолг</t>
  </si>
  <si>
    <t xml:space="preserve">/عا</t>
  </si>
  <si>
    <t xml:space="preserve">7257</t>
  </si>
  <si>
    <t xml:space="preserve">222625-</t>
  </si>
  <si>
    <t xml:space="preserve">-737475</t>
  </si>
  <si>
    <t xml:space="preserve">828384</t>
  </si>
  <si>
    <t xml:space="preserve">озн 21 22</t>
  </si>
  <si>
    <t xml:space="preserve">ㅋㅋㅋㅋ</t>
  </si>
  <si>
    <t xml:space="preserve">6655</t>
  </si>
  <si>
    <t xml:space="preserve">116 17</t>
  </si>
  <si>
    <t xml:space="preserve">185 86 87</t>
  </si>
  <si>
    <t xml:space="preserve">35555</t>
  </si>
  <si>
    <t xml:space="preserve">SSSSS</t>
  </si>
  <si>
    <t xml:space="preserve">ssss=</t>
  </si>
  <si>
    <t xml:space="preserve">tts</t>
  </si>
  <si>
    <t xml:space="preserve">7788</t>
  </si>
  <si>
    <t xml:space="preserve">11921.</t>
  </si>
  <si>
    <t xml:space="preserve">21733</t>
  </si>
  <si>
    <t xml:space="preserve">76777-</t>
  </si>
  <si>
    <t xml:space="preserve">S88</t>
  </si>
  <si>
    <t xml:space="preserve">88332</t>
  </si>
  <si>
    <t xml:space="preserve">[[[0099</t>
  </si>
  <si>
    <t xml:space="preserve">-9999</t>
  </si>
  <si>
    <t xml:space="preserve">9388</t>
  </si>
  <si>
    <t xml:space="preserve">22 अ
2</t>
  </si>
  <si>
    <t xml:space="preserve">125 32</t>
  </si>
  <si>
    <t xml:space="preserve">1834</t>
  </si>
  <si>
    <t xml:space="preserve">-8877</t>
  </si>
  <si>
    <t xml:space="preserve">77 60</t>
  </si>
  <si>
    <t xml:space="preserve">ZŁ 99 M</t>
  </si>
  <si>
    <t xml:space="preserve">SS 44</t>
  </si>
  <si>
    <t xml:space="preserve">ни 33.</t>
  </si>
  <si>
    <t xml:space="preserve">133 444</t>
  </si>
  <si>
    <t xml:space="preserve">огоро</t>
  </si>
  <si>
    <t xml:space="preserve">52222</t>
  </si>
  <si>
    <t xml:space="preserve">27555</t>
  </si>
  <si>
    <t xml:space="preserve">ㅋㅋㅋㄹㄹ</t>
  </si>
  <si>
    <t xml:space="preserve">77670</t>
  </si>
  <si>
    <t xml:space="preserve">18800</t>
  </si>
  <si>
    <t xml:space="preserve">O
ململ</t>
  </si>
  <si>
    <t xml:space="preserve">112 12</t>
  </si>
  <si>
    <t xml:space="preserve">人</t>
  </si>
  <si>
    <t xml:space="preserve">альм</t>
  </si>
  <si>
    <t xml:space="preserve">ль 20</t>
  </si>
  <si>
    <t xml:space="preserve">32122</t>
  </si>
  <si>
    <t xml:space="preserve">:3444</t>
  </si>
  <si>
    <t xml:space="preserve">mo</t>
  </si>
  <si>
    <t xml:space="preserve">Fr87
Fy</t>
  </si>
  <si>
    <t xml:space="preserve">28८</t>
  </si>
  <si>
    <t xml:space="preserve">олол</t>
  </si>
  <si>
    <t xml:space="preserve">25Y5</t>
  </si>
  <si>
    <t xml:space="preserve">Moo
ANE</t>
  </si>
  <si>
    <t xml:space="preserve">1114</t>
  </si>
  <si>
    <t xml:space="preserve">Oui
O</t>
  </si>
  <si>
    <r>
      <rPr>
        <sz val="11"/>
        <color rgb="FF000000"/>
        <rFont val="Arial"/>
        <family val="0"/>
        <charset val="1"/>
      </rPr>
      <t xml:space="preserve">5772
</t>
    </r>
    <r>
      <rPr>
        <sz val="11"/>
        <color rgb="FF000000"/>
        <rFont val="Noto Sans CJK SC"/>
        <family val="2"/>
        <charset val="1"/>
      </rPr>
      <t xml:space="preserve">구조</t>
    </r>
  </si>
  <si>
    <t xml:space="preserve">ملهاء</t>
  </si>
  <si>
    <t xml:space="preserve">۸۰</t>
  </si>
  <si>
    <t xml:space="preserve">PPPP</t>
  </si>
  <si>
    <t xml:space="preserve">188</t>
  </si>
  <si>
    <t xml:space="preserve">881</t>
  </si>
  <si>
    <t xml:space="preserve">лом</t>
  </si>
  <si>
    <t xml:space="preserve">2228</t>
  </si>
  <si>
    <t xml:space="preserve">CHA
187</t>
  </si>
  <si>
    <t xml:space="preserve">1987</t>
  </si>
  <si>
    <t xml:space="preserve">8760</t>
  </si>
  <si>
    <t xml:space="preserve">100 87</t>
  </si>
  <si>
    <t xml:space="preserve">00 99</t>
  </si>
  <si>
    <t xml:space="preserve">21001</t>
  </si>
  <si>
    <t xml:space="preserve">DECLARANT 1
1212</t>
  </si>
  <si>
    <t xml:space="preserve">2121</t>
  </si>
  <si>
    <t xml:space="preserve">1333</t>
  </si>
  <si>
    <t xml:space="preserve">1533</t>
  </si>
  <si>
    <t xml:space="preserve">x893</t>
  </si>
  <si>
    <t xml:space="preserve">اهله
3</t>
  </si>
  <si>
    <t xml:space="preserve">плз 10.</t>
  </si>
  <si>
    <r>
      <rPr>
        <sz val="11"/>
        <color rgb="FF000000"/>
        <rFont val="Arial"/>
        <family val="0"/>
        <charset val="1"/>
      </rPr>
      <t xml:space="preserve">mi
</t>
    </r>
    <r>
      <rPr>
        <sz val="11"/>
        <color rgb="FF000000"/>
        <rFont val="Noto Sans CJK SC"/>
        <family val="2"/>
        <charset val="1"/>
      </rPr>
      <t xml:space="preserve">マ</t>
    </r>
  </si>
  <si>
    <t xml:space="preserve">нины</t>
  </si>
  <si>
    <t xml:space="preserve">8881</t>
  </si>
  <si>
    <t xml:space="preserve">a
୨୬ ୨୨</t>
  </si>
  <si>
    <t xml:space="preserve">30 04 175 221 089</t>
  </si>
  <si>
    <t xml:space="preserve">¹30 04 200 773 091</t>
  </si>
  <si>
    <t xml:space="preserve">9 995 959</t>
  </si>
  <si>
    <t xml:space="preserve">010 120 23</t>
  </si>
  <si>
    <t xml:space="preserve">2amélien</t>
  </si>
  <si>
    <t xml:space="preserve">93000</t>
  </si>
  <si>
    <t xml:space="preserve">Saint-Denis</t>
  </si>
  <si>
    <t xml:space="preserve">LEROUX
01.01 1972</t>
  </si>
  <si>
    <t xml:space="preserve">01 01 1972
San
NOISY LEG</t>
  </si>
  <si>
    <t xml:space="preserve">Corrigar
LEROUX
Perlimpimpin.
Maudlive</t>
  </si>
  <si>
    <t xml:space="preserve">1 30
on
39-1</t>
  </si>
  <si>
    <t xml:space="preserve">0473
Со
24</t>
  </si>
  <si>
    <t xml:space="preserve">Pipi@Toilette.
com.</t>
  </si>
  <si>
    <t xml:space="preserve">PRENOM-JEC
01.01 1973</t>
  </si>
  <si>
    <t xml:space="preserve">01 01 1973
930
NOISY LE G</t>
  </si>
  <si>
    <t xml:space="preserve">COMMUNE OU PAYS SI N(E) A L'ÉTRANGER</t>
  </si>
  <si>
    <t xml:space="preserve">PARLEROUX</t>
  </si>
  <si>
    <t xml:space="preserve">14032022</t>
  </si>
  <si>
    <t xml:space="preserve">Plus belle lavie</t>
  </si>
  <si>
    <t xml:space="preserve">12104120</t>
  </si>
  <si>
    <t xml:space="preserve">Nome prenom
de nosson</t>
  </si>
  <si>
    <t xml:space="preserve">INFORMATIONS
oh Djadja y'a pas moyens Djadja J'suis pas
to Bip Djadja gouxe</t>
  </si>
  <si>
    <t xml:space="preserve">147348</t>
  </si>
  <si>
    <t xml:space="preserve">DECLARANT 1
2.</t>
  </si>
  <si>
    <t xml:space="preserve">158287</t>
  </si>
  <si>
    <t xml:space="preserve">3245</t>
  </si>
  <si>
    <t xml:space="preserve">SMS na</t>
  </si>
  <si>
    <t xml:space="preserve">20 835</t>
  </si>
  <si>
    <t xml:space="preserve">LE
24
BRAS</t>
  </si>
  <si>
    <t xml:space="preserve">30 04 153 030 382</t>
  </si>
  <si>
    <t xml:space="preserve">9 995 814</t>
  </si>
  <si>
    <t xml:space="preserve">MOULOX
01.01 1983</t>
  </si>
  <si>
    <t xml:space="preserve">01 01 1983
930
NOISY LEG</t>
  </si>
  <si>
    <t xml:space="preserve">Corrigar
MOULOX
vusage sans le prenom</t>
  </si>
  <si>
    <t xml:space="preserve">Noisy</t>
  </si>
  <si>
    <t xml:space="preserve">ar 01/2011
fo</t>
  </si>
  <si>
    <t xml:space="preserve">10
2022</t>
  </si>
  <si>
    <t xml:space="preserve">1020 2022</t>
  </si>
  <si>
    <t xml:space="preserve">✓</t>
  </si>
  <si>
    <t xml:space="preserve">lo</t>
  </si>
  <si>
    <t xml:space="preserve">(022</t>
  </si>
  <si>
    <t xml:space="preserve">508</t>
  </si>
  <si>
    <t xml:space="preserve">BONET
AiMe.</t>
  </si>
  <si>
    <t xml:space="preserve">010825°</t>
  </si>
  <si>
    <t xml:space="preserve">OULE
ت کن ک</t>
  </si>
  <si>
    <t xml:space="preserve">02 06 19</t>
  </si>
  <si>
    <t xml:space="preserve">Lab</t>
  </si>
  <si>
    <t xml:space="preserve">M do</t>
  </si>
  <si>
    <t xml:space="preserve">2016.</t>
  </si>
  <si>
    <t xml:space="preserve">روع -</t>
  </si>
  <si>
    <t xml:space="preserve">FAUX
PAS</t>
  </si>
  <si>
    <t xml:space="preserve">Gr27 2rs7</t>
  </si>
  <si>
    <t xml:space="preserve">Wors។</t>
  </si>
  <si>
    <t xml:space="preserve">Aרsu</t>
  </si>
  <si>
    <t xml:space="preserve">3 of colo</t>
  </si>
  <si>
    <t xml:space="preserve">noys</t>
  </si>
  <si>
    <t xml:space="preserve">id</t>
  </si>
  <si>
    <t xml:space="preserve">Nom, pretion
Ned de naissance</t>
  </si>
  <si>
    <t xml:space="preserve">Воо ва
L'OURS</t>
  </si>
  <si>
    <t xml:space="preserve">13 of 2004</t>
  </si>
  <si>
    <t xml:space="preserve">26
604</t>
  </si>
  <si>
    <t xml:space="preserve">•SURPRENEZ quelqu'uR qui cumple
pour vous.
INFORMATIONS</t>
  </si>
  <si>
    <t xml:space="preserve">логом</t>
  </si>
  <si>
    <t xml:space="preserve">OCHEL
313233</t>
  </si>
  <si>
    <t xml:space="preserve">ИЗННs</t>
  </si>
  <si>
    <t xml:space="preserve">525354</t>
  </si>
  <si>
    <t xml:space="preserve">DECLARANT 2
maa</t>
  </si>
  <si>
    <t xml:space="preserve">4923</t>
  </si>
  <si>
    <t xml:space="preserve">2 343 36</t>
  </si>
  <si>
    <t xml:space="preserve">CAT</t>
  </si>
  <si>
    <t xml:space="preserve">46 4748</t>
  </si>
  <si>
    <t xml:space="preserve">55 56 5</t>
  </si>
  <si>
    <t xml:space="preserve">25267</t>
  </si>
  <si>
    <t xml:space="preserve">373839</t>
  </si>
  <si>
    <t xml:space="preserve">27292</t>
  </si>
  <si>
    <t xml:space="preserve">40 41 42</t>
  </si>
  <si>
    <t xml:space="preserve">- 190</t>
  </si>
  <si>
    <t xml:space="preserve">385960</t>
  </si>
  <si>
    <t xml:space="preserve">787980</t>
  </si>
  <si>
    <t xml:space="preserve">-848586</t>
  </si>
  <si>
    <t xml:space="preserve">W
N 87 88 99</t>
  </si>
  <si>
    <t xml:space="preserve">-91 92 93</t>
  </si>
  <si>
    <t xml:space="preserve">100100</t>
  </si>
  <si>
    <t xml:space="preserve">oost=</t>
  </si>
  <si>
    <t xml:space="preserve">63551</t>
  </si>
  <si>
    <t xml:space="preserve">&gt;&gt;</t>
  </si>
  <si>
    <t xml:space="preserve">72
17</t>
  </si>
  <si>
    <t xml:space="preserve">1213</t>
  </si>
  <si>
    <t xml:space="preserve">tro 5</t>
  </si>
  <si>
    <t xml:space="preserve">-2024</t>
  </si>
  <si>
    <t xml:space="preserve">4324</t>
  </si>
  <si>
    <t xml:space="preserve">8.00</t>
  </si>
  <si>
    <t xml:space="preserve">3୧୨</t>
  </si>
  <si>
    <t xml:space="preserve">Ar Ju
OULE</t>
  </si>
  <si>
    <t xml:space="preserve">939</t>
  </si>
  <si>
    <t xml:space="preserve">وومه</t>
  </si>
  <si>
    <t xml:space="preserve">3711</t>
  </si>
  <si>
    <t xml:space="preserve">3 156</t>
  </si>
  <si>
    <t xml:space="preserve">- 79
එස</t>
  </si>
  <si>
    <t xml:space="preserve">ANT
2001</t>
  </si>
  <si>
    <t xml:space="preserve">ле
B
Bou
Ва</t>
  </si>
  <si>
    <t xml:space="preserve">20 20</t>
  </si>
  <si>
    <t xml:space="preserve">5 2.2</t>
  </si>
  <si>
    <t xml:space="preserve">17 540</t>
  </si>
  <si>
    <t xml:space="preserve">340
51900</t>
  </si>
  <si>
    <t xml:space="preserve">wow</t>
  </si>
  <si>
    <t xml:space="preserve">HO S6
56</t>
  </si>
  <si>
    <t xml:space="preserve">- зано</t>
  </si>
  <si>
    <t xml:space="preserve">955</t>
  </si>
  <si>
    <t xml:space="preserve">PERS, A CHARGE
399</t>
  </si>
  <si>
    <t xml:space="preserve">でぞて</t>
  </si>
  <si>
    <t xml:space="preserve">J00 29</t>
  </si>
  <si>
    <t xml:space="preserve">120 20</t>
  </si>
  <si>
    <t xml:space="preserve">1928</t>
  </si>
  <si>
    <t xml:space="preserve">28/49</t>
  </si>
  <si>
    <t xml:space="preserve">aire
=
1 724</t>
  </si>
  <si>
    <t xml:space="preserve">12 00</t>
  </si>
  <si>
    <t xml:space="preserve">3785</t>
  </si>
  <si>
    <t xml:space="preserve">x5566</t>
  </si>
  <si>
    <t xml:space="preserve">58Ѣял</t>
  </si>
  <si>
    <t xml:space="preserve">Mir
איז
AN</t>
  </si>
  <si>
    <t xml:space="preserve">30 04 237 433 470</t>
  </si>
  <si>
    <t xml:space="preserve">2
30 04 237 397 434</t>
  </si>
  <si>
    <t xml:space="preserve">9 995 877</t>
  </si>
  <si>
    <t xml:space="preserve">123042022</t>
  </si>
  <si>
    <t xml:space="preserve">des champs des poils.</t>
  </si>
  <si>
    <t xml:space="preserve">74044</t>
  </si>
  <si>
    <t xml:space="preserve">lail</t>
  </si>
  <si>
    <t xml:space="preserve">NES</t>
  </si>
  <si>
    <t xml:space="preserve">LAVANNE</t>
  </si>
  <si>
    <t xml:space="preserve">PROVTQ
01.01.1969</t>
  </si>
  <si>
    <t xml:space="preserve">01 01 1969
930
MOISY LEG</t>
  </si>
  <si>
    <t xml:space="preserve">KOISY LE GRAND</t>
  </si>
  <si>
    <t xml:space="preserve">COMMUNE OU PAYS SIN(1) A L'ETRANGER</t>
  </si>
  <si>
    <t xml:space="preserve">Corrigar
PROVTO Chicken wings.</t>
  </si>
  <si>
    <t xml:space="preserve">0642 53 1n</t>
  </si>
  <si>
    <t xml:space="preserve">064253 tsp
lopulat</t>
  </si>
  <si>
    <t xml:space="preserve">05.11.</t>
  </si>
  <si>
    <t xml:space="preserve">le pouleticest ban@grille.fr.</t>
  </si>
  <si>
    <t xml:space="preserve">PARPROVTQ</t>
  </si>
  <si>
    <t xml:space="preserve">Dom</t>
  </si>
  <si>
    <t xml:space="preserve">(zzoz:</t>
  </si>
  <si>
    <t xml:space="preserve">Lilia Edmand</t>
  </si>
  <si>
    <t xml:space="preserve">2411212020</t>
  </si>
  <si>
    <t xml:space="preserve">nr</t>
  </si>
  <si>
    <t xml:space="preserve">PAUL-113</t>
  </si>
  <si>
    <t xml:space="preserve">Nom enom, date Med de forssank</t>
  </si>
  <si>
    <t xml:space="preserve">INFORMATIONS
aime bien Titeuf Gros чер
gaim</t>
  </si>
  <si>
    <t xml:space="preserve">both</t>
  </si>
  <si>
    <t xml:space="preserve">&amp;t88v.</t>
  </si>
  <si>
    <t xml:space="preserve">329</t>
  </si>
  <si>
    <t xml:space="preserve">1243</t>
  </si>
  <si>
    <t xml:space="preserve">INVENTE</t>
  </si>
  <si>
    <t xml:space="preserve">ancora co</t>
  </si>
  <si>
    <t xml:space="preserve">KOKUCH</t>
  </si>
  <si>
    <t xml:space="preserve">30 04 077 077 057</t>
  </si>
  <si>
    <t xml:space="preserve">9 997 284</t>
  </si>
  <si>
    <t xml:space="preserve">1207 2023</t>
  </si>
  <si>
    <t xml:space="preserve">de la vache qui sit.</t>
  </si>
  <si>
    <t xml:space="preserve">000 St</t>
  </si>
  <si>
    <t xml:space="preserve">PARIS
F₁₁</t>
  </si>
  <si>
    <t xml:space="preserve">3
✓</t>
  </si>
  <si>
    <t xml:space="preserve">€ 12</t>
  </si>
  <si>
    <t xml:space="preserve">A
V=
B</t>
  </si>
  <si>
    <t xml:space="preserve">В</t>
  </si>
  <si>
    <t xml:space="preserve">tromage</t>
  </si>
  <si>
    <t xml:space="preserve">六</t>
  </si>
  <si>
    <t xml:space="preserve">ZZFBBIS
01.01.1971</t>
  </si>
  <si>
    <t xml:space="preserve">01 01 1971
930
NOISY LES</t>
  </si>
  <si>
    <t xml:space="preserve">930
36/00</t>
  </si>
  <si>
    <t xml:space="preserve">NOISY LE GRAND-
Saint-Gemaes-our- Armon</t>
  </si>
  <si>
    <t xml:space="preserve">100
DEPARTEMENT</t>
  </si>
  <si>
    <t xml:space="preserve">COMMUNE OU PAYS SINE() ETRANGER</t>
  </si>
  <si>
    <t xml:space="preserve">Corriant
ZZFBBIS
22FBis
u usage sons ie pretk</t>
  </si>
  <si>
    <t xml:space="preserve">nan oren 6</t>
  </si>
  <si>
    <t xml:space="preserve">06 30
-70</t>
  </si>
  <si>
    <t xml:space="preserve">ween h</t>
  </si>
  <si>
    <t xml:space="preserve">33ffis. g @manger bruges. fr</t>
  </si>
  <si>
    <t xml:space="preserve">SANS FAMILLE</t>
  </si>
  <si>
    <t xml:space="preserve">Rémi
01/01/2000</t>
  </si>
  <si>
    <t xml:space="preserve">01/01/
13
Moiry-
is</t>
  </si>
  <si>
    <t xml:space="preserve">FRAND</t>
  </si>
  <si>
    <t xml:space="preserve">#S
bioni</t>
  </si>
  <si>
    <t xml:space="preserve">0712211544
Corrigaz</t>
  </si>
  <si>
    <t xml:space="preserve">1394
sémi samslamile</t>
  </si>
  <si>
    <t xml:space="preserve">reme. sanga</t>
  </si>
  <si>
    <t xml:space="preserve">Crétal
22FBBTS</t>
  </si>
  <si>
    <t xml:space="preserve">12 таго 2023</t>
  </si>
  <si>
    <t xml:space="preserve">이트</t>
  </si>
  <si>
    <t xml:space="preserve">0A и
2022</t>
  </si>
  <si>
    <t xml:space="preserve">0502124879336</t>
  </si>
  <si>
    <t xml:space="preserve">0809202 2</t>
  </si>
  <si>
    <t xml:space="preserve">15102022</t>
  </si>
  <si>
    <t xml:space="preserve">BEDUSE Medusa
-rail de mer, 78300 Poissy</t>
  </si>
  <si>
    <t xml:space="preserve">prenon
Isso
LEPONGE Bob, or anil 2000 à Versailles</t>
  </si>
  <si>
    <t xml:space="preserve">BRIDOU Justin</t>
  </si>
  <si>
    <t xml:space="preserve">10 mars 2000
160</t>
  </si>
  <si>
    <t xml:space="preserve">Nimes</t>
  </si>
  <si>
    <t xml:space="preserve">INFORMATIONS
LEPONGE Bob nit sous mon toit cas il a été mis dehors par sa conjointe pour motif :
ne faisait pas la vaiselle. Il est invalide, éponge uste.</t>
  </si>
  <si>
    <t xml:space="preserve">23 805</t>
  </si>
  <si>
    <t xml:space="preserve">1502</t>
  </si>
  <si>
    <t xml:space="preserve">F
285</t>
  </si>
  <si>
    <t xml:space="preserve">8S</t>
  </si>
  <si>
    <t xml:space="preserve">49
C</t>
  </si>
  <si>
    <t xml:space="preserve">1890,</t>
  </si>
  <si>
    <t xml:space="preserve">605</t>
  </si>
  <si>
    <t xml:space="preserve">534</t>
  </si>
  <si>
    <t xml:space="preserve">B
202</t>
  </si>
  <si>
    <t xml:space="preserve">384</t>
  </si>
  <si>
    <t xml:space="preserve">10 845</t>
  </si>
  <si>
    <t xml:space="preserve">که</t>
  </si>
  <si>
    <t xml:space="preserve">W
300</t>
  </si>
  <si>
    <t xml:space="preserve">50%</t>
  </si>
  <si>
    <t xml:space="preserve">90%</t>
  </si>
  <si>
    <t xml:space="preserve">636</t>
  </si>
  <si>
    <t xml:space="preserve">207</t>
  </si>
  <si>
    <t xml:space="preserve">707</t>
  </si>
  <si>
    <t xml:space="preserve">Jean DUJARDINET, OF avenue du grand jardin 7P100.</t>
  </si>
  <si>
    <t xml:space="preserve">889</t>
  </si>
  <si>
    <t xml:space="preserve">40253</t>
  </si>
  <si>
    <t xml:space="preserve">OCZ OK
5 18543</t>
  </si>
  <si>
    <t xml:space="preserve">osr</t>
  </si>
  <si>
    <t xml:space="preserve">مو</t>
  </si>
  <si>
    <t xml:space="preserve">J
306</t>
  </si>
  <si>
    <t xml:space="preserve">75
"</t>
  </si>
  <si>
    <t xml:space="preserve">킹</t>
  </si>
  <si>
    <t xml:space="preserve">d'impôt perçue par votre conjoint 1.5.34</t>
  </si>
  <si>
    <t xml:space="preserve">ᏗᎧᎧ</t>
  </si>
  <si>
    <t xml:space="preserve">30 04 070 294 428</t>
  </si>
  <si>
    <t xml:space="preserve">¹30 04 200 678 507</t>
  </si>
  <si>
    <t xml:space="preserve">9 996 700</t>
  </si>
  <si>
    <t xml:space="preserve">- 31/12/2022</t>
  </si>
  <si>
    <t xml:space="preserve">Lac
0</t>
  </si>
  <si>
    <t xml:space="preserve">+702</t>
  </si>
  <si>
    <t xml:space="preserve">Riviere</t>
  </si>
  <si>
    <t xml:space="preserve">Jeanette
01.01 1971</t>
  </si>
  <si>
    <t xml:space="preserve">Corriger
ZZDC ZZDC
100500 SUT IC</t>
  </si>
  <si>
    <t xml:space="preserve">امام
دم</t>
  </si>
  <si>
    <t xml:space="preserve">@email. com</t>
  </si>
  <si>
    <t xml:space="preserve">22dc.jemette@gmail.
con</t>
  </si>
  <si>
    <t xml:space="preserve">PARZZDC</t>
  </si>
  <si>
    <t xml:space="preserve">Toulouse</t>
  </si>
  <si>
    <t xml:space="preserve">0/05 / 2</t>
  </si>
  <si>
    <t xml:space="preserve">01022022</t>
  </si>
  <si>
    <t xml:space="preserve">F3</t>
  </si>
  <si>
    <t xml:space="preserve">202.</t>
  </si>
  <si>
    <t xml:space="preserve">ܐܘܐ ܒ</t>
  </si>
  <si>
    <t xml:space="preserve">ܘܐܘܐ</t>
  </si>
  <si>
    <t xml:space="preserve">22DC FLORA</t>
  </si>
  <si>
    <t xml:space="preserve">22e 30/01/2021</t>
  </si>
  <si>
    <t xml:space="preserve">Toulouse
Flo</t>
  </si>
  <si>
    <t xml:space="preserve">Elon
22DC
20 fall 22</t>
  </si>
  <si>
    <t xml:space="preserve">30/0// lolo</t>
  </si>
  <si>
    <t xml:space="preserve">Toulowe</t>
  </si>
  <si>
    <t xml:space="preserve">PL 30 00</t>
  </si>
  <si>
    <t xml:space="preserve">Iliva</t>
  </si>
  <si>
    <t xml:space="preserve">Nom, prenom
ned de horssance</t>
  </si>
  <si>
    <t xml:space="preserve">22dc Paul</t>
  </si>
  <si>
    <t xml:space="preserve">30/01/1999</t>
  </si>
  <si>
    <t xml:space="preserve">Paris 4</t>
  </si>
  <si>
    <t xml:space="preserve">Il st</t>
  </si>
  <si>
    <t xml:space="preserve">DECLARANT 1
28 000</t>
  </si>
  <si>
    <t xml:space="preserve">DECLARANT 2
1000</t>
  </si>
  <si>
    <t xml:space="preserve">5 12 000</t>
  </si>
  <si>
    <t xml:space="preserve">334</t>
  </si>
  <si>
    <t xml:space="preserve">मा</t>
  </si>
  <si>
    <r>
      <rPr>
        <sz val="11"/>
        <color rgb="FF000000"/>
        <rFont val="Arial"/>
        <family val="0"/>
        <charset val="1"/>
      </rPr>
      <t xml:space="preserve">25
</t>
    </r>
    <r>
      <rPr>
        <sz val="11"/>
        <color rgb="FF000000"/>
        <rFont val="Noto Sans CJK SC"/>
        <family val="2"/>
        <charset val="1"/>
      </rPr>
      <t xml:space="preserve">的
</t>
    </r>
    <r>
      <rPr>
        <sz val="11"/>
        <color rgb="FF000000"/>
        <rFont val="Arial"/>
        <family val="0"/>
        <charset val="1"/>
      </rPr>
      <t xml:space="preserve">3.</t>
    </r>
  </si>
  <si>
    <t xml:space="preserve">30 04 212 679 244</t>
  </si>
  <si>
    <t xml:space="preserve">²30 04 212 682 247</t>
  </si>
  <si>
    <t xml:space="preserve">9 996 728</t>
  </si>
  <si>
    <t xml:space="preserve">me</t>
  </si>
  <si>
    <t xml:space="preserve">CIMRRJ
01.01 1972</t>
  </si>
  <si>
    <t xml:space="preserve">Corrinor
CIMRRJ
alsuos alioso</t>
  </si>
  <si>
    <t xml:space="preserve">PARCIMRRJ</t>
  </si>
  <si>
    <t xml:space="preserve">07/03/23</t>
  </si>
  <si>
    <t xml:space="preserve">BELTRANDO Lucie</t>
  </si>
  <si>
    <t xml:space="preserve">оног 1999</t>
  </si>
  <si>
    <t xml:space="preserve">Harscille</t>
  </si>
  <si>
    <t xml:space="preserve">inte 20</t>
  </si>
  <si>
    <t xml:space="preserve">Nom, preniom, dule
de hoisson</t>
  </si>
  <si>
    <t xml:space="preserve">BELTRANDO Lucia</t>
  </si>
  <si>
    <t xml:space="preserve">&lt;obi/saha</t>
  </si>
  <si>
    <t xml:space="preserve">Martille</t>
  </si>
  <si>
    <t xml:space="preserve">170634</t>
  </si>
  <si>
    <t xml:space="preserve">- 7842</t>
  </si>
  <si>
    <t xml:space="preserve">DECLA
CLARAN</t>
  </si>
  <si>
    <t xml:space="preserve">474000-</t>
  </si>
  <si>
    <t xml:space="preserve">1797-</t>
  </si>
  <si>
    <t xml:space="preserve">DECLARANT Z</t>
  </si>
  <si>
    <t xml:space="preserve">7621</t>
  </si>
  <si>
    <t xml:space="preserve">INV</t>
  </si>
  <si>
    <t xml:space="preserve">YESU AFHEN Mng wrong w</t>
  </si>
  <si>
    <t xml:space="preserve">aire
9 600</t>
  </si>
  <si>
    <t xml:space="preserve">DECLARANT 1
alte</t>
  </si>
  <si>
    <t xml:space="preserve">34624</t>
  </si>
  <si>
    <t xml:space="preserve">-12017</t>
  </si>
  <si>
    <t xml:space="preserve">30 04 200 597 426</t>
  </si>
  <si>
    <t xml:space="preserve">30 04 200 606 435</t>
  </si>
  <si>
    <t xml:space="preserve">9 997 016</t>
  </si>
  <si>
    <t xml:space="preserve">PRORATA
01.01 1980</t>
  </si>
  <si>
    <t xml:space="preserve">Corrigar
PRORATA
sons le pres</t>
  </si>
  <si>
    <t xml:space="preserve">PARPRORATA</t>
  </si>
  <si>
    <t xml:space="preserve">rrino</t>
  </si>
  <si>
    <t xml:space="preserve">единый
SY</t>
  </si>
  <si>
    <t xml:space="preserve">18/07/2023</t>
  </si>
  <si>
    <t xml:space="preserve">2.2022
(022)</t>
  </si>
  <si>
    <t xml:space="preserve">Paul</t>
  </si>
  <si>
    <t xml:space="preserve">-20270720</t>
  </si>
  <si>
    <t xml:space="preserve">Beau Soleil</t>
  </si>
  <si>
    <t xml:space="preserve">Nom, prenom
hoissance</t>
  </si>
  <si>
    <t xml:space="preserve">INFORMATIONS
Je Suns Partie le 16/02/2022</t>
  </si>
  <si>
    <t xml:space="preserve">cou</t>
  </si>
  <si>
    <t xml:space="preserve">che</t>
  </si>
  <si>
    <t xml:space="preserve">Doogt</t>
  </si>
  <si>
    <t xml:space="preserve">VIVE</t>
  </si>
  <si>
    <t xml:space="preserve">91
255</t>
  </si>
  <si>
    <t xml:space="preserve">6 140</t>
  </si>
  <si>
    <t xml:space="preserve">品</t>
  </si>
  <si>
    <t xml:space="preserve"> État civil_déclarant 1</t>
  </si>
  <si>
    <t xml:space="preserve"> État civil_déclarant 2</t>
  </si>
  <si>
    <t xml:space="preserve">Vos coordonnées</t>
  </si>
  <si>
    <t xml:space="preserve">Votre situation connue de l’administration</t>
  </si>
  <si>
    <t xml:space="preserve">Votre impôt estimatif</t>
  </si>
  <si>
    <t xml:space="preserve">Etat civil Modification_déclarant 1</t>
  </si>
  <si>
    <t xml:space="preserve">Etat civil Modification_déclarant 2</t>
  </si>
  <si>
    <t xml:space="preserve">Situation du foyer fiscal</t>
  </si>
  <si>
    <t xml:space="preserve">B parent isolé</t>
  </si>
  <si>
    <t xml:space="preserve"> Personnes à charge en 2022</t>
  </si>
  <si>
    <t xml:space="preserve">Rattachement en 2022 d’enfants majeurs ou mariés</t>
  </si>
  <si>
    <t xml:space="preserve">1 Traitements, salaire, pensions, rentes</t>
  </si>
  <si>
    <t xml:space="preserve">4 Revenus fonciers</t>
  </si>
  <si>
    <t xml:space="preserve">Charges déductible</t>
  </si>
  <si>
    <t xml:space="preserve">7 Réductions et crédits d’impôt</t>
  </si>
  <si>
    <t xml:space="preserve">8 Prélèvement à la source</t>
  </si>
  <si>
    <t xml:space="preserve">Nom</t>
  </si>
  <si>
    <t xml:space="preserve">Nom d’usage</t>
  </si>
  <si>
    <t xml:space="preserve">Prénoms</t>
  </si>
  <si>
    <t xml:space="preserve">Adresse</t>
  </si>
  <si>
    <t xml:space="preserve">mettre une croix si modifiée</t>
  </si>
  <si>
    <t xml:space="preserve">mettre une croix si modification dans ce cadre</t>
  </si>
  <si>
    <t xml:space="preserve">départementde naissance</t>
  </si>
  <si>
    <t xml:space="preserve">commune de naissance</t>
  </si>
  <si>
    <t xml:space="preserve">département de naissance</t>
  </si>
  <si>
    <t xml:space="preserve">@ électronique si nformation inscrite</t>
  </si>
  <si>
    <t xml:space="preserve">coordonnées bancaires si informations inscrite</t>
  </si>
  <si>
    <t xml:space="preserve">Mariage X</t>
  </si>
  <si>
    <t xml:space="preserve">Pacs X</t>
  </si>
  <si>
    <t xml:space="preserve">n° fiscal de votre conjoint</t>
  </si>
  <si>
    <t xml:space="preserve">Déclarant 1 Z</t>
  </si>
  <si>
    <t xml:space="preserve">Déclarant 2 Z</t>
  </si>
  <si>
    <t xml:space="preserve">Correction</t>
  </si>
  <si>
    <t xml:space="preserve">Nom,prénom (enfant)</t>
  </si>
  <si>
    <t xml:space="preserve">Nom, prénom, date et lieu de naissance</t>
  </si>
  <si>
    <t xml:space="preserve">Mr</t>
  </si>
  <si>
    <t xml:space="preserve">mme</t>
  </si>
  <si>
    <t xml:space="preserve">Nom,prénom</t>
  </si>
  <si>
    <t xml:space="preserve">Traitements et salaires déclarant 1 (préimprimé)</t>
  </si>
  <si>
    <t xml:space="preserve">1AJ (correction)</t>
  </si>
  <si>
    <t xml:space="preserve">Traitements et salaires déclarant 2 (préimprimé)</t>
  </si>
  <si>
    <t xml:space="preserve">1BJ (correction)</t>
  </si>
  <si>
    <t xml:space="preserve">Revenus des salariés déclarant 1</t>
  </si>
  <si>
    <t xml:space="preserve">Revenus des salariés déclarant 2</t>
  </si>
  <si>
    <t xml:space="preserve">Heures supp et jours RTT exonérées déclarant 1</t>
  </si>
  <si>
    <t xml:space="preserve">Heures supp et jours RTT exonérées déclarant 2</t>
  </si>
  <si>
    <t xml:space="preserve">1AV Cochez</t>
  </si>
  <si>
    <t xml:space="preserve">1BV Cochez</t>
  </si>
  <si>
    <t xml:space="preserve">1CV Cochez</t>
  </si>
  <si>
    <t xml:space="preserve">1DV Cochez</t>
  </si>
  <si>
    <t xml:space="preserve">Autres revenus imposables déclarant 1</t>
  </si>
  <si>
    <t xml:space="preserve">Autres revenus imposables déclarant 2</t>
  </si>
  <si>
    <t xml:space="preserve">Salaires perçus par les non-résidents et salaires de source déclarant 1</t>
  </si>
  <si>
    <t xml:space="preserve">Salaires perçus par les non-résidents et salaires de source déclarant 2</t>
  </si>
  <si>
    <t xml:space="preserve">Pensions, retraites et rentes déclarant 1</t>
  </si>
  <si>
    <t xml:space="preserve">Pensions, retraites et rentes déclarant 2</t>
  </si>
  <si>
    <t xml:space="preserve">Pensions en capital des plans d’épargne retraite déclarant 1</t>
  </si>
  <si>
    <t xml:space="preserve">Pensions en capital des plans d’épargne retraite déclarant 2</t>
  </si>
  <si>
    <t xml:space="preserve">Pensions d’invalidité déclarant 1</t>
  </si>
  <si>
    <t xml:space="preserve">Pensions d’invalidité déclarant 2</t>
  </si>
  <si>
    <t xml:space="preserve">Pensions perçues par les non-résidents et pensions de source déclarant 1</t>
  </si>
  <si>
    <t xml:space="preserve">Pensions perçues par les non-résidents et pensions de source déclarant 2</t>
  </si>
  <si>
    <t xml:space="preserve">Rentes perçues moins de 50 ans</t>
  </si>
  <si>
    <t xml:space="preserve">Rentes perçues moins de 50 à 59 ans</t>
  </si>
  <si>
    <t xml:space="preserve">Rentes perçues moins de 60 à 69 ans</t>
  </si>
  <si>
    <t xml:space="preserve">Rentes perçues à partir de 70 ans</t>
  </si>
  <si>
    <t xml:space="preserve">Rentes perçues par les non-résidents et rentes de source moins de 50 ans</t>
  </si>
  <si>
    <t xml:space="preserve">Rentes perçues par les non-résidents et rentes de source de 50 à 59 ans</t>
  </si>
  <si>
    <t xml:space="preserve">Rentes perçues par les non-résidents et rentes de source  de 60 ans à 69 ans</t>
  </si>
  <si>
    <t xml:space="preserve">Rentes perçues par les non-résidents et rentes de source</t>
  </si>
  <si>
    <t xml:space="preserve">Produits des bons et contrats de capitalisation et d’assurance-vie de 8 ans et plus [..] Produits soumis au prélèvement libératoire</t>
  </si>
  <si>
    <t xml:space="preserve">2DH</t>
  </si>
  <si>
    <t xml:space="preserve">Produits des bons et contrats de capitalisation et d’assurance-vie de 8 ans et plus […] Autres produits</t>
  </si>
  <si>
    <t xml:space="preserve">Produits des bons et contrats de capitalisation et d’assurance-vie de moins de 8 ans – versements effectués le 27,9,2017_Produits soumis au prélèvement libératoire</t>
  </si>
  <si>
    <t xml:space="preserve">Produits des bons et contrats de capitalisation et d’assurance-vie de moins de 8 ans – versements effectués le 27,9,2017_Autres produits</t>
  </si>
  <si>
    <t xml:space="preserve">Produits des versements effectués à compter du 27,9,2017</t>
  </si>
  <si>
    <t xml:space="preserve">Revenus des actions et parts</t>
  </si>
  <si>
    <t xml:space="preserve">Dividendes imposables des titres non côtés détenus dans le PEA ou le PEA-PME</t>
  </si>
  <si>
    <t xml:space="preserve">Autres revenus distribués et assimilés</t>
  </si>
  <si>
    <t xml:space="preserve">Intérêts et autres produits de placement à revenu fixe</t>
  </si>
  <si>
    <t xml:space="preserve">Intérêts des prêts participatifs et des minibons</t>
  </si>
  <si>
    <t xml:space="preserve">Intérêts imposables des obligations remboursables en actions détenues dans le PEA-PME</t>
  </si>
  <si>
    <t xml:space="preserve">Produits des plans d’épargne retraite – sortie en capital</t>
  </si>
  <si>
    <t xml:space="preserve">Revenus déjà soumis aux prélèvements sociaux sans CSG déductible</t>
  </si>
  <si>
    <t xml:space="preserve">Revenus déjà soumis aux prélèvements sociaux sans CSG déductible si option barème</t>
  </si>
  <si>
    <t xml:space="preserve">Autres revenus déjà soumis aux prélèvements sociaux avec CSG déductible</t>
  </si>
  <si>
    <t xml:space="preserve">Revenus déjà soumis au seul prélèvement de solidarité de 7,5 %</t>
  </si>
  <si>
    <t xml:space="preserve">Revenus soumis au seul prélèvement de solidarité à soumettre à la CSG et à la CRDS</t>
  </si>
  <si>
    <t xml:space="preserve">Frais et charges</t>
  </si>
  <si>
    <t xml:space="preserve">Crédits d’impôt sur valeurs étrangères</t>
  </si>
  <si>
    <t xml:space="preserve">Prélèvement forfaitaire non libératoire déjà versé</t>
  </si>
  <si>
    <t xml:space="preserve">Autres revenus soumis à un prélèvement ou une retenue libératoire</t>
  </si>
  <si>
    <t xml:space="preserve">2op pré imprimée</t>
  </si>
  <si>
    <t xml:space="preserve">2OP Cochez</t>
  </si>
  <si>
    <t xml:space="preserve">4BE</t>
  </si>
  <si>
    <t xml:space="preserve">Nom du locataire et adresse</t>
  </si>
  <si>
    <t xml:space="preserve">4BN Cochez</t>
  </si>
  <si>
    <t xml:space="preserve">4BZ Cochez</t>
  </si>
  <si>
    <t xml:space="preserve">CSG déductible connue</t>
  </si>
  <si>
    <t xml:space="preserve">Nom et adresse des bénéficiaires</t>
  </si>
  <si>
    <t xml:space="preserve">Plafond de déduction déclarant 1</t>
  </si>
  <si>
    <t xml:space="preserve">Plafond de déduction déclarant 2</t>
  </si>
  <si>
    <t xml:space="preserve">6QR Cochez</t>
  </si>
  <si>
    <t xml:space="preserve">6QW Cochez</t>
  </si>
  <si>
    <t xml:space="preserve">7UD</t>
  </si>
  <si>
    <t xml:space="preserve">Dépenses d’emploi à domicile</t>
  </si>
  <si>
    <t xml:space="preserve">Aides perçues pour l’emploi à domicile</t>
  </si>
  <si>
    <t xml:space="preserve">7DQ Cochez</t>
  </si>
  <si>
    <t xml:space="preserve">7DG Cochez</t>
  </si>
  <si>
    <t xml:space="preserve">En cas de mariage ou de pacs en 2022, indiquez le montant de l’avance sur réductions et crédits d’impôt perçue par votre conjoint</t>
  </si>
  <si>
    <t xml:space="preserve">Retenue à la source sur les salaires et pensions déjà payée déclarant 1</t>
  </si>
  <si>
    <t xml:space="preserve">Retenue à la source sur les salaires et pensions déjà payée déclarant 2</t>
  </si>
  <si>
    <t xml:space="preserve">Date du déménagement</t>
  </si>
  <si>
    <t xml:space="preserve">Adresse au 1er janvier 2023</t>
  </si>
  <si>
    <t xml:space="preserve">N°</t>
  </si>
  <si>
    <t xml:space="preserve">Rue</t>
  </si>
  <si>
    <t xml:space="preserve">Code postal</t>
  </si>
  <si>
    <t xml:space="preserve">Commune</t>
  </si>
  <si>
    <t xml:space="preserve">APPT N°</t>
  </si>
  <si>
    <t xml:space="preserve">Étage</t>
  </si>
  <si>
    <t xml:space="preserve">Escalier</t>
  </si>
  <si>
    <t xml:space="preserve">Bâtiment</t>
  </si>
  <si>
    <t xml:space="preserve">Résidence</t>
  </si>
  <si>
    <t xml:space="preserve">NB pièces</t>
  </si>
  <si>
    <t xml:space="preserve">Propriétaire</t>
  </si>
  <si>
    <t xml:space="preserve">Locataire</t>
  </si>
  <si>
    <t xml:space="preserve">Colocataire</t>
  </si>
  <si>
    <t xml:space="preserve">Hébergé gratuitement</t>
  </si>
  <si>
    <t xml:space="preserve">Adresse actuelle</t>
  </si>
  <si>
    <t xml:space="preserve">Appt N°</t>
  </si>
  <si>
    <t xml:space="preserve">Signature du ou des déclarants</t>
  </si>
  <si>
    <t xml:space="preserve">À</t>
  </si>
  <si>
    <t xml:space="preserve">15 20 042 651 078</t>
  </si>
  <si>
    <t xml:space="preserve">9 993 265
440 PROM DES ANGLAIS
06200 NICE</t>
  </si>
  <si>
    <t xml:space="preserve">PALOIS</t>
  </si>
  <si>
    <t xml:space="preserve">DANIELLE</t>
  </si>
  <si>
    <t xml:space="preserve">12/08/1953</t>
  </si>
  <si>
    <t xml:space="preserve">15 AURILLAC</t>
  </si>
  <si>
    <t xml:space="preserve">440 PROM DES ANGLAIS 06200 NICE</t>
  </si>
  <si>
    <t xml:space="preserve">-célibataire.
ez pas d'enfant ni de personne à charge.
ations dont l'administration a connaissance à ce jour au titre de 2022 sont imprimées ci-dessous dans la limite de l'espace disponible.
complétez le cas échéant votre déclaration sur impots.gouv.fr.
NTS ET SALAIRES
DECLARANT 1-TOTAL:
gidal et fils principal -Salaires:
gidal et fils principal s-Salaires:
UPPLEMENTAIRES EXONEREES
IPPLEMENTAIRES EXONEREES-DECLARANT 1-TOTAL:
gidal et fils principal -Heures supplémentaires exonérées:
idal et fils principals-Heures supplémentaires exonérées
9014
5804
3210
271
196
75</t>
  </si>
  <si>
    <t xml:space="preserve">блы 180121</t>
  </si>
  <si>
    <t xml:space="preserve">12-08-1970</t>
  </si>
  <si>
    <r>
      <rPr>
        <sz val="11"/>
        <color rgb="FF000000"/>
        <rFont val="Noto Sans CJK SC"/>
        <family val="2"/>
        <charset val="1"/>
      </rPr>
      <t xml:space="preserve">《
</t>
    </r>
    <r>
      <rPr>
        <sz val="11"/>
        <color rgb="FF000000"/>
        <rFont val="Arial"/>
        <family val="0"/>
        <charset val="1"/>
      </rPr>
      <t xml:space="preserve">2022</t>
    </r>
  </si>
  <si>
    <t xml:space="preserve">13/03/20 22</t>
  </si>
  <si>
    <r>
      <rPr>
        <sz val="11"/>
        <color rgb="FF000000"/>
        <rFont val="Noto Sans CJK SC"/>
        <family val="2"/>
        <charset val="1"/>
      </rPr>
      <t xml:space="preserve">트
</t>
    </r>
    <r>
      <rPr>
        <sz val="11"/>
        <color rgb="FF000000"/>
        <rFont val="Arial"/>
        <family val="0"/>
        <charset val="1"/>
      </rPr>
      <t xml:space="preserve">2022</t>
    </r>
  </si>
  <si>
    <t xml:space="preserve">加</t>
  </si>
  <si>
    <t xml:space="preserve">d'</t>
  </si>
  <si>
    <t xml:space="preserve">Martin Jules</t>
  </si>
  <si>
    <t xml:space="preserve">131031830</t>
  </si>
  <si>
    <t xml:space="preserve">Lille</t>
  </si>
  <si>
    <t xml:space="preserve">C (DGFIP)- NE PAS DIFFUSER</t>
  </si>
  <si>
    <t xml:space="preserve">Stef=</t>
  </si>
  <si>
    <t xml:space="preserve">-43,12</t>
  </si>
  <si>
    <t xml:space="preserve">sstr</t>
  </si>
  <si>
    <t xml:space="preserve">273</t>
  </si>
  <si>
    <t xml:space="preserve">YOU
put Hiançais
O impotegar
un e yo In</t>
  </si>
  <si>
    <t xml:space="preserve">M
25 ENFANT</t>
  </si>
  <si>
    <t xml:space="preserve">uns mineurs, USLETIDOR
DOU</t>
  </si>
  <si>
    <t xml:space="preserve">20 031</t>
  </si>
  <si>
    <t xml:space="preserve">NOM</t>
  </si>
  <si>
    <t xml:space="preserve">NOM DE Color IRE</t>
  </si>
  <si>
    <t xml:space="preserve">002 2023</t>
  </si>
  <si>
    <t xml:space="preserve">de Paris.</t>
  </si>
  <si>
    <t xml:space="preserve">戴</t>
  </si>
  <si>
    <t xml:space="preserve">- аст</t>
  </si>
  <si>
    <t xml:space="preserve">E
Les bleuets</t>
  </si>
  <si>
    <t xml:space="preserve">Denis
ROPRIETE DU SDNC (DGFIP) - NE PAS</t>
  </si>
  <si>
    <t xml:space="preserve">DIFFUSER</t>
  </si>
  <si>
    <t xml:space="preserve">30 04 201 437 244</t>
  </si>
  <si>
    <t xml:space="preserve">9 995 541
30 BD NOTRE DAME
06600 ANTIRES</t>
  </si>
  <si>
    <t xml:space="preserve">CHARME</t>
  </si>
  <si>
    <t xml:space="preserve">SITU CHARME</t>
  </si>
  <si>
    <t xml:space="preserve">ROBERTA</t>
  </si>
  <si>
    <t xml:space="preserve">24/03/1980</t>
  </si>
  <si>
    <t xml:space="preserve">99 BELGIQUE</t>
  </si>
  <si>
    <t xml:space="preserve">30 BD NOTRE DAME 06600 ANTIBES</t>
  </si>
  <si>
    <t xml:space="preserve">FR76300030230
XXXXX6157</t>
  </si>
  <si>
    <t xml:space="preserve">divorcée ou séparée.
ez pas d'enfant ni de personne à charge.</t>
  </si>
  <si>
    <t xml:space="preserve">×4/12/201
2022</t>
  </si>
  <si>
    <t xml:space="preserve">4266728</t>
  </si>
  <si>
    <t xml:space="preserve">1.0</t>
  </si>
  <si>
    <t xml:space="preserve">99 2012</t>
  </si>
  <si>
    <t xml:space="preserve">SAMAN</t>
  </si>
  <si>
    <t xml:space="preserve">VALS Manuel</t>
  </si>
  <si>
    <t xml:space="preserve">16/05
6667
FEPAGUE</t>
  </si>
  <si>
    <t xml:space="preserve">Seville
TRUMP
ESPAGNE</t>
  </si>
  <si>
    <t xml:space="preserve">TRUMP
Donald</t>
  </si>
  <si>
    <t xml:space="preserve">14/2/2012
irn</t>
  </si>
  <si>
    <t xml:space="preserve">chicago / USA</t>
  </si>
  <si>
    <t xml:space="preserve">1922</t>
  </si>
  <si>
    <t xml:space="preserve">NOUT Adrien 01/02/1922</t>
  </si>
  <si>
    <t xml:space="preserve">USSOPL Alain</t>
  </si>
  <si>
    <t xml:space="preserve">C (DGFIP NE PAS DIFFUSERO /2000</t>
  </si>
  <si>
    <t xml:space="preserve">CA TESTE DE BUC</t>
  </si>
  <si>
    <t xml:space="preserve">142264</t>
  </si>
  <si>
    <t xml:space="preserve">-112 422</t>
  </si>
  <si>
    <t xml:space="preserve">पम्प</t>
  </si>
  <si>
    <t xml:space="preserve">Brocc</t>
  </si>
  <si>
    <t xml:space="preserve">546</t>
  </si>
  <si>
    <t xml:space="preserve">-4266</t>
  </si>
  <si>
    <t xml:space="preserve">पर 2</t>
  </si>
  <si>
    <t xml:space="preserve">-142</t>
  </si>
  <si>
    <t xml:space="preserve">4237</t>
  </si>
  <si>
    <t xml:space="preserve">241</t>
  </si>
  <si>
    <t xml:space="preserve">ㄷㄷ</t>
  </si>
  <si>
    <t xml:space="preserve">七七</t>
  </si>
  <si>
    <t xml:space="preserve">أما</t>
  </si>
  <si>
    <t xml:space="preserve">Tidliçais
Jack lang -4 rue de Copernic Antibes
egar</t>
  </si>
  <si>
    <t xml:space="preserve">mis manicurs, uscenio!</t>
  </si>
  <si>
    <t xml:space="preserve">39 07
S</t>
  </si>
  <si>
    <t xml:space="preserve">NOM DE</t>
  </si>
  <si>
    <t xml:space="preserve">NOM DI COinr
BE</t>
  </si>
  <si>
    <t xml:space="preserve">"Antibs
ROPRIETE DU SDNC (DGFIP) - NE PAS</t>
  </si>
  <si>
    <t xml:space="preserve">06/06/2023
DIFFUSER
ошо
e
сочи</t>
  </si>
  <si>
    <t xml:space="preserve">30 04 236 769 317</t>
  </si>
  <si>
    <t xml:space="preserve">9 999 306
MTE DE FRANCE
06800 CAGNES SUR MER</t>
  </si>
  <si>
    <t xml:space="preserve">MACRON
Nom de naissance: LEILA</t>
  </si>
  <si>
    <t xml:space="preserve">MACRON
Nom d'usage : MACRON</t>
  </si>
  <si>
    <t xml:space="preserve">EMANUEL
Prénoms: BRIGITTE</t>
  </si>
  <si>
    <t xml:space="preserve">12/01/1965
610
NEX
Date de naissance : 23/10/1945</t>
  </si>
  <si>
    <t xml:space="preserve">57 METZ 54 NANCY
Lieu de naissance : 54 NANCY</t>
  </si>
  <si>
    <t xml:space="preserve">MTE DE FRANCE 06800 CAGNES SUR MER</t>
  </si>
  <si>
    <t xml:space="preserve">mariés.
ez pas d'enfant ni de personne à charge.
4 enfants à charge</t>
  </si>
  <si>
    <t xml:space="preserve">12/01/1965</t>
  </si>
  <si>
    <t xml:space="preserve">NANCY</t>
  </si>
  <si>
    <t xml:space="preserve">LOCY</t>
  </si>
  <si>
    <t xml:space="preserve">2006 2007</t>
  </si>
  <si>
    <t xml:space="preserve">വിശ</t>
  </si>
  <si>
    <t xml:space="preserve">MACRON Jason</t>
  </si>
  <si>
    <t xml:space="preserve">امر
2006) 06 م</t>
  </si>
  <si>
    <t xml:space="preserve">PARIS
Killia</t>
  </si>
  <si>
    <t xml:space="preserve">MACRON
Kollian</t>
  </si>
  <si>
    <t xml:space="preserve">toor for lov</t>
  </si>
  <si>
    <t xml:space="preserve">MARSEILLE</t>
  </si>
  <si>
    <t xml:space="preserve">Brigitte MACRON
lysée 75008 PARIS</t>
  </si>
  <si>
    <t xml:space="preserve">06/06/ Гого</t>
  </si>
  <si>
    <t xml:space="preserve">PARIS &amp;</t>
  </si>
  <si>
    <t xml:space="preserve">(DGFIP) - NE PAS DIFFUSER</t>
  </si>
  <si>
    <t xml:space="preserve">126444
72</t>
  </si>
  <si>
    <t xml:space="preserve">000 9</t>
  </si>
  <si>
    <t xml:space="preserve">o tr</t>
  </si>
  <si>
    <t xml:space="preserve">5642</t>
  </si>
  <si>
    <t xml:space="preserve">3424</t>
  </si>
  <si>
    <t xml:space="preserve">पराउ</t>
  </si>
  <si>
    <t xml:space="preserve">572</t>
  </si>
  <si>
    <t xml:space="preserve">B C</t>
  </si>
  <si>
    <t xml:space="preserve">869</t>
  </si>
  <si>
    <t xml:space="preserve">- 629</t>
  </si>
  <si>
    <t xml:space="preserve">2466</t>
  </si>
  <si>
    <t xml:space="preserve">- उस</t>
  </si>
  <si>
    <t xml:space="preserve">4.24</t>
  </si>
  <si>
    <t xml:space="preserve">S
670</t>
  </si>
  <si>
    <t xml:space="preserve">4225</t>
  </si>
  <si>
    <t xml:space="preserve">प्रथम
2</t>
  </si>
  <si>
    <t xml:space="preserve">fit to</t>
  </si>
  <si>
    <t xml:space="preserve">unt</t>
  </si>
  <si>
    <t xml:space="preserve">721
+</t>
  </si>
  <si>
    <t xml:space="preserve">fest.</t>
  </si>
  <si>
    <t xml:space="preserve">ทาว</t>
  </si>
  <si>
    <t xml:space="preserve">4942</t>
  </si>
  <si>
    <t xml:space="preserve">러기</t>
  </si>
  <si>
    <t xml:space="preserve">xti</t>
  </si>
  <si>
    <t xml:space="preserve">14722</t>
  </si>
  <si>
    <t xml:space="preserve">4722</t>
  </si>
  <si>
    <t xml:space="preserve">2066</t>
  </si>
  <si>
    <t xml:space="preserve">t888.</t>
  </si>
  <si>
    <t xml:space="preserve">242)</t>
  </si>
  <si>
    <t xml:space="preserve">परप</t>
  </si>
  <si>
    <t xml:space="preserve">bhhlג</t>
  </si>
  <si>
    <t xml:space="preserve">"MACRON Viviane.
-14 rue du Hlail 750067a
-</t>
  </si>
  <si>
    <t xml:space="preserve">micurs, USL</t>
  </si>
  <si>
    <t xml:space="preserve">IT
227</t>
  </si>
  <si>
    <t xml:space="preserve">5 426</t>
  </si>
  <si>
    <t xml:space="preserve">966</t>
  </si>
  <si>
    <t xml:space="preserve">18 439</t>
  </si>
  <si>
    <t xml:space="preserve">5 42</t>
  </si>
  <si>
    <t xml:space="preserve">6299</t>
  </si>
  <si>
    <t xml:space="preserve">3262</t>
  </si>
  <si>
    <t xml:space="preserve">оно
04 0 1 2 0 2 2
2022</t>
  </si>
  <si>
    <t xml:space="preserve">me Noelle Dumphy</t>
  </si>
  <si>
    <t xml:space="preserve">toast</t>
  </si>
  <si>
    <t xml:space="preserve">Ч</t>
  </si>
  <si>
    <t xml:space="preserve">प</t>
  </si>
  <si>
    <t xml:space="preserve">IT
В</t>
  </si>
  <si>
    <t xml:space="preserve">- à droite toute</t>
  </si>
  <si>
    <t xml:space="preserve">STRAUSS KHAN
NOM DU PR</t>
  </si>
  <si>
    <t xml:space="preserve">NOM DU COD
IRE</t>
  </si>
  <si>
    <t xml:space="preserve">yo191</t>
  </si>
  <si>
    <t xml:space="preserve">Paris
ROPRIETE DU SDNC (DGFIP) - NE PAS</t>
  </si>
  <si>
    <t xml:space="preserve">DIFFUSER
mentracion</t>
  </si>
  <si>
    <t xml:space="preserve">30 04 151 753 127</t>
  </si>
  <si>
    <t xml:space="preserve">9 996 669
20 RUE DU BATEAU
06600 ANTIRES</t>
  </si>
  <si>
    <t xml:space="preserve">PRONOM</t>
  </si>
  <si>
    <t xml:space="preserve">Pirate</t>
  </si>
  <si>
    <t xml:space="preserve">E JULES</t>
  </si>
  <si>
    <t xml:space="preserve">10/05/1984</t>
  </si>
  <si>
    <t xml:space="preserve">:56 VANNES</t>
  </si>
  <si>
    <t xml:space="preserve">20 RUE DU BATEAU 06600 ANTIBES</t>
  </si>
  <si>
    <t xml:space="preserve">célibataire.
ez pas d'enfant ni de personne à charge.</t>
  </si>
  <si>
    <t xml:space="preserve">&lt;
2022</t>
  </si>
  <si>
    <r>
      <rPr>
        <sz val="11"/>
        <color rgb="FF000000"/>
        <rFont val="Noto Sans CJK SC"/>
        <family val="2"/>
        <charset val="1"/>
      </rPr>
      <t xml:space="preserve">르
</t>
    </r>
    <r>
      <rPr>
        <sz val="11"/>
        <color rgb="FF000000"/>
        <rFont val="Arial"/>
        <family val="0"/>
        <charset val="1"/>
      </rPr>
      <t xml:space="preserve">2022</t>
    </r>
  </si>
  <si>
    <t xml:space="preserve">Magpa</t>
  </si>
  <si>
    <t xml:space="preserve">Pinate
Bobby</t>
  </si>
  <si>
    <t xml:space="preserve">C (DGFIP)-NE BAS DIFFUSER 02</t>
  </si>
  <si>
    <t xml:space="preserve">Caraibes</t>
  </si>
  <si>
    <t xml:space="preserve">53309</t>
  </si>
  <si>
    <t xml:space="preserve">20549</t>
  </si>
  <si>
    <t xml:space="preserve">98665</t>
  </si>
  <si>
    <t xml:space="preserve">49009</t>
  </si>
  <si>
    <t xml:space="preserve">193435</t>
  </si>
  <si>
    <t xml:space="preserve">7010</t>
  </si>
  <si>
    <t xml:space="preserve">よのうその</t>
  </si>
  <si>
    <t xml:space="preserve">980:</t>
  </si>
  <si>
    <t xml:space="preserve">6800</t>
  </si>
  <si>
    <t xml:space="preserve">60098</t>
  </si>
  <si>
    <t xml:space="preserve">60664</t>
  </si>
  <si>
    <t xml:space="preserve">2226</t>
  </si>
  <si>
    <t xml:space="preserve">126808</t>
  </si>
  <si>
    <t xml:space="preserve">93439</t>
  </si>
  <si>
    <t xml:space="preserve">12336</t>
  </si>
  <si>
    <t xml:space="preserve">45405.</t>
  </si>
  <si>
    <t xml:space="preserve">-40500</t>
  </si>
  <si>
    <t xml:space="preserve">8606</t>
  </si>
  <si>
    <t xml:space="preserve">8823</t>
  </si>
  <si>
    <t xml:space="preserve">5 50 028</t>
  </si>
  <si>
    <t xml:space="preserve">1 год</t>
  </si>
  <si>
    <t xml:space="preserve">8203</t>
  </si>
  <si>
    <t xml:space="preserve">90996</t>
  </si>
  <si>
    <t xml:space="preserve">100 033</t>
  </si>
  <si>
    <t xml:space="preserve">61689</t>
  </si>
  <si>
    <t xml:space="preserve">2301</t>
  </si>
  <si>
    <t xml:space="preserve">그</t>
  </si>
  <si>
    <t xml:space="preserve">99092</t>
  </si>
  <si>
    <t xml:space="preserve">2-07774</t>
  </si>
  <si>
    <t xml:space="preserve">8003</t>
  </si>
  <si>
    <t xml:space="preserve">18010</t>
  </si>
  <si>
    <t xml:space="preserve">72721</t>
  </si>
  <si>
    <t xml:space="preserve">600 901
a</t>
  </si>
  <si>
    <t xml:space="preserve">16023</t>
  </si>
  <si>
    <t xml:space="preserve">10 015</t>
  </si>
  <si>
    <t xml:space="preserve">28992</t>
  </si>
  <si>
    <t xml:space="preserve">62340</t>
  </si>
  <si>
    <t xml:space="preserve">122370</t>
  </si>
  <si>
    <t xml:space="preserve">80144</t>
  </si>
  <si>
    <t xml:space="preserve">2tobe</t>
  </si>
  <si>
    <t xml:space="preserve">33 992</t>
  </si>
  <si>
    <t xml:space="preserve">77689</t>
  </si>
  <si>
    <t xml:space="preserve">+153039</t>
  </si>
  <si>
    <t xml:space="preserve">30 231</t>
  </si>
  <si>
    <t xml:space="preserve">125 032</t>
  </si>
  <si>
    <t xml:space="preserve">33000</t>
  </si>
  <si>
    <t xml:space="preserve">90 016</t>
  </si>
  <si>
    <t xml:space="preserve">789 99</t>
  </si>
  <si>
    <t xml:space="preserve">24082</t>
  </si>
  <si>
    <t xml:space="preserve">UFO a un credit O Tipuregar
sigueu vodu
********* 4BK</t>
  </si>
  <si>
    <t xml:space="preserve">uns minicurs, uscenoon</t>
  </si>
  <si>
    <t xml:space="preserve">23 717</t>
  </si>
  <si>
    <t xml:space="preserve">NOM DU PRO</t>
  </si>
  <si>
    <t xml:space="preserve">NOM DU counc</t>
  </si>
  <si>
    <t xml:space="preserve">GE
51</t>
  </si>
  <si>
    <t xml:space="preserve">Antibes
OPRIETE DU SONC (DGFIP) - NE PAS</t>
  </si>
  <si>
    <t xml:space="preserve">DIFFUSER
28 Avril 2022</t>
  </si>
  <si>
    <t xml:space="preserve">30 04 071 410 011</t>
  </si>
  <si>
    <t xml:space="preserve">9 995 041
50 RES LE NEGRESCO
06500 NICE</t>
  </si>
  <si>
    <t xml:space="preserve">ISTH-QUZ
Nom de naissance: GTREFTR</t>
  </si>
  <si>
    <t xml:space="preserve">ISTH-QUZ
Nom d'usage: ISTH-QUZ</t>
  </si>
  <si>
    <t xml:space="preserve">:QUZ
Prénoms: LOUISE</t>
  </si>
  <si>
    <t xml:space="preserve">03/01/1974
Date de naissance: 09/09/1975</t>
  </si>
  <si>
    <t xml:space="preserve">57 METZ
Lieu de naissance : 57 METZ</t>
  </si>
  <si>
    <t xml:space="preserve">50 RES LE NEGRESCO 06500 NICE</t>
  </si>
  <si>
    <t xml:space="preserve">mariés.
ez pas d'enfant ni de personne à charge.</t>
  </si>
  <si>
    <t xml:space="preserve">091091 1975</t>
  </si>
  <si>
    <t xml:space="preserve">57</t>
  </si>
  <si>
    <t xml:space="preserve">ПетZ</t>
  </si>
  <si>
    <t xml:space="preserve">htbrivo 18.0</t>
  </si>
  <si>
    <t xml:space="preserve">Пете</t>
  </si>
  <si>
    <r>
      <rPr>
        <sz val="11"/>
        <color rgb="FF000000"/>
        <rFont val="Noto Sans CJK SC"/>
        <family val="2"/>
        <charset val="1"/>
      </rPr>
      <t xml:space="preserve">大
</t>
    </r>
    <r>
      <rPr>
        <sz val="11"/>
        <color rgb="FF000000"/>
        <rFont val="Arial"/>
        <family val="0"/>
        <charset val="1"/>
      </rPr>
      <t xml:space="preserve">2022</t>
    </r>
  </si>
  <si>
    <r>
      <rPr>
        <sz val="11"/>
        <color rgb="FF000000"/>
        <rFont val="Noto Sans CJK SC"/>
        <family val="2"/>
        <charset val="1"/>
      </rPr>
      <t xml:space="preserve">브
</t>
    </r>
    <r>
      <rPr>
        <sz val="11"/>
        <color rgb="FF000000"/>
        <rFont val="Arial"/>
        <family val="0"/>
        <charset val="1"/>
      </rPr>
      <t xml:space="preserve">2022</t>
    </r>
  </si>
  <si>
    <t xml:space="preserve">Comit</t>
  </si>
  <si>
    <t xml:space="preserve">マイ</t>
  </si>
  <si>
    <t xml:space="preserve">rourn</t>
  </si>
  <si>
    <t xml:space="preserve">3122</t>
  </si>
  <si>
    <t xml:space="preserve">43 44</t>
  </si>
  <si>
    <t xml:space="preserve">νι??</t>
  </si>
  <si>
    <t xml:space="preserve">-31679</t>
  </si>
  <si>
    <t xml:space="preserve">3
(59</t>
  </si>
  <si>
    <t xml:space="preserve">9517</t>
  </si>
  <si>
    <t xml:space="preserve">3117</t>
  </si>
  <si>
    <t xml:space="preserve">4631</t>
  </si>
  <si>
    <t xml:space="preserve">title=</t>
  </si>
  <si>
    <t xml:space="preserve">гом
11</t>
  </si>
  <si>
    <t xml:space="preserve">8/2
L</t>
  </si>
  <si>
    <t xml:space="preserve">4197</t>
  </si>
  <si>
    <r>
      <rPr>
        <sz val="11"/>
        <color rgb="FF000000"/>
        <rFont val="Arial"/>
        <family val="0"/>
        <charset val="1"/>
      </rPr>
      <t xml:space="preserve">9/</t>
    </r>
    <r>
      <rPr>
        <sz val="11"/>
        <color rgb="FF000000"/>
        <rFont val="Noto Sans CJK SC"/>
        <family val="2"/>
        <charset val="1"/>
      </rPr>
      <t xml:space="preserve">구
</t>
    </r>
    <r>
      <rPr>
        <sz val="11"/>
        <color rgb="FF000000"/>
        <rFont val="Arial"/>
        <family val="0"/>
        <charset val="1"/>
      </rPr>
      <t xml:space="preserve">TR</t>
    </r>
  </si>
  <si>
    <t xml:space="preserve">B
MEZ</t>
  </si>
  <si>
    <t xml:space="preserve">घल</t>
  </si>
  <si>
    <t xml:space="preserve">9/28</t>
  </si>
  <si>
    <t xml:space="preserve">92/S</t>
  </si>
  <si>
    <t xml:space="preserve">hit</t>
  </si>
  <si>
    <t xml:space="preserve">€16</t>
  </si>
  <si>
    <t xml:space="preserve">8216</t>
  </si>
  <si>
    <t xml:space="preserve">6178</t>
  </si>
  <si>
    <t xml:space="preserve">зто</t>
  </si>
  <si>
    <t xml:space="preserve">S
2953</t>
  </si>
  <si>
    <t xml:space="preserve">E
SIZ</t>
  </si>
  <si>
    <t xml:space="preserve">gr7</t>
  </si>
  <si>
    <t xml:space="preserve">4313</t>
  </si>
  <si>
    <t xml:space="preserve">76
13</t>
  </si>
  <si>
    <t xml:space="preserve">az</t>
  </si>
  <si>
    <t xml:space="preserve">- 9928</t>
  </si>
  <si>
    <t xml:space="preserve">4315</t>
  </si>
  <si>
    <t xml:space="preserve">7842</t>
  </si>
  <si>
    <t xml:space="preserve">3
19</t>
  </si>
  <si>
    <t xml:space="preserve">9116</t>
  </si>
  <si>
    <t xml:space="preserve">9953</t>
  </si>
  <si>
    <t xml:space="preserve">そらか</t>
  </si>
  <si>
    <t xml:space="preserve">१६३</t>
  </si>
  <si>
    <t xml:space="preserve">6129
гд</t>
  </si>
  <si>
    <t xml:space="preserve">для</t>
  </si>
  <si>
    <t xml:space="preserve">373</t>
  </si>
  <si>
    <t xml:space="preserve">-4140</t>
  </si>
  <si>
    <t xml:space="preserve">oro a un deak a potegar
ipot italiçais
om 4BA</t>
  </si>
  <si>
    <t xml:space="preserve">47134</t>
  </si>
  <si>
    <t xml:space="preserve">г</t>
  </si>
  <si>
    <t xml:space="preserve">3619</t>
  </si>
  <si>
    <t xml:space="preserve">-
315</t>
  </si>
  <si>
    <t xml:space="preserve">unts manicurs, Oscerfor</t>
  </si>
  <si>
    <t xml:space="preserve">m
-128</t>
  </si>
  <si>
    <t xml:space="preserve">5 631</t>
  </si>
  <si>
    <t xml:space="preserve">²</t>
  </si>
  <si>
    <t xml:space="preserve">зг</t>
  </si>
  <si>
    <t xml:space="preserve">9123</t>
  </si>
  <si>
    <t xml:space="preserve">6112:</t>
  </si>
  <si>
    <t xml:space="preserve">NOM DEL
IDE</t>
  </si>
  <si>
    <t xml:space="preserve">NOM DI COLOCATAIRE</t>
  </si>
  <si>
    <t xml:space="preserve">49</t>
  </si>
  <si>
    <t xml:space="preserve">5
10/06/2013</t>
  </si>
  <si>
    <t xml:space="preserve">NICE
COPRIETE DU SDNC (DGFIP) - NE PAS</t>
  </si>
  <si>
    <t xml:space="preserve">30 04 066 727 438</t>
  </si>
  <si>
    <t xml:space="preserve">9 998 800
1 AV ARISTIDE BRIAND
06500 MENTON</t>
  </si>
  <si>
    <t xml:space="preserve">PLESSYROBINSSON
Nom de naissance: GUSTAVE GUSTAF</t>
  </si>
  <si>
    <t xml:space="preserve">PLESSY
Nom d'usage: CHANGEMENT NOM USAGE</t>
  </si>
  <si>
    <t xml:space="preserve">JEAN
Prénoms: EVELINE</t>
  </si>
  <si>
    <t xml:space="preserve">25/06/1922
Date de naissance : 03/09/1925</t>
  </si>
  <si>
    <t xml:space="preserve">971 BASSE-TERRE
Lieu de naissance: 971 STE ANNE</t>
  </si>
  <si>
    <t xml:space="preserve">1 AV ARISTIDE BRIAND 06500 MENTON
5070400700</t>
  </si>
  <si>
    <t xml:space="preserve">FR7610278063650XXXXXXXX0107
mail.com
Mél déclarant 2: test.ia.tdir@gmail.com</t>
  </si>
  <si>
    <t xml:space="preserve">mariés,
ez pas d'enfant ni de personne à charge.
Vous bénéficiez d'une demi part au titre de la case : P.</t>
  </si>
  <si>
    <t xml:space="preserve">cui</t>
  </si>
  <si>
    <t xml:space="preserve">C(DGFIP)- NE PAS DIFFUSER</t>
  </si>
  <si>
    <t xml:space="preserve">236675</t>
  </si>
  <si>
    <t xml:space="preserve">995th
+</t>
  </si>
  <si>
    <t xml:space="preserve">314</t>
  </si>
  <si>
    <t xml:space="preserve">-99,9</t>
  </si>
  <si>
    <t xml:space="preserve">tttt</t>
  </si>
  <si>
    <t xml:space="preserve">ειν
E</t>
  </si>
  <si>
    <t xml:space="preserve">1956</t>
  </si>
  <si>
    <t xml:space="preserve">10 11 12</t>
  </si>
  <si>
    <t xml:space="preserve">12416</t>
  </si>
  <si>
    <t xml:space="preserve">ΕΣ</t>
  </si>
  <si>
    <t xml:space="preserve">•1991</t>
  </si>
  <si>
    <t xml:space="preserve">478</t>
  </si>
  <si>
    <t xml:space="preserve">-32</t>
  </si>
  <si>
    <t xml:space="preserve">713</t>
  </si>
  <si>
    <t xml:space="preserve">3266</t>
  </si>
  <si>
    <t xml:space="preserve">s3679</t>
  </si>
  <si>
    <t xml:space="preserve">9357</t>
  </si>
  <si>
    <t xml:space="preserve">4458</t>
  </si>
  <si>
    <t xml:space="preserve">4459</t>
  </si>
  <si>
    <t xml:space="preserve">9119</t>
  </si>
  <si>
    <t xml:space="preserve">that</t>
  </si>
  <si>
    <t xml:space="preserve">9/20</t>
  </si>
  <si>
    <t xml:space="preserve">3156</t>
  </si>
  <si>
    <t xml:space="preserve">6157</t>
  </si>
  <si>
    <t xml:space="preserve">3757</t>
  </si>
  <si>
    <t xml:space="preserve">3524</t>
  </si>
  <si>
    <t xml:space="preserve">9253</t>
  </si>
  <si>
    <t xml:space="preserve">9853</t>
  </si>
  <si>
    <t xml:space="preserve">19234</t>
  </si>
  <si>
    <t xml:space="preserve">6794</t>
  </si>
  <si>
    <t xml:space="preserve">лола лг</t>
  </si>
  <si>
    <t xml:space="preserve">118119</t>
  </si>
  <si>
    <t xml:space="preserve">9613</t>
  </si>
  <si>
    <t xml:space="preserve">teh</t>
  </si>
  <si>
    <t xml:space="preserve">6140</t>
  </si>
  <si>
    <t xml:space="preserve">9118</t>
  </si>
  <si>
    <t xml:space="preserve">エレカ</t>
  </si>
  <si>
    <t xml:space="preserve">3617</t>
  </si>
  <si>
    <t xml:space="preserve">9
18</t>
  </si>
  <si>
    <t xml:space="preserve">uToit aon deuR U pot egar
por Hançais.....</t>
  </si>
  <si>
    <t xml:space="preserve">з 313</t>
  </si>
  <si>
    <t xml:space="preserve">Ly</t>
  </si>
  <si>
    <t xml:space="preserve">6652</t>
  </si>
  <si>
    <r>
      <rPr>
        <sz val="11"/>
        <color rgb="FF000000"/>
        <rFont val="Arial"/>
        <family val="0"/>
        <charset val="1"/>
      </rPr>
      <t xml:space="preserve">-3</t>
    </r>
    <r>
      <rPr>
        <sz val="11"/>
        <color rgb="FF000000"/>
        <rFont val="Noto Sans CJK SC"/>
        <family val="2"/>
        <charset val="1"/>
      </rPr>
      <t xml:space="preserve">개</t>
    </r>
  </si>
  <si>
    <t xml:space="preserve">1-3
2 312</t>
  </si>
  <si>
    <t xml:space="preserve">515</t>
  </si>
  <si>
    <t xml:space="preserve">mieurs, USCETUR</t>
  </si>
  <si>
    <t xml:space="preserve">解</t>
  </si>
  <si>
    <t xml:space="preserve">NOW</t>
  </si>
  <si>
    <t xml:space="preserve">NOM DE COLDE</t>
  </si>
  <si>
    <t xml:space="preserve">SE
ES</t>
  </si>
  <si>
    <t xml:space="preserve">Menton
Пем
OPRIETE DU SDNC (DGFIP) - NE PAS</t>
  </si>
  <si>
    <t xml:space="preserve">10/05/2023
DIFFUSER</t>
  </si>
  <si>
    <t xml:space="preserve">30 04 264 875 318</t>
  </si>
  <si>
    <t xml:space="preserve">9 997 147
67 CHE DES LISERONS
06600 ANTIRES</t>
  </si>
  <si>
    <t xml:space="preserve">MESANGE
MARIAGE</t>
  </si>
  <si>
    <t xml:space="preserve">NOIRE</t>
  </si>
  <si>
    <t xml:space="preserve">03/07/1998</t>
  </si>
  <si>
    <t xml:space="preserve">:09 FOIX</t>
  </si>
  <si>
    <t xml:space="preserve">67 CHE DES LISERONS 06600 ANTIBES</t>
  </si>
  <si>
    <t xml:space="preserve">24/12/1999</t>
  </si>
  <si>
    <t xml:space="preserve">x04 03 202 2</t>
  </si>
  <si>
    <t xml:space="preserve">2589720</t>
  </si>
  <si>
    <t xml:space="preserve">H2</t>
  </si>
  <si>
    <t xml:space="preserve">04/до 1221
оч</t>
  </si>
  <si>
    <t xml:space="preserve">foix</t>
  </si>
  <si>
    <t xml:space="preserve">MARAGE
SIMPLET
322</t>
  </si>
  <si>
    <t xml:space="preserve">-08 /11 7 2022</t>
  </si>
  <si>
    <t xml:space="preserve">xx</t>
  </si>
  <si>
    <t xml:space="preserve">ROUGE
MESANGE
1410 8 11871
ANTIBES.</t>
  </si>
  <si>
    <t xml:space="preserve">(DGFIP) NE PAS DIFFUSER</t>
  </si>
  <si>
    <t xml:space="preserve">MARIAGE
Alain</t>
  </si>
  <si>
    <t xml:space="preserve">1410212खप</t>
  </si>
  <si>
    <t xml:space="preserve">18юч
оч</t>
  </si>
  <si>
    <t xml:space="preserve">182054</t>
  </si>
  <si>
    <t xml:space="preserve">ᏂᏚᏂᏉ .</t>
  </si>
  <si>
    <t xml:space="preserve">28420</t>
  </si>
  <si>
    <t xml:space="preserve">185420
-</t>
  </si>
  <si>
    <t xml:space="preserve">45 705</t>
  </si>
  <si>
    <t xml:space="preserve">ALI2</t>
  </si>
  <si>
    <t xml:space="preserve">71512</t>
  </si>
  <si>
    <t xml:space="preserve">14542</t>
  </si>
  <si>
    <t xml:space="preserve">new</t>
  </si>
  <si>
    <t xml:space="preserve">12252</t>
  </si>
  <si>
    <t xml:space="preserve">до
2420</t>
  </si>
  <si>
    <t xml:space="preserve">16411</t>
  </si>
  <si>
    <t xml:space="preserve">- 84502</t>
  </si>
  <si>
    <t xml:space="preserve">32404</t>
  </si>
  <si>
    <t xml:space="preserve">522 704</t>
  </si>
  <si>
    <t xml:space="preserve">.28524</t>
  </si>
  <si>
    <t xml:space="preserve">$11^
120</t>
  </si>
  <si>
    <t xml:space="preserve">18990.</t>
  </si>
  <si>
    <t xml:space="preserve">4अरूप</t>
  </si>
  <si>
    <t xml:space="preserve">40 642</t>
  </si>
  <si>
    <t xml:space="preserve">bith</t>
  </si>
  <si>
    <t xml:space="preserve">27402</t>
  </si>
  <si>
    <t xml:space="preserve">12405</t>
  </si>
  <si>
    <t xml:space="preserve">74200</t>
  </si>
  <si>
    <t xml:space="preserve">144403</t>
  </si>
  <si>
    <t xml:space="preserve">51702</t>
  </si>
  <si>
    <t xml:space="preserve">12450</t>
  </si>
  <si>
    <t xml:space="preserve">445</t>
  </si>
  <si>
    <t xml:space="preserve">hasrt=
5</t>
  </si>
  <si>
    <t xml:space="preserve">12751</t>
  </si>
  <si>
    <t xml:space="preserve">171224</t>
  </si>
  <si>
    <t xml:space="preserve">-12545</t>
  </si>
  <si>
    <t xml:space="preserve">εgt s</t>
  </si>
  <si>
    <t xml:space="preserve">54420</t>
  </si>
  <si>
    <t xml:space="preserve">14380</t>
  </si>
  <si>
    <t xml:space="preserve">:74524</t>
  </si>
  <si>
    <t xml:space="preserve">82431</t>
  </si>
  <si>
    <t xml:space="preserve">23644</t>
  </si>
  <si>
    <t xml:space="preserve">Vancesco
Tipot Hançais....
egal
numan unP HOUD</t>
  </si>
  <si>
    <t xml:space="preserve">12652</t>
  </si>
  <si>
    <t xml:space="preserve">28541</t>
  </si>
  <si>
    <t xml:space="preserve">EX</t>
  </si>
  <si>
    <t xml:space="preserve">his mineurs, Scenour
000</t>
  </si>
  <si>
    <t xml:space="preserve">711288</t>
  </si>
  <si>
    <t xml:space="preserve">316842</t>
  </si>
  <si>
    <t xml:space="preserve">549233</t>
  </si>
  <si>
    <t xml:space="preserve">42627</t>
  </si>
  <si>
    <t xml:space="preserve">5 44841</t>
  </si>
  <si>
    <t xml:space="preserve">esht</t>
  </si>
  <si>
    <t xml:space="preserve">8624</t>
  </si>
  <si>
    <t xml:space="preserve">24600</t>
  </si>
  <si>
    <t xml:space="preserve">NOM DIE rouer
DE</t>
  </si>
  <si>
    <t xml:space="preserve">31
15</t>
  </si>
  <si>
    <t xml:space="preserve">• ANTIBES..
ROPRIETE DU SDNC (DGFIP) - NE PAS</t>
  </si>
  <si>
    <t xml:space="preserve">28 /4 /2
DIFFUSER</t>
  </si>
  <si>
    <t xml:space="preserve">19 35 787 560 497</t>
  </si>
  <si>
    <t xml:space="preserve">9 998 690
2 AV GENERAL DE GAULLE
06130 GRASSE</t>
  </si>
  <si>
    <t xml:space="preserve">BARLA</t>
  </si>
  <si>
    <t xml:space="preserve">MICHEL JEAN NICOLAS FRANCOIS</t>
  </si>
  <si>
    <t xml:space="preserve">27/12/1948 27/02/1948</t>
  </si>
  <si>
    <t xml:space="preserve">06 LA TRINITE
-</t>
  </si>
  <si>
    <t xml:space="preserve">VB 2021 2 AV GENERAL DE GAULLE 06130 GRASSE</t>
  </si>
  <si>
    <t xml:space="preserve">FR7619106006670XXXXXXXX1739</t>
  </si>
  <si>
    <t xml:space="preserve">27/02/лцив</t>
  </si>
  <si>
    <t xml:space="preserve">LA TRINITE</t>
  </si>
  <si>
    <t xml:space="preserve">(
2022</t>
  </si>
  <si>
    <t xml:space="preserve">Лол
02 02 2</t>
  </si>
  <si>
    <t xml:space="preserve">.........283 14 53</t>
  </si>
  <si>
    <t xml:space="preserve">1978</t>
  </si>
  <si>
    <t xml:space="preserve">GAMES</t>
  </si>
  <si>
    <t xml:space="preserve">BARLA
ROSEHONDE</t>
  </si>
  <si>
    <t xml:space="preserve">24/06/1978</t>
  </si>
  <si>
    <t xml:space="preserve">VILLIERS LE
BEL</t>
  </si>
  <si>
    <t xml:space="preserve">28780</t>
  </si>
  <si>
    <t xml:space="preserve">7330</t>
  </si>
  <si>
    <t xml:space="preserve">B 1323</t>
  </si>
  <si>
    <t xml:space="preserve">1232</t>
  </si>
  <si>
    <t xml:space="preserve">В
8го</t>
  </si>
  <si>
    <t xml:space="preserve">аливо</t>
  </si>
  <si>
    <t xml:space="preserve">shho</t>
  </si>
  <si>
    <t xml:space="preserve">7420</t>
  </si>
  <si>
    <t xml:space="preserve">13030</t>
  </si>
  <si>
    <t xml:space="preserve">-1480</t>
  </si>
  <si>
    <t xml:space="preserve">310</t>
  </si>
  <si>
    <t xml:space="preserve">иво</t>
  </si>
  <si>
    <t xml:space="preserve">на
1130</t>
  </si>
  <si>
    <t xml:space="preserve">1270</t>
  </si>
  <si>
    <t xml:space="preserve">13300</t>
  </si>
  <si>
    <t xml:space="preserve">C-
00</t>
  </si>
  <si>
    <t xml:space="preserve">330</t>
  </si>
  <si>
    <t xml:space="preserve">२380</t>
  </si>
  <si>
    <t xml:space="preserve">1920
a</t>
  </si>
  <si>
    <t xml:space="preserve">11212</t>
  </si>
  <si>
    <t xml:space="preserve">358
123</t>
  </si>
  <si>
    <t xml:space="preserve">732</t>
  </si>
  <si>
    <t xml:space="preserve">-144</t>
  </si>
  <si>
    <t xml:space="preserve">-A4
443</t>
  </si>
  <si>
    <t xml:space="preserve">- 330</t>
  </si>
  <si>
    <t xml:space="preserve">320</t>
  </si>
  <si>
    <t xml:space="preserve">potilaliçais
egor
Dupan un &amp; HOID Jur</t>
  </si>
  <si>
    <t xml:space="preserve">A
810</t>
  </si>
  <si>
    <t xml:space="preserve">аго</t>
  </si>
  <si>
    <t xml:space="preserve">олал</t>
  </si>
  <si>
    <t xml:space="preserve">uns mineurs, COLETOUR</t>
  </si>
  <si>
    <t xml:space="preserve">5 14800</t>
  </si>
  <si>
    <t xml:space="preserve">5.
4200</t>
  </si>
  <si>
    <t xml:space="preserve">9.316</t>
  </si>
  <si>
    <t xml:space="preserve">- 9300
2</t>
  </si>
  <si>
    <t xml:space="preserve">"T</t>
  </si>
  <si>
    <t xml:space="preserve">53300</t>
  </si>
  <si>
    <t xml:space="preserve">1480</t>
  </si>
  <si>
    <t xml:space="preserve">4802</t>
  </si>
  <si>
    <t xml:space="preserve">3228</t>
  </si>
  <si>
    <t xml:space="preserve">ᏋᏤᏤᏤ</t>
  </si>
  <si>
    <t xml:space="preserve">νέε</t>
  </si>
  <si>
    <t xml:space="preserve">1432</t>
  </si>
  <si>
    <t xml:space="preserve">362</t>
  </si>
  <si>
    <t xml:space="preserve">DO
19220</t>
  </si>
  <si>
    <t xml:space="preserve">NOM DIL Coun
RE</t>
  </si>
  <si>
    <t xml:space="preserve">s
وو Be A</t>
  </si>
  <si>
    <t xml:space="preserve">30 04 2081 326 218</t>
  </si>
  <si>
    <t xml:space="preserve">9 997 836
42 BD DE LA CROISETTE
06400 CANNES</t>
  </si>
  <si>
    <t xml:space="preserve">FRANCOIS ADONIS</t>
  </si>
  <si>
    <t xml:space="preserve">MANUELLA</t>
  </si>
  <si>
    <t xml:space="preserve">26/11/1962</t>
  </si>
  <si>
    <t xml:space="preserve">99 ESPAGNE</t>
  </si>
  <si>
    <t xml:space="preserve">42 BD DE LA CROISETTE 06400 CANNES</t>
  </si>
  <si>
    <t xml:space="preserve">mail.com</t>
  </si>
  <si>
    <t xml:space="preserve">veuve.
ez pas d'enfant ni de personne à charge,</t>
  </si>
  <si>
    <t xml:space="preserve">26 11 1962</t>
  </si>
  <si>
    <t xml:space="preserve">ALENCON</t>
  </si>
  <si>
    <t xml:space="preserve">13 1 2z 0 2 2</t>
  </si>
  <si>
    <t xml:space="preserve">5453723</t>
  </si>
  <si>
    <t xml:space="preserve">1977
...</t>
  </si>
  <si>
    <t xml:space="preserve">17
2។</t>
  </si>
  <si>
    <t xml:space="preserve">FRANCOIS
Allain</t>
  </si>
  <si>
    <t xml:space="preserve">6 08 2004</t>
  </si>
  <si>
    <t xml:space="preserve">75
PARIS</t>
  </si>
  <si>
    <r>
      <rPr>
        <sz val="11"/>
        <color rgb="FF000000"/>
        <rFont val="Noto Sans CJK SC"/>
        <family val="2"/>
        <charset val="1"/>
      </rPr>
      <t xml:space="preserve">ㅓ</t>
    </r>
    <r>
      <rPr>
        <sz val="11"/>
        <color rgb="FF000000"/>
        <rFont val="Arial"/>
        <family val="0"/>
        <charset val="1"/>
      </rPr>
      <t xml:space="preserve">_/</t>
    </r>
  </si>
  <si>
    <t xml:space="preserve">DURANT
Pic Bue
75
Jacques
PARIS</t>
  </si>
  <si>
    <t xml:space="preserve">19. 01. 2019</t>
  </si>
  <si>
    <t xml:space="preserve">FRANCOIS
Lisa</t>
  </si>
  <si>
    <t xml:space="preserve">(DGFIP)-NEPAS DIFFUSER 3</t>
  </si>
  <si>
    <t xml:space="preserve">06 400
CANNES</t>
  </si>
  <si>
    <t xml:space="preserve">25 014</t>
  </si>
  <si>
    <t xml:space="preserve">Sh8g</t>
  </si>
  <si>
    <t xml:space="preserve">รุ่น32</t>
  </si>
  <si>
    <t xml:space="preserve">739</t>
  </si>
  <si>
    <r>
      <rPr>
        <sz val="11"/>
        <color rgb="FF000000"/>
        <rFont val="Noto Sans CJK SC"/>
        <family val="2"/>
        <charset val="1"/>
      </rPr>
      <t xml:space="preserve">七</t>
    </r>
    <r>
      <rPr>
        <sz val="11"/>
        <color rgb="FF000000"/>
        <rFont val="Arial"/>
        <family val="0"/>
        <charset val="1"/>
      </rPr>
      <t xml:space="preserve">g</t>
    </r>
  </si>
  <si>
    <t xml:space="preserve">2725</t>
  </si>
  <si>
    <t xml:space="preserve">5272</t>
  </si>
  <si>
    <t xml:space="preserve">B
JEZ
438</t>
  </si>
  <si>
    <t xml:space="preserve">6 245</t>
  </si>
  <si>
    <t xml:space="preserve">927</t>
  </si>
  <si>
    <t xml:space="preserve">къв н</t>
  </si>
  <si>
    <t xml:space="preserve">2768</t>
  </si>
  <si>
    <t xml:space="preserve">912</t>
  </si>
  <si>
    <t xml:space="preserve">पड़ो</t>
  </si>
  <si>
    <t xml:space="preserve">A
672</t>
  </si>
  <si>
    <t xml:space="preserve">18.000</t>
  </si>
  <si>
    <t xml:space="preserve">3927</t>
  </si>
  <si>
    <t xml:space="preserve">100 000</t>
  </si>
  <si>
    <t xml:space="preserve">3 542</t>
  </si>
  <si>
    <t xml:space="preserve">115.</t>
  </si>
  <si>
    <t xml:space="preserve">+3745</t>
  </si>
  <si>
    <t xml:space="preserve">3216</t>
  </si>
  <si>
    <t xml:space="preserve">1 800</t>
  </si>
  <si>
    <t xml:space="preserve">667</t>
  </si>
  <si>
    <t xml:space="preserve">นร</t>
  </si>
  <si>
    <t xml:space="preserve">1 538</t>
  </si>
  <si>
    <t xml:space="preserve">3.200</t>
  </si>
  <si>
    <t xml:space="preserve">njinan pOP HOID Jup
pot egar a
pot français
уль</t>
  </si>
  <si>
    <t xml:space="preserve">24 215</t>
  </si>
  <si>
    <t xml:space="preserve">3 ц
40</t>
  </si>
  <si>
    <t xml:space="preserve">66
000 99</t>
  </si>
  <si>
    <t xml:space="preserve">uns mincurs, astentul</t>
  </si>
  <si>
    <t xml:space="preserve">IT
3972</t>
  </si>
  <si>
    <t xml:space="preserve">S
5432</t>
  </si>
  <si>
    <t xml:space="preserve">5
4215</t>
  </si>
  <si>
    <t xml:space="preserve">279</t>
  </si>
  <si>
    <t xml:space="preserve">N.
2</t>
  </si>
  <si>
    <t xml:space="preserve">672</t>
  </si>
  <si>
    <t xml:space="preserve">Կ 3</t>
  </si>
  <si>
    <t xml:space="preserve">NOM DULCOLDE
DEATAIRE</t>
  </si>
  <si>
    <t xml:space="preserve">15 0 3 2 0 2 3</t>
  </si>
  <si>
    <t xml:space="preserve">10°</t>
  </si>
  <si>
    <t xml:space="preserve">du
Centre</t>
  </si>
  <si>
    <t xml:space="preserve">78.000</t>
  </si>
  <si>
    <t xml:space="preserve">19
#1</t>
  </si>
  <si>
    <t xml:space="preserve">Cannes
ROPRIETE DU SDNC (DGFIP) - NE PAS</t>
  </si>
  <si>
    <t xml:space="preserve">DIFFUSER
06
Par
2023</t>
  </si>
  <si>
    <t xml:space="preserve">30 04 099 320 327</t>
  </si>
  <si>
    <t xml:space="preserve">9 993 767
6 AV BRANLY
06400 CANNES</t>
  </si>
  <si>
    <t xml:space="preserve">ELECTRE ADONIS</t>
  </si>
  <si>
    <t xml:space="preserve">ELECTRE GALLUP ADONIS</t>
  </si>
  <si>
    <t xml:space="preserve">FRANCINE</t>
  </si>
  <si>
    <t xml:space="preserve">16/04/1936</t>
  </si>
  <si>
    <t xml:space="preserve">99 BENIN</t>
  </si>
  <si>
    <t xml:space="preserve">6 AV BRANLY 06400 CANNES</t>
  </si>
  <si>
    <t xml:space="preserve">veuve.
EUBATAIRE
ez pas d'enfant ni de personne à charge.
Vous bénéficiez d'une demi part au titre de la case: W.</t>
  </si>
  <si>
    <t xml:space="preserve">Ma
ww</t>
  </si>
  <si>
    <t xml:space="preserve">ELECTRE
Eloise</t>
  </si>
  <si>
    <t xml:space="preserve">27.12 2012</t>
  </si>
  <si>
    <t xml:space="preserve">06
CANNES</t>
  </si>
  <si>
    <t xml:space="preserve">Гого</t>
  </si>
  <si>
    <t xml:space="preserve">ION
Evan
la Carice
06 399 SOLEIL</t>
  </si>
  <si>
    <t xml:space="preserve">21.06
2020</t>
  </si>
  <si>
    <t xml:space="preserve">06
SOLEIL</t>
  </si>
  <si>
    <t xml:space="preserve">1960</t>
  </si>
  <si>
    <t xml:space="preserve">-1967</t>
  </si>
  <si>
    <t xml:space="preserve">ELECTRE Jo
ELECTRE Pervenche
2.08.1960
25.02.1967
CANNES
CANNES</t>
  </si>
  <si>
    <t xml:space="preserve">и</t>
  </si>
  <si>
    <t xml:space="preserve">ELECTRE Capucine</t>
  </si>
  <si>
    <t xml:space="preserve">C (DGFIP) ONE PAS DIFFUSER</t>
  </si>
  <si>
    <t xml:space="preserve">28888</t>
  </si>
  <si>
    <t xml:space="preserve">200 إلا</t>
  </si>
  <si>
    <t xml:space="preserve">Si2</t>
  </si>
  <si>
    <t xml:space="preserve">403</t>
  </si>
  <si>
    <t xml:space="preserve">4537</t>
  </si>
  <si>
    <t xml:space="preserve">6745</t>
  </si>
  <si>
    <t xml:space="preserve">Sitg</t>
  </si>
  <si>
    <t xml:space="preserve">1219</t>
  </si>
  <si>
    <t xml:space="preserve">21000</t>
  </si>
  <si>
    <t xml:space="preserve">5718</t>
  </si>
  <si>
    <t xml:space="preserve">2715</t>
  </si>
  <si>
    <t xml:space="preserve">6945</t>
  </si>
  <si>
    <t xml:space="preserve">Sa+</t>
  </si>
  <si>
    <t xml:space="preserve">705</t>
  </si>
  <si>
    <t xml:space="preserve">ડ પા</t>
  </si>
  <si>
    <t xml:space="preserve">858</t>
  </si>
  <si>
    <t xml:space="preserve">x
4245</t>
  </si>
  <si>
    <t xml:space="preserve">१००</t>
  </si>
  <si>
    <t xml:space="preserve">1 245</t>
  </si>
  <si>
    <t xml:space="preserve">542</t>
  </si>
  <si>
    <t xml:space="preserve">6.338</t>
  </si>
  <si>
    <t xml:space="preserve">5 415</t>
  </si>
  <si>
    <t xml:space="preserve">UH
GUSSE
прот
Gustave
içais
7 avenue Branly 06 400 CANNES</t>
  </si>
  <si>
    <t xml:space="preserve">6667</t>
  </si>
  <si>
    <t xml:space="preserve">415</t>
  </si>
  <si>
    <t xml:space="preserve">ils cou
ELECTRE
France
25 grande rue
25 108
Beaubois</t>
  </si>
  <si>
    <t xml:space="preserve">5
C
SIS</t>
  </si>
  <si>
    <t xml:space="preserve">J
25</t>
  </si>
  <si>
    <t xml:space="preserve">T
337</t>
  </si>
  <si>
    <t xml:space="preserve">457</t>
  </si>
  <si>
    <t xml:space="preserve">345</t>
  </si>
  <si>
    <t xml:space="preserve">Կ28</t>
  </si>
  <si>
    <t xml:space="preserve">3900</t>
  </si>
  <si>
    <t xml:space="preserve">17092022</t>
  </si>
  <si>
    <t xml:space="preserve">du
Champs fleuri</t>
  </si>
  <si>
    <t xml:space="preserve">14 003</t>
  </si>
  <si>
    <t xml:space="preserve">PRAIRIE</t>
  </si>
  <si>
    <t xml:space="preserve">PAQUERETTE
NOM DU</t>
  </si>
  <si>
    <t xml:space="preserve">NOM DILCOLDG</t>
  </si>
  <si>
    <t xml:space="preserve">GE
15</t>
  </si>
  <si>
    <t xml:space="preserve">DIFFUSER
7
juillet
2023</t>
  </si>
  <si>
    <t xml:space="preserve">30 04 157 051 425</t>
  </si>
  <si>
    <t xml:space="preserve">9 993 758
ANTIBES
06160
JUAN LES RTNS</t>
  </si>
  <si>
    <t xml:space="preserve">PPPEO
Nom de naissance : HULK</t>
  </si>
  <si>
    <t xml:space="preserve">PPPEO
Nom d'usage: HULK</t>
  </si>
  <si>
    <t xml:space="preserve">DAVID
Prénoms : TOUTVERT</t>
  </si>
  <si>
    <t xml:space="preserve">01/01/1980
Date de naissance: 01/01/1970</t>
  </si>
  <si>
    <t xml:space="preserve">:35 RENNES
Lieu de naissance :
35
RENNES</t>
  </si>
  <si>
    <t xml:space="preserve">3 BD RAYMOND POINCARE ANTIBES 06160 JUAN LES PINS</t>
  </si>
  <si>
    <t xml:space="preserve">pacsés.
ez pas d'enfant ni de personne à charge.</t>
  </si>
  <si>
    <t xml:space="preserve">03 01 1970</t>
  </si>
  <si>
    <t xml:space="preserve">RENNES</t>
  </si>
  <si>
    <t xml:space="preserve">лио2202 2</t>
  </si>
  <si>
    <t xml:space="preserve">AMIC CAMP</t>
  </si>
  <si>
    <t xml:space="preserve">2008 2012</t>
  </si>
  <si>
    <t xml:space="preserve">HULKO Pierre
Caiffey</t>
  </si>
  <si>
    <t xml:space="preserve">25 05 2004</t>
  </si>
  <si>
    <t xml:space="preserve">06000 NICE</t>
  </si>
  <si>
    <t xml:space="preserve">Hulko
Marie</t>
  </si>
  <si>
    <t xml:space="preserve">25 of 2006</t>
  </si>
  <si>
    <t xml:space="preserve">06 000
S
NICE</t>
  </si>
  <si>
    <t xml:space="preserve">ыбу</t>
  </si>
  <si>
    <t xml:space="preserve">HULK
Jean-Pierre
19.01.1919
35 000
RENNES</t>
  </si>
  <si>
    <t xml:space="preserve">HULK
Rockette</t>
  </si>
  <si>
    <t xml:space="preserve">(DGFIP) NE PAŠ DIFFUSER</t>
  </si>
  <si>
    <t xml:space="preserve">35 000
RENNES</t>
  </si>
  <si>
    <t xml:space="preserve">HULK
Rocky</t>
  </si>
  <si>
    <t xml:space="preserve">11. 07. 2002</t>
  </si>
  <si>
    <t xml:space="preserve">131000</t>
  </si>
  <si>
    <t xml:space="preserve">4327</t>
  </si>
  <si>
    <t xml:space="preserve">6721</t>
  </si>
  <si>
    <t xml:space="preserve">72014</t>
  </si>
  <si>
    <t xml:space="preserve">7710</t>
  </si>
  <si>
    <t xml:space="preserve">라</t>
  </si>
  <si>
    <t xml:space="preserve">545</t>
  </si>
  <si>
    <t xml:space="preserve">7825</t>
  </si>
  <si>
    <t xml:space="preserve">4375</t>
  </si>
  <si>
    <t xml:space="preserve">6 600</t>
  </si>
  <si>
    <t xml:space="preserve">カワ</t>
  </si>
  <si>
    <t xml:space="preserve">2766</t>
  </si>
  <si>
    <t xml:space="preserve">37</t>
  </si>
  <si>
    <t xml:space="preserve">38.000</t>
  </si>
  <si>
    <t xml:space="preserve">3kb</t>
  </si>
  <si>
    <t xml:space="preserve">4312</t>
  </si>
  <si>
    <t xml:space="preserve">71000</t>
  </si>
  <si>
    <t xml:space="preserve">և
427</t>
  </si>
  <si>
    <t xml:space="preserve">00017</t>
  </si>
  <si>
    <t xml:space="preserve">3327</t>
  </si>
  <si>
    <t xml:space="preserve">4138</t>
  </si>
  <si>
    <t xml:space="preserve">h
18</t>
  </si>
  <si>
    <t xml:space="preserve">2118</t>
  </si>
  <si>
    <t xml:space="preserve">TOUTBLEL
Tidligais
6 rue de la colère
06
40k
BRRR</t>
  </si>
  <si>
    <t xml:space="preserve">3118</t>
  </si>
  <si>
    <t xml:space="preserve">3 745</t>
  </si>
  <si>
    <t xml:space="preserve">ܘܘܘ3</t>
  </si>
  <si>
    <t xml:space="preserve">€ 3219</t>
  </si>
  <si>
    <t xml:space="preserve">21
69</t>
  </si>
  <si>
    <t xml:space="preserve">mones mineurs, asteriou</t>
  </si>
  <si>
    <t xml:space="preserve">16522</t>
  </si>
  <si>
    <t xml:space="preserve">S
16 253</t>
  </si>
  <si>
    <t xml:space="preserve">J
1 57</t>
  </si>
  <si>
    <t xml:space="preserve">T 18.000</t>
  </si>
  <si>
    <t xml:space="preserve">-L18.000</t>
  </si>
  <si>
    <t xml:space="preserve">728</t>
  </si>
  <si>
    <t xml:space="preserve">NOI</t>
  </si>
  <si>
    <t xml:space="preserve">ne coupe</t>
  </si>
  <si>
    <t xml:space="preserve">06072023</t>
  </si>
  <si>
    <t xml:space="preserve">Jules Ferry</t>
  </si>
  <si>
    <t xml:space="preserve">06 160</t>
  </si>
  <si>
    <t xml:space="preserve">JUAN LES PINS</t>
  </si>
  <si>
    <t xml:space="preserve">GE
19</t>
  </si>
  <si>
    <t xml:space="preserve">Juan
OPRIETE DU SDNC (DGFIP)-NE PAS</t>
  </si>
  <si>
    <r>
      <rPr>
        <sz val="11"/>
        <color rgb="FF000000"/>
        <rFont val="Arial"/>
        <family val="0"/>
        <charset val="1"/>
      </rPr>
      <t xml:space="preserve">DIFFUSER
</t>
    </r>
    <r>
      <rPr>
        <sz val="11"/>
        <color rgb="FF000000"/>
        <rFont val="Noto Sans CJK SC"/>
        <family val="2"/>
        <charset val="1"/>
      </rPr>
      <t xml:space="preserve">이 </t>
    </r>
    <r>
      <rPr>
        <sz val="11"/>
        <color rgb="FF000000"/>
        <rFont val="Arial"/>
        <family val="0"/>
        <charset val="1"/>
      </rPr>
      <t xml:space="preserve">06
2023
df</t>
    </r>
  </si>
  <si>
    <t xml:space="preserve">30 04 111 366 109</t>
  </si>
  <si>
    <t xml:space="preserve">9 994 817
10B RUE DU BOCAGE
06800 CAGNES SUR MER</t>
  </si>
  <si>
    <t xml:space="preserve">COLOMBIERE
Nom de naissance: 0</t>
  </si>
  <si>
    <t xml:space="preserve">COLOMBIER
Nom d'usage: O</t>
  </si>
  <si>
    <t xml:space="preserve">JEAN
Prénoms: HERVE ANDRE JEAN</t>
  </si>
  <si>
    <t xml:space="preserve">20/05/1988
Date de naissance: 12/03/1985
GO</t>
  </si>
  <si>
    <t xml:space="preserve">52 PARIS
Lieu de naissance : 29 PARTS 75 Bailly</t>
  </si>
  <si>
    <t xml:space="preserve">PP 10B RUE DU BOCAGE 06800 CAGNES SUR MER</t>
  </si>
  <si>
    <t xml:space="preserve">23 - Sanvice 1992</t>
  </si>
  <si>
    <t xml:space="preserve">сб</t>
  </si>
  <si>
    <t xml:space="preserve">2٤١٦٩١٤</t>
  </si>
  <si>
    <t xml:space="preserve">2009202 2</t>
  </si>
  <si>
    <t xml:space="preserve">BASSO MOREN</t>
  </si>
  <si>
    <t xml:space="preserve">1911</t>
  </si>
  <si>
    <t xml:space="preserve">V²</t>
  </si>
  <si>
    <t xml:space="preserve">кікі
Kiki, yvette</t>
  </si>
  <si>
    <t xml:space="preserve">2012-97</t>
  </si>
  <si>
    <t xml:space="preserve">thooo</t>
  </si>
  <si>
    <t xml:space="preserve">Лосо</t>
  </si>
  <si>
    <t xml:space="preserve">ਜਨਮ</t>
  </si>
  <si>
    <t xml:space="preserve">S/
sA3COCO</t>
  </si>
  <si>
    <t xml:space="preserve">мим</t>
  </si>
  <si>
    <t xml:space="preserve">Доо</t>
  </si>
  <si>
    <t xml:space="preserve">-12000</t>
  </si>
  <si>
    <t xml:space="preserve">1234,</t>
  </si>
  <si>
    <t xml:space="preserve">68t9</t>
  </si>
  <si>
    <t xml:space="preserve">;3200</t>
  </si>
  <si>
    <t xml:space="preserve">2003</t>
  </si>
  <si>
    <t xml:space="preserve">3002</t>
  </si>
  <si>
    <t xml:space="preserve">Feure
egal
Tidigais
clivier 20 ure
the bocagla
40A
06800</t>
  </si>
  <si>
    <t xml:space="preserve">INVINEE</t>
  </si>
  <si>
    <t xml:space="preserve">non seinavUL STUD</t>
  </si>
  <si>
    <t xml:space="preserve">4.114</t>
  </si>
  <si>
    <t xml:space="preserve">dis
00</t>
  </si>
  <si>
    <t xml:space="preserve">Houlles</t>
  </si>
  <si>
    <t xml:space="preserve">हा</t>
  </si>
  <si>
    <t xml:space="preserve">R
B</t>
  </si>
  <si>
    <t xml:space="preserve">NOM DU PROP</t>
  </si>
  <si>
    <t xml:space="preserve">NOM DU COLDE
brat LIRE</t>
  </si>
  <si>
    <t xml:space="preserve">orpheling</t>
  </si>
  <si>
    <t xml:space="preserve">78300</t>
  </si>
  <si>
    <t xml:space="preserve">Hvilles</t>
  </si>
  <si>
    <t xml:space="preserve">ES
15
V₁</t>
  </si>
  <si>
    <t xml:space="preserve">17 21
S</t>
  </si>
  <si>
    <t xml:space="preserve">nne
OPRIETE DU SDNC (DGFIP) - NE PAS</t>
  </si>
  <si>
    <t xml:space="preserve">ے
وسد
DIFFUSER</t>
  </si>
  <si>
    <t xml:space="preserve">30 04 237 927 453</t>
  </si>
  <si>
    <t xml:space="preserve">9 999 541
33 RUE DU BATEAU
06600 ANTIRES</t>
  </si>
  <si>
    <t xml:space="preserve">WALLACE
Nom de naissance : GROMIT</t>
  </si>
  <si>
    <t xml:space="preserve">WALLACE
Nom d'usage: GROMIT</t>
  </si>
  <si>
    <t xml:space="preserve">: JEAN-JACQUES
Prénoms: PAUL EDOUARD</t>
  </si>
  <si>
    <t xml:space="preserve">15/05/1968
Date de naissance : 20/02/1967</t>
  </si>
  <si>
    <t xml:space="preserve">79 NIORT
Lieu de naissance: 49 ANGERS</t>
  </si>
  <si>
    <t xml:space="preserve">33 RUE DU BATEAU 06600 ANTIBES</t>
  </si>
  <si>
    <r>
      <rPr>
        <sz val="11"/>
        <color rgb="FF000000"/>
        <rFont val="Noto Sans CJK SC"/>
        <family val="2"/>
        <charset val="1"/>
      </rPr>
      <t xml:space="preserve">ㅇ</t>
    </r>
    <r>
      <rPr>
        <sz val="11"/>
        <color rgb="FF000000"/>
        <rFont val="Arial"/>
        <family val="0"/>
        <charset val="1"/>
      </rPr>
      <t xml:space="preserve">-</t>
    </r>
    <r>
      <rPr>
        <sz val="11"/>
        <color rgb="FF000000"/>
        <rFont val="Noto Sans CJK SC"/>
        <family val="2"/>
        <charset val="1"/>
      </rPr>
      <t xml:space="preserve">ㅇㅅㅇㅅ</t>
    </r>
  </si>
  <si>
    <t xml:space="preserve">Le Pecq</t>
  </si>
  <si>
    <t xml:space="preserve">121220 22</t>
  </si>
  <si>
    <t xml:space="preserve">ܐ ܐ 0 ܐ
2</t>
  </si>
  <si>
    <r>
      <rPr>
        <sz val="11"/>
        <color rgb="FF000000"/>
        <rFont val="Noto Sans CJK SC"/>
        <family val="2"/>
        <charset val="1"/>
      </rPr>
      <t xml:space="preserve">照
</t>
    </r>
    <r>
      <rPr>
        <sz val="11"/>
        <color rgb="FF000000"/>
        <rFont val="Arial"/>
        <family val="0"/>
        <charset val="1"/>
      </rPr>
      <t xml:space="preserve">2022</t>
    </r>
  </si>
  <si>
    <t xml:space="preserve">10-02-2000</t>
  </si>
  <si>
    <t xml:space="preserve">BOSNIE</t>
  </si>
  <si>
    <t xml:space="preserve">Gromit
Franck</t>
  </si>
  <si>
    <t xml:space="preserve">20-01-
2000</t>
  </si>
  <si>
    <t xml:space="preserve">danbard avd a da</t>
  </si>
  <si>
    <t xml:space="preserve">C (DGFIP) - NE PAS DIFFUSER</t>
  </si>
  <si>
    <t xml:space="preserve">72300</t>
  </si>
  <si>
    <t xml:space="preserve">43201</t>
  </si>
  <si>
    <t xml:space="preserve">•
206
,
S</t>
  </si>
  <si>
    <t xml:space="preserve">золг</t>
  </si>
  <si>
    <t xml:space="preserve">или</t>
  </si>
  <si>
    <t xml:space="preserve">ыво</t>
  </si>
  <si>
    <t xml:space="preserve">an un. R JOID
pot egar
put français
********** 4BK</t>
  </si>
  <si>
    <t xml:space="preserve">2 IMANT</t>
  </si>
  <si>
    <t xml:space="preserve">mans mancDIS, COLENDO
000</t>
  </si>
  <si>
    <t xml:space="preserve">5 3333</t>
  </si>
  <si>
    <t xml:space="preserve">· 5200</t>
  </si>
  <si>
    <t xml:space="preserve">3330</t>
  </si>
  <si>
    <t xml:space="preserve">NOM DE COLor</t>
  </si>
  <si>
    <t xml:space="preserve">E
12</t>
  </si>
  <si>
    <t xml:space="preserve">COPRIETE DU SDNC (DGFIP) - NE PAS</t>
  </si>
  <si>
    <t xml:space="preserve">30 04 201 220 027</t>
  </si>
  <si>
    <t xml:space="preserve">9 995 049
30 BD NOTRE DAME
06600 ANTIRES</t>
  </si>
  <si>
    <t xml:space="preserve">PACSH
Nom de naissance : DON</t>
  </si>
  <si>
    <t xml:space="preserve">PACSH
Nom d'usage: DON</t>
  </si>
  <si>
    <t xml:space="preserve">HAROLD
Prénoms: MIKE</t>
  </si>
  <si>
    <t xml:space="preserve">14/07/1989
Date de naissance : 24/07/1989</t>
  </si>
  <si>
    <t xml:space="preserve">99 ROYAUME-UNI
Lieu de naissance: 99 AFRIQUE DU SUD</t>
  </si>
  <si>
    <t xml:space="preserve">30 BD NOTRE DAME 06600 ANTIBES
Auch
12
11.</t>
  </si>
  <si>
    <t xml:space="preserve">12 av d'Austerlitz 17000 La Rochelle</t>
  </si>
  <si>
    <t xml:space="preserve">pacsés.
1 personne à charge.</t>
  </si>
  <si>
    <t xml:space="preserve">K
2022</t>
  </si>
  <si>
    <t xml:space="preserve">3471214</t>
  </si>
  <si>
    <t xml:space="preserve">Mares</t>
  </si>
  <si>
    <t xml:space="preserve">PACSH-DON Elisabeth</t>
  </si>
  <si>
    <t xml:space="preserve">31/05/2018
elle</t>
  </si>
  <si>
    <t xml:space="preserve">Leeds (UK)</t>
  </si>
  <si>
    <t xml:space="preserve">1991</t>
  </si>
  <si>
    <t xml:space="preserve">DON Alexander 09/09/1991 Pretoria (South Africa)</t>
  </si>
  <si>
    <t xml:space="preserve">JI</t>
  </si>
  <si>
    <t xml:space="preserve">PACSH-DON Anne
Wahle</t>
  </si>
  <si>
    <t xml:space="preserve">C(DGFIP) NE PAS DIFFUSER</t>
  </si>
  <si>
    <t xml:space="preserve">43800</t>
  </si>
  <si>
    <t xml:space="preserve">89120</t>
  </si>
  <si>
    <t xml:space="preserve">34151</t>
  </si>
  <si>
    <t xml:space="preserve">10752</t>
  </si>
  <si>
    <t xml:space="preserve">4834</t>
  </si>
  <si>
    <t xml:space="preserve">2340</t>
  </si>
  <si>
    <t xml:space="preserve">30444</t>
  </si>
  <si>
    <t xml:space="preserve">80 540</t>
  </si>
  <si>
    <t xml:space="preserve">668</t>
  </si>
  <si>
    <t xml:space="preserve">2011॥</t>
  </si>
  <si>
    <t xml:space="preserve">52004</t>
  </si>
  <si>
    <t xml:space="preserve">9412</t>
  </si>
  <si>
    <t xml:space="preserve">2031</t>
  </si>
  <si>
    <t xml:space="preserve">88130</t>
  </si>
  <si>
    <t xml:space="preserve">:
1914</t>
  </si>
  <si>
    <t xml:space="preserve">-1808</t>
  </si>
  <si>
    <t xml:space="preserve">987</t>
  </si>
  <si>
    <t xml:space="preserve">30141</t>
  </si>
  <si>
    <t xml:space="preserve">71392</t>
  </si>
  <si>
    <t xml:space="preserve">G 1945</t>
  </si>
  <si>
    <t xml:space="preserve">K 1911</t>
  </si>
  <si>
    <t xml:space="preserve">20422</t>
  </si>
  <si>
    <t xml:space="preserve">7061</t>
  </si>
  <si>
    <t xml:space="preserve">6870</t>
  </si>
  <si>
    <t xml:space="preserve">1040</t>
  </si>
  <si>
    <t xml:space="preserve">9191</t>
  </si>
  <si>
    <t xml:space="preserve">10 099</t>
  </si>
  <si>
    <t xml:space="preserve">22 650</t>
  </si>
  <si>
    <t xml:space="preserve">269 0412</t>
  </si>
  <si>
    <t xml:space="preserve">7811</t>
  </si>
  <si>
    <t xml:space="preserve">12018</t>
  </si>
  <si>
    <t xml:space="preserve">651</t>
  </si>
  <si>
    <t xml:space="preserve">4707</t>
  </si>
  <si>
    <t xml:space="preserve">842</t>
  </si>
  <si>
    <t xml:space="preserve">9466</t>
  </si>
  <si>
    <t xml:space="preserve">6828</t>
  </si>
  <si>
    <t xml:space="preserve">9423</t>
  </si>
  <si>
    <t xml:space="preserve">10289</t>
  </si>
  <si>
    <t xml:space="preserve">-8707</t>
  </si>
  <si>
    <t xml:space="preserve">€ 12.90</t>
  </si>
  <si>
    <t xml:space="preserve">39414</t>
  </si>
  <si>
    <t xml:space="preserve">4329</t>
  </si>
  <si>
    <t xml:space="preserve">68502</t>
  </si>
  <si>
    <t xml:space="preserve">7180</t>
  </si>
  <si>
    <t xml:space="preserve">989</t>
  </si>
  <si>
    <t xml:space="preserve">on a un crea a pot egar
pot faniçais
vab</t>
  </si>
  <si>
    <t xml:space="preserve">8315</t>
  </si>
  <si>
    <t xml:space="preserve">9201</t>
  </si>
  <si>
    <t xml:space="preserve">14531</t>
  </si>
  <si>
    <t xml:space="preserve">15789</t>
  </si>
  <si>
    <t xml:space="preserve">240 INFANT</t>
  </si>
  <si>
    <t xml:space="preserve">720 ENFANT</t>
  </si>
  <si>
    <t xml:space="preserve">PACSH-DON 12 av d'Austerlitz, 17oda Rochelle</t>
  </si>
  <si>
    <t xml:space="preserve">т 18944</t>
  </si>
  <si>
    <t xml:space="preserve">512530</t>
  </si>
  <si>
    <t xml:space="preserve">24500</t>
  </si>
  <si>
    <t xml:space="preserve">16 341
1...</t>
  </si>
  <si>
    <t xml:space="preserve">16 431</t>
  </si>
  <si>
    <t xml:space="preserve">16.253</t>
  </si>
  <si>
    <t xml:space="preserve">17 523</t>
  </si>
  <si>
    <t xml:space="preserve">5223</t>
  </si>
  <si>
    <t xml:space="preserve">951
Mo</t>
  </si>
  <si>
    <t xml:space="preserve">llo</t>
  </si>
  <si>
    <t xml:space="preserve">8349</t>
  </si>
  <si>
    <t xml:space="preserve">1734</t>
  </si>
  <si>
    <t xml:space="preserve">1574</t>
  </si>
  <si>
    <t xml:space="preserve">24310</t>
  </si>
  <si>
    <t xml:space="preserve">34751</t>
  </si>
  <si>
    <t xml:space="preserve">ܐ ܐ ܘ ܐ ܪ ܘ | ܙ</t>
  </si>
  <si>
    <t xml:space="preserve">-12</t>
  </si>
  <si>
    <t xml:space="preserve">avenue
d'Austerlitz</t>
  </si>
  <si>
    <t xml:space="preserve">17 000</t>
  </si>
  <si>
    <t xml:space="preserve">La Rochelle</t>
  </si>
  <si>
    <t xml:space="preserve">it</t>
  </si>
  <si>
    <t xml:space="preserve">CONNOR
NOM DEL</t>
  </si>
  <si>
    <t xml:space="preserve">DON
OM DU Counc
DE</t>
  </si>
  <si>
    <t xml:space="preserve">GE
ES</t>
  </si>
  <si>
    <t xml:space="preserve">La Rochelle
patsk
paresh t
ROPRIETE DU SDNC (DGFIP)- NE PAS</t>
  </si>
  <si>
    <t xml:space="preserve">218/05/2023
DIFFUSER</t>
  </si>
  <si>
    <t xml:space="preserve">30 04 201 520 327</t>
  </si>
  <si>
    <t xml:space="preserve">9 993 461
30 BD NOTRE DAME
06600 ANTIRES</t>
  </si>
  <si>
    <t xml:space="preserve">CSG
CGT</t>
  </si>
  <si>
    <t xml:space="preserve">CSG</t>
  </si>
  <si>
    <t xml:space="preserve">ISABELLE</t>
  </si>
  <si>
    <t xml:space="preserve">22/02/1968</t>
  </si>
  <si>
    <t xml:space="preserve">13 MARSEILLE</t>
  </si>
  <si>
    <t xml:space="preserve">8961/ 20/ 22</t>
  </si>
  <si>
    <t xml:space="preserve">Marseille</t>
  </si>
  <si>
    <t xml:space="preserve">114072022</t>
  </si>
  <si>
    <t xml:space="preserve">0058243</t>
  </si>
  <si>
    <t xml:space="preserve">CGTF, dystine</t>
  </si>
  <si>
    <t xml:space="preserve">1514872020</t>
  </si>
  <si>
    <t xml:space="preserve">8275E</t>
  </si>
  <si>
    <t xml:space="preserve">7253</t>
  </si>
  <si>
    <t xml:space="preserve">दंड</t>
  </si>
  <si>
    <t xml:space="preserve">8r</t>
  </si>
  <si>
    <t xml:space="preserve">220</t>
  </si>
  <si>
    <t xml:space="preserve">ar</t>
  </si>
  <si>
    <t xml:space="preserve">H
730</t>
  </si>
  <si>
    <t xml:space="preserve">55
S</t>
  </si>
  <si>
    <t xml:space="preserve">२१</t>
  </si>
  <si>
    <t xml:space="preserve">135.</t>
  </si>
  <si>
    <t xml:space="preserve">in ona u dea pot egar d Tiput français
* 4BK</t>
  </si>
  <si>
    <t xml:space="preserve">A
375</t>
  </si>
  <si>
    <t xml:space="preserve">INVINTE</t>
  </si>
  <si>
    <t xml:space="preserve">ter</t>
  </si>
  <si>
    <t xml:space="preserve">LERS MarieuIS, OSLETICUL</t>
  </si>
  <si>
    <t xml:space="preserve">15 853</t>
  </si>
  <si>
    <t xml:space="preserve">15860</t>
  </si>
  <si>
    <t xml:space="preserve">ЛО</t>
  </si>
  <si>
    <t xml:space="preserve">NOM DU COLDE
DE</t>
  </si>
  <si>
    <t xml:space="preserve">८८०८/
231</t>
  </si>
  <si>
    <t xml:space="preserve">Antibes
ROPRIETE DU SDNC (DGFIP) - NE PAS</t>
  </si>
  <si>
    <t xml:space="preserve">DIFFUSER
18 105</t>
  </si>
  <si>
    <t xml:space="preserve">3004176094451</t>
  </si>
  <si>
    <t xml:space="preserve">9 999 168
1 BD NOTRE DAME
06600 ANTIRES</t>
  </si>
  <si>
    <t xml:space="preserve">FIRMERIE</t>
  </si>
  <si>
    <t xml:space="preserve">ALAIN</t>
  </si>
  <si>
    <t xml:space="preserve">01/03/1976</t>
  </si>
  <si>
    <t xml:space="preserve">99 AUTRICHE</t>
  </si>
  <si>
    <t xml:space="preserve">1 BD NOTRE DAME 06600 ANTIBES</t>
  </si>
  <si>
    <t xml:space="preserve">GROUPAMA</t>
  </si>
  <si>
    <r>
      <rPr>
        <sz val="11"/>
        <color rgb="FF000000"/>
        <rFont val="Arial"/>
        <family val="0"/>
        <charset val="1"/>
      </rPr>
      <t xml:space="preserve">tr
</t>
    </r>
    <r>
      <rPr>
        <sz val="11"/>
        <color rgb="FF000000"/>
        <rFont val="Noto Sans CJK SC"/>
        <family val="2"/>
        <charset val="1"/>
      </rPr>
      <t xml:space="preserve">大</t>
    </r>
  </si>
  <si>
    <t xml:space="preserve">St. Gerges de dedonne</t>
  </si>
  <si>
    <t xml:space="preserve">Тлеса</t>
  </si>
  <si>
    <t xml:space="preserve">१४</t>
  </si>
  <si>
    <t xml:space="preserve">Murtauban</t>
  </si>
  <si>
    <t xml:space="preserve">млог 0 2 2</t>
  </si>
  <si>
    <t xml:space="preserve">2022
10</t>
  </si>
  <si>
    <t xml:space="preserve">4832100</t>
  </si>
  <si>
    <t xml:space="preserve">08 М 2.0.22</t>
  </si>
  <si>
    <t xml:space="preserve">ف</t>
  </si>
  <si>
    <t xml:space="preserve">23.05.</t>
  </si>
  <si>
    <t xml:space="preserve">2
MAN</t>
  </si>
  <si>
    <t xml:space="preserve">6
12</t>
  </si>
  <si>
    <t xml:space="preserve">Zorba</t>
  </si>
  <si>
    <t xml:space="preserve">млн (2001</t>
  </si>
  <si>
    <t xml:space="preserve">Theowille</t>
  </si>
  <si>
    <t xml:space="preserve">--</t>
  </si>
  <si>
    <t xml:space="preserve">JAFI</t>
  </si>
  <si>
    <t xml:space="preserve">3ما</t>
  </si>
  <si>
    <t xml:space="preserve">4404</t>
  </si>
  <si>
    <t xml:space="preserve">เ</t>
  </si>
  <si>
    <t xml:space="preserve">لمها</t>
  </si>
  <si>
    <t xml:space="preserve">كد</t>
  </si>
  <si>
    <t xml:space="preserve">5r</t>
  </si>
  <si>
    <t xml:space="preserve">ви</t>
  </si>
  <si>
    <t xml:space="preserve">पद्म</t>
  </si>
  <si>
    <t xml:space="preserve">ماه</t>
  </si>
  <si>
    <t xml:space="preserve">64.</t>
  </si>
  <si>
    <t xml:space="preserve">ме</t>
  </si>
  <si>
    <t xml:space="preserve">wy</t>
  </si>
  <si>
    <t xml:space="preserve">r09</t>
  </si>
  <si>
    <t xml:space="preserve">Lo
C</t>
  </si>
  <si>
    <t xml:space="preserve">uu</t>
  </si>
  <si>
    <t xml:space="preserve">иг</t>
  </si>
  <si>
    <t xml:space="preserve">42°</t>
  </si>
  <si>
    <t xml:space="preserve">ثاله</t>
  </si>
  <si>
    <t xml:space="preserve">COST
F</t>
  </si>
  <si>
    <t xml:space="preserve">orr</t>
  </si>
  <si>
    <t xml:space="preserve">자</t>
  </si>
  <si>
    <t xml:space="preserve">Un
egal
ново л ше свes вимеет 63 Uarkes
4DN</t>
  </si>
  <si>
    <t xml:space="preserve">T₂</t>
  </si>
  <si>
    <t xml:space="preserve">uns mineurs, usteritor</t>
  </si>
  <si>
    <t xml:space="preserve">HT</t>
  </si>
  <si>
    <t xml:space="preserve">23 630</t>
  </si>
  <si>
    <t xml:space="preserve">3391</t>
  </si>
  <si>
    <t xml:space="preserve">OL</t>
  </si>
  <si>
    <t xml:space="preserve">ul</t>
  </si>
  <si>
    <t xml:space="preserve">ott</t>
  </si>
  <si>
    <t xml:space="preserve">८५</t>
  </si>
  <si>
    <t xml:space="preserve">01072 0 2 2</t>
  </si>
  <si>
    <t xml:space="preserve">des tuileries</t>
  </si>
  <si>
    <t xml:space="preserve">IS</t>
  </si>
  <si>
    <t xml:space="preserve">Pais</t>
  </si>
  <si>
    <t xml:space="preserve">NOM DUI</t>
  </si>
  <si>
    <t xml:space="preserve">NOM DU FOlor
BE</t>
  </si>
  <si>
    <t xml:space="preserve">- Paris
OPRIETE DU SDNC (DGFIP) - NE PAS
COPINE</t>
  </si>
  <si>
    <t xml:space="preserve">2 ллюч пo2
DIFFUSER</t>
  </si>
  <si>
    <t xml:space="preserve">3004075658171</t>
  </si>
  <si>
    <t xml:space="preserve">9 998 983
8 AV GEORGES POMPIDOU
06130 GRASSE</t>
  </si>
  <si>
    <t xml:space="preserve">HUGO
Nom de naissance: DICKENS</t>
  </si>
  <si>
    <t xml:space="preserve">HUGO
Nom d'usage: DICKENS</t>
  </si>
  <si>
    <t xml:space="preserve">VICTOR JUSTIN ALAIN
Prénoms: CHARLES ANDRE RENE</t>
  </si>
  <si>
    <t xml:space="preserve">04/05/1981
Date de naissance : 04/05/1981</t>
  </si>
  <si>
    <t xml:space="preserve">33 BORDEAUX
Lieu de naissance : 33 BORDEAUX</t>
  </si>
  <si>
    <t xml:space="preserve">TEST A01 8 AV GEORGES POMPIDOU 06130 GRASSE</t>
  </si>
  <si>
    <t xml:space="preserve">mail.com
Mél déclarant 2: test.ia.tdir@gmail.com</t>
  </si>
  <si>
    <t xml:space="preserve">SIMONE BEAUVOIR
(DOSIR)
RISPENSER</t>
  </si>
  <si>
    <t xml:space="preserve">C (DGFIP) NE PAS DIFFUSER</t>
  </si>
  <si>
    <t xml:space="preserve">SEXODROME</t>
  </si>
  <si>
    <t xml:space="preserve">21936</t>
  </si>
  <si>
    <t xml:space="preserve">719</t>
  </si>
  <si>
    <t xml:space="preserve">26213</t>
  </si>
  <si>
    <t xml:space="preserve">489</t>
  </si>
  <si>
    <t xml:space="preserve">54,19</t>
  </si>
  <si>
    <t xml:space="preserve">*45</t>
  </si>
  <si>
    <t xml:space="preserve">4761</t>
  </si>
  <si>
    <t xml:space="preserve">26214</t>
  </si>
  <si>
    <t xml:space="preserve">673</t>
  </si>
  <si>
    <t xml:space="preserve">13908</t>
  </si>
  <si>
    <t xml:space="preserve">6907</t>
  </si>
  <si>
    <t xml:space="preserve">6448</t>
  </si>
  <si>
    <t xml:space="preserve">TE96</t>
  </si>
  <si>
    <t xml:space="preserve">9885</t>
  </si>
  <si>
    <t xml:space="preserve">7159</t>
  </si>
  <si>
    <t xml:space="preserve">A 6</t>
  </si>
  <si>
    <t xml:space="preserve">1679</t>
  </si>
  <si>
    <t xml:space="preserve">1246</t>
  </si>
  <si>
    <t xml:space="preserve">bror!</t>
  </si>
  <si>
    <t xml:space="preserve">2
21603</t>
  </si>
  <si>
    <t xml:space="preserve">24706</t>
  </si>
  <si>
    <t xml:space="preserve">tot r</t>
  </si>
  <si>
    <t xml:space="preserve">121867</t>
  </si>
  <si>
    <t xml:space="preserve">33654</t>
  </si>
  <si>
    <t xml:space="preserve">PAPE</t>
  </si>
  <si>
    <t xml:space="preserve">2173</t>
  </si>
  <si>
    <t xml:space="preserve">6969</t>
  </si>
  <si>
    <t xml:space="preserve">17754</t>
  </si>
  <si>
    <t xml:space="preserve">8964</t>
  </si>
  <si>
    <t xml:space="preserve">470</t>
  </si>
  <si>
    <t xml:space="preserve">oct</t>
  </si>
  <si>
    <t xml:space="preserve">164</t>
  </si>
  <si>
    <t xml:space="preserve">2/013</t>
  </si>
  <si>
    <t xml:space="preserve">7136</t>
  </si>
  <si>
    <t xml:space="preserve">6897</t>
  </si>
  <si>
    <t xml:space="preserve">Gavroche Twain, 26 me Notre Dame de Paris, 89671 NOEL</t>
  </si>
  <si>
    <t xml:space="preserve">96th</t>
  </si>
  <si>
    <t xml:space="preserve">что,</t>
  </si>
  <si>
    <t xml:space="preserve">2663</t>
  </si>
  <si>
    <t xml:space="preserve">hans mincors, ustenbun</t>
  </si>
  <si>
    <t xml:space="preserve">I
льг
36</t>
  </si>
  <si>
    <t xml:space="preserve">563
20</t>
  </si>
  <si>
    <t xml:space="preserve">16251</t>
  </si>
  <si>
    <t xml:space="preserve">¥ 42 186</t>
  </si>
  <si>
    <t xml:space="preserve">474</t>
  </si>
  <si>
    <t xml:space="preserve">ght</t>
  </si>
  <si>
    <t xml:space="preserve">1/19</t>
  </si>
  <si>
    <t xml:space="preserve">4613</t>
  </si>
  <si>
    <t xml:space="preserve">trs</t>
  </si>
  <si>
    <t xml:space="preserve">1083</t>
  </si>
  <si>
    <t xml:space="preserve">18721</t>
  </si>
  <si>
    <t xml:space="preserve">NOM DI</t>
  </si>
  <si>
    <t xml:space="preserve">- Grasse
HUGO
COPRIETE DU SDNC (DGFIP) - NE PAS</t>
  </si>
  <si>
    <t xml:space="preserve">3004236745293</t>
  </si>
  <si>
    <t xml:space="preserve">9 998 514
4 AV GENERAL DE GAULLE
06130 GRASSE</t>
  </si>
  <si>
    <t xml:space="preserve">BARBARA</t>
  </si>
  <si>
    <t xml:space="preserve">10/10/1950</t>
  </si>
  <si>
    <t xml:space="preserve">77 MEULUN</t>
  </si>
  <si>
    <t xml:space="preserve">VB 2021 4 AV GENERAL DE GAULLE 06130 GRASSE</t>
  </si>
  <si>
    <t xml:space="preserve">célibataire.
ez pas d'enfant ni de personne à charge.
Marie
Vous bénéficiez d'une demi part au titre de la case: L.</t>
  </si>
  <si>
    <t xml:space="preserve">MANT SAMME</t>
  </si>
  <si>
    <t xml:space="preserve">(DORID)
TEUORE</t>
  </si>
  <si>
    <t xml:space="preserve">90
15</t>
  </si>
  <si>
    <t xml:space="preserve">उथप
32</t>
  </si>
  <si>
    <t xml:space="preserve">146
60</t>
  </si>
  <si>
    <t xml:space="preserve">+3452</t>
  </si>
  <si>
    <t xml:space="preserve">te</t>
  </si>
  <si>
    <t xml:space="preserve">HOUD
Un
eyal
por français
************ 46A</t>
  </si>
  <si>
    <t xml:space="preserve">uns mineurs, uscendons,......</t>
  </si>
  <si>
    <t xml:space="preserve">1
354.</t>
  </si>
  <si>
    <t xml:space="preserve">·5126</t>
  </si>
  <si>
    <t xml:space="preserve">13265</t>
  </si>
  <si>
    <t xml:space="preserve">ER</t>
  </si>
  <si>
    <t xml:space="preserve">NOM DE COLOR
DE</t>
  </si>
  <si>
    <t xml:space="preserve">22062
2023</t>
  </si>
  <si>
    <t xml:space="preserve">-5-</t>
  </si>
  <si>
    <t xml:space="preserve">ทางการ</t>
  </si>
  <si>
    <t xml:space="preserve">وا</t>
  </si>
  <si>
    <t xml:space="preserve">Rugles</t>
  </si>
  <si>
    <t xml:space="preserve">GE
ED</t>
  </si>
  <si>
    <t xml:space="preserve">3004237842368</t>
  </si>
  <si>
    <t xml:space="preserve">9 998 999
12 AV DE LA RESISTANCE
06130 CARROS</t>
  </si>
  <si>
    <t xml:space="preserve">AUVENTRE</t>
  </si>
  <si>
    <t xml:space="preserve">AMAL</t>
  </si>
  <si>
    <t xml:space="preserve">13/05/1968</t>
  </si>
  <si>
    <t xml:space="preserve">69 LYON</t>
  </si>
  <si>
    <t xml:space="preserve">12 AV DE LA RESISTANCE 06130 CARROS
02</t>
  </si>
  <si>
    <t xml:space="preserve">997319937206</t>
  </si>
  <si>
    <t xml:space="preserve">veuve.
ez pas d'enfant ni de personne à charge. Mae</t>
  </si>
  <si>
    <t xml:space="preserve">おいらのまで</t>
  </si>
  <si>
    <t xml:space="preserve">974
9</t>
  </si>
  <si>
    <t xml:space="preserve">ожителе</t>
  </si>
  <si>
    <t xml:space="preserve">1 2
2022</t>
  </si>
  <si>
    <t xml:space="preserve">ܐ ܐ 0 ܐ
.</t>
  </si>
  <si>
    <t xml:space="preserve">29230</t>
  </si>
  <si>
    <t xml:space="preserve">Dupan n P HOID
pot egara
Tipot Hançais</t>
  </si>
  <si>
    <t xml:space="preserve">its mineurs, usu
000</t>
  </si>
  <si>
    <t xml:space="preserve">3 152</t>
  </si>
  <si>
    <t xml:space="preserve">8 487</t>
  </si>
  <si>
    <t xml:space="preserve">ندار</t>
  </si>
  <si>
    <t xml:space="preserve">NOM DIE Coune
IRE</t>
  </si>
  <si>
    <t xml:space="preserve">201
S</t>
  </si>
  <si>
    <t xml:space="preserve">OPRIETE DU SDNC (DGFIP) - NE PAS</t>
  </si>
  <si>
    <t xml:space="preserve">3004175056435</t>
  </si>
  <si>
    <t xml:space="preserve">9 998 662
12 CAMI DE ROUNDA
06130 CARROS</t>
  </si>
  <si>
    <t xml:space="preserve">ELLEFRAUDE</t>
  </si>
  <si>
    <t xml:space="preserve">FAUXETCISEPT</t>
  </si>
  <si>
    <t xml:space="preserve">- MAITE</t>
  </si>
  <si>
    <t xml:space="preserve">30/05/1978</t>
  </si>
  <si>
    <t xml:space="preserve">48 MENDE</t>
  </si>
  <si>
    <t xml:space="preserve">12 CAMI DE ROUNDA 06130 CARROS</t>
  </si>
  <si>
    <t xml:space="preserve">divorcée ou séparée.
ez pas d'enfant ni de personne à charge.
Célibataire</t>
  </si>
  <si>
    <t xml:space="preserve">E
2022</t>
  </si>
  <si>
    <t xml:space="preserve">欠</t>
  </si>
  <si>
    <t xml:space="preserve">Land</t>
  </si>
  <si>
    <t xml:space="preserve">(DGEIR NE PAS DIFFUSER</t>
  </si>
  <si>
    <t xml:space="preserve">70000</t>
  </si>
  <si>
    <t xml:space="preserve">003</t>
  </si>
  <si>
    <t xml:space="preserve">Dupan un P HOUD
pot egar
por français</t>
  </si>
  <si>
    <t xml:space="preserve">M
2 INFANT</t>
  </si>
  <si>
    <t xml:space="preserve">marieurs, COLETOUR</t>
  </si>
  <si>
    <t xml:space="preserve">$S</t>
  </si>
  <si>
    <t xml:space="preserve">NOW DU</t>
  </si>
  <si>
    <t xml:space="preserve">NOM
DE</t>
  </si>
  <si>
    <t xml:space="preserve">12
15</t>
  </si>
  <si>
    <t xml:space="preserve">3004199963303</t>
  </si>
  <si>
    <t xml:space="preserve">9 999 012
117 CAR DE LA BOURGADO
06130 CARROS</t>
  </si>
  <si>
    <t xml:space="preserve">GAMEGIE</t>
  </si>
  <si>
    <t xml:space="preserve">06/05/1985</t>
  </si>
  <si>
    <t xml:space="preserve">99 NOUVELLE-ZELANDE</t>
  </si>
  <si>
    <t xml:space="preserve">117 CAR DE LA BOURGADO 06130 CARROS</t>
  </si>
  <si>
    <t xml:space="preserve">divorcé ou séparé.
ez pas d'enfant ni de personne à charge.
Mnie</t>
  </si>
  <si>
    <t xml:space="preserve">351/50190</t>
  </si>
  <si>
    <t xml:space="preserve">+6</t>
  </si>
  <si>
    <t xml:space="preserve">конен</t>
  </si>
  <si>
    <t xml:space="preserve">AZD787790</t>
  </si>
  <si>
    <t xml:space="preserve">99
д</t>
  </si>
  <si>
    <t xml:space="preserve">гле найпе сс</t>
  </si>
  <si>
    <t xml:space="preserve">и о
2022
r</t>
  </si>
  <si>
    <t xml:space="preserve">FS02125</t>
  </si>
  <si>
    <t xml:space="preserve">..</t>
  </si>
  <si>
    <t xml:space="preserve">онци Седолда</t>
  </si>
  <si>
    <t xml:space="preserve">M10511989</t>
  </si>
  <si>
    <t xml:space="preserve">lans</t>
  </si>
  <si>
    <t xml:space="preserve">Jules Can the</t>
  </si>
  <si>
    <t xml:space="preserve">P1000</t>
  </si>
  <si>
    <t xml:space="preserve">мнем ме</t>
  </si>
  <si>
    <t xml:space="preserve">+-2</t>
  </si>
  <si>
    <t xml:space="preserve">Olivier
C (DGFIP) NE PAS DIFFUSER
EUSER Ages</t>
  </si>
  <si>
    <t xml:space="preserve">کہ</t>
  </si>
  <si>
    <t xml:space="preserve">39450</t>
  </si>
  <si>
    <r>
      <rPr>
        <sz val="11"/>
        <color rgb="FF000000"/>
        <rFont val="Arial"/>
        <family val="0"/>
        <charset val="1"/>
      </rPr>
      <t xml:space="preserve">200</t>
    </r>
    <r>
      <rPr>
        <sz val="11"/>
        <color rgb="FF000000"/>
        <rFont val="Noto Sans CJK SC"/>
        <family val="2"/>
        <charset val="1"/>
      </rPr>
      <t xml:space="preserve">おひ</t>
    </r>
  </si>
  <si>
    <t xml:space="preserve">299</t>
  </si>
  <si>
    <t xml:space="preserve">DUR dof creoRLD ipotegar
pot laikçais</t>
  </si>
  <si>
    <t xml:space="preserve">Tits mineurs, Oxter</t>
  </si>
  <si>
    <t xml:space="preserve">LM</t>
  </si>
  <si>
    <t xml:space="preserve">ES</t>
  </si>
  <si>
    <t xml:space="preserve">NOM DU COLOCATAIRE</t>
  </si>
  <si>
    <t xml:space="preserve">GE
T</t>
  </si>
  <si>
    <t xml:space="preserve">TR</t>
  </si>
  <si>
    <t xml:space="preserve">AT</t>
  </si>
  <si>
    <t xml:space="preserve">یان</t>
  </si>
  <si>
    <t xml:space="preserve">ROPRIETE DU SDNC (DGFIP) - NE PAS</t>
  </si>
  <si>
    <t xml:space="preserve">•15/04/1
DIFFUSER</t>
  </si>
  <si>
    <t xml:space="preserve">3004212259335</t>
  </si>
  <si>
    <t xml:space="preserve">9 998 506
AV ALPHONSE MOREL
06130 GRASSE</t>
  </si>
  <si>
    <t xml:space="preserve">FOUFA
Nom de naissance : FOUFA</t>
  </si>
  <si>
    <t xml:space="preserve">FOUFA
Nom d'usage: FOUFA</t>
  </si>
  <si>
    <t xml:space="preserve">KADERI
Prénoms: FIFI</t>
  </si>
  <si>
    <t xml:space="preserve">01/01/1965
Date de naissance : 01/02/1966</t>
  </si>
  <si>
    <t xml:space="preserve">06
Lieu de naissance : 06</t>
  </si>
  <si>
    <t xml:space="preserve">AV ALPHONSE MOREL 06130 GRASSE</t>
  </si>
  <si>
    <t xml:space="preserve">-10 05 2 0 2 2</t>
  </si>
  <si>
    <t xml:space="preserve">-
2022</t>
  </si>
  <si>
    <t xml:space="preserve">VANES
www</t>
  </si>
  <si>
    <t xml:space="preserve">1778</t>
  </si>
  <si>
    <r>
      <rPr>
        <sz val="11"/>
        <color rgb="FF000000"/>
        <rFont val="Noto Sans CJK SC"/>
        <family val="2"/>
        <charset val="1"/>
      </rPr>
      <t xml:space="preserve">아
</t>
    </r>
    <r>
      <rPr>
        <sz val="11"/>
        <color rgb="FF000000"/>
        <rFont val="Arial"/>
        <family val="0"/>
        <charset val="1"/>
      </rPr>
      <t xml:space="preserve">rn</t>
    </r>
  </si>
  <si>
    <t xml:space="preserve">परडी</t>
  </si>
  <si>
    <t xml:space="preserve">1011</t>
  </si>
  <si>
    <t xml:space="preserve">87/S'</t>
  </si>
  <si>
    <t xml:space="preserve">18154</t>
  </si>
  <si>
    <t xml:space="preserve">¥3240</t>
  </si>
  <si>
    <t xml:space="preserve">4112</t>
  </si>
  <si>
    <t xml:space="preserve">7070</t>
  </si>
  <si>
    <t xml:space="preserve">3422</t>
  </si>
  <si>
    <t xml:space="preserve">-20 25</t>
  </si>
  <si>
    <t xml:space="preserve">•35 28
·35</t>
  </si>
  <si>
    <t xml:space="preserve">28529</t>
  </si>
  <si>
    <t xml:space="preserve">11879</t>
  </si>
  <si>
    <t xml:space="preserve">B
19
19</t>
  </si>
  <si>
    <t xml:space="preserve">552</t>
  </si>
  <si>
    <t xml:space="preserve">·1235</t>
  </si>
  <si>
    <t xml:space="preserve">-4525</t>
  </si>
  <si>
    <t xml:space="preserve">7971</t>
  </si>
  <si>
    <t xml:space="preserve">36 18</t>
  </si>
  <si>
    <t xml:space="preserve">4456</t>
  </si>
  <si>
    <t xml:space="preserve">1452</t>
  </si>
  <si>
    <t xml:space="preserve">8081</t>
  </si>
  <si>
    <t xml:space="preserve">S
7816</t>
  </si>
  <si>
    <t xml:space="preserve">3725</t>
  </si>
  <si>
    <t xml:space="preserve">1561</t>
  </si>
  <si>
    <t xml:space="preserve">3952</t>
  </si>
  <si>
    <t xml:space="preserve">-2356</t>
  </si>
  <si>
    <t xml:space="preserve">2
22</t>
  </si>
  <si>
    <t xml:space="preserve">16 19</t>
  </si>
  <si>
    <t xml:space="preserve">1478</t>
  </si>
  <si>
    <t xml:space="preserve">1525</t>
  </si>
  <si>
    <t xml:space="preserve">65637</t>
  </si>
  <si>
    <t xml:space="preserve">Ca</t>
  </si>
  <si>
    <t xml:space="preserve">11385</t>
  </si>
  <si>
    <t xml:space="preserve">2075</t>
  </si>
  <si>
    <t xml:space="preserve">Ge}</t>
  </si>
  <si>
    <t xml:space="preserve">- 4590</t>
  </si>
  <si>
    <t xml:space="preserve">1355</t>
  </si>
  <si>
    <t xml:space="preserve">-1348</t>
  </si>
  <si>
    <t xml:space="preserve">- 4899</t>
  </si>
  <si>
    <t xml:space="preserve">4858</t>
  </si>
  <si>
    <t xml:space="preserve">-5340</t>
  </si>
  <si>
    <t xml:space="preserve">( 15 19</t>
  </si>
  <si>
    <t xml:space="preserve">36 56</t>
  </si>
  <si>
    <t xml:space="preserve">2.5.</t>
  </si>
  <si>
    <t xml:space="preserve">4252
25</t>
  </si>
  <si>
    <t xml:space="preserve">8287</t>
  </si>
  <si>
    <t xml:space="preserve">-3548</t>
  </si>
  <si>
    <t xml:space="preserve">-3473</t>
  </si>
  <si>
    <t xml:space="preserve">585</t>
  </si>
  <si>
    <t xml:space="preserve">3579</t>
  </si>
  <si>
    <t xml:space="preserve">1338</t>
  </si>
  <si>
    <t xml:space="preserve">12376</t>
  </si>
  <si>
    <t xml:space="preserve">5347</t>
  </si>
  <si>
    <t xml:space="preserve">そちら</t>
  </si>
  <si>
    <t xml:space="preserve">OLUR Un dreun O
potegar Tiput ançais
vab</t>
  </si>
  <si>
    <t xml:space="preserve">1515</t>
  </si>
  <si>
    <t xml:space="preserve">2806</t>
  </si>
  <si>
    <t xml:space="preserve">3134
Sho</t>
  </si>
  <si>
    <t xml:space="preserve">1542</t>
  </si>
  <si>
    <t xml:space="preserve">ANY</t>
  </si>
  <si>
    <t xml:space="preserve">its mineurs, usu</t>
  </si>
  <si>
    <t xml:space="preserve">117 233</t>
  </si>
  <si>
    <t xml:space="preserve">718163</t>
  </si>
  <si>
    <t xml:space="preserve">4454</t>
  </si>
  <si>
    <t xml:space="preserve">916, 253</t>
  </si>
  <si>
    <t xml:space="preserve">2628</t>
  </si>
  <si>
    <r>
      <rPr>
        <sz val="11"/>
        <color rgb="FF000000"/>
        <rFont val="Arial"/>
        <family val="0"/>
        <charset val="1"/>
      </rPr>
      <t xml:space="preserve">-451-
</t>
    </r>
    <r>
      <rPr>
        <sz val="11"/>
        <color rgb="FF000000"/>
        <rFont val="Noto Sans CJK SC"/>
        <family val="2"/>
        <charset val="1"/>
      </rPr>
      <t xml:space="preserve">点</t>
    </r>
  </si>
  <si>
    <t xml:space="preserve">EEZG</t>
  </si>
  <si>
    <t xml:space="preserve">156</t>
  </si>
  <si>
    <t xml:space="preserve">366 2</t>
  </si>
  <si>
    <t xml:space="preserve">13 43</t>
  </si>
  <si>
    <t xml:space="preserve">1152</t>
  </si>
  <si>
    <t xml:space="preserve">NOM DU FOLDE TAIDE</t>
  </si>
  <si>
    <t xml:space="preserve">27/08/2023
ROPRIETE DU SDNC (DGFIP) - NE PAS</t>
  </si>
  <si>
    <t xml:space="preserve">fouse
DIFFUSER</t>
  </si>
  <si>
    <t xml:space="preserve">3004237808334</t>
  </si>
  <si>
    <t xml:space="preserve">9 999 344
21 CHE DE TUILIERE
06130 CARROS</t>
  </si>
  <si>
    <t xml:space="preserve">ONETTE</t>
  </si>
  <si>
    <t xml:space="preserve">MARIE</t>
  </si>
  <si>
    <t xml:space="preserve">10/08/1968</t>
  </si>
  <si>
    <t xml:space="preserve">45 ORLEANS</t>
  </si>
  <si>
    <t xml:space="preserve">21 CHE DE TUILIERE 06130 CARROS</t>
  </si>
  <si>
    <t xml:space="preserve">SF</t>
  </si>
  <si>
    <t xml:space="preserve">cher</t>
  </si>
  <si>
    <r>
      <rPr>
        <sz val="11"/>
        <color rgb="FF000000"/>
        <rFont val="Noto Sans CJK SC"/>
        <family val="2"/>
        <charset val="1"/>
      </rPr>
      <t xml:space="preserve">进
</t>
    </r>
    <r>
      <rPr>
        <sz val="11"/>
        <color rgb="FF000000"/>
        <rFont val="Arial"/>
        <family val="0"/>
        <charset val="1"/>
      </rPr>
      <t xml:space="preserve">2022</t>
    </r>
  </si>
  <si>
    <t xml:space="preserve">5
X</t>
  </si>
  <si>
    <t xml:space="preserve">1543</t>
  </si>
  <si>
    <t xml:space="preserve">ONNETTE Sean
23 107 1 19 4 3
обрадне</t>
  </si>
  <si>
    <t xml:space="preserve">C (DGFIP) -NE PAS DIFFUSER</t>
  </si>
  <si>
    <t xml:space="preserve">C
2.8</t>
  </si>
  <si>
    <t xml:space="preserve">1538</t>
  </si>
  <si>
    <t xml:space="preserve">S
392</t>
  </si>
  <si>
    <t xml:space="preserve">4583</t>
  </si>
  <si>
    <t xml:space="preserve">45 48</t>
  </si>
  <si>
    <t xml:space="preserve">1973</t>
  </si>
  <si>
    <t xml:space="preserve">-7538</t>
  </si>
  <si>
    <t xml:space="preserve">3567</t>
  </si>
  <si>
    <t xml:space="preserve">3515</t>
  </si>
  <si>
    <t xml:space="preserve">4552</t>
  </si>
  <si>
    <t xml:space="preserve">1264</t>
  </si>
  <si>
    <t xml:space="preserve">5230</t>
  </si>
  <si>
    <t xml:space="preserve">7932</t>
  </si>
  <si>
    <t xml:space="preserve">ורוז 0 חוו רובחום
pot egar
Tipor français</t>
  </si>
  <si>
    <t xml:space="preserve">A
4215</t>
  </si>
  <si>
    <t xml:space="preserve">62 33
TWI</t>
  </si>
  <si>
    <t xml:space="preserve">mineurs, ustenbu</t>
  </si>
  <si>
    <t xml:space="preserve">24.015</t>
  </si>
  <si>
    <t xml:space="preserve">3519</t>
  </si>
  <si>
    <t xml:space="preserve">9812
D.L</t>
  </si>
  <si>
    <t xml:space="preserve">6479</t>
  </si>
  <si>
    <t xml:space="preserve">12189</t>
  </si>
  <si>
    <t xml:space="preserve">3113</t>
  </si>
  <si>
    <t xml:space="preserve">14062022</t>
  </si>
  <si>
    <t xml:space="preserve">-19</t>
  </si>
  <si>
    <t xml:space="preserve">de l'Armistice
el</t>
  </si>
  <si>
    <t xml:space="preserve">Versailles.</t>
  </si>
  <si>
    <t xml:space="preserve">NOM DECO</t>
  </si>
  <si>
    <t xml:space="preserve">3004264665108</t>
  </si>
  <si>
    <t xml:space="preserve">9 999 595
129 RTE DE LA BADINE
06600 ANTIRES</t>
  </si>
  <si>
    <t xml:space="preserve">LABBE</t>
  </si>
  <si>
    <t xml:space="preserve">ALONGUEQUEUE</t>
  </si>
  <si>
    <t xml:space="preserve">18/09/1992</t>
  </si>
  <si>
    <t xml:space="preserve">99 AUTRES</t>
  </si>
  <si>
    <t xml:space="preserve">129 RTE DE LA BADINE 06600 ANTIBES</t>
  </si>
  <si>
    <t xml:space="preserve">BADANE</t>
  </si>
  <si>
    <t xml:space="preserve">ㅗ</t>
  </si>
  <si>
    <t xml:space="preserve">for
13</t>
  </si>
  <si>
    <t xml:space="preserve">ALALONGUEQUEUE Bleu</t>
  </si>
  <si>
    <t xml:space="preserve">08/02/222</t>
  </si>
  <si>
    <t xml:space="preserve">AUTRES</t>
  </si>
  <si>
    <t xml:space="preserve">Geht's</t>
  </si>
  <si>
    <t xml:space="preserve">34225</t>
  </si>
  <si>
    <t xml:space="preserve">Shtor</t>
  </si>
  <si>
    <t xml:space="preserve">-17923</t>
  </si>
  <si>
    <t xml:space="preserve">38424</t>
  </si>
  <si>
    <t xml:space="preserve">24997
g</t>
  </si>
  <si>
    <t xml:space="preserve">123782</t>
  </si>
  <si>
    <t xml:space="preserve">-388 61.</t>
  </si>
  <si>
    <t xml:space="preserve">20184</t>
  </si>
  <si>
    <t xml:space="preserve">318347</t>
  </si>
  <si>
    <t xml:space="preserve">28672</t>
  </si>
  <si>
    <t xml:space="preserve">19864</t>
  </si>
  <si>
    <t xml:space="preserve">239 82</t>
  </si>
  <si>
    <t xml:space="preserve">11264</t>
  </si>
  <si>
    <t xml:space="preserve">2 3392</t>
  </si>
  <si>
    <t xml:space="preserve">54378</t>
  </si>
  <si>
    <t xml:space="preserve">12733</t>
  </si>
  <si>
    <t xml:space="preserve">DEMO</t>
  </si>
  <si>
    <t xml:space="preserve">hth</t>
  </si>
  <si>
    <t xml:space="preserve">12-951</t>
  </si>
  <si>
    <t xml:space="preserve">52821</t>
  </si>
  <si>
    <t xml:space="preserve">25367</t>
  </si>
  <si>
    <t xml:space="preserve">11244</t>
  </si>
  <si>
    <t xml:space="preserve">hh St.</t>
  </si>
  <si>
    <t xml:space="preserve">-12580</t>
  </si>
  <si>
    <t xml:space="preserve">-94528</t>
  </si>
  <si>
    <t xml:space="preserve">WS
Wsha</t>
  </si>
  <si>
    <t xml:space="preserve">120457</t>
  </si>
  <si>
    <t xml:space="preserve">to 963</t>
  </si>
  <si>
    <t xml:space="preserve">71638</t>
  </si>
  <si>
    <t xml:space="preserve">4982</t>
  </si>
  <si>
    <t xml:space="preserve">- 13482</t>
  </si>
  <si>
    <t xml:space="preserve">:278
И</t>
  </si>
  <si>
    <t xml:space="preserve">31451</t>
  </si>
  <si>
    <t xml:space="preserve">22062</t>
  </si>
  <si>
    <t xml:space="preserve">1782</t>
  </si>
  <si>
    <t xml:space="preserve">-18780</t>
  </si>
  <si>
    <t xml:space="preserve">Sipuen jndi
eyar
Dupan un &amp; HOID Jup</t>
  </si>
  <si>
    <t xml:space="preserve">स्ट
भ्स</t>
  </si>
  <si>
    <t xml:space="preserve">146/1</t>
  </si>
  <si>
    <t xml:space="preserve">INVINI SE</t>
  </si>
  <si>
    <t xml:space="preserve">maneurs, cocenour
600</t>
  </si>
  <si>
    <t xml:space="preserve">-12742</t>
  </si>
  <si>
    <t xml:space="preserve">104462</t>
  </si>
  <si>
    <t xml:space="preserve">18743</t>
  </si>
  <si>
    <t xml:space="preserve">PRO</t>
  </si>
  <si>
    <t xml:space="preserve">NOM DU color
IRE</t>
  </si>
  <si>
    <t xml:space="preserve">21032023</t>
  </si>
  <si>
    <t xml:space="preserve">de la file d'attente</t>
  </si>
  <si>
    <t xml:space="preserve">-06600</t>
  </si>
  <si>
    <t xml:space="preserve">Anhbes.</t>
  </si>
  <si>
    <t xml:space="preserve">GE
E</t>
  </si>
  <si>
    <t xml:space="preserve">- Antibes.
ай
ROPRIETE DU SDNC (DGFIP) - NE PAS</t>
  </si>
  <si>
    <t xml:space="preserve">•17/05/2023
DIFFUSER</t>
  </si>
  <si>
    <t xml:space="preserve">3004264125079</t>
  </si>
  <si>
    <t xml:space="preserve">9 995 818
45 RTE DE LA BADINE
06600 ANTIRES</t>
  </si>
  <si>
    <t xml:space="preserve">TATA-
кака</t>
  </si>
  <si>
    <t xml:space="preserve">TATA
кака</t>
  </si>
  <si>
    <t xml:space="preserve">- MARION</t>
  </si>
  <si>
    <t xml:space="preserve">15/05/1986</t>
  </si>
  <si>
    <t xml:space="preserve">93 DRANCY</t>
  </si>
  <si>
    <t xml:space="preserve">45 RTE DE LA BADINE 06600 ANTIBES</t>
  </si>
  <si>
    <t xml:space="preserve">veuve.
1 personne à charge.</t>
  </si>
  <si>
    <t xml:space="preserve">24 10211824</t>
  </si>
  <si>
    <t xml:space="preserve">1
2022</t>
  </si>
  <si>
    <t xml:space="preserve">MMM</t>
  </si>
  <si>
    <t xml:space="preserve">кака, то иnou</t>
  </si>
  <si>
    <t xml:space="preserve">19/05/2014</t>
  </si>
  <si>
    <t xml:space="preserve">Bois D'ARCY.</t>
  </si>
  <si>
    <t xml:space="preserve">KAKA MARRON.
16/02</t>
  </si>
  <si>
    <t xml:space="preserve">TOILETTE</t>
  </si>
  <si>
    <t xml:space="preserve">ܘܩ 2</t>
  </si>
  <si>
    <t xml:space="preserve">28650</t>
  </si>
  <si>
    <t xml:space="preserve">24701</t>
  </si>
  <si>
    <t xml:space="preserve">82000</t>
  </si>
  <si>
    <t xml:space="preserve">17075.</t>
  </si>
  <si>
    <t xml:space="preserve">58254</t>
  </si>
  <si>
    <t xml:space="preserve">512752</t>
  </si>
  <si>
    <t xml:space="preserve">-34772</t>
  </si>
  <si>
    <t xml:space="preserve">лвогл</t>
  </si>
  <si>
    <t xml:space="preserve">Л
136</t>
  </si>
  <si>
    <t xml:space="preserve">-18 704</t>
  </si>
  <si>
    <t xml:space="preserve">42609</t>
  </si>
  <si>
    <t xml:space="preserve">SAM</t>
  </si>
  <si>
    <t xml:space="preserve">724707</t>
  </si>
  <si>
    <t xml:space="preserve">13505.</t>
  </si>
  <si>
    <t xml:space="preserve">24759..</t>
  </si>
  <si>
    <t xml:space="preserve">12605</t>
  </si>
  <si>
    <t xml:space="preserve">11809</t>
  </si>
  <si>
    <t xml:space="preserve">27408</t>
  </si>
  <si>
    <t xml:space="preserve">28970</t>
  </si>
  <si>
    <t xml:space="preserve">24708</t>
  </si>
  <si>
    <t xml:space="preserve">·62559</t>
  </si>
  <si>
    <t xml:space="preserve">19:</t>
  </si>
  <si>
    <t xml:space="preserve">124 708.</t>
  </si>
  <si>
    <t xml:space="preserve">Лоьооч</t>
  </si>
  <si>
    <t xml:space="preserve">- 24901</t>
  </si>
  <si>
    <t xml:space="preserve">452841</t>
  </si>
  <si>
    <t xml:space="preserve">61902</t>
  </si>
  <si>
    <t xml:space="preserve">2401</t>
  </si>
  <si>
    <t xml:space="preserve">12708.</t>
  </si>
  <si>
    <t xml:space="preserve">BOUDIN
BLANC rue du trou noir 0660o Antibe</t>
  </si>
  <si>
    <t xml:space="preserve">M
21 ENFANT</t>
  </si>
  <si>
    <t xml:space="preserve">(its mineurs, USLETIOO</t>
  </si>
  <si>
    <t xml:space="preserve">5
اكا</t>
  </si>
  <si>
    <t xml:space="preserve">int</t>
  </si>
  <si>
    <t xml:space="preserve">28544</t>
  </si>
  <si>
    <t xml:space="preserve">влас</t>
  </si>
  <si>
    <t xml:space="preserve">.24708</t>
  </si>
  <si>
    <t xml:space="preserve">des toilettes publiques.</t>
  </si>
  <si>
    <t xml:space="preserve">୦୧୨୬୦</t>
  </si>
  <si>
    <t xml:space="preserve">ANTIBES</t>
  </si>
  <si>
    <t xml:space="preserve">NOA</t>
  </si>
  <si>
    <t xml:space="preserve">ou ou con
DE</t>
  </si>
  <si>
    <t xml:space="preserve">GE
11</t>
  </si>
  <si>
    <t xml:space="preserve">le c</t>
  </si>
  <si>
    <t xml:space="preserve">ANTIBES.
سه
OPRIETE DU SDNC (DGFIP) - NE PAS</t>
  </si>
  <si>
    <t xml:space="preserve">24 май
DIFFUSER</t>
  </si>
  <si>
    <t xml:space="preserve">3004111497240</t>
  </si>
  <si>
    <t xml:space="preserve">9 999 898
10 AV DE LA LIBERTE
06220 VALLAURTS</t>
  </si>
  <si>
    <t xml:space="preserve">RIEN
Nom de naissance : PRESQUE</t>
  </si>
  <si>
    <t xml:space="preserve">RIEN
Nom d'usage: PEU</t>
  </si>
  <si>
    <t xml:space="preserve">11/12/1995
Date de naissance: 05/10/1992</t>
  </si>
  <si>
    <t xml:space="preserve">:51 REIMS
Lieu de naissance: 92 NANTERRE</t>
  </si>
  <si>
    <t xml:space="preserve">10 AV DE LA LIBERTE 06220 VALLAURIS</t>
  </si>
  <si>
    <t xml:space="preserve">pacsés
ez pas d'enfant ni de personne à charge.</t>
  </si>
  <si>
    <t xml:space="preserve">ля
2022</t>
  </si>
  <si>
    <t xml:space="preserve">3004 мя
11</t>
  </si>
  <si>
    <t xml:space="preserve">L
2022</t>
  </si>
  <si>
    <t xml:space="preserve">Med</t>
  </si>
  <si>
    <t xml:space="preserve">GUSTAVE HENRI</t>
  </si>
  <si>
    <t xml:space="preserve">1 / 201</t>
  </si>
  <si>
    <t xml:space="preserve">268</t>
  </si>
  <si>
    <t xml:space="preserve">PARIS focelyne</t>
  </si>
  <si>
    <t xml:space="preserve">C (DGFIP) NE PAS DIFFUSER
Qaisy</t>
  </si>
  <si>
    <t xml:space="preserve">78 200
"Poissy</t>
  </si>
  <si>
    <t xml:space="preserve">47500</t>
  </si>
  <si>
    <t xml:space="preserve">たまりた</t>
  </si>
  <si>
    <r>
      <rPr>
        <sz val="11"/>
        <color rgb="FF000000"/>
        <rFont val="Noto Sans CJK SC"/>
        <family val="2"/>
        <charset val="1"/>
      </rPr>
      <t xml:space="preserve">헛</t>
    </r>
    <r>
      <rPr>
        <sz val="11"/>
        <color rgb="FF000000"/>
        <rFont val="Arial"/>
        <family val="0"/>
        <charset val="1"/>
      </rPr>
      <t xml:space="preserve">788</t>
    </r>
  </si>
  <si>
    <t xml:space="preserve">1548</t>
  </si>
  <si>
    <t xml:space="preserve">032 512</t>
  </si>
  <si>
    <t xml:space="preserve">s 2000
S</t>
  </si>
  <si>
    <t xml:space="preserve">- 3000</t>
  </si>
  <si>
    <t xml:space="preserve">- 2512</t>
  </si>
  <si>
    <t xml:space="preserve">5800</t>
  </si>
  <si>
    <t xml:space="preserve">c 3200</t>
  </si>
  <si>
    <t xml:space="preserve">3747</t>
  </si>
  <si>
    <t xml:space="preserve">666-</t>
  </si>
  <si>
    <t xml:space="preserve">3 000</t>
  </si>
  <si>
    <t xml:space="preserve">DURAND
egal
44 Rue des champs 78.300 poissy</t>
  </si>
  <si>
    <t xml:space="preserve">- 3205</t>
  </si>
  <si>
    <t xml:space="preserve">mineurs, USLETOUNS
PASCAL
DUPONT</t>
  </si>
  <si>
    <t xml:space="preserve">3257</t>
  </si>
  <si>
    <t xml:space="preserve">4437</t>
  </si>
  <si>
    <t xml:space="preserve">89320</t>
  </si>
  <si>
    <t xml:space="preserve">25 370</t>
  </si>
  <si>
    <t xml:space="preserve">Grand Champs.</t>
  </si>
  <si>
    <t xml:space="preserve">9230 00</t>
  </si>
  <si>
    <t xml:space="preserve">·32</t>
  </si>
  <si>
    <t xml:space="preserve">ماء</t>
  </si>
  <si>
    <t xml:space="preserve">в</t>
  </si>
  <si>
    <t xml:space="preserve">#
DES POIRES</t>
  </si>
  <si>
    <t xml:space="preserve">NOM BILCoun
IRE</t>
  </si>
  <si>
    <t xml:space="preserve">5
the tara</t>
  </si>
  <si>
    <t xml:space="preserve">A
Poissy
ROPRIETE DU SDNC (DGFIP) - NE PAS</t>
  </si>
  <si>
    <t xml:space="preserve">3004236730278</t>
  </si>
  <si>
    <t xml:space="preserve">9 999 478
6 AV BRANLY
06400 CANNES</t>
  </si>
  <si>
    <t xml:space="preserve">LEONARD HUIT ADONIS
Nom de naissance: TOM HUIT LEONARD ADONIS</t>
  </si>
  <si>
    <t xml:space="preserve">LEONARD HUIT NAI ADONIS
Nom d'usage: TOM HUIT ADONIS</t>
  </si>
  <si>
    <t xml:space="preserve">REBELLA
Prénoms: TEX AVERY</t>
  </si>
  <si>
    <t xml:space="preserve">20/03/1968
Date de naissance: 15/06/1960</t>
  </si>
  <si>
    <t xml:space="preserve">973 LILLE
Lieu de naissance : 99 POLOGNE</t>
  </si>
  <si>
    <t xml:space="preserve">mariés.
ez pas d'enfant ni de personne à charge.
Vous bénéficiez d'une demi part au titre de la case : P.</t>
  </si>
  <si>
    <t xml:space="preserve">2812202 2</t>
  </si>
  <si>
    <t xml:space="preserve">미</t>
  </si>
  <si>
    <t xml:space="preserve">2011 2012</t>
  </si>
  <si>
    <t xml:space="preserve">LEONARD Noé</t>
  </si>
  <si>
    <t xml:space="preserve">6 12 2011</t>
  </si>
  <si>
    <t xml:space="preserve">06 400
SONNE</t>
  </si>
  <si>
    <t xml:space="preserve">LEONARD Léa</t>
  </si>
  <si>
    <t xml:space="preserve">3 07 2012</t>
  </si>
  <si>
    <t xml:space="preserve">ViNCi Ange
fa jocnds 06
MENTON</t>
  </si>
  <si>
    <t xml:space="preserve">20. 12. 2022</t>
  </si>
  <si>
    <t xml:space="preserve">οσ
ΠΕΝΤΟΝ</t>
  </si>
  <si>
    <t xml:space="preserve">1938</t>
  </si>
  <si>
    <t xml:space="preserve">LEONARD LEON.
a
8.05.1938
06
CANNES</t>
  </si>
  <si>
    <t xml:space="preserve">LEONARD
Line</t>
  </si>
  <si>
    <t xml:space="preserve">C (DGFIP)- NE PAS DIFFUSERO 3</t>
  </si>
  <si>
    <t xml:space="preserve">S2
00</t>
  </si>
  <si>
    <t xml:space="preserve">5900</t>
  </si>
  <si>
    <t xml:space="preserve">STH</t>
  </si>
  <si>
    <t xml:space="preserve">O
458</t>
  </si>
  <si>
    <t xml:space="preserve">نا</t>
  </si>
  <si>
    <t xml:space="preserve">33.000</t>
  </si>
  <si>
    <t xml:space="preserve">6248</t>
  </si>
  <si>
    <t xml:space="preserve">B
572</t>
  </si>
  <si>
    <t xml:space="preserve">S432</t>
  </si>
  <si>
    <t xml:space="preserve">972</t>
  </si>
  <si>
    <t xml:space="preserve">1827</t>
  </si>
  <si>
    <t xml:space="preserve">3008</t>
  </si>
  <si>
    <t xml:space="preserve">1418</t>
  </si>
  <si>
    <t xml:space="preserve">3209</t>
  </si>
  <si>
    <t xml:space="preserve">2400</t>
  </si>
  <si>
    <t xml:space="preserve">S
25</t>
  </si>
  <si>
    <r>
      <rPr>
        <sz val="11"/>
        <color rgb="FF000000"/>
        <rFont val="Noto Sans CJK SC"/>
        <family val="2"/>
        <charset val="1"/>
      </rPr>
      <t xml:space="preserve">그
</t>
    </r>
    <r>
      <rPr>
        <sz val="11"/>
        <color rgb="FF000000"/>
        <rFont val="Arial"/>
        <family val="0"/>
        <charset val="1"/>
      </rPr>
      <t xml:space="preserve">3728</t>
    </r>
  </si>
  <si>
    <t xml:space="preserve">5445</t>
  </si>
  <si>
    <t xml:space="preserve">71204</t>
  </si>
  <si>
    <t xml:space="preserve">Lool</t>
  </si>
  <si>
    <t xml:space="preserve">19002</t>
  </si>
  <si>
    <t xml:space="preserve">219</t>
  </si>
  <si>
    <t xml:space="preserve">Sh8 t</t>
  </si>
  <si>
    <t xml:space="preserve">5927</t>
  </si>
  <si>
    <t xml:space="preserve">1845</t>
  </si>
  <si>
    <t xml:space="preserve">FZS</t>
  </si>
  <si>
    <t xml:space="preserve">1488</t>
  </si>
  <si>
    <t xml:space="preserve">2 721</t>
  </si>
  <si>
    <t xml:space="preserve">4.500</t>
  </si>
  <si>
    <t xml:space="preserve">eyar
MICHELANGE
Italiçais
Lugg:
33 rue Sixtine.
23
GUERET</t>
  </si>
  <si>
    <t xml:space="preserve">E
2832</t>
  </si>
  <si>
    <t xml:space="preserve">1
68</t>
  </si>
  <si>
    <t xml:space="preserve">ANVINE IT
M</t>
  </si>
  <si>
    <t xml:space="preserve">ww
LEONARD
Raphaële
7 avenue
Branty 06400 CANNES</t>
  </si>
  <si>
    <t xml:space="preserve">HT
S400</t>
  </si>
  <si>
    <t xml:space="preserve">5 3 200</t>
  </si>
  <si>
    <t xml:space="preserve">U
258</t>
  </si>
  <si>
    <t xml:space="preserve">1 2712.</t>
  </si>
  <si>
    <t xml:space="preserve">gust</t>
  </si>
  <si>
    <t xml:space="preserve">T
932</t>
  </si>
  <si>
    <t xml:space="preserve">6622</t>
  </si>
  <si>
    <t xml:space="preserve">S35</t>
  </si>
  <si>
    <t xml:space="preserve">оло 72022</t>
  </si>
  <si>
    <t xml:space="preserve">Caravage</t>
  </si>
  <si>
    <t xml:space="preserve">60 000</t>
  </si>
  <si>
    <t xml:space="preserve">AMIENS</t>
  </si>
  <si>
    <t xml:space="preserve">des
Peintres</t>
  </si>
  <si>
    <t xml:space="preserve">15
2</t>
  </si>
  <si>
    <t xml:space="preserve">TABLEAU
NOM</t>
  </si>
  <si>
    <t xml:space="preserve">NOM DU COU
LIRE</t>
  </si>
  <si>
    <t xml:space="preserve">oлo8202 3
ОЛ</t>
  </si>
  <si>
    <t xml:space="preserve">-13</t>
  </si>
  <si>
    <t xml:space="preserve">de la Fresque</t>
  </si>
  <si>
    <t xml:space="preserve">62 000</t>
  </si>
  <si>
    <t xml:space="preserve">S
2</t>
  </si>
  <si>
    <t xml:space="preserve">ARRAS
COPRIETE DU SDNC (DGFIP) NE PAS</t>
  </si>
  <si>
    <t xml:space="preserve">DIFFUSER
лег
with
Leen
2025</t>
  </si>
  <si>
    <t xml:space="preserve">3004212179255</t>
  </si>
  <si>
    <t xml:space="preserve">9 995 768
1 AV BENOIT CARRIAT
06600 ANTIRES</t>
  </si>
  <si>
    <t xml:space="preserve">MIRACULOUS</t>
  </si>
  <si>
    <t xml:space="preserve">MIRACULOUS
Innocent</t>
  </si>
  <si>
    <t xml:space="preserve">LADYBUG</t>
  </si>
  <si>
    <t xml:space="preserve">28/04/2000</t>
  </si>
  <si>
    <t xml:space="preserve">75 PARIS</t>
  </si>
  <si>
    <t xml:space="preserve">ILIAD PRIM 1 AV BENOIT CARRIAT 06600 ANTIBES</t>
  </si>
  <si>
    <t xml:space="preserve">0002] ho] 82</t>
  </si>
  <si>
    <t xml:space="preserve">Pars</t>
  </si>
  <si>
    <t xml:space="preserve">28/04 1999</t>
  </si>
  <si>
    <t xml:space="preserve">Pan's</t>
  </si>
  <si>
    <t xml:space="preserve">&lt;13052022</t>
  </si>
  <si>
    <t xml:space="preserve">I
0005215</t>
  </si>
  <si>
    <t xml:space="preserve">Miraculous Victoire</t>
  </si>
  <si>
    <t xml:space="preserve">13/06/ 2020</t>
  </si>
  <si>
    <t xml:space="preserve">|_</t>
  </si>
  <si>
    <t xml:space="preserve">(DCEIR NE RAS DIFFUSER</t>
  </si>
  <si>
    <t xml:space="preserve">i 32</t>
  </si>
  <si>
    <t xml:space="preserve">B
Лос</t>
  </si>
  <si>
    <t xml:space="preserve">- 10</t>
  </si>
  <si>
    <t xml:space="preserve">NO</t>
  </si>
  <si>
    <t xml:space="preserve">5it.</t>
  </si>
  <si>
    <t xml:space="preserve">слаг</t>
  </si>
  <si>
    <t xml:space="preserve">گیا</t>
  </si>
  <si>
    <t xml:space="preserve">лг</t>
  </si>
  <si>
    <t xml:space="preserve">TOIL O
Bug lady So da 8. me du couloir</t>
  </si>
  <si>
    <t xml:space="preserve">oor</t>
  </si>
  <si>
    <t xml:space="preserve">18 ENFANT</t>
  </si>
  <si>
    <t xml:space="preserve">---</t>
  </si>
  <si>
    <t xml:space="preserve">11752</t>
  </si>
  <si>
    <t xml:space="preserve">wors mineurs, asternuoun</t>
  </si>
  <si>
    <t xml:space="preserve">7720</t>
  </si>
  <si>
    <t xml:space="preserve">NON</t>
  </si>
  <si>
    <t xml:space="preserve">-Evreux
COPRIETE DU SDNC (DGFIP) - NE PAS</t>
  </si>
  <si>
    <t xml:space="preserve">DIFFUSER
(S()</t>
  </si>
  <si>
    <t xml:space="preserve">0619905453111</t>
  </si>
  <si>
    <t xml:space="preserve">9 996 240
285 PROM DES ANGLAIS
06200 NICE</t>
  </si>
  <si>
    <t xml:space="preserve">JUILLET
Nom de naissance : ROUSELLE</t>
  </si>
  <si>
    <t xml:space="preserve">JUILLET
Nom d'usage: JUILLET</t>
  </si>
  <si>
    <t xml:space="preserve">VICTOR
Prénoms: DENISE</t>
  </si>
  <si>
    <t xml:space="preserve">18/07/1976
Date de naissance : 08/08/1978</t>
  </si>
  <si>
    <t xml:space="preserve">86 POITIERS
Lieu de naissance: 52 CHAUMONT</t>
  </si>
  <si>
    <t xml:space="preserve">CESU PAJE 285 PROM DES ANGLAIS 06200 NICE</t>
  </si>
  <si>
    <t xml:space="preserve">-mariés.
ez pas d'enfant ni de personne à charge.
ations dont l'administration a connaissance à ce jour au titre de 2022 sont imprimées ci-dessous dans la limite de l'espace disponible.
complétez le cas échéant votre déclaration sur impots.gouv.fr.
CESU-PAJE
-DECLARANT 1-TOTAL:
tin
he enfant - paje
uval
-CESU-PAJE:
-CESU-PAJE:
-CESU-PAJE:
-DECLARANT 2-TOTAL:
nploi service
et
ton
-CESU-PAJE:
-CESU-PAJE:
-CESU-PAJE:
14 732
10 000
3232
1500
10634
4527
4305
1802</t>
  </si>
  <si>
    <t xml:space="preserve">15101/62</t>
  </si>
  <si>
    <t xml:space="preserve">28 104 1966.</t>
  </si>
  <si>
    <t xml:space="preserve">мет2</t>
  </si>
  <si>
    <t xml:space="preserve">(DGFIPL. NE PAS DIFFUSER</t>
  </si>
  <si>
    <t xml:space="preserve">S
Прос</t>
  </si>
  <si>
    <t xml:space="preserve">୦୧୧</t>
  </si>
  <si>
    <t xml:space="preserve">999 999</t>
  </si>
  <si>
    <t xml:space="preserve">FRICHINGE JJanvic
2 Dee Blanche 0.1000 Altr</t>
  </si>
  <si>
    <t xml:space="preserve">non sinatuELE STUDI</t>
  </si>
  <si>
    <t xml:space="preserve">de l' ascension,</t>
  </si>
  <si>
    <t xml:space="preserve">NOM DE color
IRE</t>
  </si>
  <si>
    <t xml:space="preserve">1081459340402</t>
  </si>
  <si>
    <t xml:space="preserve">9 997 641
284 PROM DES ANGLAIS
06200 NICE</t>
  </si>
  <si>
    <t xml:space="preserve">VERSOT
Nom de naissance: DORION</t>
  </si>
  <si>
    <t xml:space="preserve">VERSOT
Nom d'usage: VERSOT</t>
  </si>
  <si>
    <t xml:space="preserve">BORIS
Prénoms: MARYSE</t>
  </si>
  <si>
    <t xml:space="preserve">14/06/1967
Date de naissance: 05/12/1937</t>
  </si>
  <si>
    <t xml:space="preserve">77 NOISIEL
Lieu de naissance : 77 NOISIEL</t>
  </si>
  <si>
    <t xml:space="preserve">CESU PAJE 284 PROM DES ANGLAIS 06200 NICE</t>
  </si>
  <si>
    <t xml:space="preserve">mariés.
ez pas d'enfant ni de personne à charge.
ations dont l'administration a connaissance à ce jour au titre de 2022 sont imprimées ci-dessous dans la limite de l'espace disponible.
complétez le cas échéant votre déclaration sur impots.gouv.fr.
CESU-PAJE
-DECLARANT 1:
hon
-DECLARANT 2:
-CESU-PAJE:
-CESURACE:
UPPLEMENTAIRES EXONEREES
PPLEMENTAIRES EXONEREES-DECLAMANT 1:
7
hon
-bloures supplémentaires sonérées
4875
17 500
73</t>
  </si>
  <si>
    <t xml:space="preserve">시</t>
  </si>
  <si>
    <t xml:space="preserve">ZELDA</t>
  </si>
  <si>
    <t xml:space="preserve">C(DGFIP) NEPAS DIFFUSER</t>
  </si>
  <si>
    <t xml:space="preserve">чалв</t>
  </si>
  <si>
    <t xml:space="preserve">олог 1999</t>
  </si>
  <si>
    <t xml:space="preserve">A76er</t>
  </si>
  <si>
    <t xml:space="preserve">这</t>
  </si>
  <si>
    <t xml:space="preserve">OFIL Bn creon O
egor
SIPSURI</t>
  </si>
  <si>
    <t xml:space="preserve">FAN</t>
  </si>
  <si>
    <t xml:space="preserve">manicurs, uscendunts,../08
DOU</t>
  </si>
  <si>
    <t xml:space="preserve">16.690</t>
  </si>
  <si>
    <t xml:space="preserve">Fe</t>
  </si>
  <si>
    <t xml:space="preserve">но</t>
  </si>
  <si>
    <t xml:space="preserve">THO</t>
  </si>
  <si>
    <t xml:space="preserve">聚</t>
  </si>
  <si>
    <t xml:space="preserve">Du coupr</t>
  </si>
  <si>
    <t xml:space="preserve">de la Paix</t>
  </si>
  <si>
    <t xml:space="preserve">0765100782411</t>
  </si>
  <si>
    <t xml:space="preserve">9 996 911
270 PROM DES ANGLAIS
06200 NICE</t>
  </si>
  <si>
    <t xml:space="preserve">BERTELIN
Nom de naissance: AIDA</t>
  </si>
  <si>
    <t xml:space="preserve">BERTELIN
Nom d'usage: BERTELIN</t>
  </si>
  <si>
    <t xml:space="preserve">FLORENTIN
Prénoms: MARIELLE</t>
  </si>
  <si>
    <t xml:space="preserve">12/04/1919
Date de naissance: 15/10/1910</t>
  </si>
  <si>
    <t xml:space="preserve">77 NOISIEL
Lieu de naissance: 77 NOISIEL</t>
  </si>
  <si>
    <t xml:space="preserve">270 PROM DES ANGLAIS 06200 NICE</t>
  </si>
  <si>
    <t xml:space="preserve">mariés.
ez pas d'enfant ni de personne à charge.
ations dont l'administration a connaissance à ce jour au titre de 2022 sont imprimées ci-dessous dans la limite de l'espace disponible.
complétez le cas échéant votre déclaration sur impots.gouv.fr.
NTS ET SALAIRES
DECLARANT1-TOTAL:
4ds cas 13 n
rilos
ameaux
-Salaires:
-Salaires:
-Salaires:
-Salaires:
-Retenue à la source déjà payée:
DECLARANT 2-TOTAL:
realistic
ilos
VENUS IMPOSABLES-DECLARANT 1:
-Salaires:
-Salaires:
ilos
VENUS IMPOSABLES-DECLARANT 2:
ermain en laye -Autres revenus imposables:
-Autres revenus imposables:
33877 HEURES SUPPLEMENTAIRES EXONEREES
14 000 HEURES SUPPLEMENTAIRES EXONEREES-DECLARANT 1-TOTAL:
7005 societe entrilos
- Heures supplémentaires exonérées:
- Heures supplémentaires exonérées:
- Heures supplémentaires exonérées :
7000 entreprise rameaux
5872 entreprise n4ds cas 13 n
125 HEURES SUPPLEMENTAIRES EXONEREES-DECLARANT 2-TOTAL:
10 500 entreprise realistic
5300 societe entrilos
5200 PENSIONS RETRAITES
- Retenue à la source déjà payée:
3.000 agence st germain en laye
2500
- Heures supplémentaires exonérées:
- Heures supplémentaires exonérées:
PENSIONS ET RETRAITES-DECLARANT 2:
-Pensions:
- Retenue à la source déjà payée:
500
5730
4666
840
224
102E
933
93
10 000
100</t>
  </si>
  <si>
    <t xml:space="preserve">-04 e3zozi</t>
  </si>
  <si>
    <t xml:space="preserve">33877</t>
  </si>
  <si>
    <t xml:space="preserve">ло 16</t>
  </si>
  <si>
    <t xml:space="preserve">30ce</t>
  </si>
  <si>
    <t xml:space="preserve">250e.</t>
  </si>
  <si>
    <t xml:space="preserve">Peop</t>
  </si>
  <si>
    <t xml:space="preserve">Dita of cre OIL U
egar
por français
40K</t>
  </si>
  <si>
    <t xml:space="preserve">25ANFANT
ለ
2</t>
  </si>
  <si>
    <t xml:space="preserve">Allee de la chouette
at
75 012 PAns</t>
  </si>
  <si>
    <t xml:space="preserve">币</t>
  </si>
  <si>
    <t xml:space="preserve">ай</t>
  </si>
  <si>
    <t xml:space="preserve">ΛΕ</t>
  </si>
  <si>
    <t xml:space="preserve">002022</t>
  </si>
  <si>
    <t xml:space="preserve">de l'Eglise</t>
  </si>
  <si>
    <t xml:space="preserve">三</t>
  </si>
  <si>
    <t xml:space="preserve">NOM DU PROPRIÉTAIRE</t>
  </si>
  <si>
    <t xml:space="preserve">NOM DL color</t>
  </si>
  <si>
    <t xml:space="preserve">S
15122</t>
  </si>
  <si>
    <t xml:space="preserve">VERSAILLES
ROPRIETE DU SDNC (DGFIP) - NE PAS</t>
  </si>
  <si>
    <t xml:space="preserve">1254947444429</t>
  </si>
  <si>
    <t xml:space="preserve">9 993 040
576 PROM DES ANGLAIS
06300 NICE</t>
  </si>
  <si>
    <t xml:space="preserve">LOUTELLE
Nom de naissance: SOURICEAU</t>
  </si>
  <si>
    <t xml:space="preserve">LOUTELLE
Nom d'usage: SOURICEAU</t>
  </si>
  <si>
    <t xml:space="preserve">CATHERINE
Prénoms BRENDA</t>
  </si>
  <si>
    <t xml:space="preserve">04/03/1972
Date de naissance : 04/03/1982</t>
  </si>
  <si>
    <t xml:space="preserve">77 NOISIEL
Lieu de naissance: 78 VERSAILLES</t>
  </si>
  <si>
    <t xml:space="preserve">406 PROM DES ANGLAIS 06200 NICE</t>
  </si>
  <si>
    <t xml:space="preserve">mariées.
2 personnes à charge.
ations dont l'administration a connaissance à ce jour au titre de 2022 sont imprimées ci-dessous dans la limite de l'espace disponible.
complétez le cas échéant votre déclaration sur impots.gouv.fr.
NTS ET SALAIRES
DECLARANT 1:
wuls
-Salaires:
UPPLEMENTAIRES EXONEREES
IPPLEMENTAIRES EXONEREES-DECLARANT 1:
- Heures supplémentaires exonérées:
uls
DE CAPITAUX MOBILIERS DU FOYER
16 804
7671
12 000
156
12156</t>
  </si>
  <si>
    <t xml:space="preserve">στο πονο</t>
  </si>
  <si>
    <t xml:space="preserve">2019 2021</t>
  </si>
  <si>
    <t xml:space="preserve">ou
ww</t>
  </si>
  <si>
    <t xml:space="preserve">1/</t>
  </si>
  <si>
    <t xml:space="preserve">2021 20</t>
  </si>
  <si>
    <t xml:space="preserve">asets.
2010</t>
  </si>
  <si>
    <t xml:space="preserve">Omi</t>
  </si>
  <si>
    <t xml:space="preserve">AFF</t>
  </si>
  <si>
    <t xml:space="preserve">siguen lndi
jeña jodu
Dupan un &amp; Houn</t>
  </si>
  <si>
    <t xml:space="preserve">ANT</t>
  </si>
  <si>
    <t xml:space="preserve">tis marieurs, Coceruol</t>
  </si>
  <si>
    <t xml:space="preserve">NOM DU Color IRE</t>
  </si>
  <si>
    <t xml:space="preserve">5
12</t>
  </si>
  <si>
    <t xml:space="preserve">заделай
ROPRIETE DU SDNC (DGFIP) - NE PAS</t>
  </si>
  <si>
    <t xml:space="preserve">/12/0123
DIFFUSER</t>
  </si>
  <si>
    <t xml:space="preserve">3004236728276</t>
  </si>
  <si>
    <t xml:space="preserve">9 998 263
AV ALPHONSE DAUDET
06130 GRASSE</t>
  </si>
  <si>
    <t xml:space="preserve">BOUGAMRYA</t>
  </si>
  <si>
    <t xml:space="preserve">BOUGAMRYAVI</t>
  </si>
  <si>
    <t xml:space="preserve">LIMITA</t>
  </si>
  <si>
    <t xml:space="preserve">23/03/1980</t>
  </si>
  <si>
    <t xml:space="preserve">60 SENLIS</t>
  </si>
  <si>
    <t xml:space="preserve">AV ALPHONSE DAUDET 06130 GRASSE</t>
  </si>
  <si>
    <t xml:space="preserve">- célibataire.
ez pas d'enfant ni de personne à charge.</t>
  </si>
  <si>
    <t xml:space="preserve">-1908 20 22</t>
  </si>
  <si>
    <t xml:space="preserve">8713496</t>
  </si>
  <si>
    <t xml:space="preserve">1
Opel</t>
  </si>
  <si>
    <t xml:space="preserve">16 RUE DE VIENNE, VIENNE</t>
  </si>
  <si>
    <t xml:space="preserve">06/04/2022</t>
  </si>
  <si>
    <t xml:space="preserve">ROME</t>
  </si>
  <si>
    <t xml:space="preserve">ZHU BAO BAO
morin E
FUOR</t>
  </si>
  <si>
    <t xml:space="preserve">MACAO (99)</t>
  </si>
  <si>
    <t xml:space="preserve">71812</t>
  </si>
  <si>
    <t xml:space="preserve">VEJ</t>
  </si>
  <si>
    <t xml:space="preserve">3192</t>
  </si>
  <si>
    <t xml:space="preserve">1969</t>
  </si>
  <si>
    <t xml:space="preserve">4001</t>
  </si>
  <si>
    <t xml:space="preserve">41037 844</t>
  </si>
  <si>
    <t xml:space="preserve">Pa</t>
  </si>
  <si>
    <t xml:space="preserve">:10.101</t>
  </si>
  <si>
    <t xml:space="preserve">54660</t>
  </si>
  <si>
    <t xml:space="preserve">3477</t>
  </si>
  <si>
    <t xml:space="preserve">B&amp;</t>
  </si>
  <si>
    <t xml:space="preserve">37-189</t>
  </si>
  <si>
    <t xml:space="preserve">941</t>
  </si>
  <si>
    <t xml:space="preserve">12430</t>
  </si>
  <si>
    <t xml:space="preserve">-8</t>
  </si>
  <si>
    <t xml:space="preserve">1459</t>
  </si>
  <si>
    <t xml:space="preserve">32652</t>
  </si>
  <si>
    <t xml:space="preserve">5 27
S</t>
  </si>
  <si>
    <t xml:space="preserve">391</t>
  </si>
  <si>
    <t xml:space="preserve">97-800</t>
  </si>
  <si>
    <t xml:space="preserve">13807</t>
  </si>
  <si>
    <t xml:space="preserve">2104</t>
  </si>
  <si>
    <t xml:space="preserve">30 019</t>
  </si>
  <si>
    <t xml:space="preserve">36741</t>
  </si>
  <si>
    <r>
      <rPr>
        <sz val="11"/>
        <color rgb="FF000000"/>
        <rFont val="Arial"/>
        <family val="0"/>
        <charset val="1"/>
      </rPr>
      <t xml:space="preserve">686 </t>
    </r>
    <r>
      <rPr>
        <sz val="11"/>
        <color rgb="FF000000"/>
        <rFont val="Noto Sans CJK SC"/>
        <family val="2"/>
        <charset val="1"/>
      </rPr>
      <t xml:space="preserve">아</t>
    </r>
  </si>
  <si>
    <t xml:space="preserve">12597</t>
  </si>
  <si>
    <t xml:space="preserve">-tates</t>
  </si>
  <si>
    <t xml:space="preserve">43451</t>
  </si>
  <si>
    <t xml:space="preserve">8919</t>
  </si>
  <si>
    <t xml:space="preserve">-अ</t>
  </si>
  <si>
    <t xml:space="preserve">7612</t>
  </si>
  <si>
    <t xml:space="preserve">49897</t>
  </si>
  <si>
    <t xml:space="preserve">40311</t>
  </si>
  <si>
    <t xml:space="preserve">733</t>
  </si>
  <si>
    <t xml:space="preserve">2922</t>
  </si>
  <si>
    <t xml:space="preserve">22413</t>
  </si>
  <si>
    <t xml:space="preserve">190</t>
  </si>
  <si>
    <t xml:space="preserve">9078</t>
  </si>
  <si>
    <t xml:space="preserve">7933</t>
  </si>
  <si>
    <t xml:space="preserve">2741</t>
  </si>
  <si>
    <t xml:space="preserve">7755</t>
  </si>
  <si>
    <t xml:space="preserve">vabH900
Tipor français
egar a
Dinan D &amp; HOUD Jup</t>
  </si>
  <si>
    <t xml:space="preserve">69052</t>
  </si>
  <si>
    <t xml:space="preserve">10 399
Aca</t>
  </si>
  <si>
    <t xml:space="preserve">262</t>
  </si>
  <si>
    <t xml:space="preserve">3066</t>
  </si>
  <si>
    <t xml:space="preserve">14-13 ANT</t>
  </si>
  <si>
    <t xml:space="preserve">uns mineurs, ostendun</t>
  </si>
  <si>
    <t xml:space="preserve">S
49650</t>
  </si>
  <si>
    <t xml:space="preserve">J829</t>
  </si>
  <si>
    <t xml:space="preserve">17 254</t>
  </si>
  <si>
    <t xml:space="preserve">T515
4206</t>
  </si>
  <si>
    <t xml:space="preserve">9447</t>
  </si>
  <si>
    <t xml:space="preserve">15533</t>
  </si>
  <si>
    <t xml:space="preserve">1319</t>
  </si>
  <si>
    <t xml:space="preserve">鲜</t>
  </si>
  <si>
    <t xml:space="preserve">110 220 23</t>
  </si>
  <si>
    <t xml:space="preserve">:472</t>
  </si>
  <si>
    <t xml:space="preserve">DE L'OUBLI</t>
  </si>
  <si>
    <t xml:space="preserve">59000</t>
  </si>
  <si>
    <t xml:space="preserve">SE
65</t>
  </si>
  <si>
    <t xml:space="preserve">LILLE
OPRIETE DU SDNC (DGFIP) - NE PAS</t>
  </si>
  <si>
    <t xml:space="preserve">9/05/2023
DIFFUSER</t>
  </si>
  <si>
    <t xml:space="preserve">3004212258334</t>
  </si>
  <si>
    <t xml:space="preserve">9 997 131
AV ALPHONSE DAUDET
06130 GRASSE</t>
  </si>
  <si>
    <t xml:space="preserve">ВАН</t>
  </si>
  <si>
    <t xml:space="preserve">BAH</t>
  </si>
  <si>
    <t xml:space="preserve">01/01/1980</t>
  </si>
  <si>
    <t xml:space="preserve">12/12/1981</t>
  </si>
  <si>
    <t xml:space="preserve">06
N</t>
  </si>
  <si>
    <t xml:space="preserve">Vice</t>
  </si>
  <si>
    <t xml:space="preserve">966V/00/40</t>
  </si>
  <si>
    <t xml:space="preserve">Villeurbanne</t>
  </si>
  <si>
    <r>
      <rPr>
        <sz val="11"/>
        <color rgb="FF000000"/>
        <rFont val="Noto Sans CJK SC"/>
        <family val="2"/>
        <charset val="1"/>
      </rPr>
      <t xml:space="preserve">文
</t>
    </r>
    <r>
      <rPr>
        <sz val="11"/>
        <color rgb="FF000000"/>
        <rFont val="Arial"/>
        <family val="0"/>
        <charset val="1"/>
      </rPr>
      <t xml:space="preserve">2022</t>
    </r>
  </si>
  <si>
    <t xml:space="preserve">9016674</t>
  </si>
  <si>
    <t xml:space="preserve">3007 202 2</t>
  </si>
  <si>
    <t xml:space="preserve">.
2022</t>
  </si>
  <si>
    <t xml:space="preserve">2000
300</t>
  </si>
  <si>
    <t xml:space="preserve">2006 2009</t>
  </si>
  <si>
    <t xml:space="preserve">1
2009</t>
  </si>
  <si>
    <t xml:space="preserve">BAH Madeleine</t>
  </si>
  <si>
    <t xml:space="preserve">16/07/2006</t>
  </si>
  <si>
    <t xml:space="preserve">AV P
Caen</t>
  </si>
  <si>
    <t xml:space="preserve">BAH Charlete</t>
  </si>
  <si>
    <t xml:space="preserve">30/06/2009</t>
  </si>
  <si>
    <t xml:space="preserve">Bayeux</t>
  </si>
  <si>
    <t xml:space="preserve">BAH Justinien 02/11/1938
Casablanca</t>
  </si>
  <si>
    <t xml:space="preserve">BAH Chocolatine
A</t>
  </si>
  <si>
    <t xml:space="preserve">CDGFIP) NE PAS DIFFUSER</t>
  </si>
  <si>
    <t xml:space="preserve">Bordeaux</t>
  </si>
  <si>
    <t xml:space="preserve">Ван Toperionne</t>
  </si>
  <si>
    <t xml:space="preserve">09/07/2008</t>
  </si>
  <si>
    <t xml:space="preserve">88 650</t>
  </si>
  <si>
    <t xml:space="preserve">4366</t>
  </si>
  <si>
    <t xml:space="preserve">7701</t>
  </si>
  <si>
    <t xml:space="preserve">80802</t>
  </si>
  <si>
    <t xml:space="preserve">12 972</t>
  </si>
  <si>
    <t xml:space="preserve">124 003</t>
  </si>
  <si>
    <t xml:space="preserve">7303</t>
  </si>
  <si>
    <t xml:space="preserve">63 C</t>
  </si>
  <si>
    <t xml:space="preserve">Em
3</t>
  </si>
  <si>
    <t xml:space="preserve">3 1018</t>
  </si>
  <si>
    <t xml:space="preserve">10 239</t>
  </si>
  <si>
    <t xml:space="preserve">1066</t>
  </si>
  <si>
    <t xml:space="preserve">47650</t>
  </si>
  <si>
    <t xml:space="preserve">5053</t>
  </si>
  <si>
    <t xml:space="preserve">401 027</t>
  </si>
  <si>
    <t xml:space="preserve">$3404</t>
  </si>
  <si>
    <t xml:space="preserve">71</t>
  </si>
  <si>
    <t xml:space="preserve">23650</t>
  </si>
  <si>
    <t xml:space="preserve">841</t>
  </si>
  <si>
    <t xml:space="preserve">1006</t>
  </si>
  <si>
    <t xml:space="preserve">76331</t>
  </si>
  <si>
    <t xml:space="preserve">8616</t>
  </si>
  <si>
    <t xml:space="preserve">12 355</t>
  </si>
  <si>
    <t xml:space="preserve">192</t>
  </si>
  <si>
    <t xml:space="preserve">907</t>
  </si>
  <si>
    <t xml:space="preserve">11881</t>
  </si>
  <si>
    <t xml:space="preserve">5320</t>
  </si>
  <si>
    <t xml:space="preserve">-71</t>
  </si>
  <si>
    <t xml:space="preserve">11751</t>
  </si>
  <si>
    <t xml:space="preserve">-441</t>
  </si>
  <si>
    <t xml:space="preserve">→44</t>
  </si>
  <si>
    <t xml:space="preserve">1890</t>
  </si>
  <si>
    <t xml:space="preserve">364</t>
  </si>
  <si>
    <t xml:space="preserve">3014</t>
  </si>
  <si>
    <t xml:space="preserve">70891</t>
  </si>
  <si>
    <t xml:space="preserve">7310</t>
  </si>
  <si>
    <t xml:space="preserve">7791</t>
  </si>
  <si>
    <t xml:space="preserve">1090</t>
  </si>
  <si>
    <t xml:space="preserve">7083</t>
  </si>
  <si>
    <t xml:space="preserve">Un PHOID
pot egar
Tipot Italiçais
****** 4BK</t>
  </si>
  <si>
    <t xml:space="preserve">4993</t>
  </si>
  <si>
    <t xml:space="preserve">8001</t>
  </si>
  <si>
    <t xml:space="preserve">크</t>
  </si>
  <si>
    <t xml:space="preserve">1949
=</t>
  </si>
  <si>
    <t xml:space="preserve">F27
2 ENKANT</t>
  </si>
  <si>
    <t xml:space="preserve">uns minicors, ustenoun</t>
  </si>
  <si>
    <t xml:space="preserve">T5614</t>
  </si>
  <si>
    <t xml:space="preserve">56818</t>
  </si>
  <si>
    <t xml:space="preserve">"</t>
  </si>
  <si>
    <t xml:space="preserve">4191</t>
  </si>
  <si>
    <t xml:space="preserve">13 281</t>
  </si>
  <si>
    <t xml:space="preserve">87601</t>
  </si>
  <si>
    <t xml:space="preserve">4531</t>
  </si>
  <si>
    <t xml:space="preserve">8813</t>
  </si>
  <si>
    <t xml:space="preserve">7188</t>
  </si>
  <si>
    <t xml:space="preserve">962</t>
  </si>
  <si>
    <t xml:space="preserve">21062022</t>
  </si>
  <si>
    <t xml:space="preserve">-89</t>
  </si>
  <si>
    <t xml:space="preserve">de la Patisserie</t>
  </si>
  <si>
    <t xml:space="preserve">90 000</t>
  </si>
  <si>
    <t xml:space="preserve">Belfent</t>
  </si>
  <si>
    <t xml:space="preserve">$1</t>
  </si>
  <si>
    <t xml:space="preserve">Ван
NON DI PROP</t>
  </si>
  <si>
    <t xml:space="preserve">NOM DU COLDE AIRE</t>
  </si>
  <si>
    <t xml:space="preserve">GE
53</t>
  </si>
  <si>
    <t xml:space="preserve">09/05/2013</t>
  </si>
  <si>
    <t xml:space="preserve">- Croissant-Ville
OPRIETE DU SDNC (DGFIP) - NE PAS</t>
  </si>
  <si>
    <t xml:space="preserve">3004151180065</t>
  </si>
  <si>
    <t xml:space="preserve">9 998 134
24 AV VICTORIA
06130 GRASSE</t>
  </si>
  <si>
    <t xml:space="preserve">JULES</t>
  </si>
  <si>
    <t xml:space="preserve">BARTABAS</t>
  </si>
  <si>
    <t xml:space="preserve">10/06/1964</t>
  </si>
  <si>
    <t xml:space="preserve">VB 2017 24 AV VICTORIA 06130 GRASSE</t>
  </si>
  <si>
    <t xml:space="preserve">célibataire.
ez pas d'enfant ni de personne à charge.
Vous bénéficiez d'une demi part au titre de la case: L.</t>
  </si>
  <si>
    <t xml:space="preserve">Barrabas Josiane</t>
  </si>
  <si>
    <t xml:space="preserve">2009, 26 Autil</t>
  </si>
  <si>
    <t xml:space="preserve">Espagne</t>
  </si>
  <si>
    <t xml:space="preserve">(DGFIP)- NE PAS DIFFUSER</t>
  </si>
  <si>
    <t xml:space="preserve">19872</t>
  </si>
  <si>
    <t xml:space="preserve">34530</t>
  </si>
  <si>
    <t xml:space="preserve">27509</t>
  </si>
  <si>
    <t xml:space="preserve">9103</t>
  </si>
  <si>
    <t xml:space="preserve">-99025</t>
  </si>
  <si>
    <t xml:space="preserve">-9105</t>
  </si>
  <si>
    <t xml:space="preserve">20
22</t>
  </si>
  <si>
    <t xml:space="preserve">4888</t>
  </si>
  <si>
    <t xml:space="preserve">9479</t>
  </si>
  <si>
    <t xml:space="preserve">2306</t>
  </si>
  <si>
    <t xml:space="preserve">37309</t>
  </si>
  <si>
    <t xml:space="preserve">19884
g</t>
  </si>
  <si>
    <t xml:space="preserve">98074</t>
  </si>
  <si>
    <t xml:space="preserve">8 100</t>
  </si>
  <si>
    <t xml:space="preserve">30586</t>
  </si>
  <si>
    <t xml:space="preserve">10 053</t>
  </si>
  <si>
    <t xml:space="preserve">89071</t>
  </si>
  <si>
    <t xml:space="preserve">42524</t>
  </si>
  <si>
    <t xml:space="preserve">588015</t>
  </si>
  <si>
    <t xml:space="preserve">855007</t>
  </si>
  <si>
    <t xml:space="preserve">92013</t>
  </si>
  <si>
    <t xml:space="preserve">32016</t>
  </si>
  <si>
    <t xml:space="preserve">37 лой</t>
  </si>
  <si>
    <t xml:space="preserve">10186</t>
  </si>
  <si>
    <t xml:space="preserve">Z
izt</t>
  </si>
  <si>
    <t xml:space="preserve">66 267</t>
  </si>
  <si>
    <t xml:space="preserve">7250</t>
  </si>
  <si>
    <t xml:space="preserve">43528</t>
  </si>
  <si>
    <t xml:space="preserve">66931</t>
  </si>
  <si>
    <t xml:space="preserve">12523</t>
  </si>
  <si>
    <t xml:space="preserve">50010</t>
  </si>
  <si>
    <t xml:space="preserve">60703</t>
  </si>
  <si>
    <t xml:space="preserve">100 436</t>
  </si>
  <si>
    <t xml:space="preserve">55230</t>
  </si>
  <si>
    <t xml:space="preserve">лово8</t>
  </si>
  <si>
    <t xml:space="preserve">8879</t>
  </si>
  <si>
    <t xml:space="preserve">30308</t>
  </si>
  <si>
    <t xml:space="preserve">80125</t>
  </si>
  <si>
    <t xml:space="preserve">7861</t>
  </si>
  <si>
    <t xml:space="preserve">265507</t>
  </si>
  <si>
    <t xml:space="preserve">1 200</t>
  </si>
  <si>
    <t xml:space="preserve">2505</t>
  </si>
  <si>
    <t xml:space="preserve">9236</t>
  </si>
  <si>
    <t xml:space="preserve">12609</t>
  </si>
  <si>
    <t xml:space="preserve">*********** 4BK
Hançais
an un e JOID</t>
  </si>
  <si>
    <t xml:space="preserve">7698</t>
  </si>
  <si>
    <t xml:space="preserve">Trunks mnieurs usLETUM
000</t>
  </si>
  <si>
    <t xml:space="preserve">19.019</t>
  </si>
  <si>
    <t xml:space="preserve">78803</t>
  </si>
  <si>
    <t xml:space="preserve">3025</t>
  </si>
  <si>
    <t xml:space="preserve">12418</t>
  </si>
  <si>
    <t xml:space="preserve">NOM DII PR</t>
  </si>
  <si>
    <t xml:space="preserve">NOM DEL COLDR
RE</t>
  </si>
  <si>
    <t xml:space="preserve">Grasse
COPRIETE DU SDNC (DGFIP) - NE PAS</t>
  </si>
  <si>
    <t xml:space="preserve">02/0h
DIFFUSER</t>
  </si>
  <si>
    <t xml:space="preserve">3004263275251</t>
  </si>
  <si>
    <t xml:space="preserve">9 998 802
16 AV VICTORIA
06130 GROSSE</t>
  </si>
  <si>
    <t xml:space="preserve">PASSABLE DO</t>
  </si>
  <si>
    <t xml:space="preserve">PASSABLE D O</t>
  </si>
  <si>
    <t xml:space="preserve">HENRY
Enrique</t>
  </si>
  <si>
    <t xml:space="preserve">04/04/1943</t>
  </si>
  <si>
    <t xml:space="preserve">99 ACORES MADERE</t>
  </si>
  <si>
    <t xml:space="preserve">MP CREATION GESTPART 16 AV VICTORIA 06130 GRASSE</t>
  </si>
  <si>
    <t xml:space="preserve">-célibataire.
ez pas d'enfant ni de personne à charge.</t>
  </si>
  <si>
    <t xml:space="preserve">1001 202 2</t>
  </si>
  <si>
    <t xml:space="preserve">4404484</t>
  </si>
  <si>
    <t xml:space="preserve">MAGA
WANG</t>
  </si>
  <si>
    <t xml:space="preserve">68757
25</t>
  </si>
  <si>
    <t xml:space="preserve">85.000</t>
  </si>
  <si>
    <t xml:space="preserve">20068</t>
  </si>
  <si>
    <t xml:space="preserve">-14012</t>
  </si>
  <si>
    <r>
      <rPr>
        <sz val="11"/>
        <color rgb="FF000000"/>
        <rFont val="Arial"/>
        <family val="0"/>
        <charset val="1"/>
      </rPr>
      <t xml:space="preserve">82</t>
    </r>
    <r>
      <rPr>
        <sz val="11"/>
        <color rgb="FF000000"/>
        <rFont val="Noto Sans CJK SC"/>
        <family val="2"/>
        <charset val="1"/>
      </rPr>
      <t xml:space="preserve">권</t>
    </r>
  </si>
  <si>
    <t xml:space="preserve">- 9453</t>
  </si>
  <si>
    <t xml:space="preserve">14 001</t>
  </si>
  <si>
    <t xml:space="preserve">22022</t>
  </si>
  <si>
    <t xml:space="preserve">80369</t>
  </si>
  <si>
    <t xml:space="preserve">з 9107 7</t>
  </si>
  <si>
    <t xml:space="preserve">orgt.</t>
  </si>
  <si>
    <t xml:space="preserve">1288</t>
  </si>
  <si>
    <t xml:space="preserve">4318</t>
  </si>
  <si>
    <t xml:space="preserve">6974</t>
  </si>
  <si>
    <t xml:space="preserve">88100</t>
  </si>
  <si>
    <t xml:space="preserve">50955</t>
  </si>
  <si>
    <t xml:space="preserve">99 893</t>
  </si>
  <si>
    <t xml:space="preserve">9698</t>
  </si>
  <si>
    <t xml:space="preserve">S
8731</t>
  </si>
  <si>
    <t xml:space="preserve">89062</t>
  </si>
  <si>
    <t xml:space="preserve">2882</t>
  </si>
  <si>
    <t xml:space="preserve">33279</t>
  </si>
  <si>
    <t xml:space="preserve">32910</t>
  </si>
  <si>
    <t xml:space="preserve">34328</t>
  </si>
  <si>
    <t xml:space="preserve">3143</t>
  </si>
  <si>
    <t xml:space="preserve">2 800887</t>
  </si>
  <si>
    <t xml:space="preserve">2534</t>
  </si>
  <si>
    <t xml:space="preserve">Fos</t>
  </si>
  <si>
    <t xml:space="preserve">46 100</t>
  </si>
  <si>
    <t xml:space="preserve">7502</t>
  </si>
  <si>
    <t xml:space="preserve">112502</t>
  </si>
  <si>
    <t xml:space="preserve">Frook</t>
  </si>
  <si>
    <t xml:space="preserve">३९०५८</t>
  </si>
  <si>
    <t xml:space="preserve">0899</t>
  </si>
  <si>
    <t xml:space="preserve">-22346</t>
  </si>
  <si>
    <t xml:space="preserve">78875-</t>
  </si>
  <si>
    <t xml:space="preserve">22.12</t>
  </si>
  <si>
    <t xml:space="preserve">3873</t>
  </si>
  <si>
    <t xml:space="preserve">115662</t>
  </si>
  <si>
    <t xml:space="preserve">100 010</t>
  </si>
  <si>
    <t xml:space="preserve">९५६</t>
  </si>
  <si>
    <t xml:space="preserve">an</t>
  </si>
  <si>
    <t xml:space="preserve">80082</t>
  </si>
  <si>
    <t xml:space="preserve">14895</t>
  </si>
  <si>
    <t xml:space="preserve">98401</t>
  </si>
  <si>
    <t xml:space="preserve">77090</t>
  </si>
  <si>
    <t xml:space="preserve">Jan HD P 11010
Tiput egar a Tipur Hançais</t>
  </si>
  <si>
    <t xml:space="preserve">monts mane uns, UxceTRUN</t>
  </si>
  <si>
    <t xml:space="preserve">45 048</t>
  </si>
  <si>
    <t xml:space="preserve">Rue du tacos.</t>
  </si>
  <si>
    <t xml:space="preserve">88088</t>
  </si>
  <si>
    <t xml:space="preserve">Enchilladas</t>
  </si>
  <si>
    <t xml:space="preserve">+23</t>
  </si>
  <si>
    <t xml:space="preserve">Guacamole</t>
  </si>
  <si>
    <t xml:space="preserve">NON Du color</t>
  </si>
  <si>
    <t xml:space="preserve">Enchilladas
COPRIETE DU SDNC (DGFIP)- NE PAS</t>
  </si>
  <si>
    <t xml:space="preserve">3004237943469</t>
  </si>
  <si>
    <t xml:space="preserve">9 996 205
12 RUE DU BATEAU
06600 ANTIRES</t>
  </si>
  <si>
    <t xml:space="preserve">CANTABRIE
Nom de naissance : CASTILLE</t>
  </si>
  <si>
    <t xml:space="preserve">CANTABRIE
Nom d'usage ASTILLE
Fromambert</t>
  </si>
  <si>
    <t xml:space="preserve">-ESTEBAN
Prénoms: BLANCHE</t>
  </si>
  <si>
    <t xml:space="preserve">14/02/1965-
Date de naissance : 14/02/1986</t>
  </si>
  <si>
    <t xml:space="preserve">99 ESPAGNE
Lieu de naissance: 99 ESPAGNE</t>
  </si>
  <si>
    <t xml:space="preserve">12 RUE DU BATEAU 06600 ANTIBES</t>
  </si>
  <si>
    <t xml:space="preserve">14 102/1994</t>
  </si>
  <si>
    <t xml:space="preserve">152019</t>
  </si>
  <si>
    <t xml:space="preserve">242015</t>
  </si>
  <si>
    <t xml:space="preserve">62460</t>
  </si>
  <si>
    <t xml:space="preserve">9042</t>
  </si>
  <si>
    <t xml:space="preserve">33403</t>
  </si>
  <si>
    <t xml:space="preserve">Fig</t>
  </si>
  <si>
    <t xml:space="preserve">+37751</t>
  </si>
  <si>
    <t xml:space="preserve">529010</t>
  </si>
  <si>
    <t xml:space="preserve">B
88248</t>
  </si>
  <si>
    <t xml:space="preserve">80531</t>
  </si>
  <si>
    <t xml:space="preserve">87570</t>
  </si>
  <si>
    <t xml:space="preserve">79972</t>
  </si>
  <si>
    <t xml:space="preserve">70791</t>
  </si>
  <si>
    <t xml:space="preserve">6779</t>
  </si>
  <si>
    <t xml:space="preserve">- 22 701</t>
  </si>
  <si>
    <t xml:space="preserve">2448</t>
  </si>
  <si>
    <t xml:space="preserve">12570</t>
  </si>
  <si>
    <t xml:space="preserve">66 90 2</t>
  </si>
  <si>
    <t xml:space="preserve">23326</t>
  </si>
  <si>
    <t xml:space="preserve">S
89130</t>
  </si>
  <si>
    <t xml:space="preserve">24569</t>
  </si>
  <si>
    <t xml:space="preserve">연</t>
  </si>
  <si>
    <t xml:space="preserve">зиол</t>
  </si>
  <si>
    <t xml:space="preserve">-99798.</t>
  </si>
  <si>
    <t xml:space="preserve">45067</t>
  </si>
  <si>
    <t xml:space="preserve">72802</t>
  </si>
  <si>
    <t xml:space="preserve">78124</t>
  </si>
  <si>
    <t xml:space="preserve">18716</t>
  </si>
  <si>
    <t xml:space="preserve">33903</t>
  </si>
  <si>
    <t xml:space="preserve">191
a</t>
  </si>
  <si>
    <t xml:space="preserve">вточу</t>
  </si>
  <si>
    <t xml:space="preserve">38124</t>
  </si>
  <si>
    <t xml:space="preserve">98885</t>
  </si>
  <si>
    <t xml:space="preserve">33001</t>
  </si>
  <si>
    <t xml:space="preserve">-96002</t>
  </si>
  <si>
    <t xml:space="preserve">80677</t>
  </si>
  <si>
    <t xml:space="preserve">14506</t>
  </si>
  <si>
    <t xml:space="preserve">20107</t>
  </si>
  <si>
    <t xml:space="preserve">1293</t>
  </si>
  <si>
    <t xml:space="preserve">-71075</t>
  </si>
  <si>
    <t xml:space="preserve">44038</t>
  </si>
  <si>
    <t xml:space="preserve">251274</t>
  </si>
  <si>
    <t xml:space="preserve">4558</t>
  </si>
  <si>
    <t xml:space="preserve">85201</t>
  </si>
  <si>
    <t xml:space="preserve">45033</t>
  </si>
  <si>
    <t xml:space="preserve">556562</t>
  </si>
  <si>
    <t xml:space="preserve">vab
siešueu vodu
egal a
DUDAD HOR HOID</t>
  </si>
  <si>
    <t xml:space="preserve">mineurs, uscendon
000</t>
  </si>
  <si>
    <t xml:space="preserve">17.989</t>
  </si>
  <si>
    <t xml:space="preserve">NOM DE COLOR IRE</t>
  </si>
  <si>
    <t xml:space="preserve">30042119270003</t>
  </si>
  <si>
    <t xml:space="preserve">9 993 752
33 AV DE LA LIBERTE
06220 VALLAURTS</t>
  </si>
  <si>
    <t xml:space="preserve">SIMON
Nom de naissance GARFUNKEL
DUPONT</t>
  </si>
  <si>
    <t xml:space="preserve">SIMON
Nom d'usage: GARFUNKEL</t>
  </si>
  <si>
    <t xml:space="preserve">PAUL
Prénoms : ART</t>
  </si>
  <si>
    <t xml:space="preserve">10/10/1940
Date de naissance: 11/11/1941</t>
  </si>
  <si>
    <t xml:space="preserve">99 ETATS-UNIS
Lieu de naissance : 75 PARIS</t>
  </si>
  <si>
    <t xml:space="preserve">33 AV DE LA LIBERTE 06220 VALLAURIS</t>
  </si>
  <si>
    <t xml:space="preserve">FR7630004009820XXXXXXXX5174</t>
  </si>
  <si>
    <t xml:space="preserve">- mariés.
ez pas d'enfant ni de personne à charge.</t>
  </si>
  <si>
    <t xml:space="preserve">طر</t>
  </si>
  <si>
    <t xml:space="preserve">女</t>
  </si>
  <si>
    <t xml:space="preserve">sdne</t>
  </si>
  <si>
    <t xml:space="preserve">2000 2001</t>
  </si>
  <si>
    <t xml:space="preserve">2009
P</t>
  </si>
  <si>
    <t xml:space="preserve">ALBERT HENRI</t>
  </si>
  <si>
    <t xml:space="preserve">03 /01/ 2000</t>
  </si>
  <si>
    <t xml:space="preserve">PARIS 75</t>
  </si>
  <si>
    <t xml:space="preserve">ift</t>
  </si>
  <si>
    <t xml:space="preserve">NANTERRE PAULINE</t>
  </si>
  <si>
    <t xml:space="preserve">Retris</t>
  </si>
  <si>
    <t xml:space="preserve">大</t>
  </si>
  <si>
    <t xml:space="preserve">2875</t>
  </si>
  <si>
    <t xml:space="preserve">50
ی</t>
  </si>
  <si>
    <t xml:space="preserve">- 32 324</t>
  </si>
  <si>
    <t xml:space="preserve">32 00</t>
  </si>
  <si>
    <t xml:space="preserve">F8932</t>
  </si>
  <si>
    <t xml:space="preserve">25300</t>
  </si>
  <si>
    <t xml:space="preserve">8797</t>
  </si>
  <si>
    <t xml:space="preserve">воћн</t>
  </si>
  <si>
    <t xml:space="preserve">+2300</t>
  </si>
  <si>
    <t xml:space="preserve">44 79</t>
  </si>
  <si>
    <t xml:space="preserve">-25.000</t>
  </si>
  <si>
    <t xml:space="preserve">SIPSI
ipfa
D HRAD HOP HOIN THE</t>
  </si>
  <si>
    <t xml:space="preserve">875</t>
  </si>
  <si>
    <t xml:space="preserve">Is minicTS, COL
000</t>
  </si>
  <si>
    <t xml:space="preserve">5 32 300</t>
  </si>
  <si>
    <t xml:space="preserve">·3200</t>
  </si>
  <si>
    <t xml:space="preserve">知</t>
  </si>
  <si>
    <t xml:space="preserve">- 32%</t>
  </si>
  <si>
    <t xml:space="preserve">NOM DUL</t>
  </si>
  <si>
    <t xml:space="preserve">NOM D</t>
  </si>
  <si>
    <t xml:space="preserve">DES SOURCES</t>
  </si>
  <si>
    <t xml:space="preserve">1210449781135</t>
  </si>
  <si>
    <t xml:space="preserve">9 993 185
398 PROM DES ANGLAIS
06200 NICE</t>
  </si>
  <si>
    <t xml:space="preserve">LOUVAIN
Nom de naissance (FRAMBOISEMYRTILLE</t>
  </si>
  <si>
    <t xml:space="preserve">LOUVAIN
Nom d'usage: FRAMBOISE</t>
  </si>
  <si>
    <t xml:space="preserve">GUY
Prénoms: MARCELLE</t>
  </si>
  <si>
    <t xml:space="preserve">23/06/1980
Date de naissance: 23/06/1988</t>
  </si>
  <si>
    <t xml:space="preserve">398 PROM DES ANGLAIS 06200 NICE</t>
  </si>
  <si>
    <t xml:space="preserve">ail.fr</t>
  </si>
  <si>
    <t xml:space="preserve">pacsés.
ez pas d'enfant ni de personne à charge.
ations dont l'administration a connaissance à ce jour au titre de 2022 sont imprimées ci-dessous dans la limite de l'espace disponible.
complétez le cas échéant votre déclaration sur impots.gouv.fr.
NTS ET SALAIRES
DECLARANT 1:
4ds cas 4 ar n
-Salaires:
UPPLEMENTAIRES EXONEREES
IPPLEMENTAIRES EXONEREES-DECLARANT 1:
4ds cas 4 ar n
RETRAITES
- Heures supplémentaires exonérées
ET RETRAITES-DECLARANT 1:
sions manche
-Pensions:
12 000
1120
101 360</t>
  </si>
  <si>
    <t xml:space="preserve">SEEM</t>
  </si>
  <si>
    <t xml:space="preserve">Dorin
NERO DIDELORD</t>
  </si>
  <si>
    <t xml:space="preserve">C(DGFIP) - NE PAS DIFFUSER</t>
  </si>
  <si>
    <t xml:space="preserve">Joo Egr
500</t>
  </si>
  <si>
    <t xml:space="preserve">льб</t>
  </si>
  <si>
    <t xml:space="preserve">п</t>
  </si>
  <si>
    <t xml:space="preserve">67.</t>
  </si>
  <si>
    <t xml:space="preserve">-188.</t>
  </si>
  <si>
    <t xml:space="preserve">pot Hançais
pot egar
Dupan un &amp; HOUD Jup</t>
  </si>
  <si>
    <t xml:space="preserve">A
120</t>
  </si>
  <si>
    <t xml:space="preserve">this manicurs, OSLEROONS,</t>
  </si>
  <si>
    <t xml:space="preserve">-16+</t>
  </si>
  <si>
    <t xml:space="preserve">5
S
Gree</t>
  </si>
  <si>
    <t xml:space="preserve">-6</t>
  </si>
  <si>
    <t xml:space="preserve">610</t>
  </si>
  <si>
    <t xml:space="preserve">27.</t>
  </si>
  <si>
    <t xml:space="preserve">ราย</t>
  </si>
  <si>
    <t xml:space="preserve">地</t>
  </si>
  <si>
    <t xml:space="preserve">SUL COLDE
DE</t>
  </si>
  <si>
    <t xml:space="preserve">SE
19</t>
  </si>
  <si>
    <t xml:space="preserve">1749644678096</t>
  </si>
  <si>
    <t xml:space="preserve">9 996 967
660 PROM DES ANGLAIS
06200 NICE</t>
  </si>
  <si>
    <t xml:space="preserve">HALLNO</t>
  </si>
  <si>
    <t xml:space="preserve">JEAN EDOUARD</t>
  </si>
  <si>
    <t xml:space="preserve">30/03/1966</t>
  </si>
  <si>
    <t xml:space="preserve">06 OPIO</t>
  </si>
  <si>
    <t xml:space="preserve">660 PROM DES ANGLAIS 06200 NICE</t>
  </si>
  <si>
    <t xml:space="preserve">divorce et séparé.
ez pas d'entant ni de personne à charge.
де виб тайё
suis</t>
  </si>
  <si>
    <t xml:space="preserve">MM12
2022</t>
  </si>
  <si>
    <t xml:space="preserve">121212</t>
  </si>
  <si>
    <t xml:space="preserve">BAR</t>
  </si>
  <si>
    <t xml:space="preserve">S 0 0 ec</t>
  </si>
  <si>
    <t xml:space="preserve">20000</t>
  </si>
  <si>
    <t xml:space="preserve">ASOC</t>
  </si>
  <si>
    <t xml:space="preserve">dron a un CreolU Tiput egara
Sigueu odu</t>
  </si>
  <si>
    <t xml:space="preserve">minicis, coteruol</t>
  </si>
  <si>
    <t xml:space="preserve">17.061</t>
  </si>
  <si>
    <t xml:space="preserve">NOM DU P</t>
  </si>
  <si>
    <t xml:space="preserve">CATAIRE
NOM DU COLDG</t>
  </si>
  <si>
    <t xml:space="preserve">00002021</t>
  </si>
  <si>
    <t xml:space="preserve">de в учег</t>
  </si>
  <si>
    <t xml:space="preserve">44еес
ee</t>
  </si>
  <si>
    <t xml:space="preserve">NANTE</t>
  </si>
  <si>
    <t xml:space="preserve">0632698415188</t>
  </si>
  <si>
    <t xml:space="preserve">9 994 425
475 PROM DES ANGLAIS
06200 NICE</t>
  </si>
  <si>
    <t xml:space="preserve">LENCHANTEUR</t>
  </si>
  <si>
    <t xml:space="preserve">MERLIN</t>
  </si>
  <si>
    <t xml:space="preserve">16/08/1970</t>
  </si>
  <si>
    <t xml:space="preserve">475 PROM DES ANGLAIS 06200 NICE</t>
  </si>
  <si>
    <t xml:space="preserve">herlin@gmail.com</t>
  </si>
  <si>
    <t xml:space="preserve">divorcé ou séparé.
ez pas d'enfant ni de personne à charge.
ations dont l'administration a connaissance à ce jour au titre de 2022 sont imprimées ci-dessous dans la limite de l'espace disponible.
complétez le cas échéant votre déclaration sur impots.gouv.fr.
ET DEPENSES
ble
37</t>
  </si>
  <si>
    <t xml:space="preserve">SAMEN</t>
  </si>
  <si>
    <t xml:space="preserve">M
مام
اله</t>
  </si>
  <si>
    <t xml:space="preserve">а
a ayau</t>
  </si>
  <si>
    <t xml:space="preserve">+4</t>
  </si>
  <si>
    <t xml:space="preserve">4524</t>
  </si>
  <si>
    <t xml:space="preserve">A28</t>
  </si>
  <si>
    <t xml:space="preserve">3388</t>
  </si>
  <si>
    <t xml:space="preserve">oth</t>
  </si>
  <si>
    <t xml:space="preserve">12+</t>
  </si>
  <si>
    <t xml:space="preserve">17.</t>
  </si>
  <si>
    <t xml:space="preserve">iput italiçais
ipotegar
Dynan Un R NOID</t>
  </si>
  <si>
    <t xml:space="preserve">A
100001</t>
  </si>
  <si>
    <t xml:space="preserve">54800</t>
  </si>
  <si>
    <t xml:space="preserve">ms mineurs, USCETOU
009</t>
  </si>
  <si>
    <t xml:space="preserve">T
6700</t>
  </si>
  <si>
    <t xml:space="preserve">S
6800</t>
  </si>
  <si>
    <t xml:space="preserve">-7600</t>
  </si>
  <si>
    <t xml:space="preserve">/147.</t>
  </si>
  <si>
    <t xml:space="preserve">2 до</t>
  </si>
  <si>
    <t xml:space="preserve">4878</t>
  </si>
  <si>
    <t xml:space="preserve">5321</t>
  </si>
  <si>
    <t xml:space="preserve">sa</t>
  </si>
  <si>
    <t xml:space="preserve">ovn</t>
  </si>
  <si>
    <t xml:space="preserve">Se</t>
  </si>
  <si>
    <t xml:space="preserve">До</t>
  </si>
  <si>
    <t xml:space="preserve">NON DU COund
DE</t>
  </si>
  <si>
    <t xml:space="preserve">3004079659084</t>
  </si>
  <si>
    <t xml:space="preserve">9 996 631
210 RUE DE LA FOUX
06800 CAGNES SUR MER</t>
  </si>
  <si>
    <t xml:space="preserve">BARN</t>
  </si>
  <si>
    <t xml:space="preserve">NORBERT</t>
  </si>
  <si>
    <t xml:space="preserve">10/10/1960</t>
  </si>
  <si>
    <t xml:space="preserve">77 NOISIEL</t>
  </si>
  <si>
    <t xml:space="preserve">VB 2013 210 RUE DE LA FOUX 06800 CAGNES SUR MER</t>
  </si>
  <si>
    <t xml:space="preserve">célibataire.
ez pas d'enfant ni de personne à charge.
Le</t>
  </si>
  <si>
    <t xml:space="preserve">ЗЛС
2022</t>
  </si>
  <si>
    <t xml:space="preserve">MANOMAT</t>
  </si>
  <si>
    <t xml:space="preserve">BARN Abbe</t>
  </si>
  <si>
    <t xml:space="preserve">27 aout 2015</t>
  </si>
  <si>
    <t xml:space="preserve">Barcelone</t>
  </si>
  <si>
    <t xml:space="preserve">21230</t>
  </si>
  <si>
    <t xml:space="preserve">3350</t>
  </si>
  <si>
    <t xml:space="preserve">նկ</t>
  </si>
  <si>
    <t xml:space="preserve">२५०</t>
  </si>
  <si>
    <t xml:space="preserve">259</t>
  </si>
  <si>
    <t xml:space="preserve">760</t>
  </si>
  <si>
    <t xml:space="preserve">Է</t>
  </si>
  <si>
    <t xml:space="preserve">ᏏᏏᏏ</t>
  </si>
  <si>
    <t xml:space="preserve">5ини</t>
  </si>
  <si>
    <t xml:space="preserve">droic d on dredit o liput egara
Tipot Haniçais</t>
  </si>
  <si>
    <t xml:space="preserve">3450</t>
  </si>
  <si>
    <t xml:space="preserve">Мэс</t>
  </si>
  <si>
    <t xml:space="preserve">1 INTANT</t>
  </si>
  <si>
    <t xml:space="preserve">is mineurs, Oxcenour</t>
  </si>
  <si>
    <t xml:space="preserve">T500</t>
  </si>
  <si>
    <t xml:space="preserve">08 Fr=</t>
  </si>
  <si>
    <t xml:space="preserve">19.030</t>
  </si>
  <si>
    <t xml:space="preserve">ธน</t>
  </si>
  <si>
    <t xml:space="preserve">२१००</t>
  </si>
  <si>
    <t xml:space="preserve">ဝဝ</t>
  </si>
  <si>
    <t xml:space="preserve">обо</t>
  </si>
  <si>
    <t xml:space="preserve">Lil</t>
  </si>
  <si>
    <t xml:space="preserve">3004152817169</t>
  </si>
  <si>
    <t xml:space="preserve">9 994 294
1 RUE DU BATEAU
06600 ANTIRES</t>
  </si>
  <si>
    <t xml:space="preserve">PPEP</t>
  </si>
  <si>
    <t xml:space="preserve">RAOUL</t>
  </si>
  <si>
    <t xml:space="preserve">03/05/1980</t>
  </si>
  <si>
    <t xml:space="preserve">29 BREST</t>
  </si>
  <si>
    <t xml:space="preserve">1 RUE DU BATEAU 06600 ANTIBES</t>
  </si>
  <si>
    <t xml:space="preserve">@dgfip.finances.gouv.fr</t>
  </si>
  <si>
    <t xml:space="preserve">OSGY/SO/EQ</t>
  </si>
  <si>
    <t xml:space="preserve">Brest</t>
  </si>
  <si>
    <t xml:space="preserve">0 02202 2</t>
  </si>
  <si>
    <t xml:space="preserve">I
2022</t>
  </si>
  <si>
    <t xml:space="preserve">GARA</t>
  </si>
  <si>
    <t xml:space="preserve">BIBICHE
Sosiane
5.23</t>
  </si>
  <si>
    <t xml:space="preserve">PERRAY EN YVELINES.</t>
  </si>
  <si>
    <t xml:space="preserve">59 бол</t>
  </si>
  <si>
    <t xml:space="preserve">614</t>
  </si>
  <si>
    <t xml:space="preserve">०१६</t>
  </si>
  <si>
    <t xml:space="preserve">S
662</t>
  </si>
  <si>
    <t xml:space="preserve">T
636</t>
  </si>
  <si>
    <t xml:space="preserve">-
олг</t>
  </si>
  <si>
    <t xml:space="preserve">3063</t>
  </si>
  <si>
    <t xml:space="preserve">6162</t>
  </si>
  <si>
    <t xml:space="preserve">304</t>
  </si>
  <si>
    <t xml:space="preserve">3013</t>
  </si>
  <si>
    <t xml:space="preserve">пол</t>
  </si>
  <si>
    <t xml:space="preserve">Лизоо</t>
  </si>
  <si>
    <t xml:space="preserve">HINAULT BERNARD CHEMIN DE LA (ROid 06110 LE CANNET</t>
  </si>
  <si>
    <t xml:space="preserve">uns mineurs, COLETIOON
000</t>
  </si>
  <si>
    <t xml:space="preserve">n
17.989</t>
  </si>
  <si>
    <t xml:space="preserve">17988</t>
  </si>
  <si>
    <t xml:space="preserve">eYos</t>
  </si>
  <si>
    <t xml:space="preserve">140000</t>
  </si>
  <si>
    <t xml:space="preserve">-л</t>
  </si>
  <si>
    <t xml:space="preserve">DU PiroT</t>
  </si>
  <si>
    <t xml:space="preserve">О
1990</t>
  </si>
  <si>
    <t xml:space="preserve">ل &gt;</t>
  </si>
  <si>
    <t xml:space="preserve">$3</t>
  </si>
  <si>
    <t xml:space="preserve">NOM DU</t>
  </si>
  <si>
    <t xml:space="preserve">NOM DU COLOC
BE</t>
  </si>
  <si>
    <t xml:space="preserve">- ANTIBES
OPRIETE DU SDNC (DGFIP)-NE PAS</t>
  </si>
  <si>
    <t xml:space="preserve">3004113897085</t>
  </si>
  <si>
    <t xml:space="preserve">9 999 527
2 AV EDITH JOSEPH
06220 VALLAURTS</t>
  </si>
  <si>
    <t xml:space="preserve">ILIADTH-RATTACHE DETACHE</t>
  </si>
  <si>
    <t xml:space="preserve">ILIADTH-RATTACHE</t>
  </si>
  <si>
    <t xml:space="preserve">UN
Cing</t>
  </si>
  <si>
    <t xml:space="preserve">00/00/1985</t>
  </si>
  <si>
    <t xml:space="preserve">2 AV EDITH JOSEPH 06220 VALLAURIS</t>
  </si>
  <si>
    <t xml:space="preserve">ad.fr</t>
  </si>
  <si>
    <t xml:space="preserve">célibataire.
1 personne à charge.</t>
  </si>
  <si>
    <t xml:space="preserve">23 avril 1930</t>
  </si>
  <si>
    <t xml:space="preserve">२०</t>
  </si>
  <si>
    <t xml:space="preserve">โดราเค</t>
  </si>
  <si>
    <t xml:space="preserve">- 30 0 2 0 2 2</t>
  </si>
  <si>
    <t xml:space="preserve">2015 2000</t>
  </si>
  <si>
    <t xml:space="preserve">15 mars 2015</t>
  </si>
  <si>
    <t xml:space="preserve">Suresnes.</t>
  </si>
  <si>
    <t xml:space="preserve">Iliad
1-Odysee</t>
  </si>
  <si>
    <t xml:space="preserve">C (DGFIP) CNE PAS DIFFUSER</t>
  </si>
  <si>
    <t xml:space="preserve">Cayenne</t>
  </si>
  <si>
    <t xml:space="preserve">260 000</t>
  </si>
  <si>
    <t xml:space="preserve">35700</t>
  </si>
  <si>
    <t xml:space="preserve">mor</t>
  </si>
  <si>
    <t xml:space="preserve">B
005</t>
  </si>
  <si>
    <t xml:space="preserve">to
а</t>
  </si>
  <si>
    <t xml:space="preserve">- мело</t>
  </si>
  <si>
    <t xml:space="preserve">S
43800</t>
  </si>
  <si>
    <t xml:space="preserve">Jo</t>
  </si>
  <si>
    <t xml:space="preserve">Зоо</t>
  </si>
  <si>
    <t xml:space="preserve">LS</t>
  </si>
  <si>
    <t xml:space="preserve">Ju</t>
  </si>
  <si>
    <t xml:space="preserve">से</t>
  </si>
  <si>
    <t xml:space="preserve">put Hraniçais
Tiput egar
D Dan HD P HOID</t>
  </si>
  <si>
    <t xml:space="preserve">41500</t>
  </si>
  <si>
    <t xml:space="preserve">000
10Quan cinautu ciu</t>
  </si>
  <si>
    <t xml:space="preserve">2777</t>
  </si>
  <si>
    <t xml:space="preserve">NOM DU COLO
30</t>
  </si>
  <si>
    <t xml:space="preserve">15
(1</t>
  </si>
  <si>
    <t xml:space="preserve">5
18 mars 2023</t>
  </si>
  <si>
    <t xml:space="preserve">- Suresnes
ROPRIETE DU SDNC (DGFIP) - NE PAS</t>
  </si>
  <si>
    <t xml:space="preserve">3004131096421</t>
  </si>
  <si>
    <t xml:space="preserve">9 999 051
31 BD DE LA CROISETTE
06400 CANNES</t>
  </si>
  <si>
    <t xml:space="preserve">DORSA ADONIS
Nom de naissance : FONSEC ADONIS</t>
  </si>
  <si>
    <t xml:space="preserve">DORSA ADONIS
Nom d'usage: FONSEC ADONIS</t>
  </si>
  <si>
    <t xml:space="preserve">ELSA
Prénoms: SOPHIE</t>
  </si>
  <si>
    <t xml:space="preserve">24/02/1960
Date de naissance : 27/02/1945</t>
  </si>
  <si>
    <t xml:space="preserve">75 PARIS
Lieu de naissance : 72 LE MANS</t>
  </si>
  <si>
    <t xml:space="preserve">31 BD DE LA CROISETTE 06400 CANNES</t>
  </si>
  <si>
    <t xml:space="preserve">- mariées.
ez pas d'enfant ni de personne à charge.</t>
  </si>
  <si>
    <t xml:space="preserve">sher/ 20/ 22</t>
  </si>
  <si>
    <t xml:space="preserve">LETRANS</t>
  </si>
  <si>
    <t xml:space="preserve">24/02/1960</t>
  </si>
  <si>
    <t xml:space="preserve">quis
www</t>
  </si>
  <si>
    <t xml:space="preserve">19269</t>
  </si>
  <si>
    <t xml:space="preserve">FONSEZ ADONTS
EMILE
VICTOR
PARIS</t>
  </si>
  <si>
    <t xml:space="preserve">ADONIS
horu
GERTRUDE
d-f</t>
  </si>
  <si>
    <t xml:space="preserve">(DGFB)-NE PAS DIFFUSERS</t>
  </si>
  <si>
    <t xml:space="preserve">72
LE DANS</t>
  </si>
  <si>
    <t xml:space="preserve">ADONIS GASTEROPODE</t>
  </si>
  <si>
    <t xml:space="preserve">08/10/1986</t>
  </si>
  <si>
    <t xml:space="preserve">33200</t>
  </si>
  <si>
    <t xml:space="preserve">163230</t>
  </si>
  <si>
    <t xml:space="preserve">SY</t>
  </si>
  <si>
    <t xml:space="preserve">हहहः</t>
  </si>
  <si>
    <t xml:space="preserve">18 11</t>
  </si>
  <si>
    <t xml:space="preserve">ووه</t>
  </si>
  <si>
    <t xml:space="preserve">sh</t>
  </si>
  <si>
    <t xml:space="preserve">pot Haliçai
egar
in une 110 In</t>
  </si>
  <si>
    <t xml:space="preserve">atts mineurs, Uster</t>
  </si>
  <si>
    <t xml:space="preserve">VYYYY=</t>
  </si>
  <si>
    <t xml:space="preserve">ЛА</t>
  </si>
  <si>
    <t xml:space="preserve">2102</t>
  </si>
  <si>
    <t xml:space="preserve">NOM DU couer</t>
  </si>
  <si>
    <t xml:space="preserve">+ DU CHEVAL DORE</t>
  </si>
  <si>
    <t xml:space="preserve">obhoo</t>
  </si>
  <si>
    <t xml:space="preserve">IGE</t>
  </si>
  <si>
    <t xml:space="preserve">S
O
9023</t>
  </si>
  <si>
    <t xml:space="preserve">Paus
COPRIETE DU SDNC (DGFIP) NE PAS</t>
  </si>
  <si>
    <t xml:space="preserve">Scuze Septem!
DIFFUSER</t>
  </si>
  <si>
    <t xml:space="preserve">0951921072123</t>
  </si>
  <si>
    <t xml:space="preserve">9 996 431
100 AV ANCIENS COMBATTANTS AFR
06220
VALLAURTS</t>
  </si>
  <si>
    <t xml:space="preserve">SEYS
Nom de naissance: MASSON</t>
  </si>
  <si>
    <t xml:space="preserve">SEYS
Nom d'usage: MASSON</t>
  </si>
  <si>
    <t xml:space="preserve">AIME
Prénoms : EVI EVA EVU EVO EVY EVE</t>
  </si>
  <si>
    <t xml:space="preserve">26/03/1944
Date de naissance: 01/01/1978</t>
  </si>
  <si>
    <t xml:space="preserve">:59 LILLE
Lieu de naissance: 34 MONTPELLIER</t>
  </si>
  <si>
    <t xml:space="preserve">100 AV ANCIENS COMBATTANTS AFR N 06220 VALLAURIS</t>
  </si>
  <si>
    <t xml:space="preserve">2000
२१ aout २०००</t>
  </si>
  <si>
    <t xml:space="preserve">25 (an 2000
೩೦೦೦</t>
  </si>
  <si>
    <t xml:space="preserve">tb</t>
  </si>
  <si>
    <t xml:space="preserve">nayotte</t>
  </si>
  <si>
    <t xml:space="preserve">03062 0 2 2</t>
  </si>
  <si>
    <t xml:space="preserve">1000037</t>
  </si>
  <si>
    <r>
      <rPr>
        <sz val="11"/>
        <color rgb="FF000000"/>
        <rFont val="Noto Sans CJK SC"/>
        <family val="2"/>
        <charset val="1"/>
      </rPr>
      <t xml:space="preserve">로
</t>
    </r>
    <r>
      <rPr>
        <sz val="11"/>
        <color rgb="FF000000"/>
        <rFont val="Arial"/>
        <family val="0"/>
        <charset val="1"/>
      </rPr>
      <t xml:space="preserve">2022</t>
    </r>
  </si>
  <si>
    <t xml:space="preserve">ww</t>
  </si>
  <si>
    <t xml:space="preserve">Banane Josiane</t>
  </si>
  <si>
    <t xml:space="preserve">23 Yeuner 220</t>
  </si>
  <si>
    <t xml:space="preserve">Yo He
Piano</t>
  </si>
  <si>
    <t xml:space="preserve">Banane -
Pierre</t>
  </si>
  <si>
    <t xml:space="preserve">30 mcu 2022</t>
  </si>
  <si>
    <t xml:space="preserve">(DCFIR) NE DAS DIFFUSER</t>
  </si>
  <si>
    <t xml:space="preserve">1000000000</t>
  </si>
  <si>
    <t xml:space="preserve">20700</t>
  </si>
  <si>
    <t xml:space="preserve">2760</t>
  </si>
  <si>
    <t xml:space="preserve">9490</t>
  </si>
  <si>
    <t xml:space="preserve">03
CHEZ
B</t>
  </si>
  <si>
    <t xml:space="preserve">LO
0</t>
  </si>
  <si>
    <t xml:space="preserve">- 8780</t>
  </si>
  <si>
    <t xml:space="preserve">33570</t>
  </si>
  <si>
    <t xml:space="preserve">և+6</t>
  </si>
  <si>
    <t xml:space="preserve">telo</t>
  </si>
  <si>
    <t xml:space="preserve">3230</t>
  </si>
  <si>
    <t xml:space="preserve">20070</t>
  </si>
  <si>
    <t xml:space="preserve">9591</t>
  </si>
  <si>
    <t xml:space="preserve">3099</t>
  </si>
  <si>
    <t xml:space="preserve">970</t>
  </si>
  <si>
    <t xml:space="preserve">ဝဝ၄၉-</t>
  </si>
  <si>
    <t xml:space="preserve">supruen indu
jeña jodu
Dupan un PHOID</t>
  </si>
  <si>
    <t xml:space="preserve">одня</t>
  </si>
  <si>
    <t xml:space="preserve">uns mineurs, uscervul
600</t>
  </si>
  <si>
    <t xml:space="preserve">T330</t>
  </si>
  <si>
    <t xml:space="preserve">5
S
970</t>
  </si>
  <si>
    <t xml:space="preserve">੧੦</t>
  </si>
  <si>
    <t xml:space="preserve">ဝdr</t>
  </si>
  <si>
    <t xml:space="preserve">Boo</t>
  </si>
  <si>
    <t xml:space="preserve">41000</t>
  </si>
  <si>
    <t xml:space="preserve">NOM Du color LIRE</t>
  </si>
  <si>
    <t xml:space="preserve">5
23</t>
  </si>
  <si>
    <t xml:space="preserve">- Cuba
OPRIETE DU SDNC (DGPIP) NE PAS</t>
  </si>
  <si>
    <t xml:space="preserve">23 janvier
DIFFUSER</t>
  </si>
  <si>
    <t xml:space="preserve">3004113204414</t>
  </si>
  <si>
    <t xml:space="preserve">9 994 349
1 AV ANCIENS COMBATTANTS AFR N
06220 VALLAURTS</t>
  </si>
  <si>
    <t xml:space="preserve">BISTRODUCOIN
BISTRO DU BLED</t>
  </si>
  <si>
    <t xml:space="preserve">BISTRODUCOIN
BISTRO DUBLED</t>
  </si>
  <si>
    <t xml:space="preserve">ALONZO</t>
  </si>
  <si>
    <t xml:space="preserve">00/00/1960</t>
  </si>
  <si>
    <t xml:space="preserve">1 AV ANCIENS COMBATTANTS AFR N 06220 VALLAURIS</t>
  </si>
  <si>
    <t xml:space="preserve">célibataire.
ez pas d'enfant ni de personne à charge.
Flarié I enfant</t>
  </si>
  <si>
    <t xml:space="preserve">17 mars 1983</t>
  </si>
  <si>
    <t xml:space="preserve">Vodka</t>
  </si>
  <si>
    <t xml:space="preserve">03062022</t>
  </si>
  <si>
    <t xml:space="preserve">3н 2000л</t>
  </si>
  <si>
    <t xml:space="preserve">15 072022</t>
  </si>
  <si>
    <t xml:space="preserve">CABELE</t>
  </si>
  <si>
    <t xml:space="preserve">Dupo Caายวรชัย</t>
  </si>
  <si>
    <t xml:space="preserve">13 mai 2021</t>
  </si>
  <si>
    <t xml:space="preserve">HOTE</t>
  </si>
  <si>
    <t xml:space="preserve">$5200</t>
  </si>
  <si>
    <t xml:space="preserve">osts?</t>
  </si>
  <si>
    <t xml:space="preserve">- ᏗS265
B</t>
  </si>
  <si>
    <t xml:space="preserve">3300.</t>
  </si>
  <si>
    <t xml:space="preserve">34002</t>
  </si>
  <si>
    <t xml:space="preserve">410</t>
  </si>
  <si>
    <t xml:space="preserve">2050.</t>
  </si>
  <si>
    <t xml:space="preserve">otg</t>
  </si>
  <si>
    <t xml:space="preserve">ՉԱԾ</t>
  </si>
  <si>
    <t xml:space="preserve">лло</t>
  </si>
  <si>
    <t xml:space="preserve">२१०</t>
  </si>
  <si>
    <t xml:space="preserve">3 30</t>
  </si>
  <si>
    <t xml:space="preserve">Ory</t>
  </si>
  <si>
    <t xml:space="preserve">UFO a on credito
Hançais
w 40K</t>
  </si>
  <si>
    <t xml:space="preserve">is mineurs CSLETIOL
630</t>
  </si>
  <si>
    <t xml:space="preserve">S
м
Te</t>
  </si>
  <si>
    <t xml:space="preserve">US</t>
  </si>
  <si>
    <t xml:space="preserve">17.230</t>
  </si>
  <si>
    <t xml:space="preserve">70
DO</t>
  </si>
  <si>
    <t xml:space="preserve">२२</t>
  </si>
  <si>
    <t xml:space="preserve">3250</t>
  </si>
  <si>
    <t xml:space="preserve">NOM DEL color</t>
  </si>
  <si>
    <t xml:space="preserve">Soissons
OPRIETE DU SDNC (DGFIP) - NE PAS</t>
  </si>
  <si>
    <t xml:space="preserve">*
DIFFUSER
mars 2023</t>
  </si>
  <si>
    <t xml:space="preserve">3004111762505</t>
  </si>
  <si>
    <t xml:space="preserve">9 997 798
29 RTE NATIONALE 7
06220 VALLAURTS</t>
  </si>
  <si>
    <t xml:space="preserve">ΚΙΜΟ
Nom de naissance : TROISPAS</t>
  </si>
  <si>
    <t xml:space="preserve">CAFE
Nom d'usage: TROISPAS</t>
  </si>
  <si>
    <t xml:space="preserve">INES
Prénoms CELINE</t>
  </si>
  <si>
    <t xml:space="preserve">14/09/1981
Date de naissance: 08/12/1975</t>
  </si>
  <si>
    <t xml:space="preserve">60 MERU
Lieu de naissance: 95 CERGY</t>
  </si>
  <si>
    <t xml:space="preserve">29 RTE NATIONALE 7 06220 VALLAURIS</t>
  </si>
  <si>
    <t xml:space="preserve">4 juin 2004</t>
  </si>
  <si>
    <t xml:space="preserve">chavenay</t>
  </si>
  <si>
    <t xml:space="preserve">18 mai 2006.</t>
  </si>
  <si>
    <t xml:space="preserve">Cergy</t>
  </si>
  <si>
    <t xml:space="preserve">25042022</t>
  </si>
  <si>
    <t xml:space="preserve">Poire - cassi5</t>
  </si>
  <si>
    <t xml:space="preserve">C
30 mai 2015</t>
  </si>
  <si>
    <t xml:space="preserve">Poissy.
00.1</t>
  </si>
  <si>
    <t xml:space="preserve">aod
myrtille</t>
  </si>
  <si>
    <t xml:space="preserve">2 janvier 2017</t>
  </si>
  <si>
    <t xml:space="preserve">BT fervais</t>
  </si>
  <si>
    <t xml:space="preserve">L
1</t>
  </si>
  <si>
    <t xml:space="preserve">il fevrier 2018</t>
  </si>
  <si>
    <t xml:space="preserve">ST noure</t>
  </si>
  <si>
    <t xml:space="preserve">FRANBOise,
CEIRO EDAS DIEPER
Pomme</t>
  </si>
  <si>
    <t xml:space="preserve">(DGFIPHNE RAS DIFFUSER</t>
  </si>
  <si>
    <t xml:space="preserve">25700</t>
  </si>
  <si>
    <t xml:space="preserve">18900</t>
  </si>
  <si>
    <t xml:space="preserve">нс</t>
  </si>
  <si>
    <t xml:space="preserve">Yoo</t>
  </si>
  <si>
    <t xml:space="preserve">30.</t>
  </si>
  <si>
    <t xml:space="preserve">315</t>
  </si>
  <si>
    <t xml:space="preserve">S
75</t>
  </si>
  <si>
    <t xml:space="preserve">165</t>
  </si>
  <si>
    <t xml:space="preserve">2000
a</t>
  </si>
  <si>
    <t xml:space="preserve">Un P. NO ID
Ono pot egar
put italiçais
VODICO</t>
  </si>
  <si>
    <t xml:space="preserve">26 4</t>
  </si>
  <si>
    <t xml:space="preserve">T
400</t>
  </si>
  <si>
    <t xml:space="preserve">- 2850</t>
  </si>
  <si>
    <t xml:space="preserve">३०</t>
  </si>
  <si>
    <t xml:space="preserve">65.</t>
  </si>
  <si>
    <t xml:space="preserve">Boo
EFO</t>
  </si>
  <si>
    <t xml:space="preserve">15022022</t>
  </si>
  <si>
    <t xml:space="preserve">du Durier</t>
  </si>
  <si>
    <t xml:space="preserve">Citron</t>
  </si>
  <si>
    <t xml:space="preserve">NOW DI COLOR</t>
  </si>
  <si>
    <t xml:space="preserve">nail
६०००</t>
  </si>
  <si>
    <t xml:space="preserve">Citron
OPRIETE DU SDNC (DGFIP) - NE PAS</t>
  </si>
  <si>
    <t xml:space="preserve">DIFFUSER
mav</t>
  </si>
  <si>
    <t xml:space="preserve">3004201477284</t>
  </si>
  <si>
    <t xml:space="preserve">9 998 724
30 BD NOTRE DAME
06600 ANTIRES</t>
  </si>
  <si>
    <t xml:space="preserve">CAS
Nom de naissance: SIMON</t>
  </si>
  <si>
    <t xml:space="preserve">CAS
Nom d'usage: SIMON</t>
  </si>
  <si>
    <t xml:space="preserve">ANTHONY
Prénoms : ADELE</t>
  </si>
  <si>
    <t xml:space="preserve">15/09/1997
Date de naissance : 20/07/1999</t>
  </si>
  <si>
    <t xml:space="preserve">2B BASTIA
Lieu de naissance : 2B CALVI</t>
  </si>
  <si>
    <t xml:space="preserve">SAM
AMES</t>
  </si>
  <si>
    <t xml:space="preserve">OFID
100</t>
  </si>
  <si>
    <t xml:space="preserve">4242</t>
  </si>
  <si>
    <t xml:space="preserve">htt</t>
  </si>
  <si>
    <t xml:space="preserve">995</t>
  </si>
  <si>
    <t xml:space="preserve">カカカ</t>
  </si>
  <si>
    <t xml:space="preserve">यस</t>
  </si>
  <si>
    <t xml:space="preserve">-2247.</t>
  </si>
  <si>
    <t xml:space="preserve">S
424</t>
  </si>
  <si>
    <t xml:space="preserve">3427.</t>
  </si>
  <si>
    <t xml:space="preserve">7224</t>
  </si>
  <si>
    <t xml:space="preserve">1822</t>
  </si>
  <si>
    <t xml:space="preserve">४१५</t>
  </si>
  <si>
    <t xml:space="preserve">-44</t>
  </si>
  <si>
    <t xml:space="preserve">2266</t>
  </si>
  <si>
    <t xml:space="preserve">21422</t>
  </si>
  <si>
    <t xml:space="preserve">แม่</t>
  </si>
  <si>
    <t xml:space="preserve">4211</t>
  </si>
  <si>
    <t xml:space="preserve">セカル</t>
  </si>
  <si>
    <t xml:space="preserve">9th</t>
  </si>
  <si>
    <t xml:space="preserve">UTGI d of crean u Tiput egar
put italiçais
4BA</t>
  </si>
  <si>
    <t xml:space="preserve">n22661</t>
  </si>
  <si>
    <t xml:space="preserve">•
of</t>
  </si>
  <si>
    <t xml:space="preserve">AND
INVINTIZ</t>
  </si>
  <si>
    <t xml:space="preserve">was mineurs, COLETUON</t>
  </si>
  <si>
    <t xml:space="preserve">-42</t>
  </si>
  <si>
    <t xml:space="preserve">512667</t>
  </si>
  <si>
    <t xml:space="preserve">06062 0 2 2</t>
  </si>
  <si>
    <t xml:space="preserve">.12.</t>
  </si>
  <si>
    <t xml:space="preserve">me de la
mer</t>
  </si>
  <si>
    <t xml:space="preserve">AJACCIO</t>
  </si>
  <si>
    <t xml:space="preserve">NOM DELCOunc</t>
  </si>
  <si>
    <t xml:space="preserve">Antibs
COPRIETE DU SDNC (DGFIP) - NE PAS</t>
  </si>
  <si>
    <t xml:space="preserve">06
DIFFUSER
e
023</t>
  </si>
  <si>
    <t xml:space="preserve">3004201518325</t>
  </si>
  <si>
    <t xml:space="preserve">9 995 354
30 BD NOTRE DAME
06600 ANTIRES</t>
  </si>
  <si>
    <t xml:space="preserve">CSG
Nom de naissance: IGOR</t>
  </si>
  <si>
    <t xml:space="preserve">CSG
Nom d'usage: IGOR</t>
  </si>
  <si>
    <t xml:space="preserve">DAVID
Prénoms: TATIANA</t>
  </si>
  <si>
    <t xml:space="preserve">23/12/1985
Date de naissance : 28/11/1990</t>
  </si>
  <si>
    <t xml:space="preserve">75 PARIS
Lieu de naissance: 99 RUSSIE</t>
  </si>
  <si>
    <t xml:space="preserve">FR76300030230
XXXXXX6157</t>
  </si>
  <si>
    <t xml:space="preserve">mariés.
1 personne à charge.</t>
  </si>
  <si>
    <t xml:space="preserve">Z
2022</t>
  </si>
  <si>
    <t xml:space="preserve">Minulle</t>
  </si>
  <si>
    <t xml:space="preserve">16 DR-CSG Valentin</t>
  </si>
  <si>
    <t xml:space="preserve">10/06/20 22</t>
  </si>
  <si>
    <t xml:space="preserve">Antibes</t>
  </si>
  <si>
    <t xml:space="preserve">1642444</t>
  </si>
  <si>
    <t xml:space="preserve">826666</t>
  </si>
  <si>
    <t xml:space="preserve">प244</t>
  </si>
  <si>
    <t xml:space="preserve">-परपर</t>
  </si>
  <si>
    <t xml:space="preserve">पर3</t>
  </si>
  <si>
    <t xml:space="preserve">42
22</t>
  </si>
  <si>
    <t xml:space="preserve">दर</t>
  </si>
  <si>
    <t xml:space="preserve">1426</t>
  </si>
  <si>
    <t xml:space="preserve">1421</t>
  </si>
  <si>
    <t xml:space="preserve">1866</t>
  </si>
  <si>
    <t xml:space="preserve">tbb</t>
  </si>
  <si>
    <t xml:space="preserve">vab
Tiput egara Timput Hançais
nipan un &amp; HOUD</t>
  </si>
  <si>
    <t xml:space="preserve">2122</t>
  </si>
  <si>
    <t xml:space="preserve">arbe</t>
  </si>
  <si>
    <t xml:space="preserve">INVINIE</t>
  </si>
  <si>
    <t xml:space="preserve">mis minicos, ust
000</t>
  </si>
  <si>
    <t xml:space="preserve">+ 4224
IT</t>
  </si>
  <si>
    <t xml:space="preserve">S
4214</t>
  </si>
  <si>
    <t xml:space="preserve">AL</t>
  </si>
  <si>
    <t xml:space="preserve">12671.</t>
  </si>
  <si>
    <t xml:space="preserve">-22426</t>
  </si>
  <si>
    <t xml:space="preserve">12062022</t>
  </si>
  <si>
    <t xml:space="preserve">- 22</t>
  </si>
  <si>
    <t xml:space="preserve">avenue du lac</t>
  </si>
  <si>
    <t xml:space="preserve">DIJON</t>
  </si>
  <si>
    <t xml:space="preserve">NE SAIS WAS</t>
  </si>
  <si>
    <t xml:space="preserve">OM DU CODE
VIRE</t>
  </si>
  <si>
    <t xml:space="preserve">04022023</t>
  </si>
  <si>
    <t xml:space="preserve">place de la république</t>
  </si>
  <si>
    <t xml:space="preserve">RODEZ</t>
  </si>
  <si>
    <t xml:space="preserve">1
12</t>
  </si>
  <si>
    <t xml:space="preserve">GG</t>
  </si>
  <si>
    <t xml:space="preserve">- La Prainie</t>
  </si>
  <si>
    <t xml:space="preserve">6/06/2023
DIFFUSER</t>
  </si>
  <si>
    <t xml:space="preserve">ETAT CIVIL</t>
  </si>
  <si>
    <t xml:space="preserve">Changement d’adresse</t>
  </si>
  <si>
    <t xml:space="preserve">cadre signature</t>
  </si>
  <si>
    <t xml:space="preserve">A Situation du foyer fiscal en 2022</t>
  </si>
  <si>
    <t xml:space="preserve">Parent isolé</t>
  </si>
  <si>
    <t xml:space="preserve">C Personnes à charge en 2022</t>
  </si>
  <si>
    <t xml:space="preserve">D Rattachement en 2022 d’enfants majeurs ou mariés</t>
  </si>
  <si>
    <t xml:space="preserve">Informations</t>
  </si>
  <si>
    <t xml:space="preserve">1 Traitements et salaires</t>
  </si>
  <si>
    <t xml:space="preserve">2 Revenus de capitaux mobiliers</t>
  </si>
  <si>
    <t xml:space="preserve">6 Charges déductibles</t>
  </si>
  <si>
    <t xml:space="preserve">8 Prélèvement à la source et divers</t>
  </si>
  <si>
    <t xml:space="preserve">Vous déposez une déclaration pour la 1 ère fois cochez</t>
  </si>
  <si>
    <t xml:space="preserve">N° FIP</t>
  </si>
  <si>
    <t xml:space="preserve">Année Millésime</t>
  </si>
  <si>
    <t xml:space="preserve">N° SPI 1</t>
  </si>
  <si>
    <t xml:space="preserve">N° SPI 2</t>
  </si>
  <si>
    <t xml:space="preserve">Déclarant 1 M</t>
  </si>
  <si>
    <t xml:space="preserve">Déclarant 1 Mme</t>
  </si>
  <si>
    <t xml:space="preserve">Nom de naissance</t>
  </si>
  <si>
    <t xml:space="preserve">Lieu de naissance (département)</t>
  </si>
  <si>
    <t xml:space="preserve">Lieu de naissance (commune ou pays si né(e) à l’étranger)</t>
  </si>
  <si>
    <t xml:space="preserve">nom auquel vos courriers seront adressés</t>
  </si>
  <si>
    <t xml:space="preserve">N° téléphone</t>
  </si>
  <si>
    <t xml:space="preserve">Déclarant 2 M</t>
  </si>
  <si>
    <t xml:space="preserve">Déclarant 2 Mme</t>
  </si>
  <si>
    <t xml:space="preserve">Code Postal</t>
  </si>
  <si>
    <t xml:space="preserve">Appartement N°</t>
  </si>
  <si>
    <t xml:space="preserve">Etage</t>
  </si>
  <si>
    <t xml:space="preserve">NB. pièces</t>
  </si>
  <si>
    <t xml:space="preserve">locataire</t>
  </si>
  <si>
    <t xml:space="preserve">Coloc</t>
  </si>
  <si>
    <t xml:space="preserve">hébergé gratuitement</t>
  </si>
  <si>
    <t xml:space="preserve">Nom du coloc</t>
  </si>
  <si>
    <t xml:space="preserve">Chgts d’adresse</t>
  </si>
  <si>
    <t xml:space="preserve">Date du déménagement ../../2022</t>
  </si>
  <si>
    <t xml:space="preserve">Date du déménagement ../../2023</t>
  </si>
  <si>
    <t xml:space="preserve">Date des chgts en 2022  MARIAGE X</t>
  </si>
  <si>
    <t xml:space="preserve">Date des chgts en 2022 PACS  X</t>
  </si>
  <si>
    <t xml:space="preserve">N° fiscal du conjoint</t>
  </si>
  <si>
    <t xml:space="preserve">Année de naissance</t>
  </si>
  <si>
    <t xml:space="preserve">nom et adresse de l’autre parent</t>
  </si>
  <si>
    <t xml:space="preserve">Mme</t>
  </si>
  <si>
    <t xml:space="preserve">coordonnées bancaires</t>
  </si>
  <si>
    <t xml:space="preserve"> 1BV Cochez</t>
  </si>
  <si>
    <t xml:space="preserve">autre réduction et crédit d’impôt si mentions écrites à côté</t>
  </si>
  <si>
    <t xml:space="preserve">8EA</t>
  </si>
  <si>
    <t xml:space="preserve">8FV Cochez</t>
  </si>
  <si>
    <t xml:space="preserve">8TT Cochez</t>
  </si>
  <si>
    <t xml:space="preserve">8UU Cochez</t>
  </si>
  <si>
    <t xml:space="preserve">EINSTEIN</t>
  </si>
  <si>
    <t xml:space="preserve">ALBERT</t>
  </si>
  <si>
    <t xml:space="preserve">14031879</t>
  </si>
  <si>
    <t xml:space="preserve">When
TRANICE</t>
  </si>
  <si>
    <t xml:space="preserve">N
2</t>
  </si>
  <si>
    <t xml:space="preserve">RUE
PIERRE ET MARIE CURIE</t>
  </si>
  <si>
    <t xml:space="preserve">CODE POSTAL
78000</t>
  </si>
  <si>
    <t xml:space="preserve">COMMUNE
VERSAILLES</t>
  </si>
  <si>
    <t xml:space="preserve">ET.</t>
  </si>
  <si>
    <t xml:space="preserve">TAGE</t>
  </si>
  <si>
    <t xml:space="preserve">ESCALIER</t>
  </si>
  <si>
    <t xml:space="preserve">BATIMENT</t>
  </si>
  <si>
    <t xml:space="preserve">ULM</t>
  </si>
  <si>
    <t xml:space="preserve">IN PIECES</t>
  </si>
  <si>
    <t xml:space="preserve">PROPRI</t>
  </si>
  <si>
    <t xml:space="preserve">COLOCA</t>
  </si>
  <si>
    <t xml:space="preserve">HEDERGA</t>
  </si>
  <si>
    <t xml:space="preserve">RESIDENCE</t>
  </si>
  <si>
    <t xml:space="preserve">CHANGEMENTS D'ADRESSE</t>
  </si>
  <si>
    <t xml:space="preserve">2012/2</t>
  </si>
  <si>
    <t xml:space="preserve">QUE</t>
  </si>
  <si>
    <t xml:space="preserve">CODE POSTAL</t>
  </si>
  <si>
    <t xml:space="preserve">COMMUNE</t>
  </si>
  <si>
    <t xml:space="preserve">ETAGE</t>
  </si>
  <si>
    <t xml:space="preserve">BÂTIMENT</t>
  </si>
  <si>
    <t xml:space="preserve">2012/3</t>
  </si>
  <si>
    <t xml:space="preserve">N'</t>
  </si>
  <si>
    <t xml:space="preserve">IVISDE</t>
  </si>
  <si>
    <t xml:space="preserve">ÉTAGE
ES</t>
  </si>
  <si>
    <t xml:space="preserve">À
Versailles
ET</t>
  </si>
  <si>
    <t xml:space="preserve">Le
0810512023
noten</t>
  </si>
  <si>
    <t xml:space="preserve">-04 04 2101212</t>
  </si>
  <si>
    <t xml:space="preserve">10 1 2 3 4 5 6 7 8 9 10</t>
  </si>
  <si>
    <t xml:space="preserve">2.2022)
F</t>
  </si>
  <si>
    <t xml:space="preserve">абр</t>
  </si>
  <si>
    <t xml:space="preserve">FL</t>
  </si>
  <si>
    <t xml:space="preserve">F-invalidite</t>
  </si>
  <si>
    <t xml:space="preserve">H
02</t>
  </si>
  <si>
    <t xml:space="preserve">Nom et adresse de l'outre parent</t>
  </si>
  <si>
    <t xml:space="preserve">COORDONNÉES BANCAIRES
Joignez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et votre banque à débiter votre compte conformément
aux instructions de la DGFIP.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mandat
ROPRIETE DU SDNC (DGFIP) NE PAS DIFFUSERS de votre banque.</t>
  </si>
  <si>
    <t xml:space="preserve">LA</t>
  </si>
  <si>
    <t xml:space="preserve">Sbb bbb</t>
  </si>
  <si>
    <t xml:space="preserve">itttt</t>
  </si>
  <si>
    <t xml:space="preserve">ՆԿԱԿ</t>
  </si>
  <si>
    <t xml:space="preserve">ши</t>
  </si>
  <si>
    <t xml:space="preserve">19999
5</t>
  </si>
  <si>
    <t xml:space="preserve">ARAN</t>
  </si>
  <si>
    <t xml:space="preserve">४.४/
8</t>
  </si>
  <si>
    <t xml:space="preserve">6543</t>
  </si>
  <si>
    <t xml:space="preserve">SUD 69 D 09</t>
  </si>
  <si>
    <t xml:space="preserve">tost</t>
  </si>
  <si>
    <t xml:space="preserve">TS</t>
  </si>
  <si>
    <t xml:space="preserve">X21</t>
  </si>
  <si>
    <t xml:space="preserve">T.</t>
  </si>
  <si>
    <t xml:space="preserve">724</t>
  </si>
  <si>
    <t xml:space="preserve">S
7777</t>
  </si>
  <si>
    <t xml:space="preserve">たとう</t>
  </si>
  <si>
    <t xml:space="preserve">1224</t>
  </si>
  <si>
    <t xml:space="preserve">DR SOOA</t>
  </si>
  <si>
    <t xml:space="preserve">tr</t>
  </si>
  <si>
    <t xml:space="preserve">티리</t>
  </si>
  <si>
    <t xml:space="preserve">tzv</t>
  </si>
  <si>
    <t xml:space="preserve">4780114836925</t>
  </si>
  <si>
    <t xml:space="preserve">201 2298641529V</t>
  </si>
  <si>
    <t xml:space="preserve">X-</t>
  </si>
  <si>
    <t xml:space="preserve">BADOIT</t>
  </si>
  <si>
    <t xml:space="preserve">PETILLANT</t>
  </si>
  <si>
    <t xml:space="preserve">И 205 1973</t>
  </si>
  <si>
    <t xml:space="preserve">gta</t>
  </si>
  <si>
    <t xml:space="preserve">ол 38 52 43 12</t>
  </si>
  <si>
    <t xml:space="preserve">badai tpetillaut@hotmail fr</t>
  </si>
  <si>
    <t xml:space="preserve">GALMIER</t>
  </si>
  <si>
    <t xml:space="preserve">SAINT</t>
  </si>
  <si>
    <t xml:space="preserve">И 70 31 970</t>
  </si>
  <si>
    <t xml:space="preserve">Bois-GuiLLAUNE
How</t>
  </si>
  <si>
    <t xml:space="preserve">01 38 52 43 12</t>
  </si>
  <si>
    <t xml:space="preserve">Galmiersaint @ hotmail fr</t>
  </si>
  <si>
    <t xml:space="preserve">au</t>
  </si>
  <si>
    <t xml:space="preserve">RUE
de la marne</t>
  </si>
  <si>
    <t xml:space="preserve">CODE POSTAL
76000</t>
  </si>
  <si>
    <t xml:space="preserve">COMMUNE
ROLLEN</t>
  </si>
  <si>
    <t xml:space="preserve">ROLLEN</t>
  </si>
  <si>
    <t xml:space="preserve">NB. PIÈCES</t>
  </si>
  <si>
    <t xml:space="preserve">HEBERGE</t>
  </si>
  <si>
    <t xml:space="preserve">201212</t>
  </si>
  <si>
    <t xml:space="preserve">ina</t>
  </si>
  <si>
    <t xml:space="preserve">(TAGE</t>
  </si>
  <si>
    <t xml:space="preserve">ESCALIER E</t>
  </si>
  <si>
    <t xml:space="preserve">CODE
201504</t>
  </si>
  <si>
    <t xml:space="preserve">ETAGE
ES</t>
  </si>
  <si>
    <t xml:space="preserve">ESCALIER
B</t>
  </si>
  <si>
    <t xml:space="preserve">RUE</t>
  </si>
  <si>
    <t xml:space="preserve">A ROUEN
N</t>
  </si>
  <si>
    <t xml:space="preserve">Le
15 mai 223.</t>
  </si>
  <si>
    <t xml:space="preserve">2012 2</t>
  </si>
  <si>
    <t xml:space="preserve">202 2</t>
  </si>
  <si>
    <t xml:space="preserve">020 2210 212</t>
  </si>
  <si>
    <t xml:space="preserve">Nom et adresse de l'autre porent</t>
  </si>
  <si>
    <t xml:space="preserve">COORDONNÉES BANCAIRES
Joignez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et votre banque à débiter votre compte conformément
aux instructions de la DGFIP.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mandat
sont expliqués dans un document que vous pouvez obtenir auprès de votre banque.
PROPRIETE DU SDNC (DGFIP) - NE PAS DIFFUSER</t>
  </si>
  <si>
    <t xml:space="preserve">льго
00</t>
  </si>
  <si>
    <t xml:space="preserve">бе бо о бy dris</t>
  </si>
  <si>
    <t xml:space="preserve">126000</t>
  </si>
  <si>
    <t xml:space="preserve">D
7800</t>
  </si>
  <si>
    <t xml:space="preserve">San Pellegrino.</t>
  </si>
  <si>
    <t xml:space="preserve">Бооо</t>
  </si>
  <si>
    <t xml:space="preserve">пр</t>
  </si>
  <si>
    <t xml:space="preserve">1098765432100</t>
  </si>
  <si>
    <t xml:space="preserve">Bros</t>
  </si>
  <si>
    <t xml:space="preserve">aro</t>
  </si>
  <si>
    <t xml:space="preserve">20022000</t>
  </si>
  <si>
    <t xml:space="preserve">e
98</t>
  </si>
  <si>
    <t xml:space="preserve">Bros. M@ champ. fr</t>
  </si>
  <si>
    <t xml:space="preserve">How</t>
  </si>
  <si>
    <t xml:space="preserve">RUE
Avenue de Don Kees</t>
  </si>
  <si>
    <t xml:space="preserve">CODE POSTAL
98222</t>
  </si>
  <si>
    <t xml:space="preserve">COMMUNE
champiland</t>
  </si>
  <si>
    <t xml:space="preserve">N
हो</t>
  </si>
  <si>
    <t xml:space="preserve">ETAGE
E</t>
  </si>
  <si>
    <t xml:space="preserve">Champiland</t>
  </si>
  <si>
    <t xml:space="preserve">N. PIÈCES</t>
  </si>
  <si>
    <t xml:space="preserve">X
COLOCA</t>
  </si>
  <si>
    <t xml:space="preserve">Bros Luigi</t>
  </si>
  <si>
    <t xml:space="preserve">ÉTAGE</t>
  </si>
  <si>
    <t xml:space="preserve">TVISO
1003</t>
  </si>
  <si>
    <t xml:space="preserve">ESCALIER
S</t>
  </si>
  <si>
    <t xml:space="preserve">А
Champiland
Bl</t>
  </si>
  <si>
    <t xml:space="preserve">Le
28/04/2022
огг</t>
  </si>
  <si>
    <t xml:space="preserve">2101212</t>
  </si>
  <si>
    <t xml:space="preserve">F
70</t>
  </si>
  <si>
    <t xml:space="preserve">-Invalidite</t>
  </si>
  <si>
    <t xml:space="preserve">Nom et adresse de l'autre parent</t>
  </si>
  <si>
    <t xml:space="preserve">COORDONNÉES BANCAIRES
Joignez obligatoirement un relevé d'identité bancaire.
Vos coordonnées bancaires seront utilisées pour le paiement de votre impôt sur le revenu dans le cadre du prélèvement à la source.
En signant ce formulaire de mandat, vous autorisez lo DGFIP à envoyer des instructions à votre bonque pour débiter votre compte, et votre banque à débiter votre compte conformément
aux instructions de la DGFIP.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mandat
sont expliqués dans un document que vous pouvez obtenir auprès de votre banque.
PROPRIETE DU SDNC (DGFIP) - NE PAS DIFFUSER</t>
  </si>
  <si>
    <t xml:space="preserve">705603</t>
  </si>
  <si>
    <t xml:space="preserve">LA ARA
108 801</t>
  </si>
  <si>
    <t xml:space="preserve">AKDE
700588</t>
  </si>
  <si>
    <t xml:space="preserve">30 753</t>
  </si>
  <si>
    <t xml:space="preserve">37880</t>
  </si>
  <si>
    <t xml:space="preserve">780008</t>
  </si>
  <si>
    <t xml:space="preserve">01.28</t>
  </si>
  <si>
    <t xml:space="preserve">23056</t>
  </si>
  <si>
    <t xml:space="preserve">856606</t>
  </si>
  <si>
    <t xml:space="preserve">30156</t>
  </si>
  <si>
    <t xml:space="preserve">0
0
bob</t>
  </si>
  <si>
    <t xml:space="preserve">COCHEZ
75002</t>
  </si>
  <si>
    <t xml:space="preserve">500 зид</t>
  </si>
  <si>
    <t xml:space="preserve">изгог
132</t>
  </si>
  <si>
    <t xml:space="preserve">1555</t>
  </si>
  <si>
    <t xml:space="preserve">190570</t>
  </si>
  <si>
    <t xml:space="preserve">TOOL!
2</t>
  </si>
  <si>
    <t xml:space="preserve">16983</t>
  </si>
  <si>
    <t xml:space="preserve">88965</t>
  </si>
  <si>
    <t xml:space="preserve">17893</t>
  </si>
  <si>
    <t xml:space="preserve">800 357</t>
  </si>
  <si>
    <t xml:space="preserve">1123050</t>
  </si>
  <si>
    <t xml:space="preserve">89935</t>
  </si>
  <si>
    <t xml:space="preserve">178570</t>
  </si>
  <si>
    <t xml:space="preserve">9004</t>
  </si>
  <si>
    <t xml:space="preserve">829937</t>
  </si>
  <si>
    <t xml:space="preserve">75660</t>
  </si>
  <si>
    <t xml:space="preserve">89003</t>
  </si>
  <si>
    <t xml:space="preserve">[35633</t>
  </si>
  <si>
    <t xml:space="preserve">17880</t>
  </si>
  <si>
    <t xml:space="preserve">568951</t>
  </si>
  <si>
    <t xml:space="preserve">-75-108</t>
  </si>
  <si>
    <t xml:space="preserve">135687</t>
  </si>
  <si>
    <t xml:space="preserve">133 345</t>
  </si>
  <si>
    <t xml:space="preserve">154990</t>
  </si>
  <si>
    <t xml:space="preserve">65112</t>
  </si>
  <si>
    <t xml:space="preserve">1302057</t>
  </si>
  <si>
    <t xml:space="preserve">Sun</t>
  </si>
  <si>
    <t xml:space="preserve">0.09.
de bu
60
SUD 69
1853223</t>
  </si>
  <si>
    <t xml:space="preserve">46 155</t>
  </si>
  <si>
    <t xml:space="preserve">3404</t>
  </si>
  <si>
    <t xml:space="preserve">9023</t>
  </si>
  <si>
    <t xml:space="preserve">पत्रकर</t>
  </si>
  <si>
    <t xml:space="preserve">70502</t>
  </si>
  <si>
    <t xml:space="preserve">40553</t>
  </si>
  <si>
    <t xml:space="preserve">1 ENEANT</t>
  </si>
  <si>
    <t xml:space="preserve">160 235</t>
  </si>
  <si>
    <t xml:space="preserve">LOW</t>
  </si>
  <si>
    <t xml:space="preserve">DD SO</t>
  </si>
  <si>
    <t xml:space="preserve">660292</t>
  </si>
  <si>
    <t xml:space="preserve">153022</t>
  </si>
  <si>
    <t xml:space="preserve">35076</t>
  </si>
  <si>
    <t xml:space="preserve">GAGOGISCILLERGOSODE</t>
  </si>
  <si>
    <t xml:space="preserve">HŸF97 STYF E727</t>
  </si>
  <si>
    <t xml:space="preserve">Belle Brise</t>
  </si>
  <si>
    <t xml:space="preserve">Finn</t>
  </si>
  <si>
    <t xml:space="preserve">03414990</t>
  </si>
  <si>
    <t xml:space="preserve">Shaw</t>
  </si>
  <si>
    <t xml:space="preserve">88.89.81. 85.86</t>
  </si>
  <si>
    <t xml:space="preserve">B.B-Finn@ KT.com</t>
  </si>
  <si>
    <t xml:space="preserve">Mathias</t>
  </si>
  <si>
    <t xml:space="preserve">889
т</t>
  </si>
  <si>
    <t xml:space="preserve">Hurlevent
fo</t>
  </si>
  <si>
    <t xml:space="preserve">Nº 20</t>
  </si>
  <si>
    <t xml:space="preserve">RUE
Avenue de Tiragarde</t>
  </si>
  <si>
    <t xml:space="preserve">CODE POSTAL 99990</t>
  </si>
  <si>
    <t xml:space="preserve">COMMUNE
Kulfiras</t>
  </si>
  <si>
    <t xml:space="preserve">N°
ETA</t>
  </si>
  <si>
    <t xml:space="preserve">Kultiras</t>
  </si>
  <si>
    <t xml:space="preserve">B. PIÈCES
5</t>
  </si>
  <si>
    <t xml:space="preserve">X
PROPRE</t>
  </si>
  <si>
    <t xml:space="preserve">COL</t>
  </si>
  <si>
    <t xml:space="preserve">RÉSIDENCE</t>
  </si>
  <si>
    <t xml:space="preserve">Nº</t>
  </si>
  <si>
    <t xml:space="preserve">12101213</t>
  </si>
  <si>
    <t xml:space="preserve">CODE POSTAL
003
N°</t>
  </si>
  <si>
    <t xml:space="preserve">(TAGE
ES</t>
  </si>
  <si>
    <t xml:space="preserve">SCALIER</t>
  </si>
  <si>
    <t xml:space="preserve">Le
20/04/2022</t>
  </si>
  <si>
    <t xml:space="preserve">- 210212</t>
  </si>
  <si>
    <t xml:space="preserve">lil
202 2</t>
  </si>
  <si>
    <t xml:space="preserve">F
(ZZOZ</t>
  </si>
  <si>
    <t xml:space="preserve">l-invalidite</t>
  </si>
  <si>
    <t xml:space="preserve">COORDONNÉES BANCAIRES
Joignez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et votre banque à débiter votre compte conformément
aux instructions de la DGFIP.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mandat
VOUS DONS DIFFUSED de votre banque.
PROPRIETE B
BU SDNC (DGFIP) NE PAS</t>
  </si>
  <si>
    <t xml:space="preserve">01
1150787</t>
  </si>
  <si>
    <t xml:space="preserve">DECLAR
198 842</t>
  </si>
  <si>
    <t xml:space="preserve">499236</t>
  </si>
  <si>
    <t xml:space="preserve">68249</t>
  </si>
  <si>
    <t xml:space="preserve">2347,</t>
  </si>
  <si>
    <t xml:space="preserve">54312</t>
  </si>
  <si>
    <t xml:space="preserve">7510</t>
  </si>
  <si>
    <t xml:space="preserve">2789</t>
  </si>
  <si>
    <t xml:space="preserve">8tЎr=</t>
  </si>
  <si>
    <t xml:space="preserve">88361</t>
  </si>
  <si>
    <t xml:space="preserve">18971</t>
  </si>
  <si>
    <t xml:space="preserve">58858</t>
  </si>
  <si>
    <t xml:space="preserve">89157</t>
  </si>
  <si>
    <t xml:space="preserve">89259</t>
  </si>
  <si>
    <t xml:space="preserve">-22 348</t>
  </si>
  <si>
    <t xml:space="preserve">S
22</t>
  </si>
  <si>
    <t xml:space="preserve">HAKUŁ</t>
  </si>
  <si>
    <t xml:space="preserve">75813
26</t>
  </si>
  <si>
    <t xml:space="preserve">6751</t>
  </si>
  <si>
    <t xml:space="preserve">TAPERA</t>
  </si>
  <si>
    <t xml:space="preserve">33 356</t>
  </si>
  <si>
    <t xml:space="preserve">18850</t>
  </si>
  <si>
    <t xml:space="preserve">8110</t>
  </si>
  <si>
    <t xml:space="preserve">10046</t>
  </si>
  <si>
    <t xml:space="preserve">6778</t>
  </si>
  <si>
    <t xml:space="preserve">18956</t>
  </si>
  <si>
    <t xml:space="preserve">75751</t>
  </si>
  <si>
    <t xml:space="preserve">UUS
1799531</t>
  </si>
  <si>
    <t xml:space="preserve">de 60 a 69 ans</t>
  </si>
  <si>
    <t xml:space="preserve">87552</t>
  </si>
  <si>
    <t xml:space="preserve">NEAMNY</t>
  </si>
  <si>
    <t xml:space="preserve">7058
2</t>
  </si>
  <si>
    <t xml:space="preserve">no son</t>
  </si>
  <si>
    <t xml:space="preserve">10051</t>
  </si>
  <si>
    <t xml:space="preserve">34056</t>
  </si>
  <si>
    <t xml:space="preserve">1234549864237</t>
  </si>
  <si>
    <t xml:space="preserve">RANTOUTRE</t>
  </si>
  <si>
    <t xml:space="preserve">Zézette</t>
  </si>
  <si>
    <t xml:space="preserve">10809</t>
  </si>
  <si>
    <t xml:space="preserve">RANFOUTRE épouse X</t>
  </si>
  <si>
    <t xml:space="preserve">O6.23-4524-98</t>
  </si>
  <si>
    <t xml:space="preserve">zezette epousex@gmail.com</t>
  </si>
  <si>
    <t xml:space="preserve">Heli Ponve</t>
  </si>
  <si>
    <t xml:space="preserve">RUE
a
des casserolades</t>
  </si>
  <si>
    <t xml:space="preserve">CODE POSTAL
27036</t>
  </si>
  <si>
    <t xml:space="preserve">COMMUNE
SIFFLET</t>
  </si>
  <si>
    <t xml:space="preserve">Nº
259
Eta</t>
  </si>
  <si>
    <t xml:space="preserve">TAGE
4B</t>
  </si>
  <si>
    <t xml:space="preserve">******
BATIMENT
छ
B</t>
  </si>
  <si>
    <t xml:space="preserve">SAINT BREUIN</t>
  </si>
  <si>
    <t xml:space="preserve">PIECES</t>
  </si>
  <si>
    <t xml:space="preserve">COLOCAT</t>
  </si>
  <si>
    <t xml:space="preserve">303
Nº
OSTAL</t>
  </si>
  <si>
    <t xml:space="preserve">SCALIER
BA</t>
  </si>
  <si>
    <t xml:space="preserve">À Gérard
A</t>
  </si>
  <si>
    <t xml:space="preserve">Le
16 juin 2022
x</t>
  </si>
  <si>
    <t xml:space="preserve">2.2022
F</t>
  </si>
  <si>
    <t xml:space="preserve">IPAUI</t>
  </si>
  <si>
    <t xml:space="preserve">X Carlotten</t>
  </si>
  <si>
    <t xml:space="preserve">26/09/1987</t>
  </si>
  <si>
    <t xml:space="preserve">Déols</t>
  </si>
  <si>
    <t xml:space="preserve">é</t>
  </si>
  <si>
    <t xml:space="preserve">X Nicodeme</t>
  </si>
  <si>
    <t xml:space="preserve">311121 1990</t>
  </si>
  <si>
    <t xml:space="preserve">Petq ouch nok</t>
  </si>
  <si>
    <t xml:space="preserve">Sor</t>
  </si>
  <si>
    <t xml:space="preserve">PARTENAIRE Particulie, 14/03/1945</t>
  </si>
  <si>
    <t xml:space="preserve">INFORMATIONS
Ne comprend men à cette fichure declaration. Fickez m
a
mol
la
paxx</t>
  </si>
  <si>
    <t xml:space="preserve">COORDONNÉES BANCAIRES
Joignez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et votre banque à débiter votre compte conformément
aux instructions de la DGFIP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mondat
PRIETÉ DU SDNC (DGFIP) NE PAS DIFFUSERS de votre banque.
-</t>
  </si>
  <si>
    <t xml:space="preserve">14501</t>
  </si>
  <si>
    <t xml:space="preserve">10
LA
Jon</t>
  </si>
  <si>
    <t xml:space="preserve">Bot
3047</t>
  </si>
  <si>
    <t xml:space="preserve">10 20</t>
  </si>
  <si>
    <t xml:space="preserve">၅၇ ၃ ရာ</t>
  </si>
  <si>
    <t xml:space="preserve">126021</t>
  </si>
  <si>
    <t xml:space="preserve">6924</t>
  </si>
  <si>
    <t xml:space="preserve">7245</t>
  </si>
  <si>
    <t xml:space="preserve">S
1</t>
  </si>
  <si>
    <t xml:space="preserve">S
AN</t>
  </si>
  <si>
    <t xml:space="preserve">STP=</t>
  </si>
  <si>
    <t xml:space="preserve">మ</t>
  </si>
  <si>
    <t xml:space="preserve">76 76 76
10</t>
  </si>
  <si>
    <t xml:space="preserve">242424</t>
  </si>
  <si>
    <t xml:space="preserve">144,05</t>
  </si>
  <si>
    <t xml:space="preserve">de 60 d by ons</t>
  </si>
  <si>
    <t xml:space="preserve">TS
ts s</t>
  </si>
  <si>
    <t xml:space="preserve">EO</t>
  </si>
  <si>
    <t xml:space="preserve">24.999</t>
  </si>
  <si>
    <t xml:space="preserve">Le Pere Noël, So lue des ordures, 84044 le splendid</t>
  </si>
  <si>
    <t xml:space="preserve">кин</t>
  </si>
  <si>
    <t xml:space="preserve">Nom et adresse des bénéficiaires
thincurs,</t>
  </si>
  <si>
    <t xml:space="preserve">$62</t>
  </si>
  <si>
    <t xml:space="preserve">1619</t>
  </si>
  <si>
    <t xml:space="preserve">6524</t>
  </si>
  <si>
    <t xml:space="preserve">72978</t>
  </si>
  <si>
    <t xml:space="preserve">88889568144528</t>
  </si>
  <si>
    <t xml:space="preserve">2011 2011016</t>
  </si>
  <si>
    <t xml:space="preserve">Montre</t>
  </si>
  <si>
    <t xml:space="preserve">Jackie</t>
  </si>
  <si>
    <t xml:space="preserve">Doo
18188721017</t>
  </si>
  <si>
    <t xml:space="preserve">M.J@ oui oui.fs</t>
  </si>
  <si>
    <t xml:space="preserve">Horloge</t>
  </si>
  <si>
    <t xml:space="preserve">Mireille</t>
  </si>
  <si>
    <t xml:space="preserve">0910 19 89</t>
  </si>
  <si>
    <t xml:space="preserve">Aiguille
L'incr</t>
  </si>
  <si>
    <t xml:space="preserve">N
1</t>
  </si>
  <si>
    <t xml:space="preserve">RUE
Rue du château</t>
  </si>
  <si>
    <t xml:space="preserve">CODE POSTAL
99099</t>
  </si>
  <si>
    <t xml:space="preserve">COMMUNE
Aiguille</t>
  </si>
  <si>
    <t xml:space="preserve">Nº
ET</t>
  </si>
  <si>
    <t xml:space="preserve">Aiguille</t>
  </si>
  <si>
    <t xml:space="preserve">NO. PIÈCES
20</t>
  </si>
  <si>
    <t xml:space="preserve">PROPR</t>
  </si>
  <si>
    <t xml:space="preserve">COLOC</t>
  </si>
  <si>
    <t xml:space="preserve">ត</t>
  </si>
  <si>
    <t xml:space="preserve">2012 3</t>
  </si>
  <si>
    <t xml:space="preserve">ESCALIER
Ba</t>
  </si>
  <si>
    <t xml:space="preserve">A
Aiguille</t>
  </si>
  <si>
    <t xml:space="preserve">Le
09/05/2022</t>
  </si>
  <si>
    <t xml:space="preserve">|₁|2|0|2|2|
(2</t>
  </si>
  <si>
    <t xml:space="preserve">TECHETIT|</t>
  </si>
  <si>
    <t xml:space="preserve">2012 21</t>
  </si>
  <si>
    <t xml:space="preserve">02
1
F</t>
  </si>
  <si>
    <t xml:space="preserve">абе</t>
  </si>
  <si>
    <t xml:space="preserve">Montre, Gisele</t>
  </si>
  <si>
    <t xml:space="preserve">20/06/2015</t>
  </si>
  <si>
    <t xml:space="preserve">y</t>
  </si>
  <si>
    <t xml:space="preserve">DECLARANT
823126</t>
  </si>
  <si>
    <t xml:space="preserve">DECLAR
384568</t>
  </si>
  <si>
    <t xml:space="preserve">CHARGE
150256</t>
  </si>
  <si>
    <t xml:space="preserve">68111</t>
  </si>
  <si>
    <t xml:space="preserve">24814</t>
  </si>
  <si>
    <t xml:space="preserve">656689</t>
  </si>
  <si>
    <t xml:space="preserve">93131</t>
  </si>
  <si>
    <t xml:space="preserve">232451</t>
  </si>
  <si>
    <t xml:space="preserve">545548</t>
  </si>
  <si>
    <t xml:space="preserve">838234</t>
  </si>
  <si>
    <t xml:space="preserve">COCHEZ
193867</t>
  </si>
  <si>
    <t xml:space="preserve">-45125</t>
  </si>
  <si>
    <t xml:space="preserve">123 329</t>
  </si>
  <si>
    <t xml:space="preserve">80914</t>
  </si>
  <si>
    <t xml:space="preserve">MCT</t>
  </si>
  <si>
    <t xml:space="preserve">1882751</t>
  </si>
  <si>
    <t xml:space="preserve">1900156</t>
  </si>
  <si>
    <t xml:space="preserve">5
88099</t>
  </si>
  <si>
    <t xml:space="preserve">S
CHARGE</t>
  </si>
  <si>
    <t xml:space="preserve">83890</t>
  </si>
  <si>
    <t xml:space="preserve">۱۰</t>
  </si>
  <si>
    <t xml:space="preserve">157081</t>
  </si>
  <si>
    <t xml:space="preserve">456 789</t>
  </si>
  <si>
    <t xml:space="preserve">936th</t>
  </si>
  <si>
    <t xml:space="preserve">823656</t>
  </si>
  <si>
    <t xml:space="preserve">150 345</t>
  </si>
  <si>
    <t xml:space="preserve">80-5</t>
  </si>
  <si>
    <t xml:space="preserve">ONS</t>
  </si>
  <si>
    <t xml:space="preserve">de 60 0 69 ans
75138</t>
  </si>
  <si>
    <t xml:space="preserve">go 610</t>
  </si>
  <si>
    <t xml:space="preserve">-178792.</t>
  </si>
  <si>
    <t xml:space="preserve">7528 S SE</t>
  </si>
  <si>
    <t xml:space="preserve">11 152</t>
  </si>
  <si>
    <t xml:space="preserve">2582</t>
  </si>
  <si>
    <t xml:space="preserve">୨୪</t>
  </si>
  <si>
    <t xml:space="preserve">76815</t>
  </si>
  <si>
    <t xml:space="preserve">57528</t>
  </si>
  <si>
    <t xml:space="preserve">2904</t>
  </si>
  <si>
    <t xml:space="preserve">27885</t>
  </si>
  <si>
    <t xml:space="preserve">82156</t>
  </si>
  <si>
    <t xml:space="preserve">7681</t>
  </si>
  <si>
    <t xml:space="preserve">2398746531098</t>
  </si>
  <si>
    <t xml:space="preserve">JENSAISRIEN</t>
  </si>
  <si>
    <t xml:space="preserve">Gaston, Maurice, André</t>
  </si>
  <si>
    <t xml:space="preserve">231049481</t>
  </si>
  <si>
    <t xml:space="preserve">3
अ</t>
  </si>
  <si>
    <t xml:space="preserve">C
22
20
9</t>
  </si>
  <si>
    <t xml:space="preserve">107-83-98-21-47</t>
  </si>
  <si>
    <t xml:space="preserve">pouet pouer@orange.fr</t>
  </si>
  <si>
    <t xml:space="preserve">SANCE</t>
  </si>
  <si>
    <t xml:space="preserve">N
113</t>
  </si>
  <si>
    <t xml:space="preserve">LADERNIERE</t>
  </si>
  <si>
    <t xml:space="preserve">PROCE</t>
  </si>
  <si>
    <t xml:space="preserve">Tool 2022</t>
  </si>
  <si>
    <t xml:space="preserve">or
ON</t>
  </si>
  <si>
    <t xml:space="preserve">RUE
des taloches
TA</t>
  </si>
  <si>
    <t xml:space="preserve">CODE POSTAL
26417</t>
  </si>
  <si>
    <t xml:space="preserve">COMMUNE
CASSEBONBONS</t>
  </si>
  <si>
    <t xml:space="preserve">Ne</t>
  </si>
  <si>
    <t xml:space="preserve">INGLY</t>
  </si>
  <si>
    <t xml:space="preserve">260120213</t>
  </si>
  <si>
    <t xml:space="preserve">COMMUNE
OBEURRE</t>
  </si>
  <si>
    <t xml:space="preserve">viso
Vis04 3003</t>
  </si>
  <si>
    <t xml:space="preserve">RUE
de la galette</t>
  </si>
  <si>
    <t xml:space="preserve">CODE POSTAL
44451</t>
  </si>
  <si>
    <t xml:space="preserve">À
Obcune</t>
  </si>
  <si>
    <t xml:space="preserve">106661223
wwwwxxxx
Le</t>
  </si>
  <si>
    <t xml:space="preserve">El
2022</t>
  </si>
  <si>
    <t xml:space="preserve">-36432101212</t>
  </si>
  <si>
    <t xml:space="preserve">F
ZOZ Z</t>
  </si>
  <si>
    <t xml:space="preserve">-invalidite</t>
  </si>
  <si>
    <t xml:space="preserve">INFORMATIONS
MARRE DE CETTE NANA (A, MARRE DE CETTE NANA,
PARTENAIRE PARTICULIER CHERCHE PARTENAIRE PARTICULIERE</t>
  </si>
  <si>
    <t xml:space="preserve">COORDONNÉES BANCAIRES
Joignez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et votre banque à débiter votre compte conformément
aux instructions de la DGFIP.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mandat
ROPRIÉTE DU SDNC (DGFIP) NE PAS DIFFUSERS de votre banque.</t>
  </si>
  <si>
    <t xml:space="preserve">SALL</t>
  </si>
  <si>
    <t xml:space="preserve">36+4</t>
  </si>
  <si>
    <t xml:space="preserve">i</t>
  </si>
  <si>
    <t xml:space="preserve">FURS</t>
  </si>
  <si>
    <t xml:space="preserve">26ԿԿ</t>
  </si>
  <si>
    <t xml:space="preserve">de 60 d 69 ans
0</t>
  </si>
  <si>
    <t xml:space="preserve">थ्य</t>
  </si>
  <si>
    <t xml:space="preserve">30
RT</t>
  </si>
  <si>
    <t xml:space="preserve">Scoo
31</t>
  </si>
  <si>
    <t xml:space="preserve">گنا</t>
  </si>
  <si>
    <t xml:space="preserve">lil me des anganes, B04 la bas</t>
  </si>
  <si>
    <t xml:space="preserve">ць</t>
  </si>
  <si>
    <t xml:space="preserve">1210331</t>
  </si>
  <si>
    <t xml:space="preserve">Nom et adresse des bénéficiaires
TIGIMICurs</t>
  </si>
  <si>
    <t xml:space="preserve">- 46,</t>
  </si>
  <si>
    <t xml:space="preserve">ம</t>
  </si>
  <si>
    <t xml:space="preserve">562
9.3</t>
  </si>
  <si>
    <t xml:space="preserve">23०६न</t>
  </si>
  <si>
    <t xml:space="preserve">no so</t>
  </si>
  <si>
    <t xml:space="preserve">9876543212345</t>
  </si>
  <si>
    <t xml:space="preserve">78631477925 0308000</t>
  </si>
  <si>
    <t xml:space="preserve">·LAUREL</t>
  </si>
  <si>
    <t xml:space="preserve">SEVERINE, NATHALTE</t>
  </si>
  <si>
    <t xml:space="preserve">лообл</t>
  </si>
  <si>
    <t xml:space="preserve">е
49</t>
  </si>
  <si>
    <t xml:space="preserve">RR
20
21</t>
  </si>
  <si>
    <t xml:space="preserve">07-88-39.21-24</t>
  </si>
  <si>
    <t xml:space="preserve">senseurien@free.fr</t>
  </si>
  <si>
    <t xml:space="preserve">HARDY</t>
  </si>
  <si>
    <t xml:space="preserve">STANISLAS VLADIMIR, LGOR</t>
  </si>
  <si>
    <t xml:space="preserve">24121969</t>
  </si>
  <si>
    <t xml:space="preserve">RUSSIE
ini mencre</t>
  </si>
  <si>
    <t xml:space="preserve">06-24-99-12-21</t>
  </si>
  <si>
    <t xml:space="preserve">marredecettenanala@gmail.com</t>
  </si>
  <si>
    <t xml:space="preserve">RUE
des casse-blines
n</t>
  </si>
  <si>
    <t xml:space="preserve">CODE POSTAL
77181</t>
  </si>
  <si>
    <t xml:space="preserve">COMMUNE
OUAIRES</t>
  </si>
  <si>
    <t xml:space="preserve">CINETIA
11</t>
  </si>
  <si>
    <t xml:space="preserve">NO. PIÈCES
39</t>
  </si>
  <si>
    <t xml:space="preserve">PROP</t>
  </si>
  <si>
    <t xml:space="preserve">HÉBERGE</t>
  </si>
  <si>
    <t xml:space="preserve">2020212</t>
  </si>
  <si>
    <t xml:space="preserve">оло</t>
  </si>
  <si>
    <t xml:space="preserve">RUE
du desespoiR.</t>
  </si>
  <si>
    <t xml:space="preserve">77133
CODE POSTAL</t>
  </si>
  <si>
    <t xml:space="preserve">COMMUNE
VAGUAL</t>
  </si>
  <si>
    <t xml:space="preserve">No
n
अ</t>
  </si>
  <si>
    <t xml:space="preserve">21023</t>
  </si>
  <si>
    <t xml:space="preserve">1003
Nº
POSTA</t>
  </si>
  <si>
    <t xml:space="preserve">[TAGE
ES</t>
  </si>
  <si>
    <t xml:space="preserve">À
OUAIRES</t>
  </si>
  <si>
    <t xml:space="preserve">ଫ%) 59 ୮</t>
  </si>
  <si>
    <t xml:space="preserve">LL
2012 2</t>
  </si>
  <si>
    <t xml:space="preserve">H
2:02 2</t>
  </si>
  <si>
    <t xml:space="preserve">Lood</t>
  </si>
  <si>
    <t xml:space="preserve">HARDY HlaRgor</t>
  </si>
  <si>
    <t xml:space="preserve">30/02/2006</t>
  </si>
  <si>
    <t xml:space="preserve">Casse bon bons</t>
  </si>
  <si>
    <t xml:space="preserve">HARDY Taraing.</t>
  </si>
  <si>
    <t xml:space="preserve">29/12/200</t>
  </si>
  <si>
    <t xml:space="preserve">Casse
Coo
pipe</t>
  </si>
  <si>
    <t xml:space="preserve">H₂</t>
  </si>
  <si>
    <t xml:space="preserve">6661</t>
  </si>
  <si>
    <t xml:space="preserve">NPAPA de OUPA 1, 37 we de I incomy
4S 14S NPAI</t>
  </si>
  <si>
    <t xml:space="preserve">JE SALS PAS POURQIDI</t>
  </si>
  <si>
    <t xml:space="preserve">211081 1997</t>
  </si>
  <si>
    <t xml:space="preserve">COORDONNÉES BANCAIRES
Joignez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et votre banque à débiter votre compte conformément
aux instructions de la DGFIP.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mandat
ROPRIÉTÉ DU SDNC (DGFIP) NE PAS DIFFUSERS de votre banque.
5*</t>
  </si>
  <si>
    <t xml:space="preserve">146421</t>
  </si>
  <si>
    <t xml:space="preserve">43/199</t>
  </si>
  <si>
    <t xml:space="preserve">1
Zh</t>
  </si>
  <si>
    <t xml:space="preserve">nett</t>
  </si>
  <si>
    <t xml:space="preserve">26145</t>
  </si>
  <si>
    <t xml:space="preserve">1145923</t>
  </si>
  <si>
    <t xml:space="preserve">11700</t>
  </si>
  <si>
    <t xml:space="preserve">२४५५</t>
  </si>
  <si>
    <t xml:space="preserve">کہادات</t>
  </si>
  <si>
    <t xml:space="preserve">Holol</t>
  </si>
  <si>
    <r>
      <rPr>
        <sz val="11"/>
        <color rgb="FF000000"/>
        <rFont val="Noto Sans CJK SC"/>
        <family val="2"/>
        <charset val="1"/>
      </rPr>
      <t xml:space="preserve">サウナマ
</t>
    </r>
    <r>
      <rPr>
        <sz val="11"/>
        <color rgb="FF000000"/>
        <rFont val="Arial"/>
        <family val="0"/>
        <charset val="1"/>
      </rPr>
      <t xml:space="preserve">2</t>
    </r>
  </si>
  <si>
    <t xml:space="preserve">123453</t>
  </si>
  <si>
    <t xml:space="preserve">2405</t>
  </si>
  <si>
    <t xml:space="preserve">de p
ons</t>
  </si>
  <si>
    <t xml:space="preserve">دل</t>
  </si>
  <si>
    <t xml:space="preserve">161</t>
  </si>
  <si>
    <t xml:space="preserve">1444</t>
  </si>
  <si>
    <t xml:space="preserve">CHF9</t>
  </si>
  <si>
    <t xml:space="preserve">1240A</t>
  </si>
  <si>
    <t xml:space="preserve">مال
د</t>
  </si>
  <si>
    <t xml:space="preserve">Nom et adresse des bénéficiaires
AS THECUS</t>
  </si>
  <si>
    <t xml:space="preserve">13¹2</t>
  </si>
  <si>
    <t xml:space="preserve">पक</t>
  </si>
  <si>
    <t xml:space="preserve">SGL</t>
  </si>
  <si>
    <t xml:space="preserve">9427</t>
  </si>
  <si>
    <t xml:space="preserve">12604603</t>
  </si>
  <si>
    <t xml:space="preserve">وک</t>
  </si>
  <si>
    <t xml:space="preserve">103456</t>
  </si>
  <si>
    <t xml:space="preserve">19876</t>
  </si>
  <si>
    <t xml:space="preserve">2234598579860</t>
  </si>
  <si>
    <t xml:space="preserve">Ruche</t>
  </si>
  <si>
    <t xml:space="preserve">miel</t>
  </si>
  <si>
    <t xml:space="preserve">1913 1978
3</t>
  </si>
  <si>
    <t xml:space="preserve">20B</t>
  </si>
  <si>
    <t xml:space="preserve">Ruche
1086²To</t>
  </si>
  <si>
    <t xml:space="preserve">обло 102530</t>
  </si>
  <si>
    <t xml:space="preserve">wehe mil hot mail fee
@</t>
  </si>
  <si>
    <t xml:space="preserve">à remaner</t>
  </si>
  <si>
    <t xml:space="preserve">1069</t>
  </si>
  <si>
    <t xml:space="preserve">RUE
des sapings</t>
  </si>
  <si>
    <t xml:space="preserve">CODE POSTAL
Bool
90</t>
  </si>
  <si>
    <t xml:space="preserve">COMMUNE
Larxille</t>
  </si>
  <si>
    <t xml:space="preserve">N°
fra</t>
  </si>
  <si>
    <t xml:space="preserve">NO. PIÈCES</t>
  </si>
  <si>
    <t xml:space="preserve">PROPE</t>
  </si>
  <si>
    <t xml:space="preserve">10 103</t>
  </si>
  <si>
    <t xml:space="preserve">зал
202 2</t>
  </si>
  <si>
    <t xml:space="preserve">NP
40</t>
  </si>
  <si>
    <t xml:space="preserve">RUE
avenue de la barbe</t>
  </si>
  <si>
    <t xml:space="preserve">CODE POSTAL
глоло</t>
  </si>
  <si>
    <t xml:space="preserve">COMMUNE
Fan</t>
  </si>
  <si>
    <t xml:space="preserve">ESCALIER
=</t>
  </si>
  <si>
    <t xml:space="preserve">09
2023</t>
  </si>
  <si>
    <t xml:space="preserve">1069.</t>
  </si>
  <si>
    <t xml:space="preserve">COMMUNE
obarseille</t>
  </si>
  <si>
    <t xml:space="preserve">RUE
des sapins.</t>
  </si>
  <si>
    <t xml:space="preserve">CODE POSTAL
Bool</t>
  </si>
  <si>
    <t xml:space="preserve">А
Marsille</t>
  </si>
  <si>
    <t xml:space="preserve">А пей газ
Quitre
Le</t>
  </si>
  <si>
    <t xml:space="preserve">ич 0
2012 2</t>
  </si>
  <si>
    <t xml:space="preserve">2022
15
F</t>
  </si>
  <si>
    <t xml:space="preserve">shov
абр</t>
  </si>
  <si>
    <t xml:space="preserve">8
izat</t>
  </si>
  <si>
    <t xml:space="preserve">12a2</t>
  </si>
  <si>
    <t xml:space="preserve">al-invalidig
2000</t>
  </si>
  <si>
    <t xml:space="preserve">פו</t>
  </si>
  <si>
    <t xml:space="preserve">Buche
glaze</t>
  </si>
  <si>
    <t xml:space="preserve">30 dec loot</t>
  </si>
  <si>
    <t xml:space="preserve">3
2010</t>
  </si>
  <si>
    <t xml:space="preserve">Ruche violette</t>
  </si>
  <si>
    <t xml:space="preserve">10 mois 2002</t>
  </si>
  <si>
    <t xml:space="preserve">ayon</t>
  </si>
  <si>
    <t xml:space="preserve">INFORMATIONS
Clest compliquer de remplir cette déclaration.</t>
  </si>
  <si>
    <t xml:space="preserve">COORDONNÉES BANCAIRES
Joignez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et votre banque à débiter votre compte conformément
aux instructions de la DGFIP.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mandat
ROPRIÉTE DU SDNC (DGFIP) NE PAS DIFFUSER de votre banque,</t>
  </si>
  <si>
    <t xml:space="preserve">aucun</t>
  </si>
  <si>
    <t xml:space="preserve">HARGE
- 99999</t>
  </si>
  <si>
    <t xml:space="preserve">CRUE</t>
  </si>
  <si>
    <t xml:space="preserve">els tr
22</t>
  </si>
  <si>
    <t xml:space="preserve">1795</t>
  </si>
  <si>
    <t xml:space="preserve">3987</t>
  </si>
  <si>
    <t xml:space="preserve">1809</t>
  </si>
  <si>
    <t xml:space="preserve">PERS</t>
  </si>
  <si>
    <t xml:space="preserve">UITS
SS</t>
  </si>
  <si>
    <t xml:space="preserve">de 600
69 Cons
60</t>
  </si>
  <si>
    <t xml:space="preserve">7953</t>
  </si>
  <si>
    <t xml:space="preserve">2357</t>
  </si>
  <si>
    <t xml:space="preserve">3087</t>
  </si>
  <si>
    <t xml:space="preserve">3945</t>
  </si>
  <si>
    <t xml:space="preserve">15 ENFANT</t>
  </si>
  <si>
    <t xml:space="preserve">1857</t>
  </si>
  <si>
    <t xml:space="preserve">147</t>
  </si>
  <si>
    <t xml:space="preserve">1234567813247</t>
  </si>
  <si>
    <t xml:space="preserve">4448891123210</t>
  </si>
  <si>
    <t xml:space="preserve">DELARUEAR</t>
  </si>
  <si>
    <t xml:space="preserve">Jean-Luc</t>
  </si>
  <si>
    <t xml:space="preserve">1964</t>
  </si>
  <si>
    <t xml:space="preserve">THOMAS</t>
  </si>
  <si>
    <t xml:space="preserve">Evelyne</t>
  </si>
  <si>
    <t xml:space="preserve">и3 081966</t>
  </si>
  <si>
    <t xml:space="preserve">.12</t>
  </si>
  <si>
    <t xml:space="preserve">RUE
Boulevard HOCHE</t>
  </si>
  <si>
    <t xml:space="preserve">CODE POSTAL
75008</t>
  </si>
  <si>
    <t xml:space="preserve">COMMUNE
PARIS</t>
  </si>
  <si>
    <t xml:space="preserve">N
ita</t>
  </si>
  <si>
    <t xml:space="preserve">PARIS 16"</t>
  </si>
  <si>
    <t xml:space="preserve">FORE</t>
  </si>
  <si>
    <t xml:space="preserve">1V1504 300</t>
  </si>
  <si>
    <t xml:space="preserve">Le
12.05.2023
Stalle</t>
  </si>
  <si>
    <t xml:space="preserve">|| 2012 2</t>
  </si>
  <si>
    <t xml:space="preserve">n
2022</t>
  </si>
  <si>
    <t xml:space="preserve">11
2012 2</t>
  </si>
  <si>
    <t xml:space="preserve">F
022
२</t>
  </si>
  <si>
    <t xml:space="preserve">Invali</t>
  </si>
  <si>
    <t xml:space="preserve">DELARUE PieRRe</t>
  </si>
  <si>
    <t xml:space="preserve">14.08. 1997</t>
  </si>
  <si>
    <t xml:space="preserve">PARIS
46</t>
  </si>
  <si>
    <t xml:space="preserve">DELARUE
Anne</t>
  </si>
  <si>
    <t xml:space="preserve">15.07
1997</t>
  </si>
  <si>
    <t xml:space="preserve">PARIS
16</t>
  </si>
  <si>
    <t xml:space="preserve">THOMAS
Adrien</t>
  </si>
  <si>
    <t xml:space="preserve">68 6rto EV</t>
  </si>
  <si>
    <t xml:space="preserve">ماد
C
20
02 Neuilly</t>
  </si>
  <si>
    <t xml:space="preserve">COORDONNÉES BANCAIRES
Joignez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et votre banque à débiter votre compte conformément
aux instructions de la DGFIP.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mandat
ROPRIÉTE DU SDNC (DGFIP) NE PAS DIFFUSERS de votre banque.
5.**</t>
  </si>
  <si>
    <t xml:space="preserve">11317500</t>
  </si>
  <si>
    <t xml:space="preserve">1126500</t>
  </si>
  <si>
    <t xml:space="preserve">5208</t>
  </si>
  <si>
    <t xml:space="preserve">SHOOO</t>
  </si>
  <si>
    <t xml:space="preserve">4413</t>
  </si>
  <si>
    <t xml:space="preserve">SUB</t>
  </si>
  <si>
    <t xml:space="preserve">SUD 69 D 09 30</t>
  </si>
  <si>
    <t xml:space="preserve">रेट</t>
  </si>
  <si>
    <t xml:space="preserve">6200</t>
  </si>
  <si>
    <t xml:space="preserve">32005</t>
  </si>
  <si>
    <t xml:space="preserve">13008</t>
  </si>
  <si>
    <t xml:space="preserve">FOT
2210</t>
  </si>
  <si>
    <t xml:space="preserve">12177</t>
  </si>
  <si>
    <t xml:space="preserve">128900</t>
  </si>
  <si>
    <t xml:space="preserve">ANDRE
Alfred 12
rue de la Mouche 92 New</t>
  </si>
  <si>
    <t xml:space="preserve">12410</t>
  </si>
  <si>
    <t xml:space="preserve">SU
06</t>
  </si>
  <si>
    <t xml:space="preserve">5242</t>
  </si>
  <si>
    <t xml:space="preserve">7029</t>
  </si>
  <si>
    <t xml:space="preserve">628</t>
  </si>
  <si>
    <t xml:space="preserve">1992</t>
  </si>
  <si>
    <t xml:space="preserve">ROHELISRECCSECRUCES</t>
  </si>
  <si>
    <t xml:space="preserve">9317543212832</t>
  </si>
  <si>
    <t xml:space="preserve">SHOESOCCONDORE</t>
  </si>
  <si>
    <t xml:space="preserve">Prigent</t>
  </si>
  <si>
    <t xml:space="preserve">Alfat</t>
  </si>
  <si>
    <t xml:space="preserve">106825071</t>
  </si>
  <si>
    <t xml:space="preserve">QUE altees des tuli pes.</t>
  </si>
  <si>
    <t xml:space="preserve">CODE POSTAL
75</t>
  </si>
  <si>
    <t xml:space="preserve">COMMUNE
Paris</t>
  </si>
  <si>
    <t xml:space="preserve">W
ET</t>
  </si>
  <si>
    <t xml:space="preserve">Espagne.</t>
  </si>
  <si>
    <t xml:space="preserve">LX
LOCATA</t>
  </si>
  <si>
    <t xml:space="preserve">ITAGE
ES</t>
  </si>
  <si>
    <t xml:space="preserve">А
Paris</t>
  </si>
  <si>
    <t xml:space="preserve">злобера
Егог корог
21</t>
  </si>
  <si>
    <t xml:space="preserve">-3 11 2 zi0iziz
2022</t>
  </si>
  <si>
    <t xml:space="preserve">1041523 405 270181</t>
  </si>
  <si>
    <t xml:space="preserve">- 2101212</t>
  </si>
  <si>
    <t xml:space="preserve">(ZZ</t>
  </si>
  <si>
    <t xml:space="preserve">age</t>
  </si>
  <si>
    <t xml:space="preserve">COORDONNÉES BANCAIRES
Joignez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et votre banque à débiter votre compte conformément
aux instructions de la DGFIP.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mondat
ROPRIETE DU SDNC (DGFIP). NE PAS DIFFUSERS de votre banque.</t>
  </si>
  <si>
    <t xml:space="preserve">ARGE</t>
  </si>
  <si>
    <t xml:space="preserve">999998</t>
  </si>
  <si>
    <t xml:space="preserve">3-79971</t>
  </si>
  <si>
    <t xml:space="preserve">578141</t>
  </si>
  <si>
    <t xml:space="preserve">tisto</t>
  </si>
  <si>
    <t xml:space="preserve">4810</t>
  </si>
  <si>
    <t xml:space="preserve">16343</t>
  </si>
  <si>
    <t xml:space="preserve">SUD</t>
  </si>
  <si>
    <t xml:space="preserve">ons
SUD 69 009 ap</t>
  </si>
  <si>
    <t xml:space="preserve">11815</t>
  </si>
  <si>
    <t xml:space="preserve">1352</t>
  </si>
  <si>
    <t xml:space="preserve">가</t>
  </si>
  <si>
    <t xml:space="preserve">+27</t>
  </si>
  <si>
    <t xml:space="preserve">272</t>
  </si>
  <si>
    <t xml:space="preserve">34 12</t>
  </si>
  <si>
    <t xml:space="preserve">2 INTANT</t>
  </si>
  <si>
    <t xml:space="preserve">Nom et adresse des bénéficiaires
UUTIS STIMIC</t>
  </si>
  <si>
    <r>
      <rPr>
        <sz val="11"/>
        <color rgb="FF000000"/>
        <rFont val="Noto Sans CJK SC"/>
        <family val="2"/>
        <charset val="1"/>
      </rPr>
      <t xml:space="preserve">もう</t>
    </r>
    <r>
      <rPr>
        <sz val="11"/>
        <color rgb="FF000000"/>
        <rFont val="Arial"/>
        <family val="0"/>
        <charset val="1"/>
      </rPr>
      <t xml:space="preserve">5</t>
    </r>
  </si>
  <si>
    <t xml:space="preserve">277</t>
  </si>
  <si>
    <t xml:space="preserve">3787</t>
  </si>
  <si>
    <t xml:space="preserve">way</t>
  </si>
  <si>
    <t xml:space="preserve">no sn</t>
  </si>
  <si>
    <t xml:space="preserve">BEAR</t>
  </si>
  <si>
    <t xml:space="preserve">1138</t>
  </si>
  <si>
    <t xml:space="preserve">2 كه</t>
  </si>
  <si>
    <t xml:space="preserve">1013204312469</t>
  </si>
  <si>
    <t xml:space="preserve">3012345678901 и</t>
  </si>
  <si>
    <t xml:space="preserve">CAS PER</t>
  </si>
  <si>
    <t xml:space="preserve">FANTOME</t>
  </si>
  <si>
    <t xml:space="preserve">70031991</t>
  </si>
  <si>
    <t xml:space="preserve">7670</t>
  </si>
  <si>
    <t xml:space="preserve">01 34 35 36 37</t>
  </si>
  <si>
    <t xml:space="preserve">INCROYABLE</t>
  </si>
  <si>
    <t xml:space="preserve">HULK</t>
  </si>
  <si>
    <t xml:space="preserve">03041989</t>
  </si>
  <si>
    <t xml:space="preserve">RANGER</t>
  </si>
  <si>
    <t xml:space="preserve">01 29 036040</t>
  </si>
  <si>
    <t xml:space="preserve">Nº
3</t>
  </si>
  <si>
    <t xml:space="preserve">RUE
JANLIER</t>
  </si>
  <si>
    <t xml:space="preserve">N NO
3
it</t>
  </si>
  <si>
    <t xml:space="preserve">160 126</t>
  </si>
  <si>
    <t xml:space="preserve">X
LOCATA</t>
  </si>
  <si>
    <t xml:space="preserve">IN
Tis04 3003</t>
  </si>
  <si>
    <t xml:space="preserve">TER</t>
  </si>
  <si>
    <t xml:space="preserve">Le
25/04/2023</t>
  </si>
  <si>
    <t xml:space="preserve">100320
2022</t>
  </si>
  <si>
    <t xml:space="preserve">10403050 загол</t>
  </si>
  <si>
    <t xml:space="preserve">-1005210 212</t>
  </si>
  <si>
    <t xml:space="preserve">1002210212</t>
  </si>
  <si>
    <t xml:space="preserve">1003 2002 2</t>
  </si>
  <si>
    <t xml:space="preserve">XS</t>
  </si>
  <si>
    <t xml:space="preserve">COORDONNÉES BANCAIRES
Joignez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et votre banque à débiter votre compte conformément
aux instructions de la DGFIP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mandat
ROPRIETE DU S
fiques dersoNCYBOta
(DGFIP) NE PAS DIFFUSER de votre banque.</t>
  </si>
  <si>
    <t xml:space="preserve">HARGE</t>
  </si>
  <si>
    <t xml:space="preserve">2
2000</t>
  </si>
  <si>
    <t xml:space="preserve">OCO</t>
  </si>
  <si>
    <t xml:space="preserve">000b</t>
  </si>
  <si>
    <t xml:space="preserve">S
A CHARGE</t>
  </si>
  <si>
    <t xml:space="preserve">22eace</t>
  </si>
  <si>
    <t xml:space="preserve">unis
24006</t>
  </si>
  <si>
    <t xml:space="preserve">-1200</t>
  </si>
  <si>
    <t xml:space="preserve">3798493729952</t>
  </si>
  <si>
    <t xml:space="preserve">9937943579932</t>
  </si>
  <si>
    <t xml:space="preserve">фиронт</t>
  </si>
  <si>
    <t xml:space="preserve">Anthun</t>
  </si>
  <si>
    <t xml:space="preserve">1301 2000</t>
  </si>
  <si>
    <t xml:space="preserve">07 10 11 12 13</t>
  </si>
  <si>
    <t xml:space="preserve">Arthur. Dupent@gmail.fr</t>
  </si>
  <si>
    <t xml:space="preserve">CHODOD</t>
  </si>
  <si>
    <t xml:space="preserve">Berthe</t>
  </si>
  <si>
    <t xml:space="preserve">ль
1600 1981</t>
  </si>
  <si>
    <t xml:space="preserve">LYON
mcm</t>
  </si>
  <si>
    <t xml:space="preserve">09. 11 14 15 16.</t>
  </si>
  <si>
    <t xml:space="preserve">Berthe-day and @Yahoo.com</t>
  </si>
  <si>
    <t xml:space="preserve">N°
3</t>
  </si>
  <si>
    <t xml:space="preserve">RUE
лие
Ambroise PARE</t>
  </si>
  <si>
    <t xml:space="preserve">CODE POSTAL 13 000</t>
  </si>
  <si>
    <t xml:space="preserve">COMMUNE
Marseille.</t>
  </si>
  <si>
    <t xml:space="preserve">Eta</t>
  </si>
  <si>
    <t xml:space="preserve">NEPIÈCES</t>
  </si>
  <si>
    <t xml:space="preserve">13 03 202 2</t>
  </si>
  <si>
    <t xml:space="preserve">No
9</t>
  </si>
  <si>
    <t xml:space="preserve">RUE
Emin ماء</t>
  </si>
  <si>
    <t xml:space="preserve">CODE POSTAL
78.000</t>
  </si>
  <si>
    <t xml:space="preserve">COMMUNE
Versailles.</t>
  </si>
  <si>
    <t xml:space="preserve">ESCALIER m</t>
  </si>
  <si>
    <t xml:space="preserve">201213</t>
  </si>
  <si>
    <t xml:space="preserve">IVISO
103</t>
  </si>
  <si>
    <t xml:space="preserve">Marseille
नै</t>
  </si>
  <si>
    <t xml:space="preserve">Le
4010512023
क
D</t>
  </si>
  <si>
    <t xml:space="preserve">1993794 35 79932</t>
  </si>
  <si>
    <t xml:space="preserve">-
2012/2</t>
  </si>
  <si>
    <t xml:space="preserve">2/02/2</t>
  </si>
  <si>
    <t xml:space="preserve">EL
2022
210 212</t>
  </si>
  <si>
    <t xml:space="preserve">GX</t>
  </si>
  <si>
    <t xml:space="preserve">11
3</t>
  </si>
  <si>
    <t xml:space="preserve">age
2020</t>
  </si>
  <si>
    <t xml:space="preserve">202 C</t>
  </si>
  <si>
    <t xml:space="preserve">十</t>
  </si>
  <si>
    <t xml:space="preserve">Nom Dee De Fodtre Parent
Jordan</t>
  </si>
  <si>
    <t xml:space="preserve">COORDONNÉES BANCAIRES
Joignez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et votre banque à débiter votre compte conformément
aux instructions de la DGFIP.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mandat
ROPRIETE DU SDNC (DGFIP) NE PAS DIFFUSER de votre banque.
51.</t>
  </si>
  <si>
    <t xml:space="preserve">DECL</t>
  </si>
  <si>
    <t xml:space="preserve">HAKGE</t>
  </si>
  <si>
    <t xml:space="preserve">6132</t>
  </si>
  <si>
    <r>
      <rPr>
        <sz val="11"/>
        <color rgb="FF000000"/>
        <rFont val="Arial"/>
        <family val="0"/>
        <charset val="1"/>
      </rPr>
      <t xml:space="preserve">2</t>
    </r>
    <r>
      <rPr>
        <sz val="11"/>
        <color rgb="FF000000"/>
        <rFont val="Noto Sans CJK SC"/>
        <family val="2"/>
        <charset val="1"/>
      </rPr>
      <t xml:space="preserve">カウ</t>
    </r>
  </si>
  <si>
    <t xml:space="preserve">3ггдд
da
s</t>
  </si>
  <si>
    <t xml:space="preserve">ㅋㅋㅋㅋㅋ</t>
  </si>
  <si>
    <t xml:space="preserve">आउद</t>
  </si>
  <si>
    <t xml:space="preserve">99 277</t>
  </si>
  <si>
    <t xml:space="preserve">14334</t>
  </si>
  <si>
    <t xml:space="preserve">9934</t>
  </si>
  <si>
    <t xml:space="preserve">-166773</t>
  </si>
  <si>
    <t xml:space="preserve">S
AK</t>
  </si>
  <si>
    <t xml:space="preserve">CLARANT
82752</t>
  </si>
  <si>
    <t xml:space="preserve">S. A
3725</t>
  </si>
  <si>
    <r>
      <rPr>
        <sz val="11"/>
        <color rgb="FF000000"/>
        <rFont val="Arial"/>
        <family val="0"/>
        <charset val="1"/>
      </rPr>
      <t xml:space="preserve">buit
</t>
    </r>
    <r>
      <rPr>
        <sz val="11"/>
        <color rgb="FF000000"/>
        <rFont val="Noto Sans CJK SC"/>
        <family val="2"/>
        <charset val="1"/>
      </rPr>
      <t xml:space="preserve">し
</t>
    </r>
    <r>
      <rPr>
        <sz val="11"/>
        <color rgb="FF000000"/>
        <rFont val="Arial"/>
        <family val="0"/>
        <charset val="1"/>
      </rPr>
      <t xml:space="preserve">9773</t>
    </r>
  </si>
  <si>
    <t xml:space="preserve">9229</t>
  </si>
  <si>
    <t xml:space="preserve">8253</t>
  </si>
  <si>
    <t xml:space="preserve">97349
-</t>
  </si>
  <si>
    <t xml:space="preserve">26578</t>
  </si>
  <si>
    <t xml:space="preserve">7759</t>
  </si>
  <si>
    <t xml:space="preserve">4442</t>
  </si>
  <si>
    <t xml:space="preserve">37928</t>
  </si>
  <si>
    <t xml:space="preserve">7
35</t>
  </si>
  <si>
    <t xml:space="preserve">3342</t>
  </si>
  <si>
    <t xml:space="preserve">ASO</t>
  </si>
  <si>
    <t xml:space="preserve">3418</t>
  </si>
  <si>
    <t xml:space="preserve">19236</t>
  </si>
  <si>
    <t xml:space="preserve">2926</t>
  </si>
  <si>
    <t xml:space="preserve">de
ins
17254</t>
  </si>
  <si>
    <t xml:space="preserve">DEE2E1</t>
  </si>
  <si>
    <t xml:space="preserve">7234</t>
  </si>
  <si>
    <t xml:space="preserve">139445</t>
  </si>
  <si>
    <t xml:space="preserve">137 119
27527</t>
  </si>
  <si>
    <t xml:space="preserve">36423</t>
  </si>
  <si>
    <t xml:space="preserve">F
2166</t>
  </si>
  <si>
    <t xml:space="preserve">37975</t>
  </si>
  <si>
    <t xml:space="preserve">3328</t>
  </si>
  <si>
    <t xml:space="preserve">€3257</t>
  </si>
  <si>
    <t xml:space="preserve">22767</t>
  </si>
  <si>
    <t xml:space="preserve">33253</t>
  </si>
  <si>
    <t xml:space="preserve">22247
277-7</t>
  </si>
  <si>
    <t xml:space="preserve">3179</t>
  </si>
  <si>
    <t xml:space="preserve">21 ENTANT
37253</t>
  </si>
  <si>
    <t xml:space="preserve">37255</t>
  </si>
  <si>
    <t xml:space="preserve">Nom et adresse des bénéficiaires
DURAND
- Manicura
Flanie
79300
Poissy</t>
  </si>
  <si>
    <t xml:space="preserve">37442</t>
  </si>
  <si>
    <t xml:space="preserve">aads</t>
  </si>
  <si>
    <t xml:space="preserve">112312</t>
  </si>
  <si>
    <t xml:space="preserve">8995</t>
  </si>
  <si>
    <t xml:space="preserve">31019</t>
  </si>
  <si>
    <t xml:space="preserve">47372</t>
  </si>
  <si>
    <t xml:space="preserve">зугта</t>
  </si>
  <si>
    <t xml:space="preserve">9965</t>
  </si>
  <si>
    <t xml:space="preserve">13114</t>
  </si>
  <si>
    <t xml:space="preserve">tive
P</t>
  </si>
  <si>
    <t xml:space="preserve">9128</t>
  </si>
  <si>
    <t xml:space="preserve">3374</t>
  </si>
  <si>
    <t xml:space="preserve">no sno</t>
  </si>
  <si>
    <t xml:space="preserve">36473</t>
  </si>
  <si>
    <t xml:space="preserve">22
Dary</t>
  </si>
  <si>
    <t xml:space="preserve">99
ย</t>
  </si>
  <si>
    <t xml:space="preserve">379</t>
  </si>
  <si>
    <t xml:space="preserve">61537</t>
  </si>
  <si>
    <t xml:space="preserve">99374</t>
  </si>
  <si>
    <t xml:space="preserve">8579
g</t>
  </si>
  <si>
    <t xml:space="preserve">3753</t>
  </si>
  <si>
    <t xml:space="preserve">9937</t>
  </si>
  <si>
    <t xml:space="preserve">17747</t>
  </si>
  <si>
    <t xml:space="preserve">BOGOTOVOUDEHESTORE</t>
  </si>
  <si>
    <t xml:space="preserve">3045779917173</t>
  </si>
  <si>
    <t xml:space="preserve">GAUTIER</t>
  </si>
  <si>
    <t xml:space="preserve">Theophile.</t>
  </si>
  <si>
    <t xml:space="preserve">0464 30 6Y</t>
  </si>
  <si>
    <t xml:space="preserve">It</t>
  </si>
  <si>
    <t xml:space="preserve">06 14 14 14 65</t>
  </si>
  <si>
    <t xml:space="preserve">Teorgantil &amp; gmail..</t>
  </si>
  <si>
    <t xml:space="preserve">de GE
INCER</t>
  </si>
  <si>
    <t xml:space="preserve">RUE
лие
de COURCELLE</t>
  </si>
  <si>
    <t xml:space="preserve">6
Eu</t>
  </si>
  <si>
    <t xml:space="preserve">BATIMENT
LA
D</t>
  </si>
  <si>
    <t xml:space="preserve">PARIS
Foll</t>
  </si>
  <si>
    <t xml:space="preserve">NO. PIÈCES
4</t>
  </si>
  <si>
    <t xml:space="preserve">COLDE</t>
  </si>
  <si>
    <t xml:space="preserve">RESIDENCE
le Fayer</t>
  </si>
  <si>
    <t xml:space="preserve">IVISON 300</t>
  </si>
  <si>
    <t xml:space="preserve">Ponis</t>
  </si>
  <si>
    <t xml:space="preserve">€ 10/05/2023
Le</t>
  </si>
  <si>
    <t xml:space="preserve">L2101212
ala</t>
  </si>
  <si>
    <t xml:space="preserve">26 34 6 1 13 43 123</t>
  </si>
  <si>
    <t xml:space="preserve">2305210122</t>
  </si>
  <si>
    <t xml:space="preserve">L
2012/2</t>
  </si>
  <si>
    <t xml:space="preserve">[४]</t>
  </si>
  <si>
    <t xml:space="preserve">x²</t>
  </si>
  <si>
    <t xml:space="preserve">Spoz
абр</t>
  </si>
  <si>
    <t xml:space="preserve">INFORMATIONS
"Elle est partie
for
sans
laisser d'adresse.</t>
  </si>
  <si>
    <t xml:space="preserve">DECLARAN
117634</t>
  </si>
  <si>
    <t xml:space="preserve">DECLARANT 2
29347</t>
  </si>
  <si>
    <t xml:space="preserve">33722</t>
  </si>
  <si>
    <t xml:space="preserve">44532</t>
  </si>
  <si>
    <t xml:space="preserve">89997</t>
  </si>
  <si>
    <t xml:space="preserve">99343</t>
  </si>
  <si>
    <t xml:space="preserve">90 57</t>
  </si>
  <si>
    <t xml:space="preserve">१६७८६</t>
  </si>
  <si>
    <t xml:space="preserve">397178</t>
  </si>
  <si>
    <t xml:space="preserve">97173</t>
  </si>
  <si>
    <t xml:space="preserve">99571</t>
  </si>
  <si>
    <r>
      <rPr>
        <sz val="11"/>
        <color rgb="FF000000"/>
        <rFont val="Arial"/>
        <family val="0"/>
        <charset val="1"/>
      </rPr>
      <t xml:space="preserve">33</t>
    </r>
    <r>
      <rPr>
        <sz val="11"/>
        <color rgb="FF000000"/>
        <rFont val="Noto Sans CJK SC"/>
        <family val="2"/>
        <charset val="1"/>
      </rPr>
      <t xml:space="preserve">ㅋㅋㅋ</t>
    </r>
  </si>
  <si>
    <t xml:space="preserve">COCHEZ
37652</t>
  </si>
  <si>
    <t xml:space="preserve">19315</t>
  </si>
  <si>
    <t xml:space="preserve">وو د ٤٤</t>
  </si>
  <si>
    <t xml:space="preserve">37458</t>
  </si>
  <si>
    <t xml:space="preserve">92347</t>
  </si>
  <si>
    <t xml:space="preserve">71318</t>
  </si>
  <si>
    <t xml:space="preserve">9852</t>
  </si>
  <si>
    <t xml:space="preserve">33675</t>
  </si>
  <si>
    <t xml:space="preserve">23456</t>
  </si>
  <si>
    <t xml:space="preserve">78923</t>
  </si>
  <si>
    <t xml:space="preserve">456799</t>
  </si>
  <si>
    <t xml:space="preserve">101112</t>
  </si>
  <si>
    <t xml:space="preserve">131415</t>
  </si>
  <si>
    <t xml:space="preserve">イイタイ</t>
  </si>
  <si>
    <t xml:space="preserve">1920 2</t>
  </si>
  <si>
    <t xml:space="preserve">22 23 24</t>
  </si>
  <si>
    <t xml:space="preserve">252627</t>
  </si>
  <si>
    <t xml:space="preserve">292930</t>
  </si>
  <si>
    <t xml:space="preserve">313233</t>
  </si>
  <si>
    <t xml:space="preserve">1404142</t>
  </si>
  <si>
    <t xml:space="preserve">14344457</t>
  </si>
  <si>
    <t xml:space="preserve">-1495051</t>
  </si>
  <si>
    <t xml:space="preserve">1525354</t>
  </si>
  <si>
    <t xml:space="preserve">lii</t>
  </si>
  <si>
    <t xml:space="preserve">uu13</t>
  </si>
  <si>
    <t xml:space="preserve">2214</t>
  </si>
  <si>
    <t xml:space="preserve">tiii</t>
  </si>
  <si>
    <t xml:space="preserve">1216</t>
  </si>
  <si>
    <t xml:space="preserve">tirz</t>
  </si>
  <si>
    <t xml:space="preserve">222 8</t>
  </si>
  <si>
    <t xml:space="preserve">2229</t>
  </si>
  <si>
    <t xml:space="preserve">F2230</t>
  </si>
  <si>
    <t xml:space="preserve">3320</t>
  </si>
  <si>
    <t xml:space="preserve">33 21</t>
  </si>
  <si>
    <t xml:space="preserve">+4537</t>
  </si>
  <si>
    <t xml:space="preserve">фиролт вазые
13 que de le pontine - 79000 Versaills
.</t>
  </si>
  <si>
    <t xml:space="preserve">61199</t>
  </si>
  <si>
    <t xml:space="preserve">1289</t>
  </si>
  <si>
    <t xml:space="preserve">3247</t>
  </si>
  <si>
    <t xml:space="preserve">Nom et adresse des bénéficiaires
Jean- Louls.
Tucurs, vatchums
Duracune
-
6.
du Fourts 29000
Bust.</t>
  </si>
  <si>
    <t xml:space="preserve">三个仅</t>
  </si>
  <si>
    <t xml:space="preserve">99262</t>
  </si>
  <si>
    <t xml:space="preserve">3243</t>
  </si>
  <si>
    <t xml:space="preserve">22299.</t>
  </si>
  <si>
    <t xml:space="preserve">99747</t>
  </si>
  <si>
    <t xml:space="preserve">/21</t>
  </si>
  <si>
    <t xml:space="preserve">66237</t>
  </si>
  <si>
    <t xml:space="preserve">estry</t>
  </si>
  <si>
    <t xml:space="preserve">858tt</t>
  </si>
  <si>
    <t xml:space="preserve">14122</t>
  </si>
  <si>
    <t xml:space="preserve">999673</t>
  </si>
  <si>
    <t xml:space="preserve">13953</t>
  </si>
  <si>
    <t xml:space="preserve">975 6</t>
  </si>
  <si>
    <t xml:space="preserve">9354</t>
  </si>
  <si>
    <t xml:space="preserve">19473</t>
  </si>
  <si>
    <t xml:space="preserve">34573</t>
  </si>
  <si>
    <t xml:space="preserve">باب</t>
  </si>
  <si>
    <t xml:space="preserve">0211</t>
  </si>
  <si>
    <t xml:space="preserve">- 9957</t>
  </si>
  <si>
    <t xml:space="preserve">03117</t>
  </si>
  <si>
    <t xml:space="preserve">31737</t>
  </si>
  <si>
    <t xml:space="preserve">32657</t>
  </si>
  <si>
    <t xml:space="preserve">47953</t>
  </si>
  <si>
    <t xml:space="preserve">12307</t>
  </si>
  <si>
    <t xml:space="preserve">-713</t>
  </si>
  <si>
    <t xml:space="preserve">15312</t>
  </si>
  <si>
    <t xml:space="preserve">. 8 8 )
88</t>
  </si>
  <si>
    <t xml:space="preserve">925</t>
  </si>
  <si>
    <t xml:space="preserve">2670855124789</t>
  </si>
  <si>
    <t xml:space="preserve">*********SO</t>
  </si>
  <si>
    <t xml:space="preserve">GONTRAND</t>
  </si>
  <si>
    <t xml:space="preserve">Phillipe</t>
  </si>
  <si>
    <t xml:space="preserve">ляля 2020</t>
  </si>
  <si>
    <t xml:space="preserve">06-91-08-04-05</t>
  </si>
  <si>
    <t xml:space="preserve">phillope, gontrand@ gmail.co</t>
  </si>
  <si>
    <t xml:space="preserve">wolle troNCES</t>
  </si>
  <si>
    <t xml:space="preserve">N"
18.</t>
  </si>
  <si>
    <t xml:space="preserve">RUE
du Jenouille</t>
  </si>
  <si>
    <t xml:space="preserve">CODE POSTAL
$15000</t>
  </si>
  <si>
    <t xml:space="preserve">COMMUNE
Pets Aurillac</t>
  </si>
  <si>
    <t xml:space="preserve">is</t>
  </si>
  <si>
    <t xml:space="preserve">Aurillac</t>
  </si>
  <si>
    <t xml:space="preserve">NB.PIECES</t>
  </si>
  <si>
    <t xml:space="preserve">X
repres</t>
  </si>
  <si>
    <t xml:space="preserve">HERERGE</t>
  </si>
  <si>
    <t xml:space="preserve">ESCALIER B</t>
  </si>
  <si>
    <t xml:space="preserve">INDIWO</t>
  </si>
  <si>
    <t xml:space="preserve">А
Aur, the</t>
  </si>
  <si>
    <t xml:space="preserve">5308/90/5/
จา</t>
  </si>
  <si>
    <t xml:space="preserve">طره</t>
  </si>
  <si>
    <t xml:space="preserve">Germain Jenaufle</t>
  </si>
  <si>
    <t xml:space="preserve">-۰۸-
-
1/4</t>
  </si>
  <si>
    <t xml:space="preserve">Paris
co</t>
  </si>
  <si>
    <t xml:space="preserve">Clemence Fenouille</t>
  </si>
  <si>
    <t xml:space="preserve">6661-68-06</t>
  </si>
  <si>
    <t xml:space="preserve">Paris.</t>
  </si>
  <si>
    <t xml:space="preserve">1915</t>
  </si>
  <si>
    <t xml:space="preserve">INFORMATIONS
Maie mais.
va devancé</t>
  </si>
  <si>
    <t xml:space="preserve">COORDONNÉES BANCAIRES
Joignez obligatoirement un relevé d'identité bancaire.
Vos coordonnées bancaires seront utilisées pour le paiement de votre impôt sur le revenu dans le cadre du prélèvement à la source.
En signant ce formulaire de mandat, vous autorisez lo DGFIP à envoyer des instructions à votre banque pour débiter votre compte, et votre banque à débiter votre compte conformément
aux instructions de la DGFIP.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mondat
PROPRIETE DU SDNC DGFIPY NE PAS BIEFUS
DU SDNC (DGFIP) NEPAS BIFFUSER de votre banque.</t>
  </si>
  <si>
    <t xml:space="preserve">INY?
156000</t>
  </si>
  <si>
    <t xml:space="preserve">DECLAR
30 000</t>
  </si>
  <si>
    <t xml:space="preserve">PERS. A LHAKGE</t>
  </si>
  <si>
    <t xml:space="preserve">"ERS. A CHAKUE</t>
  </si>
  <si>
    <t xml:space="preserve">S
1300</t>
  </si>
  <si>
    <t xml:space="preserve">5
EKS
HARGE</t>
  </si>
  <si>
    <t xml:space="preserve">उट</t>
  </si>
  <si>
    <t xml:space="preserve">изд</t>
  </si>
  <si>
    <t xml:space="preserve">8592316518116</t>
  </si>
  <si>
    <t xml:space="preserve">-Deepint</t>
  </si>
  <si>
    <t xml:space="preserve">Gabel</t>
  </si>
  <si>
    <t xml:space="preserve">04 м
1961</t>
  </si>
  <si>
    <t xml:space="preserve">2
थ</t>
  </si>
  <si>
    <t xml:space="preserve">0506893715</t>
  </si>
  <si>
    <t xml:space="preserve">"13</t>
  </si>
  <si>
    <t xml:space="preserve">RUE
des cocohers</t>
  </si>
  <si>
    <t xml:space="preserve">CODE POSTAL
17100</t>
  </si>
  <si>
    <t xml:space="preserve">COMMUNE
Angouleme</t>
  </si>
  <si>
    <t xml:space="preserve">TAGE
E</t>
  </si>
  <si>
    <t xml:space="preserve">uspe</t>
  </si>
  <si>
    <t xml:space="preserve">LOCA</t>
  </si>
  <si>
    <t xml:space="preserve">ESCALIER B.</t>
  </si>
  <si>
    <t xml:space="preserve">А
Angouleme</t>
  </si>
  <si>
    <t xml:space="preserve">Le
15 Mai 2023
حط</t>
  </si>
  <si>
    <t xml:space="preserve">E2022</t>
  </si>
  <si>
    <t xml:space="preserve">2022
F</t>
  </si>
  <si>
    <t xml:space="preserve">Itbr
fir</t>
  </si>
  <si>
    <t xml:space="preserve">invalidité</t>
  </si>
  <si>
    <t xml:space="preserve">HI</t>
  </si>
  <si>
    <t xml:space="preserve">NFORMATIONS</t>
  </si>
  <si>
    <t xml:space="preserve">COORDONNÉES BANCAIRES
Joignez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et votre banque à débiter votre compte conformément
aux instructions de la DGFIP.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mandat
ROPRIETE DU SDNC (DGFIP) NE PAS DIFFUSER de votre banque.</t>
  </si>
  <si>
    <t xml:space="preserve">ggr</t>
  </si>
  <si>
    <t xml:space="preserve">T
MANGE</t>
  </si>
  <si>
    <t xml:space="preserve">EKS</t>
  </si>
  <si>
    <t xml:space="preserve">件</t>
  </si>
  <si>
    <t xml:space="preserve">-1992</t>
  </si>
  <si>
    <t xml:space="preserve">บาร</t>
  </si>
  <si>
    <t xml:space="preserve">S
564</t>
  </si>
  <si>
    <t xml:space="preserve">DECLARAM</t>
  </si>
  <si>
    <t xml:space="preserve">ots</t>
  </si>
  <si>
    <t xml:space="preserve">GS</t>
  </si>
  <si>
    <t xml:space="preserve">ՄԵ</t>
  </si>
  <si>
    <t xml:space="preserve">564</t>
  </si>
  <si>
    <t xml:space="preserve">897</t>
  </si>
  <si>
    <t xml:space="preserve">2 ENTANT</t>
  </si>
  <si>
    <t xml:space="preserve">Nom et adresse des bénéficiaires
mums micus, caut</t>
  </si>
  <si>
    <t xml:space="preserve">1798</t>
  </si>
  <si>
    <t xml:space="preserve">5458</t>
  </si>
  <si>
    <t xml:space="preserve">547</t>
  </si>
  <si>
    <t xml:space="preserve">179</t>
  </si>
  <si>
    <t xml:space="preserve">8605</t>
  </si>
  <si>
    <t xml:space="preserve">1234581603000</t>
  </si>
  <si>
    <t xml:space="preserve">BUCHERONREGULCOUSCE</t>
  </si>
  <si>
    <t xml:space="preserve">TITOVAN</t>
  </si>
  <si>
    <t xml:space="preserve">GEORGES</t>
  </si>
  <si>
    <t xml:space="preserve">13071987</t>
  </si>
  <si>
    <t xml:space="preserve">۷۴
ہلک</t>
  </si>
  <si>
    <t xml:space="preserve">RUE
Rene
du Cheval</t>
  </si>
  <si>
    <t xml:space="preserve">CODE POSTAL
Y</t>
  </si>
  <si>
    <t xml:space="preserve">COMMUNE
Versailles</t>
  </si>
  <si>
    <t xml:space="preserve">N
(Ta</t>
  </si>
  <si>
    <t xml:space="preserve">ING. PIÈCES</t>
  </si>
  <si>
    <t xml:space="preserve">RÉSIDENCE
NI</t>
  </si>
  <si>
    <t xml:space="preserve">11504 3003
IVISO</t>
  </si>
  <si>
    <t xml:space="preserve">А
Versailles</t>
  </si>
  <si>
    <t xml:space="preserve">Le
13/07/2023
Upia</t>
  </si>
  <si>
    <t xml:space="preserve">210212</t>
  </si>
  <si>
    <t xml:space="preserve">|……………………u</t>
  </si>
  <si>
    <t xml:space="preserve">INFORMATIONS
je Mange du Pair
сли
Je</t>
  </si>
  <si>
    <t xml:space="preserve">COORDONNÉES BANCAIRES
Joignez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et votre banque à débiter votre compte conformément
oux instructions de la DGFIP.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mandat
sont expliqués dans un document que vous pouvez obtenir quprès de votre banque.
PROPRIETE DU SDNC (DGFIP) - NE PAS DIFFUSER</t>
  </si>
  <si>
    <t xml:space="preserve">316002</t>
  </si>
  <si>
    <t xml:space="preserve">PER
PERS; A CHARGE</t>
  </si>
  <si>
    <t xml:space="preserve">Nom et adresse des bénéficiaires
ins manc</t>
  </si>
  <si>
    <r>
      <rPr>
        <sz val="11"/>
        <color rgb="FF000000"/>
        <rFont val="Noto Sans CJK SC"/>
        <family val="2"/>
        <charset val="1"/>
      </rPr>
      <t xml:space="preserve">스
</t>
    </r>
    <r>
      <rPr>
        <sz val="11"/>
        <color rgb="FF000000"/>
        <rFont val="Arial"/>
        <family val="0"/>
        <charset val="1"/>
      </rPr>
      <t xml:space="preserve">O</t>
    </r>
  </si>
  <si>
    <t xml:space="preserve">OP 500</t>
  </si>
  <si>
    <t xml:space="preserve">4580354107653</t>
  </si>
  <si>
    <t xml:space="preserve">369126 329854г</t>
  </si>
  <si>
    <t xml:space="preserve">DOPTER</t>
  </si>
  <si>
    <t xml:space="preserve">THEA</t>
  </si>
  <si>
    <t xml:space="preserve">10081902</t>
  </si>
  <si>
    <t xml:space="preserve">ол30609090</t>
  </si>
  <si>
    <t xml:space="preserve">THEADOPTER SFR. FR</t>
  </si>
  <si>
    <t xml:space="preserve">ACE</t>
  </si>
  <si>
    <t xml:space="preserve">Dik</t>
  </si>
  <si>
    <t xml:space="preserve">золо932</t>
  </si>
  <si>
    <t xml:space="preserve">AJACCIO
How</t>
  </si>
  <si>
    <t xml:space="preserve">0607 08 0905</t>
  </si>
  <si>
    <t xml:space="preserve">Ace DiK@ free fr</t>
  </si>
  <si>
    <t xml:space="preserve">ك</t>
  </si>
  <si>
    <t xml:space="preserve">RUE
de l'enfant adopté</t>
  </si>
  <si>
    <t xml:space="preserve">CODE POSTAL
этом</t>
  </si>
  <si>
    <t xml:space="preserve">"fon
COMMUNE
PARIS</t>
  </si>
  <si>
    <t xml:space="preserve">N°
13</t>
  </si>
  <si>
    <t xml:space="preserve">COERCA</t>
  </si>
  <si>
    <t xml:space="preserve">Polette
110
MOH</t>
  </si>
  <si>
    <t xml:space="preserve">13062022</t>
  </si>
  <si>
    <t xml:space="preserve">-45
Nº</t>
  </si>
  <si>
    <t xml:space="preserve">RUE
il est a</t>
  </si>
  <si>
    <t xml:space="preserve">CODE POSTAL
15002</t>
  </si>
  <si>
    <t xml:space="preserve">STAGE</t>
  </si>
  <si>
    <t xml:space="preserve">ESCALIER H</t>
  </si>
  <si>
    <t xml:space="preserve">1310612023</t>
  </si>
  <si>
    <t xml:space="preserve">·Lyon.
Le</t>
  </si>
  <si>
    <t xml:space="preserve">Lili |21012121</t>
  </si>
  <si>
    <t xml:space="preserve">2.20</t>
  </si>
  <si>
    <t xml:space="preserve">dye</t>
  </si>
  <si>
    <t xml:space="preserve">رم</t>
  </si>
  <si>
    <t xml:space="preserve">COORDONNÉES BANCAIRES
Joignez obligatoirement un relevé d'identité bancaire.
Vos coordonnées bancaires seront utilisées pour le paiement de votre impôt sur le revenu dans le cadre du prélèvement à la source.
En signant ce formulaire de mondat, vous autorisez la DGFIP à envoyer des instructions à votre banque pour débiter votre compte, et votre banque à débiter votre compte conformément
aux instructions de la DGFIP.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mandat
BU SDNC (DGFIP) - NE PAS DIFFUSER de votre bonque.
PROPENS A</t>
  </si>
  <si>
    <t xml:space="preserve">Uns</t>
  </si>
  <si>
    <t xml:space="preserve">دها -</t>
  </si>
  <si>
    <t xml:space="preserve">SL
0</t>
  </si>
  <si>
    <t xml:space="preserve">C
XX</t>
  </si>
  <si>
    <t xml:space="preserve">6
70</t>
  </si>
  <si>
    <t xml:space="preserve">+58</t>
  </si>
  <si>
    <t xml:space="preserve">داع</t>
  </si>
  <si>
    <t xml:space="preserve">Nom et adresse des bénéficiaires
MIG mane</t>
  </si>
  <si>
    <t xml:space="preserve">6. =</t>
  </si>
  <si>
    <t xml:space="preserve">slooo</t>
  </si>
  <si>
    <t xml:space="preserve">1240</t>
  </si>
  <si>
    <t xml:space="preserve">ขอ</t>
  </si>
  <si>
    <t xml:space="preserve">1750</t>
  </si>
  <si>
    <t xml:space="preserve">000
up</t>
  </si>
  <si>
    <t xml:space="preserve">no 500</t>
  </si>
  <si>
    <t xml:space="preserve">27~</t>
  </si>
  <si>
    <t xml:space="preserve">Toox</t>
  </si>
  <si>
    <t xml:space="preserve">41078907567890</t>
  </si>
  <si>
    <t xml:space="preserve">479323200 6 3300K
53</t>
  </si>
  <si>
    <t xml:space="preserve">BoulnNGER</t>
  </si>
  <si>
    <t xml:space="preserve">Prenne</t>
  </si>
  <si>
    <t xml:space="preserve">02061940</t>
  </si>
  <si>
    <t xml:space="preserve">Boulanger</t>
  </si>
  <si>
    <t xml:space="preserve">01. 75. 10.09.08</t>
  </si>
  <si>
    <t xml:space="preserve">Patissier</t>
  </si>
  <si>
    <t xml:space="preserve">896/2obl</t>
  </si>
  <si>
    <t xml:space="preserve">ند</t>
  </si>
  <si>
    <t xml:space="preserve">Carcasone
Hom</t>
  </si>
  <si>
    <t xml:space="preserve">Pahssier</t>
  </si>
  <si>
    <t xml:space="preserve">pahissier. piene @free.fr</t>
  </si>
  <si>
    <t xml:space="preserve">Nº
Ibis</t>
  </si>
  <si>
    <t xml:space="preserve">RUE
du bombeur</t>
  </si>
  <si>
    <t xml:space="preserve">CODE POSTAL
28000</t>
  </si>
  <si>
    <t xml:space="preserve">COMMUNE
Drena</t>
  </si>
  <si>
    <t xml:space="preserve">ING. PIÈCES
NO</t>
  </si>
  <si>
    <t xml:space="preserve">PROPER</t>
  </si>
  <si>
    <t xml:space="preserve">passier</t>
  </si>
  <si>
    <t xml:space="preserve">INDWWD)</t>
  </si>
  <si>
    <t xml:space="preserve">CODE POSTA</t>
  </si>
  <si>
    <t xml:space="preserve">i Dreux</t>
  </si>
  <si>
    <t xml:space="preserve">Le
07 mai 2023
S</t>
  </si>
  <si>
    <t xml:space="preserve">Лоло
2022</t>
  </si>
  <si>
    <t xml:space="preserve">14 7 9 3 2 3 2 0 0 6 53</t>
  </si>
  <si>
    <t xml:space="preserve">12012121</t>
  </si>
  <si>
    <t xml:space="preserve">LX</t>
  </si>
  <si>
    <t xml:space="preserve">(220</t>
  </si>
  <si>
    <t xml:space="preserve">-invalidite
1970</t>
  </si>
  <si>
    <t xml:space="preserve">Boulamen
0811920</t>
  </si>
  <si>
    <t xml:space="preserve">atsrls tr</t>
  </si>
  <si>
    <t xml:space="preserve">Н</t>
  </si>
  <si>
    <t xml:space="preserve">19681</t>
  </si>
  <si>
    <t xml:space="preserve">1971</t>
  </si>
  <si>
    <t xml:space="preserve">Bahssiel Audrey</t>
  </si>
  <si>
    <t xml:space="preserve">Pahisier Amelle</t>
  </si>
  <si>
    <t xml:space="preserve">1963</t>
  </si>
  <si>
    <t xml:space="preserve">Pahissie Audrey</t>
  </si>
  <si>
    <t xml:space="preserve">IFORMATIONS</t>
  </si>
  <si>
    <t xml:space="preserve">COORDONNÉES BANCAIRES
Joignez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et votre banque à débiter votre compte conformément
oux instructions de la DGFIP.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mandat
ROPRIÉTE DU SDNC (DGFIP) NE PAS DIFFUSERs de votre banque.</t>
  </si>
  <si>
    <t xml:space="preserve">230176</t>
  </si>
  <si>
    <t xml:space="preserve">DECLARA
1794</t>
  </si>
  <si>
    <t xml:space="preserve">HARGE
539</t>
  </si>
  <si>
    <t xml:space="preserve">PO
SHE
CHARGE
18+7</t>
  </si>
  <si>
    <t xml:space="preserve">12ts</t>
  </si>
  <si>
    <t xml:space="preserve">ortr</t>
  </si>
  <si>
    <t xml:space="preserve">лоль</t>
  </si>
  <si>
    <t xml:space="preserve">5987</t>
  </si>
  <si>
    <t xml:space="preserve">-798</t>
  </si>
  <si>
    <t xml:space="preserve">1921.</t>
  </si>
  <si>
    <t xml:space="preserve">-456</t>
  </si>
  <si>
    <t xml:space="preserve">081</t>
  </si>
  <si>
    <t xml:space="preserve">157095</t>
  </si>
  <si>
    <t xml:space="preserve">2359</t>
  </si>
  <si>
    <t xml:space="preserve">ان</t>
  </si>
  <si>
    <t xml:space="preserve">4348</t>
  </si>
  <si>
    <t xml:space="preserve">11418</t>
  </si>
  <si>
    <t xml:space="preserve">de 60 0 69 ans</t>
  </si>
  <si>
    <t xml:space="preserve">3908</t>
  </si>
  <si>
    <t xml:space="preserve">կ
•</t>
  </si>
  <si>
    <t xml:space="preserve">18EP</t>
  </si>
  <si>
    <t xml:space="preserve">4853</t>
  </si>
  <si>
    <t xml:space="preserve">19555</t>
  </si>
  <si>
    <t xml:space="preserve">allee des Iris Nensieun Dipont 750ol Paris</t>
  </si>
  <si>
    <t xml:space="preserve">3708</t>
  </si>
  <si>
    <t xml:space="preserve">282</t>
  </si>
  <si>
    <t xml:space="preserve">793</t>
  </si>
  <si>
    <t xml:space="preserve">893</t>
  </si>
  <si>
    <t xml:space="preserve">753</t>
  </si>
  <si>
    <t xml:space="preserve">Nom et adresse des bénéficiaires
15 HA</t>
  </si>
  <si>
    <t xml:space="preserve">479</t>
  </si>
  <si>
    <t xml:space="preserve">SC</t>
  </si>
  <si>
    <t xml:space="preserve">980</t>
  </si>
  <si>
    <t xml:space="preserve">no sor</t>
  </si>
  <si>
    <t xml:space="preserve">3214579158768</t>
  </si>
  <si>
    <t xml:space="preserve">9 133 4 5 22 52</t>
  </si>
  <si>
    <t xml:space="preserve">Herbert ton deutche</t>
  </si>
  <si>
    <t xml:space="preserve">Romain Haus.</t>
  </si>
  <si>
    <t xml:space="preserve">30021902</t>
  </si>
  <si>
    <t xml:space="preserve">Grosse Beta</t>
  </si>
  <si>
    <t xml:space="preserve">04.46-64-0842</t>
  </si>
  <si>
    <t xml:space="preserve">14. Fe</t>
  </si>
  <si>
    <t xml:space="preserve">Greta bera</t>
  </si>
  <si>
    <t xml:space="preserve">Guit mitf</t>
  </si>
  <si>
    <t xml:space="preserve">скидь</t>
  </si>
  <si>
    <t xml:space="preserve">Fayose</t>
  </si>
  <si>
    <t xml:space="preserve">N"</t>
  </si>
  <si>
    <t xml:space="preserve">RUE
du Grand Batiment à gauche</t>
  </si>
  <si>
    <t xml:space="preserve">CODE POSTAL
833 10</t>
  </si>
  <si>
    <t xml:space="preserve">COMMUNE
rimend</t>
  </si>
  <si>
    <t xml:space="preserve">ETA</t>
  </si>
  <si>
    <t xml:space="preserve">В леnоu</t>
  </si>
  <si>
    <t xml:space="preserve">NG. PIÈCES</t>
  </si>
  <si>
    <t xml:space="preserve">LOCAL</t>
  </si>
  <si>
    <t xml:space="preserve">2
COLOCA</t>
  </si>
  <si>
    <t xml:space="preserve">COMMUNI</t>
  </si>
  <si>
    <t xml:space="preserve">[TAGE</t>
  </si>
  <si>
    <t xml:space="preserve">ESCALIER
BA</t>
  </si>
  <si>
    <t xml:space="preserve">安</t>
  </si>
  <si>
    <t xml:space="preserve">0/012022</t>
  </si>
  <si>
    <t xml:space="preserve">L
202 2</t>
  </si>
  <si>
    <t xml:space="preserve">2.2022
FA</t>
  </si>
  <si>
    <t xml:space="preserve">l-invalidité</t>
  </si>
  <si>
    <t xml:space="preserve">Fukuch ma Heleve</t>
  </si>
  <si>
    <t xml:space="preserve">Shar</t>
  </si>
  <si>
    <t xml:space="preserve">"! Bietion</t>
  </si>
  <si>
    <t xml:space="preserve">INFORMATIONS
Hemeux est la
eu vie et en Bonne e ui apprécie détre
дий
Salité</t>
  </si>
  <si>
    <t xml:space="preserve">COORDONNÉES BANCAIRES
joignez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et votre banque à débiter votre compte conformément
aux instructions de la DGFIP.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mandat
sont expliqués dans un cument que vous pouvez obtenir quprès de votre banque.
PROPRIETE DU SDNC (DGFIP) - NE PAS DIFFUSER
50%*</t>
  </si>
  <si>
    <t xml:space="preserve">DECLARANT 1
16671</t>
  </si>
  <si>
    <t xml:space="preserve">DECLARIND</t>
  </si>
  <si>
    <t xml:space="preserve">४५६६
६</t>
  </si>
  <si>
    <t xml:space="preserve">2877</t>
  </si>
  <si>
    <t xml:space="preserve">8736</t>
  </si>
  <si>
    <r>
      <rPr>
        <sz val="11"/>
        <color rgb="FF000000"/>
        <rFont val="Arial"/>
        <family val="0"/>
        <charset val="1"/>
      </rPr>
      <t xml:space="preserve">57</t>
    </r>
    <r>
      <rPr>
        <sz val="11"/>
        <color rgb="FF000000"/>
        <rFont val="Noto Sans CJK SC"/>
        <family val="2"/>
        <charset val="1"/>
      </rPr>
      <t xml:space="preserve">ます</t>
    </r>
  </si>
  <si>
    <t xml:space="preserve">-12498</t>
  </si>
  <si>
    <t xml:space="preserve">دع</t>
  </si>
  <si>
    <t xml:space="preserve">1255</t>
  </si>
  <si>
    <t xml:space="preserve">Ն</t>
  </si>
  <si>
    <t xml:space="preserve">_978</t>
  </si>
  <si>
    <t xml:space="preserve">عل</t>
  </si>
  <si>
    <r>
      <rPr>
        <sz val="11"/>
        <color rgb="FF000000"/>
        <rFont val="Noto Sans CJK SC"/>
        <family val="2"/>
        <charset val="1"/>
      </rPr>
      <t xml:space="preserve">・</t>
    </r>
    <r>
      <rPr>
        <sz val="11"/>
        <color rgb="FF000000"/>
        <rFont val="Arial"/>
        <family val="0"/>
        <charset val="1"/>
      </rPr>
      <t xml:space="preserve">65</t>
    </r>
  </si>
  <si>
    <t xml:space="preserve">6678</t>
  </si>
  <si>
    <t xml:space="preserve">gs</t>
  </si>
  <si>
    <t xml:space="preserve">578</t>
  </si>
  <si>
    <t xml:space="preserve">20ENFANT</t>
  </si>
  <si>
    <t xml:space="preserve">735</t>
  </si>
  <si>
    <t xml:space="preserve">Po</t>
  </si>
  <si>
    <t xml:space="preserve">우리</t>
  </si>
  <si>
    <t xml:space="preserve">THE
DR SODA</t>
  </si>
  <si>
    <t xml:space="preserve">6689811689668</t>
  </si>
  <si>
    <t xml:space="preserve">27049 73602693</t>
  </si>
  <si>
    <t xml:space="preserve">Mamondon.
ou</t>
  </si>
  <si>
    <t xml:space="preserve">François-Henri</t>
  </si>
  <si>
    <t xml:space="preserve">h9YYoin</t>
  </si>
  <si>
    <t xml:space="preserve">sottise
27 27</t>
  </si>
  <si>
    <t xml:space="preserve">O. 4 27.777.</t>
  </si>
  <si>
    <t xml:space="preserve">sssssss
yes. Ar</t>
  </si>
  <si>
    <t xml:space="preserve">de la Rillette</t>
  </si>
  <si>
    <t xml:space="preserve">Fatia,</t>
  </si>
  <si>
    <t xml:space="preserve">15061967</t>
  </si>
  <si>
    <t xml:space="preserve">وه</t>
  </si>
  <si>
    <t xml:space="preserve">Je Vouroux</t>
  </si>
  <si>
    <t xml:space="preserve">RUE
Que Buill
aubaeux</t>
  </si>
  <si>
    <t xml:space="preserve">0566300
CODE POST</t>
  </si>
  <si>
    <t xml:space="preserve">COMMUNE
Brist</t>
  </si>
  <si>
    <t xml:space="preserve">Bust</t>
  </si>
  <si>
    <t xml:space="preserve">enr</t>
  </si>
  <si>
    <t xml:space="preserve">admEnt</t>
  </si>
  <si>
    <t xml:space="preserve">مداد
202 2</t>
  </si>
  <si>
    <t xml:space="preserve">1991)</t>
  </si>
  <si>
    <t xml:space="preserve">3003
POSTAL</t>
  </si>
  <si>
    <t xml:space="preserve">||2
2022</t>
  </si>
  <si>
    <t xml:space="preserve">E₁2022</t>
  </si>
  <si>
    <t xml:space="preserve">LLL</t>
  </si>
  <si>
    <t xml:space="preserve">C&amp;&gt;32\02/2</t>
  </si>
  <si>
    <t xml:space="preserve">l-invandite</t>
  </si>
  <si>
    <t xml:space="preserve">დიდ
სა</t>
  </si>
  <si>
    <t xml:space="preserve">28/10/20ld</t>
  </si>
  <si>
    <t xml:space="preserve">Buot</t>
  </si>
  <si>
    <t xml:space="preserve">INFORMATIONS
we
sot tenar dans to main mu scan,
вериет
ecan royal, it fit un sant, les 3 ema -
y
منهما مسماه
avait in secon</t>
  </si>
  <si>
    <t xml:space="preserve">COORDONNÉES BANCAIRES
Joignez obligatoirement un relevé d'identité boncoire.
Vos coordonnées bancaires seront utilisées pour le paiement de votre impôt sur le revenu dans le cadre du prélèvement à la source.
En signant ce formulaire de mandat, vous autorisez la DGFIP à envoyer des instructions à votre bonque pour débiter votre compte, et votre banque à débiter votre compte conformément
oux instructions de lo DGFIP.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mondat
sont expliqués dans un document que vous pouvez obtenir auprès de votre banque.
ROPRIETE DU SDNC (DGFIP) - NE PAS DIFFUSER
beien.</t>
  </si>
  <si>
    <t xml:space="preserve">1275491</t>
  </si>
  <si>
    <t xml:space="preserve">234789</t>
  </si>
  <si>
    <t xml:space="preserve">MA
TARGE</t>
  </si>
  <si>
    <t xml:space="preserve">Ivet</t>
  </si>
  <si>
    <t xml:space="preserve">サング</t>
  </si>
  <si>
    <t xml:space="preserve">३१</t>
  </si>
  <si>
    <t xml:space="preserve">HIME</t>
  </si>
  <si>
    <t xml:space="preserve">ARANTZ
4</t>
  </si>
  <si>
    <t xml:space="preserve">339</t>
  </si>
  <si>
    <t xml:space="preserve">293+</t>
  </si>
  <si>
    <t xml:space="preserve">Bres</t>
  </si>
  <si>
    <t xml:space="preserve">2193</t>
  </si>
  <si>
    <t xml:space="preserve">عمان
SUO</t>
  </si>
  <si>
    <t xml:space="preserve">de 60 0
168
ons</t>
  </si>
  <si>
    <t xml:space="preserve">T
20</t>
  </si>
  <si>
    <t xml:space="preserve">19a</t>
  </si>
  <si>
    <t xml:space="preserve">15 1990
TS</t>
  </si>
  <si>
    <t xml:space="preserve">F
her</t>
  </si>
  <si>
    <t xml:space="preserve">8/2</t>
  </si>
  <si>
    <t xml:space="preserve">SV5</t>
  </si>
  <si>
    <t xml:space="preserve">-401</t>
  </si>
  <si>
    <t xml:space="preserve">Jot</t>
  </si>
  <si>
    <t xml:space="preserve">болг</t>
  </si>
  <si>
    <t xml:space="preserve">2106</t>
  </si>
  <si>
    <t xml:space="preserve">0x7</t>
  </si>
  <si>
    <t xml:space="preserve">می</t>
  </si>
  <si>
    <t xml:space="preserve">✓おお</t>
  </si>
  <si>
    <t xml:space="preserve">no cor
11- 2042</t>
  </si>
  <si>
    <t xml:space="preserve">1691224364852</t>
  </si>
  <si>
    <t xml:space="preserve">1582246 бол 357</t>
  </si>
  <si>
    <t xml:space="preserve">ус</t>
  </si>
  <si>
    <t xml:space="preserve">Hemi Alex</t>
  </si>
  <si>
    <t xml:space="preserve">10/1939</t>
  </si>
  <si>
    <t xml:space="preserve">Bortelle</t>
  </si>
  <si>
    <t xml:space="preserve">06.20-30-40.50</t>
  </si>
  <si>
    <t xml:space="preserve">cececea ard. Fi</t>
  </si>
  <si>
    <t xml:space="preserve">Pichette</t>
  </si>
  <si>
    <t xml:space="preserve">Henriette</t>
  </si>
  <si>
    <t xml:space="preserve">24121919</t>
  </si>
  <si>
    <t xml:space="preserve">Cinqueux</t>
  </si>
  <si>
    <t xml:space="preserve">RUE
t
de la quicom le lon gramps.</t>
  </si>
  <si>
    <t xml:space="preserve">CODE POSTAL
60220</t>
  </si>
  <si>
    <t xml:space="preserve">COMMUNE
Formerie</t>
  </si>
  <si>
    <t xml:space="preserve">ET</t>
  </si>
  <si>
    <t xml:space="preserve">Belloy</t>
  </si>
  <si>
    <t xml:space="preserve">HERERGI</t>
  </si>
  <si>
    <t xml:space="preserve">01212</t>
  </si>
  <si>
    <t xml:space="preserve">2101213</t>
  </si>
  <si>
    <t xml:space="preserve">Sou 2012 2</t>
  </si>
  <si>
    <t xml:space="preserve">LLL 2022</t>
  </si>
  <si>
    <t xml:space="preserve">Boisson Guablic</t>
  </si>
  <si>
    <t xml:space="preserve">24.01.1977</t>
  </si>
  <si>
    <t xml:space="preserve">NQUEUX</t>
  </si>
  <si>
    <t xml:space="preserve">NFORMATION
Boire
Conduire 999</t>
  </si>
  <si>
    <t xml:space="preserve">COORDONNÉES BANCAIRES
Joignez obligatoirement un relevé d'identité bancaire.
Vos coordonnées bancaires seront utilisées pour le paiement de votre impôt sur le revenu dans le cadre du prélèvement à la source.
En signant ce formulaire de mondat, vous autorisez la DGFIP à envoyer des instructions à votre banque pour débiter votre compte, et votre banque à débiter votre compte conformément
aux instructions de la DGFIP.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mondot
cument que vous pouvez obtenir quprès de votre banque.
ROPRIÉTÉ DUSID
DU SDNC (DGFIP) - NE PAS DIFFUSER</t>
  </si>
  <si>
    <t xml:space="preserve">659341</t>
  </si>
  <si>
    <t xml:space="preserve">763214</t>
  </si>
  <si>
    <t xml:space="preserve">S
-
و</t>
  </si>
  <si>
    <t xml:space="preserve">246918</t>
  </si>
  <si>
    <t xml:space="preserve">13879</t>
  </si>
  <si>
    <t xml:space="preserve">97638</t>
  </si>
  <si>
    <t xml:space="preserve">129 DE</t>
  </si>
  <si>
    <t xml:space="preserve">2+</t>
  </si>
  <si>
    <t xml:space="preserve">321004</t>
  </si>
  <si>
    <t xml:space="preserve">2
1</t>
  </si>
  <si>
    <t xml:space="preserve">-34987</t>
  </si>
  <si>
    <t xml:space="preserve">252</t>
  </si>
  <si>
    <t xml:space="preserve">ロクロク</t>
  </si>
  <si>
    <t xml:space="preserve">Sh</t>
  </si>
  <si>
    <t xml:space="preserve">مها</t>
  </si>
  <si>
    <t xml:space="preserve">174</t>
  </si>
  <si>
    <t xml:space="preserve">вжи</t>
  </si>
  <si>
    <t xml:space="preserve">BOS</t>
  </si>
  <si>
    <t xml:space="preserve">TS
81</t>
  </si>
  <si>
    <t xml:space="preserve">q</t>
  </si>
  <si>
    <t xml:space="preserve">250.</t>
  </si>
  <si>
    <t xml:space="preserve">ملک</t>
  </si>
  <si>
    <t xml:space="preserve">He</t>
  </si>
  <si>
    <t xml:space="preserve">op so</t>
  </si>
  <si>
    <t xml:space="preserve">Sgool</t>
  </si>
  <si>
    <t xml:space="preserve">Sty</t>
  </si>
  <si>
    <t xml:space="preserve">2693581481371</t>
  </si>
  <si>
    <t xml:space="preserve">Pinpin.</t>
  </si>
  <si>
    <t xml:space="preserve">Lalai</t>
  </si>
  <si>
    <t xml:space="preserve">12112904</t>
  </si>
  <si>
    <t xml:space="preserve">олог 03 0465</t>
  </si>
  <si>
    <t xml:space="preserve">lalo@inv.com</t>
  </si>
  <si>
    <t xml:space="preserve">MANCE</t>
  </si>
  <si>
    <t xml:space="preserve">N"
зоч</t>
  </si>
  <si>
    <t xml:space="preserve">des Peuplies.</t>
  </si>
  <si>
    <t xml:space="preserve">CODE POSTAL
99888</t>
  </si>
  <si>
    <t xml:space="preserve">COMMUNE
coing</t>
  </si>
  <si>
    <t xml:space="preserve">KAN</t>
  </si>
  <si>
    <t xml:space="preserve">COLOR</t>
  </si>
  <si>
    <t xml:space="preserve">RESIDENCE
N</t>
  </si>
  <si>
    <t xml:space="preserve">El 201212</t>
  </si>
  <si>
    <t xml:space="preserve">- 2022</t>
  </si>
  <si>
    <t xml:space="preserve">12101212</t>
  </si>
  <si>
    <t xml:space="preserve">1 202 2</t>
  </si>
  <si>
    <t xml:space="preserve">d
(ZZOZ</t>
  </si>
  <si>
    <t xml:space="preserve">18
піла, па</t>
  </si>
  <si>
    <t xml:space="preserve">ASM7/98</t>
  </si>
  <si>
    <t xml:space="preserve">Pin Pin.</t>
  </si>
  <si>
    <t xml:space="preserve">INFORMATIONS
yen J'en
A
aimane. 15⁰</t>
  </si>
  <si>
    <t xml:space="preserve">COORDONNÉES BANCAIRES
Joignez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et votre banque à débiter votre compte conformément
aux instructions de la DGFIP. Vous bénéficiez du droit d'être remboursé par votre bonque selon les conditions décrites dans la convention que vous avez passée avec elle. Une demande de
remboursement doit être présentée dans les 8 semaines suivant la date de débit de votre compte pour un prélèvement autorisé. Vos droits concernant le présent mandat
Lexpliqués dans un document que vous pouvez obtenir quprès de votre banque.
ROPRIETE DU SDNC (DGFIP) - NE PAS DIFFUSER</t>
  </si>
  <si>
    <t xml:space="preserve">PERS CHARGE</t>
  </si>
  <si>
    <t xml:space="preserve">656</t>
  </si>
  <si>
    <t xml:space="preserve">hoty</t>
  </si>
  <si>
    <t xml:space="preserve">SUO</t>
  </si>
  <si>
    <t xml:space="preserve">دا و</t>
  </si>
  <si>
    <t xml:space="preserve">Nom et adresse des bénéficiaires
muns mineup oLE</t>
  </si>
  <si>
    <t xml:space="preserve">17E =</t>
  </si>
  <si>
    <t xml:space="preserve">+8</t>
  </si>
  <si>
    <t xml:space="preserve">t&amp;</t>
  </si>
  <si>
    <t xml:space="preserve">1473135790246</t>
  </si>
  <si>
    <t xml:space="preserve">3437891045549 500</t>
  </si>
  <si>
    <t xml:space="preserve">Fonê!</t>
  </si>
  <si>
    <t xml:space="preserve">de prestation.</t>
  </si>
  <si>
    <t xml:space="preserve">31122012</t>
  </si>
  <si>
    <t xml:space="preserve">683
Ju
C</t>
  </si>
  <si>
    <t xml:space="preserve">0765 65 88 99</t>
  </si>
  <si>
    <t xml:space="preserve">Forest</t>
  </si>
  <si>
    <t xml:space="preserve">Paulpe
ре</t>
  </si>
  <si>
    <t xml:space="preserve">Sulle hovices</t>
  </si>
  <si>
    <r>
      <rPr>
        <sz val="11"/>
        <color rgb="FF000000"/>
        <rFont val="Arial"/>
        <family val="0"/>
        <charset val="1"/>
      </rPr>
      <t xml:space="preserve">02624480 </t>
    </r>
    <r>
      <rPr>
        <sz val="11"/>
        <color rgb="FF000000"/>
        <rFont val="Noto Sans CJK SC"/>
        <family val="2"/>
        <charset val="1"/>
      </rPr>
      <t xml:space="preserve">ㅋㅋ</t>
    </r>
  </si>
  <si>
    <t xml:space="preserve">3-960</t>
  </si>
  <si>
    <t xml:space="preserve">RUE
des Baliveres.</t>
  </si>
  <si>
    <t xml:space="preserve">CODE POSTAL
78048</t>
  </si>
  <si>
    <t xml:space="preserve">COMMUNE
Machin</t>
  </si>
  <si>
    <t xml:space="preserve">ETAGE
2.</t>
  </si>
  <si>
    <t xml:space="preserve">Nº
14</t>
  </si>
  <si>
    <t xml:space="preserve">CESCALIER</t>
  </si>
  <si>
    <t xml:space="preserve">ODE POSTAL</t>
  </si>
  <si>
    <t xml:space="preserve">А</t>
  </si>
  <si>
    <t xml:space="preserve">TILUTI
BALL T</t>
  </si>
  <si>
    <t xml:space="preserve">ZZO</t>
  </si>
  <si>
    <t xml:space="preserve">во как
rathy.</t>
  </si>
  <si>
    <t xml:space="preserve">12/12/200</t>
  </si>
  <si>
    <t xml:space="preserve">ciet</t>
  </si>
  <si>
    <t xml:space="preserve">INFORMATIONS
Youpi J'ai finiof</t>
  </si>
  <si>
    <t xml:space="preserve">COORDONNÉES BANCAIRES
Joignez obligatoirement un relevé d'identité bancaire.
Vos coordonnées bancaires seront utilisées pour le paiement de votre impôt sur le revenu dans le cadre du prélèvement à la source.
En signant ce formulaire de mondat, vous autorisez lo DGFIP à envoyer des instructions à votre bonque pour débiter votre compte, et votre banque à débiter votre compte conformément
oux instructions de la DGFIP.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mandat
ROPRIETE DU SDNC (DGFIP) "NE PAS DIFFUSER de votre banque.</t>
  </si>
  <si>
    <t xml:space="preserve">hot
IN</t>
  </si>
  <si>
    <t xml:space="preserve">P
HARGE</t>
  </si>
  <si>
    <t xml:space="preserve">40'S</t>
  </si>
  <si>
    <t xml:space="preserve">LARANT 2</t>
  </si>
  <si>
    <t xml:space="preserve">-146</t>
  </si>
  <si>
    <t xml:space="preserve">276</t>
  </si>
  <si>
    <t xml:space="preserve">AV</t>
  </si>
  <si>
    <t xml:space="preserve">INVINEZ</t>
  </si>
  <si>
    <t xml:space="preserve">Nom et adresse des bénéficiaires
ms TICura</t>
  </si>
  <si>
    <t xml:space="preserve">-301</t>
  </si>
  <si>
    <t xml:space="preserve">vonv</t>
  </si>
  <si>
    <t xml:space="preserve">367</t>
  </si>
  <si>
    <t xml:space="preserve">1234567890034</t>
  </si>
  <si>
    <t xml:space="preserve">Den</t>
  </si>
  <si>
    <t xml:space="preserve">110/12000</t>
  </si>
  <si>
    <t xml:space="preserve">Dencin</t>
  </si>
  <si>
    <t xml:space="preserve">003041
21
200</t>
  </si>
  <si>
    <t xml:space="preserve">Sasa@hotmail.fr.</t>
  </si>
  <si>
    <t xml:space="preserve">menc</t>
  </si>
  <si>
    <t xml:space="preserve">RUE
voisin</t>
  </si>
  <si>
    <t xml:space="preserve">COMMUNE
loissa</t>
  </si>
  <si>
    <t xml:space="preserve">IND. PIECES</t>
  </si>
  <si>
    <t xml:space="preserve">X
MENERGE</t>
  </si>
  <si>
    <t xml:space="preserve">KONDIS</t>
  </si>
  <si>
    <t xml:space="preserve">1003
ODE POSTAL
No</t>
  </si>
  <si>
    <t xml:space="preserve">Q-65</t>
  </si>
  <si>
    <t xml:space="preserve">22/5/123
ett</t>
  </si>
  <si>
    <t xml:space="preserve">Li|2|0|2|2|</t>
  </si>
  <si>
    <t xml:space="preserve">- 2012 2</t>
  </si>
  <si>
    <t xml:space="preserve">Fr
2012 2</t>
  </si>
  <si>
    <t xml:space="preserve">2.202
F
(8202</t>
  </si>
  <si>
    <t xml:space="preserve">бр</t>
  </si>
  <si>
    <t xml:space="preserve">2
чага
1965</t>
  </si>
  <si>
    <t xml:space="preserve">2i7| | 155</t>
  </si>
  <si>
    <t xml:space="preserve">D
Hunte</t>
  </si>
  <si>
    <t xml:space="preserve">INFORMATIONS
inutile
cie
ce
Serra de
choles en 2023</t>
  </si>
  <si>
    <t xml:space="preserve">COORDONNÉES BANCAIRES
Joignez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et votre banque à débiter votre compte conformément
aux instructions de la DGFIP.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mondot
ROPRIÉTE DU SDNC (DGFIP) NE PAS DIFFUSERS de votre bonque.</t>
  </si>
  <si>
    <t xml:space="preserve">DECLARANI 2</t>
  </si>
  <si>
    <t xml:space="preserve">8002</t>
  </si>
  <si>
    <t xml:space="preserve">PERS
CHAKG</t>
  </si>
  <si>
    <t xml:space="preserve">de 60 d 69 ons</t>
  </si>
  <si>
    <t xml:space="preserve">1 201</t>
  </si>
  <si>
    <t xml:space="preserve">М</t>
  </si>
  <si>
    <t xml:space="preserve">ग्रह</t>
  </si>
  <si>
    <t xml:space="preserve">u 400</t>
  </si>
  <si>
    <t xml:space="preserve">Vooo</t>
  </si>
  <si>
    <t xml:space="preserve">775</t>
  </si>
  <si>
    <t xml:space="preserve">И 300
из</t>
  </si>
  <si>
    <t xml:space="preserve">TENFANT</t>
  </si>
  <si>
    <t xml:space="preserve">Nom et adresse des bénéficiaires
15 inicua</t>
  </si>
  <si>
    <t xml:space="preserve">L2</t>
  </si>
  <si>
    <t xml:space="preserve">77,</t>
  </si>
  <si>
    <t xml:space="preserve">2367891045687</t>
  </si>
  <si>
    <t xml:space="preserve">LOCOL</t>
  </si>
  <si>
    <t xml:space="preserve">Aruse</t>
  </si>
  <si>
    <t xml:space="preserve">-210119891</t>
  </si>
  <si>
    <t xml:space="preserve">e
72</t>
  </si>
  <si>
    <t xml:space="preserve">Locol</t>
  </si>
  <si>
    <t xml:space="preserve">02 12 12 56 22</t>
  </si>
  <si>
    <t xml:space="preserve">Coco Many ye@ gmcul
осопалуже</t>
  </si>
  <si>
    <t xml:space="preserve">HE
Tiera</t>
  </si>
  <si>
    <t xml:space="preserve">No
22</t>
  </si>
  <si>
    <t xml:space="preserve">RUE
اناكو</t>
  </si>
  <si>
    <t xml:space="preserve">CODE POSTAL
22</t>
  </si>
  <si>
    <t xml:space="preserve">COMMUNE
псиб</t>
  </si>
  <si>
    <t xml:space="preserve">N°
EN</t>
  </si>
  <si>
    <t xml:space="preserve">Sarthe
le meins-</t>
  </si>
  <si>
    <t xml:space="preserve">CATA
100</t>
  </si>
  <si>
    <t xml:space="preserve">COLOCE</t>
  </si>
  <si>
    <t xml:space="preserve">TVISO 3003</t>
  </si>
  <si>
    <t xml:space="preserve">CODE
visod 300
N</t>
  </si>
  <si>
    <t xml:space="preserve">-2022</t>
  </si>
  <si>
    <t xml:space="preserve">Li
2012 2</t>
  </si>
  <si>
    <t xml:space="preserve">F
2022)</t>
  </si>
  <si>
    <t xml:space="preserve">COORDONNÉES BANCAIRES
joignez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et votre banque à débiter votre compte conformément
aux instructions de la DGFIP Vous bénéficiez du droit d'être remboursé par votre bonque selon les conditions décrites dans la convention que vous avez passée avec elle. Une demande de
remboursement doit être présentée dans les 8 semaines suivant la date de débit de votre compte pour un prélèvement autorisé. Vos droits concernant le présent mandat
expliqués dans un document
ROPRIETE DU SDNC (DGFIP) - NE PAS DIFFUSER de votre banque.</t>
  </si>
  <si>
    <t xml:space="preserve">INVN</t>
  </si>
  <si>
    <t xml:space="preserve">anx</t>
  </si>
  <si>
    <t xml:space="preserve">2ENTANT</t>
  </si>
  <si>
    <t xml:space="preserve">Nom et adresse des bénéficiaires
Silts ararie</t>
  </si>
  <si>
    <t xml:space="preserve">52000-20</t>
  </si>
  <si>
    <t xml:space="preserve">0013451101569</t>
  </si>
  <si>
    <t xml:space="preserve">cenchillon</t>
  </si>
  <si>
    <t xml:space="preserve">Princesse</t>
  </si>
  <si>
    <t xml:space="preserve">10807 1 972</t>
  </si>
  <si>
    <t xml:space="preserve">१२</t>
  </si>
  <si>
    <t xml:space="preserve">+33 of 08 09 JO ll</t>
  </si>
  <si>
    <t xml:space="preserve">Veltronnet</t>
  </si>
  <si>
    <t xml:space="preserve">RUE
Ratatouille</t>
  </si>
  <si>
    <t xml:space="preserve">CODE POSTAL
45000</t>
  </si>
  <si>
    <t xml:space="preserve">COMMUNE
Purée</t>
  </si>
  <si>
    <t xml:space="preserve">ESCALIER
H</t>
  </si>
  <si>
    <t xml:space="preserve">legoland</t>
  </si>
  <si>
    <t xml:space="preserve">INB.PIECES
१</t>
  </si>
  <si>
    <t xml:space="preserve">CODE POSTAL
N</t>
  </si>
  <si>
    <t xml:space="preserve">ESCALIER
L</t>
  </si>
  <si>
    <t xml:space="preserve">Blocofi</t>
  </si>
  <si>
    <t xml:space="preserve">le
०१०१२०१९</t>
  </si>
  <si>
    <t xml:space="preserve">2 8 0 13 5 4 6 4 g 8 0 l</t>
  </si>
  <si>
    <t xml:space="preserve">-03 06 2101212</t>
  </si>
  <si>
    <t xml:space="preserve">120 212</t>
  </si>
  <si>
    <t xml:space="preserve">б</t>
  </si>
  <si>
    <t xml:space="preserve">d
(ZZ02</t>
  </si>
  <si>
    <t xml:space="preserve">GL</t>
  </si>
  <si>
    <t xml:space="preserve">CAUT</t>
  </si>
  <si>
    <t xml:space="preserve">foineaux caratte</t>
  </si>
  <si>
    <t xml:space="preserve">30-09 1960</t>
  </si>
  <si>
    <t xml:space="preserve">Saidin</t>
  </si>
  <si>
    <t xml:space="preserve">प्र</t>
  </si>
  <si>
    <t xml:space="preserve">499171</t>
  </si>
  <si>
    <t xml:space="preserve">Navel Blette
06 06 1992 Patate</t>
  </si>
  <si>
    <t xml:space="preserve">NFORMATIONS
Juo ele Pomme</t>
  </si>
  <si>
    <t xml:space="preserve">COORDONNÉES BANCAIRES
Joignez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bonque pour débiter votre compte, et votre banque à débiter votre compte conformément
aux instructions de la DGFIP.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mandat
ROPRIETÉ DU SDNC (DGFIP) NE PAS DIFFUSER de votre bonque.</t>
  </si>
  <si>
    <t xml:space="preserve">DE
3860</t>
  </si>
  <si>
    <t xml:space="preserve">ECLAR ARAN
११</t>
  </si>
  <si>
    <t xml:space="preserve">CHANGE</t>
  </si>
  <si>
    <t xml:space="preserve">IS Iso</t>
  </si>
  <si>
    <t xml:space="preserve">はお</t>
  </si>
  <si>
    <t xml:space="preserve">142322</t>
  </si>
  <si>
    <t xml:space="preserve">de 60 a 69 ans
24600</t>
  </si>
  <si>
    <t xml:space="preserve">புனை</t>
  </si>
  <si>
    <t xml:space="preserve">$119,50</t>
  </si>
  <si>
    <t xml:space="preserve">TEENFANT</t>
  </si>
  <si>
    <t xml:space="preserve">Noénéficiaire3 Rue amanite
10000 серео</t>
  </si>
  <si>
    <t xml:space="preserve">skt820</t>
  </si>
  <si>
    <t xml:space="preserve">18992</t>
  </si>
  <si>
    <t xml:space="preserve">54610</t>
  </si>
  <si>
    <t xml:space="preserve">818</t>
  </si>
  <si>
    <t xml:space="preserve">6612574432189</t>
  </si>
  <si>
    <t xml:space="preserve">NOUNOURS</t>
  </si>
  <si>
    <t xml:space="preserve">NICOLAS
NICOLE</t>
  </si>
  <si>
    <t xml:space="preserve">08052000</t>
  </si>
  <si>
    <t xml:space="preserve">06 ooo o9c0</t>
  </si>
  <si>
    <t xml:space="preserve">bonne nuit les petits @orange.com</t>
  </si>
  <si>
    <t xml:space="preserve">comm
Lancia
au</t>
  </si>
  <si>
    <t xml:space="preserve">RUE
des
enfants</t>
  </si>
  <si>
    <t xml:space="preserve">CODE POSTAL
66.006</t>
  </si>
  <si>
    <t xml:space="preserve">COMMUNE
SUR UN NUAGE</t>
  </si>
  <si>
    <t xml:space="preserve">N
ET</t>
  </si>
  <si>
    <t xml:space="preserve">PinPRENELLE</t>
  </si>
  <si>
    <t xml:space="preserve">NB. PIÈCES
12</t>
  </si>
  <si>
    <t xml:space="preserve">x
PROPR</t>
  </si>
  <si>
    <t xml:space="preserve">LOSATA</t>
  </si>
  <si>
    <t xml:space="preserve">No
10</t>
  </si>
  <si>
    <t xml:space="preserve">COMMUNE
SABLE</t>
  </si>
  <si>
    <t xml:space="preserve">RUN
du
SonneiL</t>
  </si>
  <si>
    <t xml:space="preserve">CODE POSTAL
65 656</t>
  </si>
  <si>
    <t xml:space="preserve">À
SABLE</t>
  </si>
  <si>
    <t xml:space="preserve">Le
29 mai 2023
#</t>
  </si>
  <si>
    <t xml:space="preserve">_____2
2022</t>
  </si>
  <si>
    <t xml:space="preserve">|12|22| 0 | 2 | 2</t>
  </si>
  <si>
    <t xml:space="preserve">(zzo
2.20
F</t>
  </si>
  <si>
    <t xml:space="preserve">age
2015</t>
  </si>
  <si>
    <t xml:space="preserve">Finvalidite
2015</t>
  </si>
  <si>
    <t xml:space="preserve">NOUNOURS
Candy</t>
  </si>
  <si>
    <t xml:space="preserve">Sos 2015</t>
  </si>
  <si>
    <t xml:space="preserve">65 SABLE</t>
  </si>
  <si>
    <t xml:space="preserve">Nom et adresse de l'autre parent PNPIN
TERRIER
LE
Joe
62 CAROTTE</t>
  </si>
  <si>
    <t xml:space="preserve">23 mai 2008</t>
  </si>
  <si>
    <t xml:space="preserve">65
SABLE</t>
  </si>
  <si>
    <t xml:space="preserve">NOU NOURS</t>
  </si>
  <si>
    <t xml:space="preserve">6 Jun ol</t>
  </si>
  <si>
    <t xml:space="preserve">C
65 SABLE</t>
  </si>
  <si>
    <t xml:space="preserve">NOL NOURS
ARTHUR</t>
  </si>
  <si>
    <t xml:space="preserve">ه لندن 13
1998</t>
  </si>
  <si>
    <t xml:space="preserve">INFORMATIONS
BONNE
NUIT
LES PETITS</t>
  </si>
  <si>
    <t xml:space="preserve">COORDONNÉES BANCAIRES
Joignez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et votre banque à débiter votre compte conformément
qux instructions de la DGFIP.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mandat
ROPRIETE DU SDNC (DGFIP) NE PAS DIFFUSER de votre banque.
510</t>
  </si>
  <si>
    <t xml:space="preserve">A CHAKGE</t>
  </si>
  <si>
    <t xml:space="preserve">48098</t>
  </si>
  <si>
    <t xml:space="preserve">40000
Sooo
3927</t>
  </si>
  <si>
    <t xml:space="preserve">6749</t>
  </si>
  <si>
    <t xml:space="preserve">0
338</t>
  </si>
  <si>
    <t xml:space="preserve">2 800</t>
  </si>
  <si>
    <t xml:space="preserve">4 402</t>
  </si>
  <si>
    <t xml:space="preserve">3721</t>
  </si>
  <si>
    <t xml:space="preserve">832</t>
  </si>
  <si>
    <t xml:space="preserve">da</t>
  </si>
  <si>
    <t xml:space="preserve">τη</t>
  </si>
  <si>
    <t xml:space="preserve">de 60 d 69 ans</t>
  </si>
  <si>
    <t xml:space="preserve">61003</t>
  </si>
  <si>
    <t xml:space="preserve">4534</t>
  </si>
  <si>
    <t xml:space="preserve">-2933</t>
  </si>
  <si>
    <t xml:space="preserve">han =</t>
  </si>
  <si>
    <t xml:space="preserve">4 349</t>
  </si>
  <si>
    <t xml:space="preserve">8
200</t>
  </si>
  <si>
    <t xml:space="preserve">1748</t>
  </si>
  <si>
    <t xml:space="preserve">DL</t>
  </si>
  <si>
    <t xml:space="preserve">532</t>
  </si>
  <si>
    <t xml:space="preserve">Nom et adresse des bénéficiaires
s manicura USL</t>
  </si>
  <si>
    <t xml:space="preserve">n
377</t>
  </si>
  <si>
    <t xml:space="preserve">945</t>
  </si>
  <si>
    <t xml:space="preserve">2947</t>
  </si>
  <si>
    <t xml:space="preserve">vous du 10</t>
  </si>
  <si>
    <t xml:space="preserve">3745</t>
  </si>
  <si>
    <t xml:space="preserve">6332
149</t>
  </si>
  <si>
    <t xml:space="preserve">6332</t>
  </si>
  <si>
    <t xml:space="preserve">2212476700121</t>
  </si>
  <si>
    <t xml:space="preserve">6418053303000</t>
  </si>
  <si>
    <t xml:space="preserve">Marchand</t>
  </si>
  <si>
    <t xml:space="preserve">Pascal</t>
  </si>
  <si>
    <t xml:space="preserve">251 21960</t>
  </si>
  <si>
    <t xml:space="preserve">Р
29</t>
  </si>
  <si>
    <t xml:space="preserve">Marchand
6522</t>
  </si>
  <si>
    <t xml:space="preserve">04-14-16-82-10</t>
  </si>
  <si>
    <t xml:space="preserve">Pasquier</t>
  </si>
  <si>
    <t xml:space="preserve">Aline
1007</t>
  </si>
  <si>
    <t xml:space="preserve">30101 1975</t>
  </si>
  <si>
    <t xml:space="preserve">Rennes</t>
  </si>
  <si>
    <t xml:space="preserve">RUE
de la mante</t>
  </si>
  <si>
    <t xml:space="preserve">CODE POSTAL
50 120</t>
  </si>
  <si>
    <t xml:space="preserve">COMMUNE
lifle</t>
  </si>
  <si>
    <t xml:space="preserve">plestin les greves</t>
  </si>
  <si>
    <t xml:space="preserve">NA PIECES
12</t>
  </si>
  <si>
    <t xml:space="preserve">KK</t>
  </si>
  <si>
    <t xml:space="preserve">Brochet
nul</t>
  </si>
  <si>
    <t xml:space="preserve">ESCALIER W</t>
  </si>
  <si>
    <t xml:space="preserve">ODE POST
N</t>
  </si>
  <si>
    <t xml:space="preserve">Elii 2012 2</t>
  </si>
  <si>
    <t xml:space="preserve">||20|22|</t>
  </si>
  <si>
    <t xml:space="preserve">22082022</t>
  </si>
  <si>
    <t xml:space="preserve">FX</t>
  </si>
  <si>
    <t xml:space="preserve">Nom et adresse de l'autre parent
Marchand</t>
  </si>
  <si>
    <t xml:space="preserve">"Manchand sy bee</t>
  </si>
  <si>
    <t xml:space="preserve">16/08/2008</t>
  </si>
  <si>
    <t xml:space="preserve">paus</t>
  </si>
  <si>
    <t xml:space="preserve">COORDONNÉES BANCAIRES
Joignez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et votre banque à débiter votre compte conformément
oux instructions de la DGFIP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mandat
sont expliqués dans un document que vous pouvez obtenir ouprès de votre banque.
ROPRIETE DU SDNC (DGFIP) - NE PAS DIFFUSER</t>
  </si>
  <si>
    <t xml:space="preserve">DECLARAN
351</t>
  </si>
  <si>
    <t xml:space="preserve">ERS. A CHARGE
4613</t>
  </si>
  <si>
    <t xml:space="preserve">15718</t>
  </si>
  <si>
    <t xml:space="preserve">3529</t>
  </si>
  <si>
    <t xml:space="preserve">25057</t>
  </si>
  <si>
    <t xml:space="preserve">-578</t>
  </si>
  <si>
    <t xml:space="preserve">haha</t>
  </si>
  <si>
    <t xml:space="preserve">164521</t>
  </si>
  <si>
    <t xml:space="preserve">$5486</t>
  </si>
  <si>
    <t xml:space="preserve">ECLARANT 2
10152</t>
  </si>
  <si>
    <t xml:space="preserve">2818</t>
  </si>
  <si>
    <t xml:space="preserve">8558</t>
  </si>
  <si>
    <t xml:space="preserve">-8193</t>
  </si>
  <si>
    <t xml:space="preserve">6182</t>
  </si>
  <si>
    <t xml:space="preserve">19105</t>
  </si>
  <si>
    <t xml:space="preserve">SUD 65</t>
  </si>
  <si>
    <t xml:space="preserve">061</t>
  </si>
  <si>
    <t xml:space="preserve">11083</t>
  </si>
  <si>
    <t xml:space="preserve">1434</t>
  </si>
  <si>
    <t xml:space="preserve">-589</t>
  </si>
  <si>
    <t xml:space="preserve">216821</t>
  </si>
  <si>
    <t xml:space="preserve">0518</t>
  </si>
  <si>
    <t xml:space="preserve">3829</t>
  </si>
  <si>
    <t xml:space="preserve">वं</t>
  </si>
  <si>
    <t xml:space="preserve">13820</t>
  </si>
  <si>
    <t xml:space="preserve">कड</t>
  </si>
  <si>
    <t xml:space="preserve">25ENTANT
4584</t>
  </si>
  <si>
    <t xml:space="preserve">Nom et adresse des bénéficiaires
me mincu</t>
  </si>
  <si>
    <t xml:space="preserve">$ 1727</t>
  </si>
  <si>
    <t xml:space="preserve">17889</t>
  </si>
  <si>
    <t xml:space="preserve">14288</t>
  </si>
  <si>
    <t xml:space="preserve">14 83</t>
  </si>
  <si>
    <t xml:space="preserve">Pal</t>
  </si>
  <si>
    <t xml:space="preserve">3688</t>
  </si>
  <si>
    <t xml:space="preserve">132581</t>
  </si>
  <si>
    <t xml:space="preserve">36.18</t>
  </si>
  <si>
    <t xml:space="preserve">LGG 18</t>
  </si>
  <si>
    <t xml:space="preserve">18915</t>
  </si>
  <si>
    <t xml:space="preserve">143581</t>
  </si>
  <si>
    <t xml:space="preserve">2535</t>
  </si>
  <si>
    <t xml:space="preserve">23.12</t>
  </si>
  <si>
    <t xml:space="preserve">1388</t>
  </si>
  <si>
    <t xml:space="preserve">16675</t>
  </si>
  <si>
    <t xml:space="preserve">fg</t>
  </si>
  <si>
    <t xml:space="preserve">उपर</t>
  </si>
  <si>
    <t xml:space="preserve">- 1292</t>
  </si>
  <si>
    <t xml:space="preserve">12253</t>
  </si>
  <si>
    <t xml:space="preserve">5432106789542</t>
  </si>
  <si>
    <t xml:space="preserve">15006990COCO</t>
  </si>
  <si>
    <t xml:space="preserve">Int</t>
  </si>
  <si>
    <t xml:space="preserve">SUR Le Reveno</t>
  </si>
  <si>
    <t xml:space="preserve">010319021</t>
  </si>
  <si>
    <t xml:space="preserve">၂၈</t>
  </si>
  <si>
    <t xml:space="preserve">01 02 03 0405</t>
  </si>
  <si>
    <t xml:space="preserve">In pot@off</t>
  </si>
  <si>
    <t xml:space="preserve">ME
INCER</t>
  </si>
  <si>
    <t xml:space="preserve">N²
781</t>
  </si>
  <si>
    <t xml:space="preserve">RUE
de l'IR</t>
  </si>
  <si>
    <t xml:space="preserve">75
TVISO 3000</t>
  </si>
  <si>
    <t xml:space="preserve">COMMUNE
PERIS</t>
  </si>
  <si>
    <t xml:space="preserve">·225
EN</t>
  </si>
  <si>
    <t xml:space="preserve">BATIMENT
W</t>
  </si>
  <si>
    <t xml:space="preserve">CHATOU</t>
  </si>
  <si>
    <t xml:space="preserve">INB PIECES
5</t>
  </si>
  <si>
    <t xml:space="preserve">a
PROPE</t>
  </si>
  <si>
    <t xml:space="preserve">HE
2023</t>
  </si>
  <si>
    <t xml:space="preserve">Nº
POSTAL</t>
  </si>
  <si>
    <t xml:space="preserve">+ Panis
IB</t>
  </si>
  <si>
    <t xml:space="preserve">Le
01/05/2023</t>
  </si>
  <si>
    <t xml:space="preserve">(ZZOzz</t>
  </si>
  <si>
    <t xml:space="preserve">ONS
Bonjour
ها
نصيب
Ca</t>
  </si>
  <si>
    <t xml:space="preserve">COORDONNÉES BANCAIRES
Joignez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et votre banque à débiter votre compte conformément
aux instructions de la DGFIP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mandat
sont expliqués dans un document que vous pouvez obtenir auprès de votre banque.
PROPRIETE DU SDNC (DGFIP) - NE PAS DIFFUSER</t>
  </si>
  <si>
    <t xml:space="preserve">DE ECLARA
25230</t>
  </si>
  <si>
    <t xml:space="preserve">Z INFANT</t>
  </si>
  <si>
    <t xml:space="preserve">CHAKUE</t>
  </si>
  <si>
    <t xml:space="preserve">5
EKS
ARGE</t>
  </si>
  <si>
    <t xml:space="preserve">8971</t>
  </si>
  <si>
    <t xml:space="preserve">237</t>
  </si>
  <si>
    <t xml:space="preserve">S
are</t>
  </si>
  <si>
    <t xml:space="preserve">292</t>
  </si>
  <si>
    <t xml:space="preserve">8t</t>
  </si>
  <si>
    <t xml:space="preserve">F
80</t>
  </si>
  <si>
    <t xml:space="preserve">323</t>
  </si>
  <si>
    <t xml:space="preserve">11.</t>
  </si>
  <si>
    <t xml:space="preserve">42.</t>
  </si>
  <si>
    <t xml:space="preserve">1.17</t>
  </si>
  <si>
    <t xml:space="preserve">22
016</t>
  </si>
  <si>
    <t xml:space="preserve">356</t>
  </si>
  <si>
    <t xml:space="preserve">Nom et adresse des bénéficiaires
Mis minc</t>
  </si>
  <si>
    <t xml:space="preserve">783</t>
  </si>
  <si>
    <t xml:space="preserve">123,</t>
  </si>
  <si>
    <t xml:space="preserve">7721675801234</t>
  </si>
  <si>
    <t xml:space="preserve">on (223 (ASCENDER</t>
  </si>
  <si>
    <t xml:space="preserve">Sin</t>
  </si>
  <si>
    <t xml:space="preserve">Jean thapis</t>
  </si>
  <si>
    <t xml:space="preserve">02042010</t>
  </si>
  <si>
    <t xml:space="preserve">e
973</t>
  </si>
  <si>
    <t xml:space="preserve">06 9215 30
3</t>
  </si>
  <si>
    <t xml:space="preserve">dubois if a doudos.com</t>
  </si>
  <si>
    <t xml:space="preserve">Sylvie</t>
  </si>
  <si>
    <t xml:space="preserve">DANNJA</t>
  </si>
  <si>
    <t xml:space="preserve">11805 201!!!</t>
  </si>
  <si>
    <t xml:space="preserve">C
973</t>
  </si>
  <si>
    <t xml:space="preserve">GUYANG</t>
  </si>
  <si>
    <t xml:space="preserve">RUE
FORET</t>
  </si>
  <si>
    <t xml:space="preserve">COMMUNE
GUYANE</t>
  </si>
  <si>
    <t xml:space="preserve">19012</t>
  </si>
  <si>
    <t xml:space="preserve">องการ</t>
  </si>
  <si>
    <t xml:space="preserve">NIL PIÈCES</t>
  </si>
  <si>
    <t xml:space="preserve">COLOCK</t>
  </si>
  <si>
    <t xml:space="preserve">RÉSIDENCE
des islas saurales</t>
  </si>
  <si>
    <t xml:space="preserve">ETAGE
15</t>
  </si>
  <si>
    <t xml:space="preserve">RUB</t>
  </si>
  <si>
    <t xml:space="preserve">À
Suyare</t>
  </si>
  <si>
    <t xml:space="preserve">Le
′04 2023</t>
  </si>
  <si>
    <t xml:space="preserve">EL 2012 2</t>
  </si>
  <si>
    <t xml:space="preserve">2022)
F</t>
  </si>
  <si>
    <t xml:space="preserve">AUDR</t>
  </si>
  <si>
    <t xml:space="preserve">934</t>
  </si>
  <si>
    <t xml:space="preserve">1931</t>
  </si>
  <si>
    <t xml:space="preserve">Proncine
705/1934 ROVEN
Dureau Ben
3/06/1936/</t>
  </si>
  <si>
    <t xml:space="preserve">PD</t>
  </si>
  <si>
    <t xml:space="preserve">COORDONNEES BANCAIRES
Joignez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et votre banque à débiter votre compte conformément
aux instructions de lo DGFIP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mandat
sont expliqués dons un document que vous pouvez obtenir auprès de votre banque.
PROPRIETE DU SDNC (DGFIP) - NE PAS DIFFUSER
SS1
92.3</t>
  </si>
  <si>
    <t xml:space="preserve">163 20</t>
  </si>
  <si>
    <t xml:space="preserve">DRELA</t>
  </si>
  <si>
    <t xml:space="preserve">CHARGE
35 1121</t>
  </si>
  <si>
    <t xml:space="preserve">CHARGE
at</t>
  </si>
  <si>
    <t xml:space="preserve">또
인</t>
  </si>
  <si>
    <t xml:space="preserve">861</t>
  </si>
  <si>
    <t xml:space="preserve">१२०</t>
  </si>
  <si>
    <t xml:space="preserve">209</t>
  </si>
  <si>
    <t xml:space="preserve">రంగ</t>
  </si>
  <si>
    <t xml:space="preserve">5
MARGE</t>
  </si>
  <si>
    <t xml:space="preserve">3893</t>
  </si>
  <si>
    <t xml:space="preserve">भ</t>
  </si>
  <si>
    <t xml:space="preserve">اکی</t>
  </si>
  <si>
    <t xml:space="preserve">Gr</t>
  </si>
  <si>
    <t xml:space="preserve">ceb</t>
  </si>
  <si>
    <t xml:space="preserve">ba</t>
  </si>
  <si>
    <t xml:space="preserve">OC
e</t>
  </si>
  <si>
    <t xml:space="preserve">४५</t>
  </si>
  <si>
    <t xml:space="preserve">2,92</t>
  </si>
  <si>
    <t xml:space="preserve">tet
H</t>
  </si>
  <si>
    <t xml:space="preserve">WM
350</t>
  </si>
  <si>
    <t xml:space="preserve">S02</t>
  </si>
  <si>
    <t xml:space="preserve">SOL</t>
  </si>
  <si>
    <t xml:space="preserve">JOL DO SO</t>
  </si>
  <si>
    <t xml:space="preserve">cSh</t>
  </si>
  <si>
    <t xml:space="preserve">xV60 SEروع و</t>
  </si>
  <si>
    <t xml:space="preserve">5319651825178</t>
  </si>
  <si>
    <t xml:space="preserve">Лолло1 20 22034</t>
  </si>
  <si>
    <t xml:space="preserve">BISOUNOURS</t>
  </si>
  <si>
    <t xml:space="preserve">Toubisou</t>
  </si>
  <si>
    <t xml:space="preserve">0 101 2000</t>
  </si>
  <si>
    <t xml:space="preserve">BISOUNOURS
angel PP</t>
  </si>
  <si>
    <t xml:space="preserve">0688888888
na</t>
  </si>
  <si>
    <t xml:space="preserve">bisounours. Foubison (@ arcenciel.)</t>
  </si>
  <si>
    <t xml:space="preserve">BISOUNOURS - CALINOURS</t>
  </si>
  <si>
    <t xml:space="preserve">Toulâlin</t>
  </si>
  <si>
    <t xml:space="preserve">010 1 2001</t>
  </si>
  <si>
    <t xml:space="preserve">Bisouville
Lefrance</t>
  </si>
  <si>
    <t xml:space="preserve">BISOUNOUKS</t>
  </si>
  <si>
    <t xml:space="preserve">07099913 87</t>
  </si>
  <si>
    <t xml:space="preserve">Foucalin, bisounous@arcenuel.fr</t>
  </si>
  <si>
    <t xml:space="preserve">RUE
de Carc en ciel</t>
  </si>
  <si>
    <t xml:space="preserve">CODE POSTAL
60500</t>
  </si>
  <si>
    <t xml:space="preserve">COMMUNE
CHANTILLY</t>
  </si>
  <si>
    <t xml:space="preserve">Et</t>
  </si>
  <si>
    <t xml:space="preserve">Bisouville</t>
  </si>
  <si>
    <t xml:space="preserve">NB. PIÈCES 6</t>
  </si>
  <si>
    <r>
      <rPr>
        <sz val="11"/>
        <color rgb="FF000000"/>
        <rFont val="Noto Sans CJK SC"/>
        <family val="2"/>
        <charset val="1"/>
      </rPr>
      <t xml:space="preserve">又
</t>
    </r>
    <r>
      <rPr>
        <sz val="11"/>
        <color rgb="FF000000"/>
        <rFont val="Arial"/>
        <family val="0"/>
        <charset val="1"/>
      </rPr>
      <t xml:space="preserve">XPEOPPI</t>
    </r>
  </si>
  <si>
    <t xml:space="preserve">RESIDENCE
La vale des bisous</t>
  </si>
  <si>
    <t xml:space="preserve">IRE</t>
  </si>
  <si>
    <t xml:space="preserve">CODE
N
POSTA</t>
  </si>
  <si>
    <t xml:space="preserve">À
Bisouville
F</t>
  </si>
  <si>
    <t xml:space="preserve">Le
12.05. 2023
SOUNOURS</t>
  </si>
  <si>
    <t xml:space="preserve">1432089128431</t>
  </si>
  <si>
    <t xml:space="preserve">L
2012 2</t>
  </si>
  <si>
    <t xml:space="preserve">ارا
2022</t>
  </si>
  <si>
    <t xml:space="preserve">义</t>
  </si>
  <si>
    <t xml:space="preserve">F
022
r</t>
  </si>
  <si>
    <t xml:space="preserve">P
2010</t>
  </si>
  <si>
    <t xml:space="preserve">BISOUNOURS Lov</t>
  </si>
  <si>
    <t xml:space="preserve">12 octobre 2010</t>
  </si>
  <si>
    <t xml:space="preserve">Bisourrille</t>
  </si>
  <si>
    <t xml:space="preserve">CHARBLLOW Louison</t>
  </si>
  <si>
    <t xml:space="preserve">6 deumbre 2003</t>
  </si>
  <si>
    <t xml:space="preserve">NFORMATIONS
Les bisounours aiment les bisous.</t>
  </si>
  <si>
    <t xml:space="preserve">/9/1</t>
  </si>
  <si>
    <t xml:space="preserve">PERS.
CHARGE</t>
  </si>
  <si>
    <t xml:space="preserve">000V</t>
  </si>
  <si>
    <t xml:space="preserve">1239</t>
  </si>
  <si>
    <t xml:space="preserve">1256</t>
  </si>
  <si>
    <t xml:space="preserve">1235</t>
  </si>
  <si>
    <t xml:space="preserve">536</t>
  </si>
  <si>
    <t xml:space="preserve">19999</t>
  </si>
  <si>
    <t xml:space="preserve">3ல</t>
  </si>
  <si>
    <t xml:space="preserve">GUIMAUVE Violette, 2 rue des sucreries, 78000 Versailles</t>
  </si>
  <si>
    <t xml:space="preserve">2 ENFANT
30</t>
  </si>
  <si>
    <t xml:space="preserve">Nom et adresse des bénéficiaires
RS MICura</t>
  </si>
  <si>
    <t xml:space="preserve">وی</t>
  </si>
  <si>
    <t xml:space="preserve">ПР</t>
  </si>
  <si>
    <t xml:space="preserve">go</t>
  </si>
</sst>
</file>

<file path=xl/styles.xml><?xml version="1.0" encoding="utf-8"?>
<styleSheet xmlns="http://schemas.openxmlformats.org/spreadsheetml/2006/main">
  <numFmts count="2">
    <numFmt numFmtId="164" formatCode="General"/>
    <numFmt numFmtId="165" formatCode="@"/>
  </numFmts>
  <fonts count="10">
    <font>
      <sz val="11"/>
      <color rgb="FF000000"/>
      <name val="Arial"/>
      <family val="0"/>
      <charset val="1"/>
    </font>
    <font>
      <sz val="10"/>
      <name val="Arial"/>
      <family val="0"/>
    </font>
    <font>
      <sz val="10"/>
      <name val="Arial"/>
      <family val="0"/>
    </font>
    <font>
      <sz val="10"/>
      <name val="Arial"/>
      <family val="0"/>
    </font>
    <font>
      <sz val="9"/>
      <color rgb="FF000000"/>
      <name val="Marianne"/>
      <family val="0"/>
      <charset val="1"/>
    </font>
    <font>
      <sz val="9"/>
      <color rgb="FF000000"/>
      <name val="Marianne1"/>
      <family val="0"/>
      <charset val="1"/>
    </font>
    <font>
      <sz val="10"/>
      <color rgb="FF000000"/>
      <name val="Arial"/>
      <family val="0"/>
      <charset val="1"/>
    </font>
    <font>
      <sz val="11"/>
      <color rgb="FF000000"/>
      <name val="Noto Sans CJK SC"/>
      <family val="2"/>
      <charset val="1"/>
    </font>
    <font>
      <sz val="10"/>
      <color rgb="FF000000"/>
      <name val="Times New Roman"/>
      <family val="0"/>
      <charset val="1"/>
    </font>
    <font>
      <sz val="10"/>
      <color rgb="FF000000"/>
      <name val="Arial"/>
      <family val="0"/>
    </font>
  </fonts>
  <fills count="6">
    <fill>
      <patternFill patternType="none"/>
    </fill>
    <fill>
      <patternFill patternType="gray125"/>
    </fill>
    <fill>
      <patternFill patternType="solid">
        <fgColor rgb="FFC0C0C0"/>
        <bgColor rgb="FFB2B2B2"/>
      </patternFill>
    </fill>
    <fill>
      <patternFill patternType="solid">
        <fgColor rgb="FFB2B2B2"/>
        <bgColor rgb="FFC0C0C0"/>
      </patternFill>
    </fill>
    <fill>
      <patternFill patternType="solid">
        <fgColor rgb="FF999999"/>
        <bgColor rgb="FF808080"/>
      </patternFill>
    </fill>
    <fill>
      <patternFill patternType="solid">
        <fgColor rgb="FFFFFFFF"/>
        <bgColor rgb="FFFFFFCC"/>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1" xfId="0" applyFont="false" applyBorder="true" applyAlignment="true" applyProtection="false">
      <alignment horizontal="general" vertical="bottom" textRotation="0" wrapText="false" indent="0" shrinkToFit="false"/>
      <protection locked="true" hidden="false"/>
    </xf>
    <xf numFmtId="165" fontId="0" fillId="2" borderId="1" xfId="0" applyFont="false" applyBorder="true" applyAlignment="true" applyProtection="false">
      <alignment horizontal="general" vertical="center" textRotation="0" wrapText="false" indent="0" shrinkToFit="false"/>
      <protection locked="true" hidden="false"/>
    </xf>
    <xf numFmtId="165" fontId="0" fillId="0" borderId="1" xfId="0" applyFont="false" applyBorder="true" applyAlignment="true" applyProtection="false">
      <alignment horizontal="general" vertical="center"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general" vertical="bottom" textRotation="0" wrapText="fals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5" fillId="0" borderId="1"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left" vertical="center" textRotation="0" wrapText="true" indent="0" shrinkToFit="false"/>
      <protection locked="true" hidden="false"/>
    </xf>
    <xf numFmtId="165" fontId="6"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5" fontId="0" fillId="0" borderId="1" xfId="0" applyFont="false" applyBorder="true" applyAlignment="true" applyProtection="false">
      <alignment horizontal="general" vertical="bottom" textRotation="0" wrapText="true" indent="0" shrinkToFit="false"/>
      <protection locked="true" hidden="false"/>
    </xf>
    <xf numFmtId="165" fontId="0" fillId="3" borderId="1" xfId="0" applyFont="false" applyBorder="tru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5" fontId="4" fillId="0" borderId="1" xfId="0" applyFont="true" applyBorder="true" applyAlignment="true" applyProtection="false">
      <alignment horizontal="general" vertical="bottom" textRotation="0" wrapText="true" indent="0" shrinkToFit="false"/>
      <protection locked="true" hidden="false"/>
    </xf>
    <xf numFmtId="165" fontId="4" fillId="3" borderId="1" xfId="0" applyFont="true" applyBorder="true" applyAlignment="true" applyProtection="false">
      <alignment horizontal="general" vertical="center" textRotation="0" wrapText="true" indent="0" shrinkToFit="false"/>
      <protection locked="true" hidden="false"/>
    </xf>
    <xf numFmtId="165" fontId="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5" fontId="4" fillId="0" borderId="1" xfId="0" applyFont="true" applyBorder="true" applyAlignment="true" applyProtection="false">
      <alignment horizontal="general" vertical="center" textRotation="0" wrapText="true" indent="0" shrinkToFit="false"/>
      <protection locked="true" hidden="false"/>
    </xf>
    <xf numFmtId="165" fontId="0" fillId="0" borderId="1" xfId="0" applyFont="true" applyBorder="true" applyAlignment="true" applyProtection="false">
      <alignment horizontal="general" vertical="center" textRotation="0" wrapText="true" indent="0" shrinkToFit="false"/>
      <protection locked="true" hidden="false"/>
    </xf>
    <xf numFmtId="165" fontId="6" fillId="0" borderId="1" xfId="0" applyFont="true" applyBorder="true" applyAlignment="true" applyProtection="false">
      <alignment horizontal="general" vertical="center" textRotation="0" wrapText="true" indent="0" shrinkToFit="false"/>
      <protection locked="true" hidden="false"/>
    </xf>
    <xf numFmtId="165" fontId="8" fillId="0" borderId="0" xfId="0" applyFont="true" applyBorder="false" applyAlignment="true" applyProtection="false">
      <alignment horizontal="general"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5" fontId="0" fillId="0" borderId="1" xfId="0" applyFont="false" applyBorder="true" applyAlignment="true" applyProtection="false">
      <alignment horizontal="center" vertical="bottom" textRotation="0" wrapText="true" indent="0" shrinkToFit="false"/>
      <protection locked="true" hidden="false"/>
    </xf>
    <xf numFmtId="165" fontId="0" fillId="4" borderId="1" xfId="0" applyFont="false" applyBorder="true" applyAlignment="true" applyProtection="false">
      <alignment horizontal="center" vertical="bottom" textRotation="0" wrapText="true" indent="0" shrinkToFit="false"/>
      <protection locked="true" hidden="false"/>
    </xf>
    <xf numFmtId="165" fontId="4" fillId="5" borderId="1" xfId="0" applyFont="true" applyBorder="true" applyAlignment="true" applyProtection="false">
      <alignment horizontal="center" vertical="bottom" textRotation="0" wrapText="true" indent="0" shrinkToFit="false"/>
      <protection locked="true" hidden="false"/>
    </xf>
    <xf numFmtId="165" fontId="4" fillId="4" borderId="1" xfId="0" applyFont="true" applyBorder="true" applyAlignment="true" applyProtection="false">
      <alignment horizontal="center" vertical="bottom" textRotation="0" wrapText="true" indent="0" shrinkToFit="false"/>
      <protection locked="true" hidden="false"/>
    </xf>
    <xf numFmtId="165" fontId="4" fillId="5" borderId="1" xfId="0" applyFont="true" applyBorder="true" applyAlignment="true" applyProtection="false">
      <alignment horizontal="center" vertical="center" textRotation="0" wrapText="true" indent="0" shrinkToFit="false"/>
      <protection locked="true" hidden="false"/>
    </xf>
    <xf numFmtId="165" fontId="4" fillId="4" borderId="1" xfId="0" applyFont="true" applyBorder="true" applyAlignment="true" applyProtection="false">
      <alignment horizontal="center" vertical="center" textRotation="0" wrapText="true" indent="0" shrinkToFit="false"/>
      <protection locked="true" hidden="false"/>
    </xf>
    <xf numFmtId="165" fontId="0" fillId="0" borderId="1" xfId="0" applyFont="fals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5" fontId="6" fillId="0" borderId="0" xfId="0" applyFont="true" applyBorder="false" applyAlignment="true" applyProtection="false">
      <alignment horizontal="center" vertical="center" textRotation="0" wrapText="true" indent="0" shrinkToFit="false"/>
      <protection locked="true" hidden="false"/>
    </xf>
    <xf numFmtId="165" fontId="7" fillId="0" borderId="1" xfId="0" applyFont="true" applyBorder="tru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B2B2B2"/>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T1048576"/>
  <sheetViews>
    <sheetView showFormulas="false" showGridLines="true" showRowColHeaders="true" showZeros="true" rightToLeft="false" tabSelected="false" showOutlineSymbols="true" defaultGridColor="true" view="normal" topLeftCell="A130" colorId="64" zoomScale="100" zoomScaleNormal="100" zoomScalePageLayoutView="100" workbookViewId="0">
      <selection pane="topLeft" activeCell="A43" activeCellId="0" sqref="A43"/>
    </sheetView>
  </sheetViews>
  <sheetFormatPr defaultColWidth="9.59375" defaultRowHeight="12.75" zeroHeight="false" outlineLevelRow="0" outlineLevelCol="0"/>
  <cols>
    <col collapsed="false" customWidth="false" hidden="false" outlineLevel="0" max="2" min="1" style="1" width="9.6"/>
    <col collapsed="false" customWidth="true" hidden="false" outlineLevel="0" max="4" min="3" style="1" width="26.7"/>
    <col collapsed="false" customWidth="false" hidden="false" outlineLevel="0" max="5" min="5" style="2" width="9.6"/>
    <col collapsed="false" customWidth="false" hidden="false" outlineLevel="0" max="7" min="6" style="3" width="9.6"/>
    <col collapsed="false" customWidth="true" hidden="false" outlineLevel="0" max="8" min="8" style="3" width="16.73"/>
    <col collapsed="false" customWidth="false" hidden="false" outlineLevel="0" max="10" min="9" style="3" width="9.6"/>
    <col collapsed="false" customWidth="true" hidden="false" outlineLevel="0" max="11" min="11" style="3" width="12.55"/>
    <col collapsed="false" customWidth="true" hidden="false" outlineLevel="0" max="12" min="12" style="3" width="11.8"/>
    <col collapsed="false" customWidth="true" hidden="false" outlineLevel="0" max="13" min="13" style="3" width="11.2"/>
    <col collapsed="false" customWidth="true" hidden="false" outlineLevel="0" max="15" min="14" style="3" width="11.32"/>
    <col collapsed="false" customWidth="true" hidden="false" outlineLevel="0" max="16" min="16" style="3" width="12.06"/>
    <col collapsed="false" customWidth="false" hidden="false" outlineLevel="0" max="24" min="17" style="3" width="9.6"/>
    <col collapsed="false" customWidth="true" hidden="false" outlineLevel="0" max="25" min="25" style="3" width="10.58"/>
    <col collapsed="false" customWidth="true" hidden="false" outlineLevel="0" max="26" min="26" style="3" width="11.07"/>
    <col collapsed="false" customWidth="true" hidden="false" outlineLevel="0" max="27" min="27" style="3" width="10.72"/>
    <col collapsed="false" customWidth="true" hidden="false" outlineLevel="0" max="28" min="28" style="3" width="10.83"/>
    <col collapsed="false" customWidth="true" hidden="false" outlineLevel="0" max="29" min="29" style="3" width="10.34"/>
    <col collapsed="false" customWidth="false" hidden="false" outlineLevel="0" max="34" min="30" style="3" width="9.6"/>
    <col collapsed="false" customWidth="true" hidden="false" outlineLevel="0" max="35" min="35" style="3" width="10.72"/>
    <col collapsed="false" customWidth="false" hidden="false" outlineLevel="0" max="36" min="36" style="3" width="9.6"/>
    <col collapsed="false" customWidth="true" hidden="false" outlineLevel="0" max="37" min="37" style="3" width="11.2"/>
    <col collapsed="false" customWidth="false" hidden="false" outlineLevel="0" max="50" min="38" style="3" width="9.6"/>
    <col collapsed="false" customWidth="true" hidden="false" outlineLevel="0" max="51" min="51" style="3" width="10.46"/>
    <col collapsed="false" customWidth="false" hidden="false" outlineLevel="0" max="61" min="52" style="3" width="9.6"/>
    <col collapsed="false" customWidth="false" hidden="false" outlineLevel="0" max="63" min="62" style="1" width="9.6"/>
    <col collapsed="false" customWidth="false" hidden="false" outlineLevel="0" max="64" min="64" style="4" width="9.6"/>
    <col collapsed="false" customWidth="false" hidden="false" outlineLevel="0" max="68" min="65" style="1" width="9.6"/>
    <col collapsed="false" customWidth="true" hidden="false" outlineLevel="0" max="69" min="69" style="1" width="10.58"/>
    <col collapsed="false" customWidth="true" hidden="false" outlineLevel="0" max="70" min="70" style="1" width="10.72"/>
    <col collapsed="false" customWidth="false" hidden="false" outlineLevel="0" max="403" min="71" style="1" width="9.6"/>
    <col collapsed="false" customWidth="false" hidden="false" outlineLevel="0" max="410" min="404" style="5" width="9.6"/>
    <col collapsed="false" customWidth="false" hidden="false" outlineLevel="0" max="1023" min="411" style="1" width="9.6"/>
    <col collapsed="false" customWidth="true" hidden="false" outlineLevel="0" max="1024" min="1024" style="1" width="8.86"/>
  </cols>
  <sheetData>
    <row r="1" s="6" customFormat="true" ht="30" hidden="false" customHeight="true" outlineLevel="0" collapsed="false">
      <c r="E1" s="7"/>
      <c r="F1" s="6" t="s">
        <v>0</v>
      </c>
      <c r="T1" s="6" t="s">
        <v>1</v>
      </c>
      <c r="AE1" s="6" t="s">
        <v>2</v>
      </c>
      <c r="AS1" s="6" t="s">
        <v>3</v>
      </c>
      <c r="BK1" s="8"/>
      <c r="BL1" s="8" t="s">
        <v>4</v>
      </c>
      <c r="BM1" s="8"/>
      <c r="BN1" s="8"/>
      <c r="BO1" s="8"/>
      <c r="BP1" s="8"/>
      <c r="BQ1" s="8"/>
      <c r="BR1" s="8"/>
      <c r="BS1" s="8"/>
      <c r="BT1" s="8"/>
      <c r="BU1" s="8"/>
      <c r="BV1" s="8"/>
      <c r="BW1" s="8"/>
      <c r="BX1" s="8"/>
      <c r="BY1" s="8"/>
      <c r="BZ1" s="8"/>
      <c r="CA1" s="8"/>
      <c r="CB1" s="8"/>
      <c r="CC1" s="8"/>
      <c r="CD1" s="8"/>
      <c r="CF1" s="6" t="s">
        <v>5</v>
      </c>
      <c r="ET1" s="6" t="s">
        <v>6</v>
      </c>
      <c r="FI1" s="9" t="s">
        <v>7</v>
      </c>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c r="GQ1" s="9"/>
      <c r="GR1" s="9"/>
      <c r="GS1" s="9"/>
      <c r="GT1" s="9"/>
      <c r="GU1" s="9"/>
      <c r="GV1" s="9"/>
      <c r="GW1" s="9"/>
      <c r="GX1" s="9"/>
      <c r="GY1" s="9"/>
      <c r="GZ1" s="9"/>
      <c r="HA1" s="9"/>
      <c r="HB1" s="9"/>
      <c r="HC1" s="9"/>
      <c r="HD1" s="9"/>
      <c r="HE1" s="9"/>
      <c r="HF1" s="9"/>
      <c r="HG1" s="9"/>
      <c r="HH1" s="9"/>
      <c r="HI1" s="9"/>
      <c r="HJ1" s="9"/>
      <c r="HK1" s="9"/>
      <c r="HL1" s="9"/>
      <c r="HM1" s="9"/>
      <c r="HN1" s="9"/>
      <c r="HO1" s="9"/>
      <c r="HP1" s="9"/>
      <c r="HQ1" s="9"/>
      <c r="HR1" s="9"/>
      <c r="HS1" s="9"/>
      <c r="HT1" s="9"/>
      <c r="HU1" s="9"/>
      <c r="HV1" s="9"/>
      <c r="HW1" s="9"/>
      <c r="HX1" s="9"/>
      <c r="HY1" s="9"/>
      <c r="HZ1" s="9"/>
      <c r="IA1" s="9"/>
      <c r="IB1" s="9"/>
      <c r="IC1" s="9"/>
      <c r="ID1" s="9"/>
      <c r="IE1" s="9"/>
      <c r="IF1" s="9"/>
      <c r="IG1" s="9"/>
      <c r="IH1" s="9"/>
      <c r="II1" s="9"/>
      <c r="IJ1" s="9"/>
      <c r="IK1" s="9"/>
      <c r="IL1" s="9"/>
      <c r="IM1" s="9"/>
      <c r="IN1" s="9"/>
      <c r="IO1" s="9"/>
      <c r="IP1" s="9"/>
      <c r="IQ1" s="9"/>
      <c r="IR1" s="9"/>
      <c r="IS1" s="9"/>
      <c r="IT1" s="9"/>
      <c r="IU1" s="9"/>
      <c r="IV1" s="9"/>
      <c r="IW1" s="9"/>
      <c r="IX1" s="9"/>
      <c r="IY1" s="9"/>
      <c r="IZ1" s="9"/>
      <c r="JA1" s="9"/>
      <c r="JB1" s="9"/>
      <c r="JC1" s="9"/>
      <c r="JD1" s="9"/>
      <c r="JE1" s="9"/>
      <c r="JF1" s="9"/>
      <c r="JG1" s="9"/>
      <c r="JH1" s="9"/>
      <c r="JI1" s="9"/>
      <c r="JJ1" s="9"/>
      <c r="JK1" s="9"/>
      <c r="JL1" s="9"/>
      <c r="JM1" s="9"/>
      <c r="JN1" s="9"/>
      <c r="JO1" s="9"/>
      <c r="JP1" s="9"/>
      <c r="JQ1" s="9"/>
      <c r="JR1" s="9"/>
      <c r="JS1" s="9"/>
      <c r="JT1" s="9" t="s">
        <v>8</v>
      </c>
      <c r="JU1" s="9"/>
      <c r="JV1" s="9"/>
      <c r="JW1" s="9"/>
      <c r="JX1" s="9"/>
      <c r="JY1" s="9"/>
      <c r="JZ1" s="9"/>
      <c r="KA1" s="9"/>
      <c r="KB1" s="9"/>
      <c r="KC1" s="9"/>
      <c r="KD1" s="9"/>
      <c r="KE1" s="9"/>
      <c r="KF1" s="9"/>
      <c r="KG1" s="9"/>
      <c r="KH1" s="9"/>
      <c r="KI1" s="9"/>
      <c r="KJ1" s="9"/>
      <c r="KK1" s="9"/>
      <c r="KL1" s="9"/>
      <c r="KM1" s="9"/>
      <c r="KN1" s="9"/>
      <c r="KO1" s="9"/>
      <c r="KP1" s="9"/>
      <c r="KQ1" s="9"/>
      <c r="KR1" s="9"/>
      <c r="KS1" s="9"/>
      <c r="KT1" s="9"/>
      <c r="KU1" s="9"/>
      <c r="KV1" s="9"/>
      <c r="KW1" s="9"/>
      <c r="KX1" s="9"/>
      <c r="KY1" s="9"/>
      <c r="KZ1" s="9"/>
      <c r="LA1" s="9"/>
      <c r="LB1" s="9"/>
      <c r="LC1" s="9"/>
      <c r="LD1" s="9"/>
      <c r="LE1" s="9"/>
      <c r="LF1" s="9"/>
      <c r="LG1" s="9"/>
      <c r="LH1" s="9"/>
      <c r="LI1" s="9"/>
      <c r="LJ1" s="9"/>
      <c r="LK1" s="9"/>
      <c r="LL1" s="9"/>
      <c r="LM1" s="9"/>
      <c r="LN1" s="9" t="s">
        <v>9</v>
      </c>
      <c r="LO1" s="9"/>
      <c r="LP1" s="9"/>
      <c r="LQ1" s="9"/>
      <c r="LR1" s="9"/>
      <c r="LS1" s="9"/>
      <c r="LT1" s="9"/>
      <c r="LU1" s="9"/>
      <c r="LV1" s="9"/>
      <c r="LW1" s="9"/>
      <c r="LX1" s="9" t="s">
        <v>10</v>
      </c>
      <c r="LY1" s="9"/>
      <c r="LZ1" s="9"/>
      <c r="MA1" s="9"/>
      <c r="MB1" s="9"/>
      <c r="MC1" s="9"/>
      <c r="MD1" s="9"/>
      <c r="ME1" s="9"/>
      <c r="MF1" s="9"/>
      <c r="MG1" s="9"/>
      <c r="MH1" s="9"/>
      <c r="MI1" s="9"/>
      <c r="MJ1" s="9"/>
      <c r="MK1" s="9"/>
      <c r="ML1" s="9"/>
      <c r="MM1" s="9"/>
      <c r="MN1" s="9"/>
      <c r="MO1" s="9"/>
      <c r="MP1" s="9"/>
      <c r="MQ1" s="9"/>
      <c r="MR1" s="9"/>
      <c r="MS1" s="9"/>
      <c r="MT1" s="9"/>
      <c r="MU1" s="9"/>
      <c r="MV1" s="9"/>
      <c r="MW1" s="9"/>
      <c r="MX1" s="9"/>
      <c r="MY1" s="6" t="s">
        <v>11</v>
      </c>
      <c r="NJ1" s="9" t="s">
        <v>12</v>
      </c>
      <c r="NK1" s="9"/>
      <c r="NL1" s="9"/>
      <c r="NM1" s="9"/>
      <c r="NN1" s="9"/>
      <c r="NO1" s="9"/>
      <c r="NP1" s="9"/>
      <c r="NQ1" s="9"/>
      <c r="NR1" s="9"/>
      <c r="NS1" s="9"/>
      <c r="NT1" s="9"/>
      <c r="NU1" s="9"/>
      <c r="NV1" s="9"/>
      <c r="NW1" s="9"/>
      <c r="NX1" s="9"/>
      <c r="NY1" s="9"/>
      <c r="NZ1" s="9"/>
      <c r="OA1" s="9"/>
      <c r="OB1" s="9"/>
      <c r="OC1" s="9"/>
      <c r="OD1" s="9"/>
      <c r="OE1" s="9"/>
      <c r="OF1" s="9"/>
      <c r="OG1" s="9"/>
      <c r="OH1" s="9"/>
      <c r="OI1" s="9"/>
      <c r="OJ1" s="9"/>
      <c r="OK1" s="9"/>
      <c r="OL1" s="9"/>
      <c r="OM1" s="9"/>
      <c r="ON1" s="7"/>
      <c r="OO1" s="7"/>
      <c r="OP1" s="7"/>
      <c r="OQ1" s="7"/>
      <c r="OR1" s="7"/>
      <c r="OS1" s="7"/>
      <c r="OT1" s="7"/>
    </row>
    <row r="2" s="6" customFormat="true" ht="76.5" hidden="false" customHeight="true" outlineLevel="0" collapsed="false">
      <c r="A2" s="6" t="s">
        <v>13</v>
      </c>
      <c r="B2" s="6" t="s">
        <v>14</v>
      </c>
      <c r="C2" s="6" t="s">
        <v>15</v>
      </c>
      <c r="D2" s="6" t="s">
        <v>16</v>
      </c>
      <c r="E2" s="7" t="s">
        <v>17</v>
      </c>
      <c r="F2" s="6" t="s">
        <v>18</v>
      </c>
      <c r="G2" s="6" t="s">
        <v>19</v>
      </c>
      <c r="H2" s="6" t="s">
        <v>20</v>
      </c>
      <c r="I2" s="10" t="s">
        <v>21</v>
      </c>
      <c r="J2" s="10" t="s">
        <v>22</v>
      </c>
      <c r="K2" s="6" t="s">
        <v>23</v>
      </c>
      <c r="L2" s="6" t="s">
        <v>24</v>
      </c>
      <c r="M2" s="6" t="s">
        <v>25</v>
      </c>
      <c r="N2" s="6" t="s">
        <v>26</v>
      </c>
      <c r="O2" s="6" t="s">
        <v>27</v>
      </c>
      <c r="P2" s="6" t="s">
        <v>28</v>
      </c>
      <c r="Q2" s="6" t="s">
        <v>29</v>
      </c>
      <c r="R2" s="6" t="s">
        <v>30</v>
      </c>
      <c r="S2" s="6" t="s">
        <v>31</v>
      </c>
      <c r="T2" s="6" t="s">
        <v>32</v>
      </c>
      <c r="U2" s="6" t="s">
        <v>33</v>
      </c>
      <c r="V2" s="6" t="s">
        <v>34</v>
      </c>
      <c r="W2" s="10" t="s">
        <v>35</v>
      </c>
      <c r="X2" s="10" t="s">
        <v>36</v>
      </c>
      <c r="Y2" s="6" t="s">
        <v>23</v>
      </c>
      <c r="Z2" s="6" t="s">
        <v>24</v>
      </c>
      <c r="AA2" s="6" t="s">
        <v>25</v>
      </c>
      <c r="AB2" s="6" t="s">
        <v>26</v>
      </c>
      <c r="AC2" s="6" t="s">
        <v>27</v>
      </c>
      <c r="AD2" s="6" t="s">
        <v>28</v>
      </c>
      <c r="AE2" s="6" t="s">
        <v>37</v>
      </c>
      <c r="AF2" s="6" t="s">
        <v>38</v>
      </c>
      <c r="AG2" s="6" t="s">
        <v>39</v>
      </c>
      <c r="AH2" s="6" t="s">
        <v>40</v>
      </c>
      <c r="AI2" s="6" t="s">
        <v>41</v>
      </c>
      <c r="AJ2" s="6" t="s">
        <v>42</v>
      </c>
      <c r="AK2" s="6" t="s">
        <v>43</v>
      </c>
      <c r="AL2" s="6" t="s">
        <v>44</v>
      </c>
      <c r="AM2" s="6" t="s">
        <v>45</v>
      </c>
      <c r="AN2" s="6" t="s">
        <v>46</v>
      </c>
      <c r="AO2" s="6" t="s">
        <v>47</v>
      </c>
      <c r="AP2" s="10" t="s">
        <v>48</v>
      </c>
      <c r="AQ2" s="6" t="s">
        <v>49</v>
      </c>
      <c r="AR2" s="6" t="s">
        <v>50</v>
      </c>
      <c r="AS2" s="6" t="s">
        <v>37</v>
      </c>
      <c r="AT2" s="6" t="s">
        <v>38</v>
      </c>
      <c r="AU2" s="6" t="s">
        <v>51</v>
      </c>
      <c r="AV2" s="6" t="s">
        <v>40</v>
      </c>
      <c r="AW2" s="6" t="s">
        <v>52</v>
      </c>
      <c r="AX2" s="6" t="s">
        <v>42</v>
      </c>
      <c r="AY2" s="6" t="s">
        <v>53</v>
      </c>
      <c r="AZ2" s="6" t="s">
        <v>54</v>
      </c>
      <c r="BA2" s="6" t="s">
        <v>45</v>
      </c>
      <c r="BB2" s="6" t="s">
        <v>55</v>
      </c>
      <c r="BC2" s="6" t="s">
        <v>47</v>
      </c>
      <c r="BD2" s="10" t="s">
        <v>48</v>
      </c>
      <c r="BE2" s="6" t="s">
        <v>56</v>
      </c>
      <c r="BF2" s="6" t="s">
        <v>50</v>
      </c>
      <c r="BG2" s="6" t="s">
        <v>57</v>
      </c>
      <c r="BH2" s="6" t="s">
        <v>58</v>
      </c>
      <c r="BI2" s="6" t="s">
        <v>59</v>
      </c>
      <c r="BJ2" s="6" t="s">
        <v>60</v>
      </c>
      <c r="BK2" s="6" t="s">
        <v>61</v>
      </c>
      <c r="BL2" s="8" t="s">
        <v>62</v>
      </c>
      <c r="BM2" s="8" t="s">
        <v>63</v>
      </c>
      <c r="BN2" s="8" t="s">
        <v>64</v>
      </c>
      <c r="BO2" s="8" t="s">
        <v>65</v>
      </c>
      <c r="BP2" s="8" t="s">
        <v>66</v>
      </c>
      <c r="BQ2" s="6" t="s">
        <v>67</v>
      </c>
      <c r="BR2" s="6" t="s">
        <v>68</v>
      </c>
      <c r="BS2" s="6" t="s">
        <v>69</v>
      </c>
      <c r="BT2" s="6" t="s">
        <v>70</v>
      </c>
      <c r="BU2" s="6" t="s">
        <v>71</v>
      </c>
      <c r="BV2" s="6" t="s">
        <v>72</v>
      </c>
      <c r="BW2" s="6" t="s">
        <v>73</v>
      </c>
      <c r="BX2" s="6" t="s">
        <v>74</v>
      </c>
      <c r="BY2" s="6" t="s">
        <v>75</v>
      </c>
      <c r="BZ2" s="6" t="s">
        <v>76</v>
      </c>
      <c r="CA2" s="6" t="s">
        <v>77</v>
      </c>
      <c r="CB2" s="6" t="s">
        <v>78</v>
      </c>
      <c r="CC2" s="6" t="s">
        <v>79</v>
      </c>
      <c r="CD2" s="6" t="s">
        <v>80</v>
      </c>
      <c r="CE2" s="6" t="s">
        <v>81</v>
      </c>
      <c r="CF2" s="6" t="s">
        <v>82</v>
      </c>
      <c r="CG2" s="6" t="s">
        <v>83</v>
      </c>
      <c r="CH2" s="6" t="s">
        <v>84</v>
      </c>
      <c r="CI2" s="6" t="s">
        <v>83</v>
      </c>
      <c r="CJ2" s="6" t="s">
        <v>85</v>
      </c>
      <c r="CK2" s="6" t="s">
        <v>83</v>
      </c>
      <c r="CL2" s="6" t="s">
        <v>86</v>
      </c>
      <c r="CM2" s="6" t="s">
        <v>83</v>
      </c>
      <c r="CN2" s="6" t="s">
        <v>87</v>
      </c>
      <c r="CO2" s="6" t="s">
        <v>83</v>
      </c>
      <c r="CP2" s="6" t="s">
        <v>88</v>
      </c>
      <c r="CQ2" s="6" t="s">
        <v>83</v>
      </c>
      <c r="CR2" s="6" t="s">
        <v>89</v>
      </c>
      <c r="CS2" s="6" t="s">
        <v>83</v>
      </c>
      <c r="CT2" s="6" t="s">
        <v>80</v>
      </c>
      <c r="CU2" s="6" t="s">
        <v>83</v>
      </c>
      <c r="CV2" s="6" t="s">
        <v>90</v>
      </c>
      <c r="CW2" s="6" t="s">
        <v>83</v>
      </c>
      <c r="CX2" s="6" t="s">
        <v>85</v>
      </c>
      <c r="CY2" s="6" t="s">
        <v>83</v>
      </c>
      <c r="CZ2" s="6" t="s">
        <v>86</v>
      </c>
      <c r="DA2" s="6" t="s">
        <v>83</v>
      </c>
      <c r="DB2" s="6" t="s">
        <v>91</v>
      </c>
      <c r="DC2" s="6" t="s">
        <v>92</v>
      </c>
      <c r="DD2" s="6" t="s">
        <v>93</v>
      </c>
      <c r="DE2" s="6" t="s">
        <v>91</v>
      </c>
      <c r="DF2" s="6" t="s">
        <v>92</v>
      </c>
      <c r="DG2" s="6" t="s">
        <v>93</v>
      </c>
      <c r="DH2" s="6" t="s">
        <v>94</v>
      </c>
      <c r="DI2" s="6" t="s">
        <v>83</v>
      </c>
      <c r="DJ2" s="6" t="s">
        <v>95</v>
      </c>
      <c r="DK2" s="6" t="s">
        <v>83</v>
      </c>
      <c r="DL2" s="6" t="s">
        <v>96</v>
      </c>
      <c r="DM2" s="6" t="s">
        <v>83</v>
      </c>
      <c r="DN2" s="6" t="s">
        <v>97</v>
      </c>
      <c r="DO2" s="6" t="s">
        <v>83</v>
      </c>
      <c r="DP2" s="6" t="s">
        <v>98</v>
      </c>
      <c r="DQ2" s="6" t="s">
        <v>83</v>
      </c>
      <c r="DR2" s="6" t="s">
        <v>99</v>
      </c>
      <c r="DS2" s="6" t="s">
        <v>83</v>
      </c>
      <c r="DT2" s="6" t="s">
        <v>100</v>
      </c>
      <c r="DU2" s="6" t="s">
        <v>83</v>
      </c>
      <c r="DV2" s="6" t="s">
        <v>101</v>
      </c>
      <c r="DW2" s="6" t="s">
        <v>83</v>
      </c>
      <c r="DX2" s="6" t="s">
        <v>95</v>
      </c>
      <c r="DY2" s="6" t="s">
        <v>83</v>
      </c>
      <c r="DZ2" s="6" t="s">
        <v>96</v>
      </c>
      <c r="EA2" s="6" t="s">
        <v>83</v>
      </c>
      <c r="EB2" s="6" t="s">
        <v>97</v>
      </c>
      <c r="EC2" s="6" t="s">
        <v>83</v>
      </c>
      <c r="ED2" s="6" t="s">
        <v>102</v>
      </c>
      <c r="EE2" s="6" t="s">
        <v>103</v>
      </c>
      <c r="EF2" s="6" t="s">
        <v>92</v>
      </c>
      <c r="EG2" s="6" t="s">
        <v>93</v>
      </c>
      <c r="EH2" s="6" t="s">
        <v>104</v>
      </c>
      <c r="EI2" s="6" t="s">
        <v>51</v>
      </c>
      <c r="EJ2" s="6" t="s">
        <v>105</v>
      </c>
      <c r="EK2" s="6" t="s">
        <v>106</v>
      </c>
      <c r="EL2" s="6" t="s">
        <v>83</v>
      </c>
      <c r="EM2" s="6" t="s">
        <v>95</v>
      </c>
      <c r="EN2" s="6" t="s">
        <v>83</v>
      </c>
      <c r="EO2" s="6" t="s">
        <v>96</v>
      </c>
      <c r="EP2" s="6" t="s">
        <v>83</v>
      </c>
      <c r="EQ2" s="6" t="s">
        <v>97</v>
      </c>
      <c r="ER2" s="6" t="s">
        <v>83</v>
      </c>
      <c r="ES2" s="6" t="s">
        <v>107</v>
      </c>
      <c r="ET2" s="6" t="s">
        <v>108</v>
      </c>
      <c r="EU2" s="6" t="s">
        <v>75</v>
      </c>
      <c r="EV2" s="6" t="s">
        <v>109</v>
      </c>
      <c r="EW2" s="6" t="s">
        <v>110</v>
      </c>
      <c r="EX2" s="6" t="s">
        <v>111</v>
      </c>
      <c r="EY2" s="6" t="s">
        <v>92</v>
      </c>
      <c r="EZ2" s="6" t="s">
        <v>93</v>
      </c>
      <c r="FA2" s="6" t="s">
        <v>109</v>
      </c>
      <c r="FB2" s="6" t="s">
        <v>110</v>
      </c>
      <c r="FC2" s="6" t="s">
        <v>111</v>
      </c>
      <c r="FD2" s="6" t="s">
        <v>92</v>
      </c>
      <c r="FE2" s="6" t="s">
        <v>93</v>
      </c>
      <c r="FF2" s="6" t="s">
        <v>112</v>
      </c>
      <c r="FG2" s="6" t="s">
        <v>113</v>
      </c>
      <c r="FH2" s="6" t="s">
        <v>114</v>
      </c>
      <c r="FI2" s="6" t="s">
        <v>115</v>
      </c>
      <c r="FJ2" s="6" t="s">
        <v>116</v>
      </c>
      <c r="FK2" s="6" t="s">
        <v>117</v>
      </c>
      <c r="FL2" s="6" t="s">
        <v>118</v>
      </c>
      <c r="FM2" s="6" t="s">
        <v>119</v>
      </c>
      <c r="FN2" s="6" t="s">
        <v>120</v>
      </c>
      <c r="FO2" s="6" t="s">
        <v>121</v>
      </c>
      <c r="FP2" s="6" t="s">
        <v>122</v>
      </c>
      <c r="FQ2" s="6" t="s">
        <v>123</v>
      </c>
      <c r="FR2" s="6" t="s">
        <v>124</v>
      </c>
      <c r="FS2" s="6" t="s">
        <v>125</v>
      </c>
      <c r="FT2" s="6" t="s">
        <v>126</v>
      </c>
      <c r="FU2" s="6" t="s">
        <v>127</v>
      </c>
      <c r="FV2" s="6" t="s">
        <v>128</v>
      </c>
      <c r="FW2" s="6" t="s">
        <v>129</v>
      </c>
      <c r="FX2" s="6" t="s">
        <v>130</v>
      </c>
      <c r="FY2" s="6" t="s">
        <v>131</v>
      </c>
      <c r="FZ2" s="6" t="s">
        <v>132</v>
      </c>
      <c r="GA2" s="6" t="s">
        <v>133</v>
      </c>
      <c r="GB2" s="6" t="s">
        <v>134</v>
      </c>
      <c r="GC2" s="6" t="s">
        <v>135</v>
      </c>
      <c r="GD2" s="6" t="s">
        <v>136</v>
      </c>
      <c r="GE2" s="6" t="s">
        <v>137</v>
      </c>
      <c r="GF2" s="6" t="s">
        <v>138</v>
      </c>
      <c r="GG2" s="6" t="s">
        <v>139</v>
      </c>
      <c r="GH2" s="6" t="s">
        <v>140</v>
      </c>
      <c r="GI2" s="6" t="s">
        <v>141</v>
      </c>
      <c r="GJ2" s="6" t="s">
        <v>142</v>
      </c>
      <c r="GK2" s="6" t="s">
        <v>143</v>
      </c>
      <c r="GL2" s="6" t="s">
        <v>144</v>
      </c>
      <c r="GM2" s="6" t="s">
        <v>145</v>
      </c>
      <c r="GN2" s="6" t="s">
        <v>146</v>
      </c>
      <c r="GO2" s="6" t="s">
        <v>147</v>
      </c>
      <c r="GP2" s="6" t="s">
        <v>148</v>
      </c>
      <c r="GQ2" s="6" t="s">
        <v>149</v>
      </c>
      <c r="GR2" s="6" t="s">
        <v>150</v>
      </c>
      <c r="GS2" s="6" t="s">
        <v>151</v>
      </c>
      <c r="GT2" s="6" t="s">
        <v>152</v>
      </c>
      <c r="GU2" s="6" t="s">
        <v>153</v>
      </c>
      <c r="GV2" s="6" t="s">
        <v>154</v>
      </c>
      <c r="GW2" s="6" t="s">
        <v>155</v>
      </c>
      <c r="GX2" s="6" t="s">
        <v>156</v>
      </c>
      <c r="GY2" s="6" t="s">
        <v>157</v>
      </c>
      <c r="GZ2" s="6" t="s">
        <v>158</v>
      </c>
      <c r="HA2" s="6" t="s">
        <v>159</v>
      </c>
      <c r="HB2" s="6" t="s">
        <v>160</v>
      </c>
      <c r="HC2" s="6" t="s">
        <v>161</v>
      </c>
      <c r="HD2" s="6" t="s">
        <v>162</v>
      </c>
      <c r="HE2" s="6" t="s">
        <v>163</v>
      </c>
      <c r="HF2" s="6" t="s">
        <v>164</v>
      </c>
      <c r="HG2" s="6" t="s">
        <v>165</v>
      </c>
      <c r="HH2" s="6" t="s">
        <v>166</v>
      </c>
      <c r="HI2" s="6" t="s">
        <v>167</v>
      </c>
      <c r="HJ2" s="6" t="s">
        <v>168</v>
      </c>
      <c r="HK2" s="6" t="s">
        <v>169</v>
      </c>
      <c r="HL2" s="6" t="s">
        <v>170</v>
      </c>
      <c r="HM2" s="6" t="s">
        <v>171</v>
      </c>
      <c r="HN2" s="6" t="s">
        <v>172</v>
      </c>
      <c r="HO2" s="6" t="s">
        <v>173</v>
      </c>
      <c r="HP2" s="6" t="s">
        <v>174</v>
      </c>
      <c r="HQ2" s="6" t="s">
        <v>175</v>
      </c>
      <c r="HR2" s="6" t="s">
        <v>176</v>
      </c>
      <c r="HS2" s="6" t="s">
        <v>177</v>
      </c>
      <c r="HT2" s="6" t="s">
        <v>178</v>
      </c>
      <c r="HU2" s="6" t="s">
        <v>179</v>
      </c>
      <c r="HV2" s="6" t="s">
        <v>180</v>
      </c>
      <c r="HW2" s="6" t="s">
        <v>181</v>
      </c>
      <c r="HX2" s="6" t="s">
        <v>182</v>
      </c>
      <c r="HY2" s="6" t="s">
        <v>183</v>
      </c>
      <c r="HZ2" s="6" t="s">
        <v>184</v>
      </c>
      <c r="IA2" s="6" t="s">
        <v>185</v>
      </c>
      <c r="IB2" s="6" t="s">
        <v>186</v>
      </c>
      <c r="IC2" s="6" t="s">
        <v>187</v>
      </c>
      <c r="ID2" s="6" t="s">
        <v>188</v>
      </c>
      <c r="IE2" s="6" t="s">
        <v>189</v>
      </c>
      <c r="IF2" s="6" t="s">
        <v>190</v>
      </c>
      <c r="IG2" s="6" t="s">
        <v>191</v>
      </c>
      <c r="IH2" s="6" t="s">
        <v>192</v>
      </c>
      <c r="II2" s="6" t="s">
        <v>193</v>
      </c>
      <c r="IJ2" s="6" t="s">
        <v>194</v>
      </c>
      <c r="IK2" s="6" t="s">
        <v>129</v>
      </c>
      <c r="IL2" s="6" t="s">
        <v>195</v>
      </c>
      <c r="IM2" s="6" t="s">
        <v>196</v>
      </c>
      <c r="IN2" s="6" t="s">
        <v>197</v>
      </c>
      <c r="IO2" s="6" t="s">
        <v>198</v>
      </c>
      <c r="IP2" s="6" t="s">
        <v>199</v>
      </c>
      <c r="IQ2" s="6" t="s">
        <v>200</v>
      </c>
      <c r="IR2" s="6" t="s">
        <v>201</v>
      </c>
      <c r="IS2" s="6" t="s">
        <v>202</v>
      </c>
      <c r="IT2" s="6" t="s">
        <v>203</v>
      </c>
      <c r="IU2" s="6" t="s">
        <v>204</v>
      </c>
      <c r="IV2" s="6" t="s">
        <v>205</v>
      </c>
      <c r="IW2" s="6" t="s">
        <v>206</v>
      </c>
      <c r="IX2" s="6" t="s">
        <v>207</v>
      </c>
      <c r="IY2" s="6" t="s">
        <v>208</v>
      </c>
      <c r="IZ2" s="6" t="s">
        <v>209</v>
      </c>
      <c r="JA2" s="6" t="s">
        <v>210</v>
      </c>
      <c r="JB2" s="6" t="s">
        <v>211</v>
      </c>
      <c r="JC2" s="6" t="s">
        <v>212</v>
      </c>
      <c r="JD2" s="6" t="s">
        <v>213</v>
      </c>
      <c r="JE2" s="6" t="s">
        <v>214</v>
      </c>
      <c r="JF2" s="6" t="s">
        <v>215</v>
      </c>
      <c r="JG2" s="6" t="s">
        <v>216</v>
      </c>
      <c r="JH2" s="6" t="s">
        <v>217</v>
      </c>
      <c r="JI2" s="6" t="s">
        <v>218</v>
      </c>
      <c r="JJ2" s="6" t="s">
        <v>219</v>
      </c>
      <c r="JK2" s="6" t="s">
        <v>220</v>
      </c>
      <c r="JL2" s="6" t="s">
        <v>221</v>
      </c>
      <c r="JM2" s="6" t="s">
        <v>222</v>
      </c>
      <c r="JN2" s="6" t="s">
        <v>223</v>
      </c>
      <c r="JO2" s="6" t="s">
        <v>224</v>
      </c>
      <c r="JP2" s="6" t="s">
        <v>225</v>
      </c>
      <c r="JQ2" s="6" t="s">
        <v>226</v>
      </c>
      <c r="JR2" s="6" t="s">
        <v>227</v>
      </c>
      <c r="JS2" s="6" t="s">
        <v>228</v>
      </c>
      <c r="JT2" s="6" t="s">
        <v>229</v>
      </c>
      <c r="JU2" s="6" t="s">
        <v>230</v>
      </c>
      <c r="JV2" s="6" t="s">
        <v>231</v>
      </c>
      <c r="JW2" s="6" t="s">
        <v>232</v>
      </c>
      <c r="JX2" s="6" t="s">
        <v>233</v>
      </c>
      <c r="JY2" s="6" t="s">
        <v>234</v>
      </c>
      <c r="JZ2" s="6" t="s">
        <v>235</v>
      </c>
      <c r="KA2" s="6" t="s">
        <v>236</v>
      </c>
      <c r="KB2" s="6" t="s">
        <v>237</v>
      </c>
      <c r="KC2" s="6" t="s">
        <v>238</v>
      </c>
      <c r="KD2" s="6" t="s">
        <v>239</v>
      </c>
      <c r="KE2" s="6" t="s">
        <v>240</v>
      </c>
      <c r="KF2" s="6" t="s">
        <v>241</v>
      </c>
      <c r="KG2" s="6" t="s">
        <v>242</v>
      </c>
      <c r="KH2" s="6" t="s">
        <v>243</v>
      </c>
      <c r="KI2" s="6" t="s">
        <v>244</v>
      </c>
      <c r="KJ2" s="6" t="s">
        <v>245</v>
      </c>
      <c r="KK2" s="6" t="s">
        <v>246</v>
      </c>
      <c r="KL2" s="6" t="s">
        <v>247</v>
      </c>
      <c r="KM2" s="6" t="s">
        <v>248</v>
      </c>
      <c r="KN2" s="6" t="s">
        <v>249</v>
      </c>
      <c r="KO2" s="6" t="s">
        <v>250</v>
      </c>
      <c r="KP2" s="6" t="s">
        <v>251</v>
      </c>
      <c r="KQ2" s="6" t="s">
        <v>252</v>
      </c>
      <c r="KR2" s="6" t="s">
        <v>253</v>
      </c>
      <c r="KS2" s="6" t="s">
        <v>254</v>
      </c>
      <c r="KT2" s="6" t="s">
        <v>255</v>
      </c>
      <c r="KU2" s="6" t="s">
        <v>256</v>
      </c>
      <c r="KV2" s="6" t="s">
        <v>257</v>
      </c>
      <c r="KW2" s="6" t="s">
        <v>256</v>
      </c>
      <c r="KX2" s="6" t="s">
        <v>258</v>
      </c>
      <c r="KY2" s="6" t="s">
        <v>259</v>
      </c>
      <c r="KZ2" s="6" t="s">
        <v>260</v>
      </c>
      <c r="LA2" s="6" t="s">
        <v>261</v>
      </c>
      <c r="LB2" s="6" t="s">
        <v>262</v>
      </c>
      <c r="LC2" s="6" t="s">
        <v>263</v>
      </c>
      <c r="LD2" s="6" t="s">
        <v>264</v>
      </c>
      <c r="LE2" s="6" t="s">
        <v>265</v>
      </c>
      <c r="LF2" s="6" t="s">
        <v>266</v>
      </c>
      <c r="LG2" s="6" t="s">
        <v>267</v>
      </c>
      <c r="LH2" s="6" t="s">
        <v>268</v>
      </c>
      <c r="LI2" s="6" t="s">
        <v>269</v>
      </c>
      <c r="LJ2" s="6" t="s">
        <v>270</v>
      </c>
      <c r="LK2" s="6" t="s">
        <v>271</v>
      </c>
      <c r="LL2" s="6" t="s">
        <v>272</v>
      </c>
      <c r="LM2" s="6" t="s">
        <v>273</v>
      </c>
      <c r="LN2" s="6" t="s">
        <v>274</v>
      </c>
      <c r="LO2" s="6" t="s">
        <v>275</v>
      </c>
      <c r="LP2" s="6" t="s">
        <v>276</v>
      </c>
      <c r="LQ2" s="6" t="s">
        <v>277</v>
      </c>
      <c r="LR2" s="6" t="s">
        <v>278</v>
      </c>
      <c r="LS2" s="6" t="s">
        <v>279</v>
      </c>
      <c r="LT2" s="6" t="s">
        <v>280</v>
      </c>
      <c r="LU2" s="6" t="s">
        <v>281</v>
      </c>
      <c r="LV2" s="6" t="s">
        <v>282</v>
      </c>
      <c r="LW2" s="6" t="s">
        <v>283</v>
      </c>
      <c r="LX2" s="6" t="s">
        <v>284</v>
      </c>
      <c r="LY2" s="6" t="s">
        <v>285</v>
      </c>
      <c r="LZ2" s="6" t="s">
        <v>286</v>
      </c>
      <c r="MA2" s="6" t="s">
        <v>287</v>
      </c>
      <c r="MB2" s="6" t="s">
        <v>288</v>
      </c>
      <c r="MC2" s="6" t="s">
        <v>289</v>
      </c>
      <c r="MD2" s="6" t="s">
        <v>290</v>
      </c>
      <c r="ME2" s="6" t="s">
        <v>291</v>
      </c>
      <c r="MF2" s="6" t="s">
        <v>292</v>
      </c>
      <c r="MG2" s="6" t="s">
        <v>293</v>
      </c>
      <c r="MH2" s="6" t="s">
        <v>294</v>
      </c>
      <c r="MI2" s="6" t="s">
        <v>295</v>
      </c>
      <c r="MJ2" s="6" t="s">
        <v>296</v>
      </c>
      <c r="MK2" s="6" t="s">
        <v>297</v>
      </c>
      <c r="ML2" s="6" t="s">
        <v>298</v>
      </c>
      <c r="MM2" s="6" t="s">
        <v>299</v>
      </c>
      <c r="MN2" s="6" t="s">
        <v>300</v>
      </c>
      <c r="MO2" s="6" t="s">
        <v>301</v>
      </c>
      <c r="MP2" s="6" t="s">
        <v>302</v>
      </c>
      <c r="MQ2" s="6" t="s">
        <v>303</v>
      </c>
      <c r="MR2" s="6" t="s">
        <v>304</v>
      </c>
      <c r="MS2" s="6" t="s">
        <v>305</v>
      </c>
      <c r="MT2" s="6" t="s">
        <v>306</v>
      </c>
      <c r="MU2" s="6" t="s">
        <v>307</v>
      </c>
      <c r="MV2" s="6" t="s">
        <v>308</v>
      </c>
      <c r="MW2" s="6" t="s">
        <v>309</v>
      </c>
      <c r="MX2" s="6" t="s">
        <v>310</v>
      </c>
      <c r="MY2" s="6" t="s">
        <v>311</v>
      </c>
      <c r="MZ2" s="6" t="s">
        <v>312</v>
      </c>
      <c r="NA2" s="6" t="s">
        <v>313</v>
      </c>
      <c r="NB2" s="6" t="s">
        <v>314</v>
      </c>
      <c r="NC2" s="6" t="s">
        <v>315</v>
      </c>
      <c r="ND2" s="6" t="s">
        <v>316</v>
      </c>
      <c r="NE2" s="6" t="s">
        <v>317</v>
      </c>
      <c r="NF2" s="6" t="s">
        <v>318</v>
      </c>
      <c r="NG2" s="6" t="s">
        <v>319</v>
      </c>
      <c r="NH2" s="6" t="s">
        <v>320</v>
      </c>
      <c r="NI2" s="6" t="s">
        <v>321</v>
      </c>
      <c r="NJ2" s="6" t="s">
        <v>322</v>
      </c>
      <c r="NK2" s="6" t="s">
        <v>323</v>
      </c>
      <c r="NL2" s="6" t="s">
        <v>324</v>
      </c>
      <c r="NM2" s="6" t="s">
        <v>325</v>
      </c>
      <c r="NN2" s="6" t="s">
        <v>326</v>
      </c>
      <c r="NO2" s="6" t="s">
        <v>327</v>
      </c>
      <c r="NP2" s="6" t="s">
        <v>328</v>
      </c>
      <c r="NQ2" s="6" t="s">
        <v>329</v>
      </c>
      <c r="NR2" s="6" t="s">
        <v>330</v>
      </c>
      <c r="NS2" s="6" t="s">
        <v>331</v>
      </c>
      <c r="NT2" s="6" t="s">
        <v>332</v>
      </c>
      <c r="NU2" s="6" t="s">
        <v>333</v>
      </c>
      <c r="NV2" s="6" t="s">
        <v>334</v>
      </c>
      <c r="NW2" s="6" t="s">
        <v>335</v>
      </c>
      <c r="NX2" s="6" t="s">
        <v>336</v>
      </c>
      <c r="NY2" s="6" t="s">
        <v>337</v>
      </c>
      <c r="NZ2" s="6" t="s">
        <v>338</v>
      </c>
      <c r="OA2" s="6" t="s">
        <v>339</v>
      </c>
      <c r="OB2" s="6" t="s">
        <v>340</v>
      </c>
      <c r="OC2" s="6" t="s">
        <v>341</v>
      </c>
      <c r="OD2" s="6" t="s">
        <v>342</v>
      </c>
      <c r="OE2" s="6" t="s">
        <v>343</v>
      </c>
      <c r="OF2" s="6" t="s">
        <v>344</v>
      </c>
      <c r="OG2" s="6" t="s">
        <v>345</v>
      </c>
      <c r="OH2" s="6" t="s">
        <v>346</v>
      </c>
      <c r="OI2" s="6" t="s">
        <v>347</v>
      </c>
      <c r="OJ2" s="6" t="s">
        <v>348</v>
      </c>
      <c r="OK2" s="6" t="s">
        <v>349</v>
      </c>
      <c r="OL2" s="6" t="s">
        <v>350</v>
      </c>
      <c r="OM2" s="6" t="s">
        <v>351</v>
      </c>
      <c r="ON2" s="7" t="s">
        <v>352</v>
      </c>
      <c r="OO2" s="7" t="s">
        <v>353</v>
      </c>
      <c r="OP2" s="7" t="s">
        <v>354</v>
      </c>
      <c r="OQ2" s="7" t="s">
        <v>355</v>
      </c>
      <c r="OR2" s="7" t="s">
        <v>356</v>
      </c>
      <c r="OS2" s="7" t="s">
        <v>357</v>
      </c>
      <c r="OT2" s="7" t="s">
        <v>358</v>
      </c>
    </row>
    <row r="3" customFormat="false" ht="14.25" hidden="false" customHeight="true" outlineLevel="0" collapsed="false">
      <c r="A3" s="11" t="s">
        <v>359</v>
      </c>
      <c r="B3" s="11" t="s">
        <v>360</v>
      </c>
      <c r="C3" s="11" t="s">
        <v>361</v>
      </c>
      <c r="D3" s="11" t="s">
        <v>362</v>
      </c>
      <c r="E3" s="11" t="s">
        <v>363</v>
      </c>
      <c r="F3" s="11" t="s">
        <v>364</v>
      </c>
      <c r="G3" s="11" t="s">
        <v>365</v>
      </c>
      <c r="H3" s="11" t="e">
        <f aca="false">se l'espoir</f>
        <v>#VALUE!</v>
      </c>
      <c r="I3" s="11" t="s">
        <v>366</v>
      </c>
      <c r="J3" s="11" t="s">
        <v>367</v>
      </c>
      <c r="K3" s="11"/>
      <c r="L3" s="11"/>
      <c r="M3" s="11"/>
      <c r="N3" s="11" t="s">
        <v>368</v>
      </c>
      <c r="O3" s="11" t="s">
        <v>369</v>
      </c>
      <c r="P3" s="11"/>
      <c r="R3" s="11" t="s">
        <v>370</v>
      </c>
      <c r="S3" s="11"/>
      <c r="T3" s="11" t="s">
        <v>371</v>
      </c>
      <c r="U3" s="11"/>
      <c r="V3" s="11"/>
      <c r="W3" s="11"/>
      <c r="X3" s="11"/>
      <c r="Y3" s="11"/>
      <c r="Z3" s="11" t="s">
        <v>370</v>
      </c>
      <c r="AA3" s="11"/>
      <c r="AB3" s="11"/>
      <c r="AC3" s="11"/>
      <c r="AD3" s="11"/>
      <c r="AE3" s="11" t="s">
        <v>372</v>
      </c>
      <c r="AF3" s="11" t="s">
        <v>373</v>
      </c>
      <c r="AG3" s="11" t="s">
        <v>374</v>
      </c>
      <c r="AH3" s="11"/>
      <c r="AI3" s="11" t="s">
        <v>375</v>
      </c>
      <c r="AJ3" s="11" t="s">
        <v>376</v>
      </c>
      <c r="AK3" s="11" t="s">
        <v>377</v>
      </c>
      <c r="AL3" s="11" t="s">
        <v>378</v>
      </c>
      <c r="AM3" s="11" t="s">
        <v>379</v>
      </c>
      <c r="AN3" s="11"/>
      <c r="AO3" s="11"/>
      <c r="AP3" s="11"/>
      <c r="AQ3" s="11"/>
      <c r="AR3" s="11"/>
      <c r="AS3" s="11"/>
      <c r="AT3" s="11" t="s">
        <v>380</v>
      </c>
      <c r="AU3" s="11" t="s">
        <v>374</v>
      </c>
      <c r="AV3" s="11"/>
      <c r="AW3" s="11" t="s">
        <v>375</v>
      </c>
      <c r="AX3" s="11" t="s">
        <v>381</v>
      </c>
      <c r="AY3" s="11" t="s">
        <v>377</v>
      </c>
      <c r="AZ3" s="11" t="s">
        <v>382</v>
      </c>
      <c r="BA3" s="11" t="s">
        <v>383</v>
      </c>
      <c r="BB3" s="11"/>
      <c r="BD3" s="11"/>
      <c r="BE3" s="11"/>
      <c r="BF3" s="11" t="s">
        <v>384</v>
      </c>
      <c r="BG3" s="11" t="s">
        <v>385</v>
      </c>
      <c r="BH3" s="11" t="s">
        <v>386</v>
      </c>
      <c r="BI3" s="11"/>
      <c r="BJ3" s="11" t="s">
        <v>387</v>
      </c>
      <c r="BK3" s="11" t="s">
        <v>388</v>
      </c>
      <c r="BL3" s="11"/>
      <c r="BM3" s="11"/>
      <c r="BN3" s="11"/>
      <c r="BO3" s="11"/>
      <c r="BP3" s="11"/>
      <c r="BQ3" s="11" t="s">
        <v>360</v>
      </c>
      <c r="BR3" s="11" t="s">
        <v>360</v>
      </c>
      <c r="BS3" s="11"/>
      <c r="BT3" s="11"/>
      <c r="BU3" s="11" t="s">
        <v>360</v>
      </c>
      <c r="BV3" s="11" t="s">
        <v>360</v>
      </c>
      <c r="BW3" s="11" t="s">
        <v>360</v>
      </c>
      <c r="BX3" s="11"/>
      <c r="BY3" s="11"/>
      <c r="BZ3" s="11"/>
      <c r="CA3" s="11"/>
      <c r="CB3" s="11"/>
      <c r="CC3" s="11"/>
      <c r="CD3" s="11"/>
      <c r="CE3" s="11"/>
      <c r="CF3" s="11" t="s">
        <v>389</v>
      </c>
      <c r="CG3" s="11" t="s">
        <v>390</v>
      </c>
      <c r="CH3" s="11" t="s">
        <v>390</v>
      </c>
      <c r="CI3" s="11" t="s">
        <v>391</v>
      </c>
      <c r="CJ3" s="11"/>
      <c r="CK3" s="11"/>
      <c r="CL3" s="11"/>
      <c r="CM3" s="11"/>
      <c r="CN3" s="11"/>
      <c r="CO3" s="11"/>
      <c r="CP3" s="11"/>
      <c r="CQ3" s="11"/>
      <c r="CR3" s="11"/>
      <c r="CS3" s="11" t="s">
        <v>392</v>
      </c>
      <c r="CT3" s="11"/>
      <c r="CU3" s="11"/>
      <c r="CV3" s="11"/>
      <c r="CW3" s="11"/>
      <c r="CY3" s="11"/>
      <c r="CZ3" s="11"/>
      <c r="DA3" s="11"/>
      <c r="DB3" s="11" t="s">
        <v>393</v>
      </c>
      <c r="DC3" s="11" t="s">
        <v>394</v>
      </c>
      <c r="DD3" s="11" t="s">
        <v>395</v>
      </c>
      <c r="DE3" s="11" t="s">
        <v>396</v>
      </c>
      <c r="DF3" s="11" t="s">
        <v>397</v>
      </c>
      <c r="DG3" s="11" t="s">
        <v>398</v>
      </c>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t="s">
        <v>399</v>
      </c>
      <c r="EN3" s="11" t="s">
        <v>400</v>
      </c>
      <c r="EO3" s="11"/>
      <c r="EP3" s="11"/>
      <c r="EQ3" s="11"/>
      <c r="ER3" s="11"/>
      <c r="ES3" s="11" t="s">
        <v>401</v>
      </c>
      <c r="ET3" s="11"/>
      <c r="EU3" s="11"/>
      <c r="EV3" s="11"/>
      <c r="EW3" s="11"/>
      <c r="EX3" s="11"/>
      <c r="EY3" s="11"/>
      <c r="EZ3" s="11"/>
      <c r="FA3" s="11"/>
      <c r="FB3" s="11"/>
      <c r="FC3" s="11"/>
      <c r="FD3" s="11"/>
      <c r="FE3" s="11"/>
      <c r="FF3" s="11" t="s">
        <v>402</v>
      </c>
      <c r="FG3" s="11" t="e">
        <f aca="false">xz o p q t 8 wi</f>
        <v>#VALUE!</v>
      </c>
      <c r="FH3" s="11" t="s">
        <v>403</v>
      </c>
      <c r="FJ3" s="11" t="s">
        <v>404</v>
      </c>
      <c r="FK3" s="11"/>
      <c r="FL3" s="11"/>
      <c r="FM3" s="11"/>
      <c r="FN3" s="11"/>
      <c r="FO3" s="11"/>
      <c r="FP3" s="11"/>
      <c r="FQ3" s="11"/>
      <c r="FR3" s="11"/>
      <c r="FS3" s="11" t="s">
        <v>405</v>
      </c>
      <c r="FT3" s="11"/>
      <c r="FU3" s="11"/>
      <c r="FV3" s="11"/>
      <c r="FW3" s="11"/>
      <c r="FX3" s="11" t="s">
        <v>77</v>
      </c>
      <c r="FY3" s="11"/>
      <c r="FZ3" s="11" t="n">
        <f aca="false">3000</f>
        <v>3000</v>
      </c>
      <c r="GA3" s="11" t="s">
        <v>406</v>
      </c>
      <c r="GB3" s="11"/>
      <c r="GC3" s="11"/>
      <c r="GD3" s="11"/>
      <c r="GE3" s="11"/>
      <c r="GF3" s="11"/>
      <c r="GG3" s="11"/>
      <c r="GH3" s="11"/>
      <c r="GI3" s="11"/>
      <c r="GJ3" s="11"/>
      <c r="GK3" s="11"/>
      <c r="GL3" s="11" t="s">
        <v>407</v>
      </c>
      <c r="GM3" s="11"/>
      <c r="GN3" s="11"/>
      <c r="GO3" s="11"/>
      <c r="GP3" s="11" t="s">
        <v>408</v>
      </c>
      <c r="GQ3" s="11"/>
      <c r="GR3" s="11"/>
      <c r="GS3" s="11"/>
      <c r="GT3" s="11"/>
      <c r="GU3" s="11"/>
      <c r="GV3" s="11"/>
      <c r="GW3" s="11"/>
      <c r="GX3" s="11"/>
      <c r="GY3" s="11"/>
      <c r="GZ3" s="11" t="s">
        <v>409</v>
      </c>
      <c r="HA3" s="11"/>
      <c r="HB3" s="11"/>
      <c r="HC3" s="11"/>
      <c r="HD3" s="11"/>
      <c r="HE3" s="11"/>
      <c r="HF3" s="11"/>
      <c r="HG3" s="11"/>
      <c r="HH3" s="11" t="s">
        <v>410</v>
      </c>
      <c r="HI3" s="11"/>
      <c r="HJ3" s="11"/>
      <c r="HK3" s="11"/>
      <c r="HL3" s="11"/>
      <c r="HM3" s="11"/>
      <c r="HN3" s="11"/>
      <c r="HO3" s="11"/>
      <c r="HP3" s="11"/>
      <c r="HQ3" s="11"/>
      <c r="HS3" s="11"/>
      <c r="HT3" s="11" t="s">
        <v>411</v>
      </c>
      <c r="HU3" s="11"/>
      <c r="HV3" s="11"/>
      <c r="HW3" s="11" t="s">
        <v>412</v>
      </c>
      <c r="HX3" s="11"/>
      <c r="HY3" s="11"/>
      <c r="HZ3" s="11"/>
      <c r="IA3" s="11" t="s">
        <v>413</v>
      </c>
      <c r="IB3" s="11"/>
      <c r="IC3" s="11"/>
      <c r="ID3" s="11"/>
      <c r="IE3" s="11"/>
      <c r="IF3" s="11"/>
      <c r="IG3" s="11"/>
      <c r="IH3" s="11"/>
      <c r="II3" s="11"/>
      <c r="IJ3" s="11"/>
      <c r="IK3" s="11"/>
      <c r="IL3" s="11"/>
      <c r="IM3" s="11"/>
      <c r="IN3" s="11"/>
      <c r="IO3" s="11" t="s">
        <v>79</v>
      </c>
      <c r="IP3" s="11"/>
      <c r="IQ3" s="11"/>
      <c r="IR3" s="11"/>
      <c r="IS3" s="11"/>
      <c r="IT3" s="11" t="s">
        <v>414</v>
      </c>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t="s">
        <v>78</v>
      </c>
      <c r="KA3" s="11"/>
      <c r="KB3" s="11"/>
      <c r="KC3" s="11"/>
      <c r="KD3" s="11"/>
      <c r="KE3" s="11"/>
      <c r="KF3" s="11"/>
      <c r="KG3" s="11"/>
      <c r="KH3" s="11"/>
      <c r="KI3" s="11"/>
      <c r="KJ3" s="11"/>
      <c r="KK3" s="11"/>
      <c r="KL3" s="11"/>
      <c r="KM3" s="11"/>
      <c r="KN3" s="11"/>
      <c r="KO3" s="11"/>
      <c r="KP3" s="11" t="s">
        <v>415</v>
      </c>
      <c r="KQ3" s="11"/>
      <c r="KR3" s="11"/>
      <c r="KS3" s="11"/>
      <c r="KT3" s="11"/>
      <c r="KU3" s="11"/>
      <c r="KV3" s="11"/>
      <c r="KW3" s="11"/>
      <c r="KX3" s="11"/>
      <c r="KY3" s="11"/>
      <c r="KZ3" s="11"/>
      <c r="LA3" s="11"/>
      <c r="LB3" s="11"/>
      <c r="LC3" s="11"/>
      <c r="LD3" s="11"/>
      <c r="LE3" s="11"/>
      <c r="LF3" s="11"/>
      <c r="LG3" s="11"/>
      <c r="LH3" s="11"/>
      <c r="LI3" s="11"/>
      <c r="LJ3" s="11"/>
      <c r="LK3" s="11"/>
      <c r="LL3" s="11"/>
      <c r="LM3" s="11"/>
      <c r="LN3" s="11"/>
      <c r="LO3" s="11"/>
      <c r="LP3" s="11"/>
      <c r="LQ3" s="11"/>
      <c r="LR3" s="11"/>
      <c r="LS3" s="11"/>
      <c r="LT3" s="11"/>
      <c r="LU3" s="11"/>
      <c r="LV3" s="11"/>
      <c r="LW3" s="11"/>
      <c r="LX3" s="11" t="s">
        <v>416</v>
      </c>
      <c r="LY3" s="11"/>
      <c r="LZ3" s="11" t="s">
        <v>417</v>
      </c>
      <c r="MA3" s="11" t="s">
        <v>418</v>
      </c>
      <c r="MB3" s="11"/>
      <c r="MC3" s="11" t="s">
        <v>419</v>
      </c>
      <c r="MD3" s="11"/>
      <c r="ME3" s="11"/>
      <c r="MF3" s="11" t="s">
        <v>420</v>
      </c>
      <c r="MH3" s="11" t="s">
        <v>421</v>
      </c>
      <c r="MI3" s="11"/>
      <c r="MJ3" s="11"/>
      <c r="MK3" s="11"/>
      <c r="ML3" s="11"/>
      <c r="MM3" s="11"/>
      <c r="MN3" s="11" t="s">
        <v>422</v>
      </c>
      <c r="MO3" s="11"/>
      <c r="MP3" s="11"/>
      <c r="MQ3" s="11"/>
      <c r="MR3" s="11" t="s">
        <v>423</v>
      </c>
      <c r="MS3" s="11"/>
      <c r="MT3" s="11"/>
      <c r="MU3" s="11"/>
      <c r="MV3" s="11"/>
      <c r="MW3" s="11"/>
      <c r="MX3" s="11"/>
      <c r="MY3" s="11"/>
      <c r="MZ3" s="11"/>
      <c r="NA3" s="11"/>
      <c r="NB3" s="11"/>
      <c r="NC3" s="11" t="s">
        <v>424</v>
      </c>
      <c r="ND3" s="11"/>
      <c r="NE3" s="11"/>
      <c r="NF3" s="11"/>
      <c r="NG3" s="11"/>
      <c r="NH3" s="11"/>
      <c r="NI3" s="11" t="s">
        <v>425</v>
      </c>
      <c r="NJ3" s="11" t="s">
        <v>426</v>
      </c>
      <c r="NK3" s="11" t="s">
        <v>427</v>
      </c>
      <c r="NL3" s="11"/>
      <c r="NM3" s="11"/>
      <c r="NN3" s="11"/>
      <c r="NO3" s="11"/>
      <c r="NP3" s="11" t="s">
        <v>408</v>
      </c>
      <c r="NQ3" s="11"/>
      <c r="NR3" s="11"/>
      <c r="NS3" s="11"/>
      <c r="NT3" s="11"/>
      <c r="NU3" s="11"/>
      <c r="NV3" s="11"/>
      <c r="NW3" s="11"/>
      <c r="NX3" s="11"/>
      <c r="NY3" s="11" t="s">
        <v>428</v>
      </c>
      <c r="NZ3" s="11" t="s">
        <v>429</v>
      </c>
      <c r="OA3" s="11"/>
      <c r="OB3" s="11"/>
      <c r="OC3" s="11"/>
      <c r="OD3" s="11"/>
      <c r="OE3" s="11"/>
      <c r="OF3" s="11"/>
      <c r="OG3" s="11"/>
      <c r="OH3" s="11"/>
      <c r="OJ3" s="11"/>
      <c r="OK3" s="11"/>
      <c r="OL3" s="11"/>
      <c r="OM3" s="11"/>
    </row>
    <row r="4" customFormat="false" ht="14.25" hidden="false" customHeight="true" outlineLevel="0" collapsed="false">
      <c r="A4" s="11" t="s">
        <v>430</v>
      </c>
      <c r="B4" s="11" t="s">
        <v>360</v>
      </c>
      <c r="C4" s="11" t="s">
        <v>431</v>
      </c>
      <c r="D4" s="11" t="s">
        <v>432</v>
      </c>
      <c r="E4" s="11" t="s">
        <v>433</v>
      </c>
      <c r="F4" s="11" t="s">
        <v>360</v>
      </c>
      <c r="G4" s="11"/>
      <c r="H4" s="11"/>
      <c r="I4" s="11"/>
      <c r="J4" s="11"/>
      <c r="K4" s="11"/>
      <c r="L4" s="11"/>
      <c r="M4" s="11"/>
      <c r="N4" s="11"/>
      <c r="O4" s="11"/>
      <c r="P4" s="11"/>
      <c r="R4" s="11" t="s">
        <v>434</v>
      </c>
      <c r="S4" s="11"/>
      <c r="T4" s="11" t="s">
        <v>371</v>
      </c>
      <c r="U4" s="11"/>
      <c r="V4" s="11"/>
      <c r="W4" s="11"/>
      <c r="X4" s="11"/>
      <c r="Y4" s="11"/>
      <c r="Z4" s="11"/>
      <c r="AA4" s="11"/>
      <c r="AB4" s="11"/>
      <c r="AC4" s="11"/>
      <c r="AD4" s="11"/>
      <c r="AE4" s="11" t="s">
        <v>435</v>
      </c>
      <c r="AF4" s="11" t="s">
        <v>436</v>
      </c>
      <c r="AG4" s="11" t="s">
        <v>374</v>
      </c>
      <c r="AH4" s="11"/>
      <c r="AI4" s="11" t="s">
        <v>375</v>
      </c>
      <c r="AJ4" s="11" t="s">
        <v>376</v>
      </c>
      <c r="AK4" s="11" t="s">
        <v>437</v>
      </c>
      <c r="AL4" s="11" t="s">
        <v>438</v>
      </c>
      <c r="AM4" s="11" t="s">
        <v>439</v>
      </c>
      <c r="AN4" s="11"/>
      <c r="AO4" s="11"/>
      <c r="AP4" s="11"/>
      <c r="AQ4" s="11"/>
      <c r="AR4" s="11"/>
      <c r="AS4" s="11"/>
      <c r="AT4" s="11" t="s">
        <v>440</v>
      </c>
      <c r="AU4" s="11" t="s">
        <v>441</v>
      </c>
      <c r="AV4" s="11"/>
      <c r="AW4" s="11" t="s">
        <v>375</v>
      </c>
      <c r="AX4" s="11" t="s">
        <v>442</v>
      </c>
      <c r="AY4" s="11" t="s">
        <v>377</v>
      </c>
      <c r="AZ4" s="11" t="s">
        <v>438</v>
      </c>
      <c r="BA4" s="11" t="s">
        <v>443</v>
      </c>
      <c r="BB4" s="11" t="s">
        <v>444</v>
      </c>
      <c r="BD4" s="11"/>
      <c r="BE4" s="11"/>
      <c r="BF4" s="11"/>
      <c r="BG4" s="11" t="s">
        <v>445</v>
      </c>
      <c r="BH4" s="11" t="s">
        <v>446</v>
      </c>
      <c r="BI4" s="11"/>
      <c r="BJ4" s="11"/>
      <c r="BK4" s="11" t="s">
        <v>447</v>
      </c>
      <c r="BL4" s="11"/>
      <c r="BM4" s="11"/>
      <c r="BN4" s="11"/>
      <c r="BO4" s="11"/>
      <c r="BP4" s="11"/>
      <c r="BQ4" s="11" t="s">
        <v>360</v>
      </c>
      <c r="BR4" s="11" t="s">
        <v>360</v>
      </c>
      <c r="BS4" s="11"/>
      <c r="BT4" s="11"/>
      <c r="BU4" s="11" t="s">
        <v>360</v>
      </c>
      <c r="BV4" s="11" t="s">
        <v>360</v>
      </c>
      <c r="BW4" s="11" t="s">
        <v>360</v>
      </c>
      <c r="BX4" s="11"/>
      <c r="BY4" s="11"/>
      <c r="BZ4" s="11"/>
      <c r="CA4" s="11"/>
      <c r="CB4" s="11"/>
      <c r="CC4" s="11"/>
      <c r="CD4" s="11"/>
      <c r="CE4" s="11"/>
      <c r="CF4" s="11" t="s">
        <v>448</v>
      </c>
      <c r="CG4" s="11" t="s">
        <v>391</v>
      </c>
      <c r="CH4" s="11"/>
      <c r="CI4" s="11"/>
      <c r="CJ4" s="11"/>
      <c r="CK4" s="11"/>
      <c r="CL4" s="11"/>
      <c r="CM4" s="11"/>
      <c r="CN4" s="11"/>
      <c r="CO4" s="11"/>
      <c r="CP4" s="11"/>
      <c r="CQ4" s="11"/>
      <c r="CR4" s="11"/>
      <c r="CS4" s="11"/>
      <c r="CT4" s="11"/>
      <c r="CU4" s="11"/>
      <c r="CV4" s="11"/>
      <c r="CW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t="s">
        <v>449</v>
      </c>
      <c r="EN4" s="11" t="s">
        <v>450</v>
      </c>
      <c r="EO4" s="11" t="s">
        <v>451</v>
      </c>
      <c r="EP4" s="11"/>
      <c r="EQ4" s="11"/>
      <c r="ER4" s="11"/>
      <c r="ES4" s="11" t="s">
        <v>452</v>
      </c>
      <c r="ET4" s="11"/>
      <c r="EU4" s="11"/>
      <c r="EV4" s="11"/>
      <c r="EW4" s="11"/>
      <c r="EX4" s="11"/>
      <c r="EY4" s="11"/>
      <c r="EZ4" s="11"/>
      <c r="FA4" s="11"/>
      <c r="FB4" s="11"/>
      <c r="FC4" s="11"/>
      <c r="FD4" s="11"/>
      <c r="FE4" s="11"/>
      <c r="FF4" s="11" t="s">
        <v>453</v>
      </c>
      <c r="FG4" s="11"/>
      <c r="FH4" s="11" t="s">
        <v>403</v>
      </c>
      <c r="FJ4" s="11"/>
      <c r="FK4" s="11"/>
      <c r="FL4" s="11"/>
      <c r="FM4" s="11"/>
      <c r="FN4" s="11"/>
      <c r="FO4" s="11"/>
      <c r="FP4" s="11"/>
      <c r="FQ4" s="11"/>
      <c r="FR4" s="11"/>
      <c r="FS4" s="11"/>
      <c r="FT4" s="11"/>
      <c r="FU4" s="11"/>
      <c r="FV4" s="11"/>
      <c r="FW4" s="11"/>
      <c r="FX4" s="11" t="s">
        <v>77</v>
      </c>
      <c r="FY4" s="11"/>
      <c r="FZ4" s="11"/>
      <c r="GA4" s="11" t="s">
        <v>407</v>
      </c>
      <c r="GB4" s="11" t="s">
        <v>454</v>
      </c>
      <c r="GC4" s="11"/>
      <c r="GD4" s="11"/>
      <c r="GE4" s="11"/>
      <c r="GF4" s="11"/>
      <c r="GG4" s="11"/>
      <c r="GH4" s="11"/>
      <c r="GI4" s="11"/>
      <c r="GJ4" s="11"/>
      <c r="GK4" s="11" t="s">
        <v>455</v>
      </c>
      <c r="GL4" s="11" t="s">
        <v>456</v>
      </c>
      <c r="GM4" s="11"/>
      <c r="GN4" s="11"/>
      <c r="GO4" s="11"/>
      <c r="GP4" s="11" t="s">
        <v>408</v>
      </c>
      <c r="GQ4" s="11"/>
      <c r="GR4" s="11"/>
      <c r="GS4" s="11"/>
      <c r="GT4" s="11"/>
      <c r="GU4" s="11"/>
      <c r="GV4" s="11"/>
      <c r="GW4" s="11"/>
      <c r="GX4" s="11"/>
      <c r="GY4" s="11"/>
      <c r="GZ4" s="11"/>
      <c r="HA4" s="11" t="s">
        <v>77</v>
      </c>
      <c r="HB4" s="11"/>
      <c r="HC4" s="11"/>
      <c r="HD4" s="11"/>
      <c r="HE4" s="11"/>
      <c r="HF4" s="11"/>
      <c r="HG4" s="11"/>
      <c r="HH4" s="11" t="s">
        <v>457</v>
      </c>
      <c r="HI4" s="11"/>
      <c r="HJ4" s="11"/>
      <c r="HK4" s="11"/>
      <c r="HL4" s="11"/>
      <c r="HM4" s="11"/>
      <c r="HN4" s="11"/>
      <c r="HO4" s="11"/>
      <c r="HP4" s="11"/>
      <c r="HQ4" s="11"/>
      <c r="HS4" s="11"/>
      <c r="HT4" s="11"/>
      <c r="HU4" s="11"/>
      <c r="HV4" s="11"/>
      <c r="HW4" s="11" t="s">
        <v>412</v>
      </c>
      <c r="HX4" s="11"/>
      <c r="HY4" s="11"/>
      <c r="HZ4" s="11"/>
      <c r="IA4" s="11"/>
      <c r="IB4" s="11"/>
      <c r="IC4" s="11"/>
      <c r="ID4" s="11"/>
      <c r="IE4" s="11"/>
      <c r="IF4" s="11"/>
      <c r="IG4" s="11"/>
      <c r="IH4" s="11"/>
      <c r="II4" s="11"/>
      <c r="IJ4" s="11"/>
      <c r="IK4" s="11"/>
      <c r="IL4" s="11"/>
      <c r="IM4" s="11"/>
      <c r="IN4" s="11"/>
      <c r="IO4" s="11" t="s">
        <v>79</v>
      </c>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t="s">
        <v>458</v>
      </c>
      <c r="JQ4" s="11"/>
      <c r="JR4" s="11"/>
      <c r="JS4" s="11"/>
      <c r="JT4" s="11"/>
      <c r="JU4" s="11"/>
      <c r="JV4" s="11"/>
      <c r="JW4" s="11"/>
      <c r="JX4" s="11"/>
      <c r="JY4" s="11"/>
      <c r="JZ4" s="11" t="s">
        <v>78</v>
      </c>
      <c r="KA4" s="11"/>
      <c r="KB4" s="11" t="s">
        <v>459</v>
      </c>
      <c r="KC4" s="11"/>
      <c r="KD4" s="11"/>
      <c r="KE4" s="11"/>
      <c r="KF4" s="11" t="s">
        <v>460</v>
      </c>
      <c r="KG4" s="11"/>
      <c r="KH4" s="11"/>
      <c r="KI4" s="11"/>
      <c r="KJ4" s="11"/>
      <c r="KK4" s="11"/>
      <c r="KL4" s="11"/>
      <c r="KM4" s="11"/>
      <c r="KN4" s="11"/>
      <c r="KO4" s="11"/>
      <c r="KP4" s="11"/>
      <c r="KQ4" s="11"/>
      <c r="KR4" s="11"/>
      <c r="KS4" s="11"/>
      <c r="KT4" s="11"/>
      <c r="KU4" s="11"/>
      <c r="KV4" s="11"/>
      <c r="KW4" s="11"/>
      <c r="KX4" s="11"/>
      <c r="KY4" s="11"/>
      <c r="KZ4" s="11"/>
      <c r="LA4" s="11"/>
      <c r="LB4" s="11"/>
      <c r="LC4" s="11"/>
      <c r="LD4" s="11"/>
      <c r="LE4" s="11"/>
      <c r="LF4" s="11"/>
      <c r="LG4" s="11"/>
      <c r="LH4" s="11"/>
      <c r="LI4" s="11"/>
      <c r="LJ4" s="11"/>
      <c r="LK4" s="11"/>
      <c r="LL4" s="11"/>
      <c r="LM4" s="11"/>
      <c r="LN4" s="11"/>
      <c r="LO4" s="11"/>
      <c r="LP4" s="11"/>
      <c r="LQ4" s="11"/>
      <c r="LR4" s="11"/>
      <c r="LS4" s="11"/>
      <c r="LT4" s="11"/>
      <c r="LU4" s="11"/>
      <c r="LV4" s="11"/>
      <c r="LW4" s="11"/>
      <c r="LX4" s="11" t="s">
        <v>461</v>
      </c>
      <c r="LY4" s="11" t="n">
        <f aca="false">253</f>
        <v>253</v>
      </c>
      <c r="LZ4" s="11" t="s">
        <v>462</v>
      </c>
      <c r="MA4" s="11" t="s">
        <v>418</v>
      </c>
      <c r="MB4" s="11"/>
      <c r="MC4" s="11" t="s">
        <v>463</v>
      </c>
      <c r="MD4" s="11"/>
      <c r="ME4" s="11"/>
      <c r="MF4" s="11" t="s">
        <v>464</v>
      </c>
      <c r="MH4" s="11"/>
      <c r="MI4" s="11"/>
      <c r="MJ4" s="11"/>
      <c r="MK4" s="11"/>
      <c r="ML4" s="11"/>
      <c r="MM4" s="11"/>
      <c r="MN4" s="11" t="s">
        <v>465</v>
      </c>
      <c r="MO4" s="11"/>
      <c r="MP4" s="11"/>
      <c r="MQ4" s="11"/>
      <c r="MR4" s="11" t="s">
        <v>466</v>
      </c>
      <c r="MS4" s="11"/>
      <c r="MT4" s="11" t="s">
        <v>467</v>
      </c>
      <c r="MU4" s="11"/>
      <c r="MV4" s="11"/>
      <c r="MW4" s="11"/>
      <c r="MX4" s="11"/>
      <c r="MY4" s="11" t="s">
        <v>468</v>
      </c>
      <c r="MZ4" s="11"/>
      <c r="NA4" s="11"/>
      <c r="NB4" s="11"/>
      <c r="NC4" s="11" t="s">
        <v>469</v>
      </c>
      <c r="ND4" s="11"/>
      <c r="NE4" s="11" t="s">
        <v>470</v>
      </c>
      <c r="NF4" s="11"/>
      <c r="NG4" s="11"/>
      <c r="NH4" s="11"/>
      <c r="NI4" s="11" t="s">
        <v>471</v>
      </c>
      <c r="NJ4" s="11" t="s">
        <v>407</v>
      </c>
      <c r="NK4" s="11"/>
      <c r="NL4" s="11"/>
      <c r="NM4" s="11"/>
      <c r="NN4" s="11"/>
      <c r="NO4" s="11"/>
      <c r="NP4" s="11" t="s">
        <v>408</v>
      </c>
      <c r="NQ4" s="11"/>
      <c r="NR4" s="11"/>
      <c r="NS4" s="11"/>
      <c r="NT4" s="11"/>
      <c r="NU4" s="11"/>
      <c r="NV4" s="11"/>
      <c r="NW4" s="11"/>
      <c r="NX4" s="11" t="s">
        <v>472</v>
      </c>
      <c r="NY4" s="11" t="s">
        <v>428</v>
      </c>
      <c r="NZ4" s="11" t="s">
        <v>429</v>
      </c>
      <c r="OA4" s="11"/>
      <c r="OB4" s="11"/>
      <c r="OC4" s="11"/>
      <c r="OD4" s="11"/>
      <c r="OE4" s="11"/>
      <c r="OF4" s="11"/>
      <c r="OG4" s="11"/>
      <c r="OH4" s="11"/>
      <c r="OJ4" s="11"/>
      <c r="OK4" s="11"/>
      <c r="OL4" s="11"/>
      <c r="OM4" s="11"/>
    </row>
    <row r="5" customFormat="false" ht="14.25" hidden="false" customHeight="true" outlineLevel="0" collapsed="false">
      <c r="A5" s="11" t="s">
        <v>473</v>
      </c>
      <c r="B5" s="11" t="s">
        <v>360</v>
      </c>
      <c r="C5" s="11" t="s">
        <v>474</v>
      </c>
      <c r="D5" s="11" t="s">
        <v>475</v>
      </c>
      <c r="E5" s="11" t="s">
        <v>476</v>
      </c>
      <c r="F5" s="11" t="s">
        <v>360</v>
      </c>
      <c r="G5" s="11"/>
      <c r="H5" s="11"/>
      <c r="I5" s="11"/>
      <c r="J5" s="11"/>
      <c r="K5" s="11"/>
      <c r="L5" s="11"/>
      <c r="M5" s="11"/>
      <c r="N5" s="12" t="s">
        <v>477</v>
      </c>
      <c r="O5" s="11"/>
      <c r="P5" s="11"/>
      <c r="R5" s="11" t="s">
        <v>370</v>
      </c>
      <c r="S5" s="11"/>
      <c r="T5" s="11" t="s">
        <v>371</v>
      </c>
      <c r="U5" s="11"/>
      <c r="V5" s="11"/>
      <c r="W5" s="11"/>
      <c r="X5" s="11"/>
      <c r="Y5" s="11"/>
      <c r="Z5" s="11"/>
      <c r="AA5" s="11"/>
      <c r="AB5" s="11"/>
      <c r="AC5" s="11"/>
      <c r="AD5" s="11"/>
      <c r="AE5" s="11" t="s">
        <v>435</v>
      </c>
      <c r="AF5" s="11" t="s">
        <v>478</v>
      </c>
      <c r="AG5" s="11" t="s">
        <v>479</v>
      </c>
      <c r="AH5" s="11"/>
      <c r="AI5" s="11" t="s">
        <v>375</v>
      </c>
      <c r="AJ5" s="11" t="s">
        <v>376</v>
      </c>
      <c r="AK5" s="11" t="s">
        <v>437</v>
      </c>
      <c r="AL5" s="11" t="s">
        <v>438</v>
      </c>
      <c r="AM5" s="11" t="s">
        <v>480</v>
      </c>
      <c r="AN5" s="11"/>
      <c r="AO5" s="11"/>
      <c r="AP5" s="11"/>
      <c r="AQ5" s="11"/>
      <c r="AR5" s="11"/>
      <c r="AS5" s="11" t="s">
        <v>481</v>
      </c>
      <c r="AT5" s="11" t="s">
        <v>482</v>
      </c>
      <c r="AU5" s="11" t="s">
        <v>483</v>
      </c>
      <c r="AV5" s="11"/>
      <c r="AW5" s="11" t="s">
        <v>375</v>
      </c>
      <c r="AX5" s="11"/>
      <c r="AY5" s="11" t="s">
        <v>437</v>
      </c>
      <c r="AZ5" s="11" t="s">
        <v>484</v>
      </c>
      <c r="BA5" s="11" t="s">
        <v>485</v>
      </c>
      <c r="BB5" s="11" t="s">
        <v>486</v>
      </c>
      <c r="BD5" s="11"/>
      <c r="BE5" s="11"/>
      <c r="BF5" s="11"/>
      <c r="BG5" s="11" t="s">
        <v>487</v>
      </c>
      <c r="BH5" s="11" t="s">
        <v>488</v>
      </c>
      <c r="BI5" s="11"/>
      <c r="BJ5" s="11" t="s">
        <v>489</v>
      </c>
      <c r="BK5" s="11" t="s">
        <v>388</v>
      </c>
      <c r="BL5" s="11"/>
      <c r="BM5" s="11"/>
      <c r="BN5" s="11"/>
      <c r="BO5" s="11"/>
      <c r="BP5" s="11"/>
      <c r="BQ5" s="11" t="s">
        <v>360</v>
      </c>
      <c r="BR5" s="11" t="s">
        <v>360</v>
      </c>
      <c r="BS5" s="11"/>
      <c r="BT5" s="11"/>
      <c r="BU5" s="11" t="s">
        <v>360</v>
      </c>
      <c r="BV5" s="11" t="s">
        <v>360</v>
      </c>
      <c r="BW5" s="11" t="s">
        <v>360</v>
      </c>
      <c r="BX5" s="11"/>
      <c r="BY5" s="11"/>
      <c r="BZ5" s="11"/>
      <c r="CA5" s="11"/>
      <c r="CB5" s="11"/>
      <c r="CC5" s="11"/>
      <c r="CD5" s="11"/>
      <c r="CE5" s="11"/>
      <c r="CF5" s="11" t="s">
        <v>77</v>
      </c>
      <c r="CG5" s="11"/>
      <c r="CH5" s="11"/>
      <c r="CI5" s="11"/>
      <c r="CJ5" s="11"/>
      <c r="CK5" s="11"/>
      <c r="CL5" s="11"/>
      <c r="CM5" s="11"/>
      <c r="CN5" s="11"/>
      <c r="CO5" s="11"/>
      <c r="CP5" s="11"/>
      <c r="CQ5" s="11"/>
      <c r="CR5" s="11"/>
      <c r="CS5" s="11"/>
      <c r="CT5" s="11"/>
      <c r="CU5" s="11"/>
      <c r="CV5" s="11"/>
      <c r="CW5" s="11"/>
      <c r="CY5" s="11" t="s">
        <v>490</v>
      </c>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t="s">
        <v>458</v>
      </c>
      <c r="EE5" s="11"/>
      <c r="EF5" s="11"/>
      <c r="EG5" s="11"/>
      <c r="EH5" s="11"/>
      <c r="EI5" s="11"/>
      <c r="EJ5" s="11"/>
      <c r="EK5" s="11"/>
      <c r="EL5" s="11"/>
      <c r="EM5" s="11" t="s">
        <v>491</v>
      </c>
      <c r="EN5" s="11" t="s">
        <v>400</v>
      </c>
      <c r="EO5" s="11"/>
      <c r="EP5" s="11"/>
      <c r="EQ5" s="11"/>
      <c r="ER5" s="11"/>
      <c r="ES5" s="11" t="s">
        <v>492</v>
      </c>
      <c r="ET5" s="11"/>
      <c r="EU5" s="11"/>
      <c r="EV5" s="11"/>
      <c r="EW5" s="11"/>
      <c r="EX5" s="11"/>
      <c r="EY5" s="11"/>
      <c r="EZ5" s="11"/>
      <c r="FA5" s="11"/>
      <c r="FB5" s="11"/>
      <c r="FC5" s="11"/>
      <c r="FD5" s="11"/>
      <c r="FE5" s="11"/>
      <c r="FF5" s="11" t="s">
        <v>112</v>
      </c>
      <c r="FG5" s="11"/>
      <c r="FH5" s="11" t="s">
        <v>403</v>
      </c>
      <c r="FJ5" s="11"/>
      <c r="FK5" s="11"/>
      <c r="FL5" s="11"/>
      <c r="FM5" s="11"/>
      <c r="FN5" s="11"/>
      <c r="FO5" s="11"/>
      <c r="FP5" s="11"/>
      <c r="FQ5" s="11"/>
      <c r="FR5" s="11"/>
      <c r="FS5" s="11"/>
      <c r="FT5" s="11"/>
      <c r="FU5" s="11"/>
      <c r="FV5" s="11"/>
      <c r="FW5" s="11"/>
      <c r="FX5" s="11" t="s">
        <v>77</v>
      </c>
      <c r="FY5" s="11"/>
      <c r="FZ5" s="11"/>
      <c r="GA5" s="11" t="s">
        <v>407</v>
      </c>
      <c r="GB5" s="11" t="s">
        <v>493</v>
      </c>
      <c r="GC5" s="11"/>
      <c r="GD5" s="11"/>
      <c r="GE5" s="11"/>
      <c r="GF5" s="11"/>
      <c r="GG5" s="11" t="s">
        <v>494</v>
      </c>
      <c r="GH5" s="11"/>
      <c r="GI5" s="11"/>
      <c r="GJ5" s="11"/>
      <c r="GK5" s="11"/>
      <c r="GL5" s="11" t="s">
        <v>407</v>
      </c>
      <c r="GM5" s="11"/>
      <c r="GN5" s="11"/>
      <c r="GO5" s="11"/>
      <c r="GP5" s="11" t="s">
        <v>408</v>
      </c>
      <c r="GQ5" s="11"/>
      <c r="GR5" s="11"/>
      <c r="GS5" s="11"/>
      <c r="GT5" s="11"/>
      <c r="GU5" s="11"/>
      <c r="GV5" s="11"/>
      <c r="GW5" s="11"/>
      <c r="GX5" s="11"/>
      <c r="GY5" s="11"/>
      <c r="GZ5" s="11" t="s">
        <v>409</v>
      </c>
      <c r="HA5" s="11" t="s">
        <v>77</v>
      </c>
      <c r="HB5" s="11"/>
      <c r="HC5" s="11"/>
      <c r="HD5" s="11"/>
      <c r="HE5" s="11"/>
      <c r="HF5" s="11"/>
      <c r="HG5" s="11"/>
      <c r="HH5" s="11" t="s">
        <v>495</v>
      </c>
      <c r="HI5" s="11"/>
      <c r="HJ5" s="11"/>
      <c r="HK5" s="11"/>
      <c r="HL5" s="11"/>
      <c r="HM5" s="11"/>
      <c r="HN5" s="11"/>
      <c r="HO5" s="11"/>
      <c r="HP5" s="11"/>
      <c r="HQ5" s="11"/>
      <c r="HS5" s="11"/>
      <c r="HT5" s="11"/>
      <c r="HU5" s="11"/>
      <c r="HV5" s="11"/>
      <c r="HW5" s="11" t="s">
        <v>412</v>
      </c>
      <c r="HX5" s="11"/>
      <c r="HY5" s="11"/>
      <c r="HZ5" s="11"/>
      <c r="IA5" s="11"/>
      <c r="IB5" s="11"/>
      <c r="IC5" s="11"/>
      <c r="ID5" s="11"/>
      <c r="IE5" s="11"/>
      <c r="IF5" s="11"/>
      <c r="IG5" s="11"/>
      <c r="IH5" s="11"/>
      <c r="II5" s="11"/>
      <c r="IJ5" s="11"/>
      <c r="IK5" s="11"/>
      <c r="IL5" s="11"/>
      <c r="IM5" s="11"/>
      <c r="IN5" s="11"/>
      <c r="IO5" s="11" t="s">
        <v>79</v>
      </c>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t="s">
        <v>496</v>
      </c>
      <c r="JS5" s="11"/>
      <c r="JT5" s="11"/>
      <c r="JU5" s="11" t="s">
        <v>497</v>
      </c>
      <c r="JV5" s="11"/>
      <c r="JW5" s="11"/>
      <c r="JX5" s="11"/>
      <c r="JY5" s="11"/>
      <c r="JZ5" s="11"/>
      <c r="KA5" s="11"/>
      <c r="KB5" s="11"/>
      <c r="KC5" s="11"/>
      <c r="KD5" s="11"/>
      <c r="KE5" s="11"/>
      <c r="KF5" s="11"/>
      <c r="KG5" s="11"/>
      <c r="KH5" s="11" t="s">
        <v>498</v>
      </c>
      <c r="KI5" s="11"/>
      <c r="KJ5" s="11"/>
      <c r="KK5" s="11"/>
      <c r="KL5" s="11"/>
      <c r="KM5" s="11"/>
      <c r="KN5" s="11"/>
      <c r="KO5" s="11"/>
      <c r="KP5" s="11"/>
      <c r="KQ5" s="11"/>
      <c r="KR5" s="11"/>
      <c r="KS5" s="11"/>
      <c r="KT5" s="11"/>
      <c r="KU5" s="11"/>
      <c r="KV5" s="11"/>
      <c r="KW5" s="11"/>
      <c r="KX5" s="11"/>
      <c r="KY5" s="11"/>
      <c r="KZ5" s="11"/>
      <c r="LA5" s="11"/>
      <c r="LB5" s="11"/>
      <c r="LC5" s="11"/>
      <c r="LD5" s="11"/>
      <c r="LE5" s="11"/>
      <c r="LF5" s="11" t="s">
        <v>499</v>
      </c>
      <c r="LG5" s="11"/>
      <c r="LH5" s="11"/>
      <c r="LI5" s="11"/>
      <c r="LJ5" s="11"/>
      <c r="LK5" s="11"/>
      <c r="LL5" s="11" t="n">
        <f aca="false">400</f>
        <v>400</v>
      </c>
      <c r="LM5" s="11"/>
      <c r="LN5" s="11" t="s">
        <v>500</v>
      </c>
      <c r="LO5" s="11"/>
      <c r="LP5" s="11"/>
      <c r="LQ5" s="11" t="s">
        <v>501</v>
      </c>
      <c r="LR5" s="11"/>
      <c r="LS5" s="11" t="s">
        <v>502</v>
      </c>
      <c r="LT5" s="11"/>
      <c r="LU5" s="11"/>
      <c r="LV5" s="11"/>
      <c r="LW5" s="11"/>
      <c r="LX5" s="11"/>
      <c r="LY5" s="11"/>
      <c r="LZ5" s="11" t="s">
        <v>503</v>
      </c>
      <c r="MA5" s="11"/>
      <c r="MB5" s="11" t="s">
        <v>504</v>
      </c>
      <c r="MC5" s="11"/>
      <c r="MD5" s="11"/>
      <c r="ME5" s="11"/>
      <c r="MF5" s="11" t="s">
        <v>505</v>
      </c>
      <c r="MH5" s="11"/>
      <c r="MI5" s="11"/>
      <c r="MJ5" s="11"/>
      <c r="MK5" s="11"/>
      <c r="ML5" s="11"/>
      <c r="MM5" s="11"/>
      <c r="MN5" s="11" t="s">
        <v>506</v>
      </c>
      <c r="MO5" s="11"/>
      <c r="MP5" s="11"/>
      <c r="MQ5" s="11"/>
      <c r="MR5" s="11" t="s">
        <v>507</v>
      </c>
      <c r="MS5" s="11"/>
      <c r="MT5" s="11"/>
      <c r="MU5" s="11"/>
      <c r="MV5" s="11"/>
      <c r="MW5" s="11"/>
      <c r="MX5" s="11"/>
      <c r="MY5" s="11" t="s">
        <v>508</v>
      </c>
      <c r="MZ5" s="11"/>
      <c r="NA5" s="11"/>
      <c r="NB5" s="11"/>
      <c r="NC5" s="11" t="s">
        <v>509</v>
      </c>
      <c r="ND5" s="11"/>
      <c r="NE5" s="11" t="s">
        <v>510</v>
      </c>
      <c r="NF5" s="11" t="s">
        <v>511</v>
      </c>
      <c r="NG5" s="11"/>
      <c r="NH5" s="11"/>
      <c r="NI5" s="11" t="s">
        <v>512</v>
      </c>
      <c r="NJ5" s="11" t="s">
        <v>407</v>
      </c>
      <c r="NK5" s="11"/>
      <c r="NL5" s="11"/>
      <c r="NM5" s="11"/>
      <c r="NN5" s="11"/>
      <c r="NO5" s="11"/>
      <c r="NP5" s="11" t="s">
        <v>408</v>
      </c>
      <c r="NQ5" s="11"/>
      <c r="NR5" s="11"/>
      <c r="NS5" s="11"/>
      <c r="NT5" s="11"/>
      <c r="NU5" s="11"/>
      <c r="NV5" s="11"/>
      <c r="NW5" s="11"/>
      <c r="NX5" s="11" t="s">
        <v>472</v>
      </c>
      <c r="NY5" s="11" t="s">
        <v>428</v>
      </c>
      <c r="NZ5" s="11" t="s">
        <v>513</v>
      </c>
      <c r="OA5" s="11"/>
      <c r="OB5" s="11"/>
      <c r="OC5" s="11"/>
      <c r="OD5" s="11"/>
      <c r="OE5" s="11"/>
      <c r="OF5" s="11"/>
      <c r="OG5" s="11"/>
      <c r="OH5" s="11"/>
      <c r="OJ5" s="11"/>
      <c r="OK5" s="11"/>
      <c r="OL5" s="11"/>
      <c r="OM5" s="11"/>
    </row>
    <row r="6" customFormat="false" ht="14.25" hidden="false" customHeight="true" outlineLevel="0" collapsed="false">
      <c r="A6" s="11" t="s">
        <v>514</v>
      </c>
      <c r="B6" s="11" t="s">
        <v>360</v>
      </c>
      <c r="C6" s="11" t="s">
        <v>515</v>
      </c>
      <c r="D6" s="11" t="s">
        <v>516</v>
      </c>
      <c r="E6" s="11" t="s">
        <v>517</v>
      </c>
      <c r="F6" s="11" t="s">
        <v>360</v>
      </c>
      <c r="G6" s="11"/>
      <c r="H6" s="11"/>
      <c r="I6" s="11"/>
      <c r="J6" s="11"/>
      <c r="K6" s="11"/>
      <c r="L6" s="11"/>
      <c r="M6" s="11"/>
      <c r="N6" s="11"/>
      <c r="O6" s="11"/>
      <c r="P6" s="11"/>
      <c r="R6" s="11"/>
      <c r="S6" s="11"/>
      <c r="T6" s="11" t="s">
        <v>371</v>
      </c>
      <c r="U6" s="11" t="s">
        <v>518</v>
      </c>
      <c r="V6" s="11" t="s">
        <v>519</v>
      </c>
      <c r="W6" s="11" t="s">
        <v>520</v>
      </c>
      <c r="X6" s="11"/>
      <c r="Y6" s="11"/>
      <c r="Z6" s="11"/>
      <c r="AA6" s="11"/>
      <c r="AB6" s="11"/>
      <c r="AC6" s="12" t="s">
        <v>521</v>
      </c>
      <c r="AD6" s="11"/>
      <c r="AE6" s="11" t="s">
        <v>522</v>
      </c>
      <c r="AF6" s="11" t="s">
        <v>523</v>
      </c>
      <c r="AG6" s="11" t="s">
        <v>524</v>
      </c>
      <c r="AH6" s="11"/>
      <c r="AI6" s="11" t="s">
        <v>375</v>
      </c>
      <c r="AJ6" s="11" t="s">
        <v>376</v>
      </c>
      <c r="AK6" s="11" t="s">
        <v>437</v>
      </c>
      <c r="AL6" s="11" t="s">
        <v>525</v>
      </c>
      <c r="AM6" s="11" t="s">
        <v>526</v>
      </c>
      <c r="AN6" s="11"/>
      <c r="AO6" s="11"/>
      <c r="AP6" s="11"/>
      <c r="AQ6" s="11"/>
      <c r="AR6" s="11"/>
      <c r="AS6" s="11"/>
      <c r="AT6" s="11"/>
      <c r="AU6" s="11"/>
      <c r="AV6" s="11"/>
      <c r="AW6" s="11"/>
      <c r="AX6" s="11"/>
      <c r="AY6" s="11" t="s">
        <v>377</v>
      </c>
      <c r="AZ6" s="11" t="s">
        <v>527</v>
      </c>
      <c r="BA6" s="11"/>
      <c r="BB6" s="11" t="s">
        <v>528</v>
      </c>
      <c r="BD6" s="11"/>
      <c r="BE6" s="11"/>
      <c r="BF6" s="11"/>
      <c r="BG6" s="11" t="s">
        <v>529</v>
      </c>
      <c r="BH6" s="11" t="s">
        <v>530</v>
      </c>
      <c r="BI6" s="11"/>
      <c r="BJ6" s="11"/>
      <c r="BK6" s="11" t="s">
        <v>531</v>
      </c>
      <c r="BL6" s="11"/>
      <c r="BM6" s="11"/>
      <c r="BN6" s="11"/>
      <c r="BO6" s="11"/>
      <c r="BP6" s="11"/>
      <c r="BQ6" s="11" t="s">
        <v>360</v>
      </c>
      <c r="BR6" s="11" t="s">
        <v>360</v>
      </c>
      <c r="BS6" s="11"/>
      <c r="BT6" s="11"/>
      <c r="BU6" s="11" t="s">
        <v>360</v>
      </c>
      <c r="BV6" s="11" t="s">
        <v>360</v>
      </c>
      <c r="BW6" s="11" t="s">
        <v>360</v>
      </c>
      <c r="BX6" s="11"/>
      <c r="BY6" s="11"/>
      <c r="BZ6" s="11"/>
      <c r="CA6" s="11"/>
      <c r="CB6" s="11"/>
      <c r="CC6" s="11"/>
      <c r="CD6" s="11"/>
      <c r="CE6" s="11" t="s">
        <v>472</v>
      </c>
      <c r="CF6" s="11" t="s">
        <v>77</v>
      </c>
      <c r="CG6" s="11"/>
      <c r="CH6" s="11"/>
      <c r="CI6" s="11"/>
      <c r="CJ6" s="11" t="s">
        <v>532</v>
      </c>
      <c r="CK6" s="11" t="s">
        <v>533</v>
      </c>
      <c r="CL6" s="11" t="s">
        <v>534</v>
      </c>
      <c r="CM6" s="11"/>
      <c r="CN6" s="11"/>
      <c r="CO6" s="11"/>
      <c r="CP6" s="11"/>
      <c r="CQ6" s="11"/>
      <c r="CR6" s="11"/>
      <c r="CS6" s="11"/>
      <c r="CT6" s="11"/>
      <c r="CU6" s="11"/>
      <c r="CV6" s="11"/>
      <c r="CW6" s="11"/>
      <c r="CY6" s="11"/>
      <c r="CZ6" s="11"/>
      <c r="DA6" s="11"/>
      <c r="DB6" s="11" t="s">
        <v>535</v>
      </c>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458</v>
      </c>
      <c r="EE6" s="11"/>
      <c r="EF6" s="11"/>
      <c r="EG6" s="11"/>
      <c r="EH6" s="11"/>
      <c r="EI6" s="11"/>
      <c r="EJ6" s="11"/>
      <c r="EK6" s="11"/>
      <c r="EL6" s="11"/>
      <c r="EM6" s="11" t="s">
        <v>536</v>
      </c>
      <c r="EN6" s="11"/>
      <c r="EO6" s="11"/>
      <c r="EP6" s="11"/>
      <c r="EQ6" s="11"/>
      <c r="ER6" s="11"/>
      <c r="ES6" s="11" t="s">
        <v>537</v>
      </c>
      <c r="ET6" s="11"/>
      <c r="EU6" s="11"/>
      <c r="EV6" s="11"/>
      <c r="EW6" s="11"/>
      <c r="EX6" s="11"/>
      <c r="EY6" s="11"/>
      <c r="EZ6" s="11"/>
      <c r="FA6" s="11"/>
      <c r="FB6" s="11"/>
      <c r="FC6" s="11"/>
      <c r="FD6" s="11"/>
      <c r="FE6" s="11"/>
      <c r="FF6" s="11" t="s">
        <v>112</v>
      </c>
      <c r="FG6" s="11"/>
      <c r="FH6" s="11" t="s">
        <v>403</v>
      </c>
      <c r="FJ6" s="11"/>
      <c r="FK6" s="11"/>
      <c r="FL6" s="11"/>
      <c r="FM6" s="11"/>
      <c r="FN6" s="11"/>
      <c r="FO6" s="11"/>
      <c r="FP6" s="11"/>
      <c r="FQ6" s="11"/>
      <c r="FR6" s="11"/>
      <c r="FS6" s="11"/>
      <c r="FT6" s="11"/>
      <c r="FU6" s="11"/>
      <c r="FV6" s="11"/>
      <c r="FW6" s="11"/>
      <c r="FX6" s="11" t="s">
        <v>77</v>
      </c>
      <c r="FY6" s="11"/>
      <c r="FZ6" s="11"/>
      <c r="GA6" s="11" t="s">
        <v>538</v>
      </c>
      <c r="GB6" s="11"/>
      <c r="GC6" s="11"/>
      <c r="GD6" s="11"/>
      <c r="GE6" s="11"/>
      <c r="GF6" s="11"/>
      <c r="GG6" s="11"/>
      <c r="GH6" s="11"/>
      <c r="GI6" s="11"/>
      <c r="GJ6" s="11"/>
      <c r="GK6" s="11"/>
      <c r="GL6" s="11" t="s">
        <v>539</v>
      </c>
      <c r="GM6" s="11"/>
      <c r="GN6" s="11"/>
      <c r="GO6" s="11"/>
      <c r="GP6" s="11" t="s">
        <v>540</v>
      </c>
      <c r="GQ6" s="11"/>
      <c r="GR6" s="11"/>
      <c r="GS6" s="11"/>
      <c r="GT6" s="11"/>
      <c r="GU6" s="11"/>
      <c r="GV6" s="11"/>
      <c r="GW6" s="11"/>
      <c r="GX6" s="11"/>
      <c r="GY6" s="11"/>
      <c r="GZ6" s="11"/>
      <c r="HA6" s="11"/>
      <c r="HB6" s="11"/>
      <c r="HC6" s="11"/>
      <c r="HD6" s="11"/>
      <c r="HE6" s="11"/>
      <c r="HF6" s="11"/>
      <c r="HG6" s="11"/>
      <c r="HH6" s="11" t="s">
        <v>541</v>
      </c>
      <c r="HI6" s="11"/>
      <c r="HJ6" s="11"/>
      <c r="HK6" s="11"/>
      <c r="HL6" s="11"/>
      <c r="HM6" s="11"/>
      <c r="HN6" s="11"/>
      <c r="HO6" s="11"/>
      <c r="HP6" s="11"/>
      <c r="HQ6" s="11"/>
      <c r="HS6" s="11"/>
      <c r="HT6" s="11"/>
      <c r="HU6" s="11"/>
      <c r="HV6" s="11"/>
      <c r="HW6" s="11" t="s">
        <v>412</v>
      </c>
      <c r="HX6" s="11"/>
      <c r="HY6" s="11"/>
      <c r="HZ6" s="11"/>
      <c r="IA6" s="11"/>
      <c r="IB6" s="11"/>
      <c r="IC6" s="11"/>
      <c r="ID6" s="11"/>
      <c r="IE6" s="11"/>
      <c r="IF6" s="11"/>
      <c r="IG6" s="11"/>
      <c r="IH6" s="11"/>
      <c r="II6" s="11"/>
      <c r="IJ6" s="11"/>
      <c r="IK6" s="11"/>
      <c r="IL6" s="11"/>
      <c r="IM6" s="11"/>
      <c r="IN6" s="11"/>
      <c r="IO6" s="11" t="s">
        <v>79</v>
      </c>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t="s">
        <v>78</v>
      </c>
      <c r="KA6" s="11"/>
      <c r="KB6" s="11"/>
      <c r="KC6" s="11"/>
      <c r="KD6" s="11"/>
      <c r="KE6" s="11"/>
      <c r="KF6" s="11"/>
      <c r="KG6" s="11"/>
      <c r="KH6" s="11" t="s">
        <v>542</v>
      </c>
      <c r="KI6" s="11"/>
      <c r="KJ6" s="11"/>
      <c r="KK6" s="11"/>
      <c r="KL6" s="11" t="s">
        <v>543</v>
      </c>
      <c r="KM6" s="11"/>
      <c r="KN6" s="11"/>
      <c r="KO6" s="11"/>
      <c r="KP6" s="11"/>
      <c r="KQ6" s="11"/>
      <c r="KR6" s="11"/>
      <c r="KS6" s="11"/>
      <c r="KT6" s="11"/>
      <c r="KU6" s="11"/>
      <c r="KV6" s="11"/>
      <c r="KW6" s="11"/>
      <c r="KX6" s="11"/>
      <c r="KY6" s="11"/>
      <c r="KZ6" s="11"/>
      <c r="LA6" s="11"/>
      <c r="LB6" s="11"/>
      <c r="LC6" s="11"/>
      <c r="LD6" s="11"/>
      <c r="LE6" s="11"/>
      <c r="LF6" s="11"/>
      <c r="LG6" s="11"/>
      <c r="LH6" s="11"/>
      <c r="LI6" s="11"/>
      <c r="LJ6" s="11"/>
      <c r="LK6" s="11"/>
      <c r="LL6" s="11"/>
      <c r="LM6" s="11"/>
      <c r="LN6" s="11" t="s">
        <v>544</v>
      </c>
      <c r="LO6" s="11" t="s">
        <v>545</v>
      </c>
      <c r="LP6" s="11"/>
      <c r="LQ6" s="11"/>
      <c r="LR6" s="11"/>
      <c r="LS6" s="11"/>
      <c r="LT6" s="11"/>
      <c r="LU6" s="11"/>
      <c r="LV6" s="11"/>
      <c r="LW6" s="11"/>
      <c r="LX6" s="11" t="s">
        <v>546</v>
      </c>
      <c r="LY6" s="11"/>
      <c r="LZ6" s="11" t="s">
        <v>547</v>
      </c>
      <c r="MA6" s="11" t="s">
        <v>548</v>
      </c>
      <c r="MB6" s="11"/>
      <c r="MC6" s="11"/>
      <c r="MD6" s="11" t="s">
        <v>549</v>
      </c>
      <c r="ME6" s="11"/>
      <c r="MF6" s="11" t="s">
        <v>506</v>
      </c>
      <c r="MH6" s="11" t="s">
        <v>550</v>
      </c>
      <c r="MI6" s="11"/>
      <c r="MJ6" s="11"/>
      <c r="MK6" s="11"/>
      <c r="ML6" s="11"/>
      <c r="MM6" s="11"/>
      <c r="MN6" s="11"/>
      <c r="MO6" s="11"/>
      <c r="MP6" s="11"/>
      <c r="MQ6" s="11"/>
      <c r="MR6" s="11" t="s">
        <v>551</v>
      </c>
      <c r="MS6" s="11"/>
      <c r="MT6" s="11"/>
      <c r="MU6" s="11"/>
      <c r="MV6" s="11"/>
      <c r="MW6" s="11"/>
      <c r="MX6" s="11"/>
      <c r="MY6" s="11" t="s">
        <v>552</v>
      </c>
      <c r="MZ6" s="11"/>
      <c r="NA6" s="11" t="s">
        <v>553</v>
      </c>
      <c r="NB6" s="11"/>
      <c r="NC6" s="11" t="s">
        <v>554</v>
      </c>
      <c r="ND6" s="11"/>
      <c r="NE6" s="11"/>
      <c r="NF6" s="11"/>
      <c r="NG6" s="11"/>
      <c r="NH6" s="11"/>
      <c r="NI6" s="11" t="s">
        <v>555</v>
      </c>
      <c r="NJ6" s="11" t="s">
        <v>407</v>
      </c>
      <c r="NK6" s="11"/>
      <c r="NL6" s="11"/>
      <c r="NM6" s="11"/>
      <c r="NN6" s="11"/>
      <c r="NO6" s="11"/>
      <c r="NP6" s="11" t="s">
        <v>408</v>
      </c>
      <c r="NQ6" s="11"/>
      <c r="NR6" s="11"/>
      <c r="NS6" s="11"/>
      <c r="NT6" s="11"/>
      <c r="NU6" s="11"/>
      <c r="NV6" s="11"/>
      <c r="NW6" s="11"/>
      <c r="NX6" s="11" t="s">
        <v>472</v>
      </c>
      <c r="NY6" s="11"/>
      <c r="NZ6" s="11" t="s">
        <v>429</v>
      </c>
      <c r="OA6" s="11"/>
      <c r="OB6" s="11"/>
      <c r="OC6" s="11"/>
      <c r="OD6" s="11"/>
      <c r="OE6" s="11"/>
      <c r="OF6" s="11"/>
      <c r="OG6" s="11"/>
      <c r="OH6" s="11"/>
      <c r="OJ6" s="11"/>
      <c r="OK6" s="11"/>
      <c r="OL6" s="11"/>
      <c r="OM6" s="11"/>
    </row>
    <row r="7" customFormat="false" ht="14.25" hidden="false" customHeight="true" outlineLevel="0" collapsed="false">
      <c r="A7" s="11" t="s">
        <v>556</v>
      </c>
      <c r="B7" s="11" t="s">
        <v>360</v>
      </c>
      <c r="C7" s="11" t="s">
        <v>557</v>
      </c>
      <c r="D7" s="11" t="s">
        <v>558</v>
      </c>
      <c r="E7" s="11" t="s">
        <v>559</v>
      </c>
      <c r="F7" s="11" t="s">
        <v>560</v>
      </c>
      <c r="G7" s="11" t="s">
        <v>561</v>
      </c>
      <c r="H7" s="11" t="s">
        <v>562</v>
      </c>
      <c r="I7" s="11" t="s">
        <v>563</v>
      </c>
      <c r="J7" s="11" t="s">
        <v>564</v>
      </c>
      <c r="K7" s="11"/>
      <c r="L7" s="11" t="s">
        <v>565</v>
      </c>
      <c r="M7" s="11"/>
      <c r="N7" s="11" t="s">
        <v>566</v>
      </c>
      <c r="O7" s="11" t="s">
        <v>567</v>
      </c>
      <c r="P7" s="11"/>
      <c r="R7" s="11" t="s">
        <v>568</v>
      </c>
      <c r="S7" s="11"/>
      <c r="T7" s="11" t="s">
        <v>569</v>
      </c>
      <c r="U7" s="11" t="s">
        <v>570</v>
      </c>
      <c r="V7" s="11" t="s">
        <v>571</v>
      </c>
      <c r="W7" s="11" t="s">
        <v>572</v>
      </c>
      <c r="X7" s="11" t="s">
        <v>573</v>
      </c>
      <c r="Y7" s="11" t="s">
        <v>574</v>
      </c>
      <c r="Z7" s="11" t="s">
        <v>409</v>
      </c>
      <c r="AA7" s="11" t="s">
        <v>575</v>
      </c>
      <c r="AB7" s="11" t="s">
        <v>576</v>
      </c>
      <c r="AC7" s="11" t="s">
        <v>577</v>
      </c>
      <c r="AD7" s="11" t="s">
        <v>578</v>
      </c>
      <c r="AE7" s="11" t="s">
        <v>579</v>
      </c>
      <c r="AF7" s="11" t="s">
        <v>580</v>
      </c>
      <c r="AG7" s="11" t="s">
        <v>374</v>
      </c>
      <c r="AH7" s="11" t="s">
        <v>581</v>
      </c>
      <c r="AI7" s="11" t="s">
        <v>582</v>
      </c>
      <c r="AJ7" s="11" t="s">
        <v>583</v>
      </c>
      <c r="AK7" s="11" t="s">
        <v>584</v>
      </c>
      <c r="AL7" s="11" t="s">
        <v>438</v>
      </c>
      <c r="AM7" s="11" t="s">
        <v>585</v>
      </c>
      <c r="AN7" s="11"/>
      <c r="AO7" s="11"/>
      <c r="AP7" s="11"/>
      <c r="AQ7" s="11"/>
      <c r="AR7" s="11"/>
      <c r="AS7" s="11" t="s">
        <v>586</v>
      </c>
      <c r="AT7" s="11" t="s">
        <v>587</v>
      </c>
      <c r="AU7" s="11" t="s">
        <v>374</v>
      </c>
      <c r="AV7" s="11" t="s">
        <v>588</v>
      </c>
      <c r="AW7" s="11" t="s">
        <v>589</v>
      </c>
      <c r="AX7" s="11" t="s">
        <v>590</v>
      </c>
      <c r="AY7" s="11" t="s">
        <v>437</v>
      </c>
      <c r="AZ7" s="11" t="s">
        <v>591</v>
      </c>
      <c r="BA7" s="11" t="s">
        <v>592</v>
      </c>
      <c r="BB7" s="11"/>
      <c r="BD7" s="11"/>
      <c r="BE7" s="11"/>
      <c r="BF7" s="11"/>
      <c r="BG7" s="11" t="s">
        <v>593</v>
      </c>
      <c r="BH7" s="11" t="s">
        <v>594</v>
      </c>
      <c r="BI7" s="11"/>
      <c r="BJ7" s="11"/>
      <c r="BK7" s="11"/>
      <c r="BL7" s="11"/>
      <c r="BM7" s="11"/>
      <c r="BN7" s="11" t="s">
        <v>595</v>
      </c>
      <c r="BO7" s="11"/>
      <c r="BP7" s="11"/>
      <c r="BQ7" s="11" t="s">
        <v>360</v>
      </c>
      <c r="BR7" s="11" t="s">
        <v>596</v>
      </c>
      <c r="BS7" s="11" t="s">
        <v>597</v>
      </c>
      <c r="BT7" s="11"/>
      <c r="BU7" s="11" t="s">
        <v>360</v>
      </c>
      <c r="BV7" s="11" t="s">
        <v>360</v>
      </c>
      <c r="BW7" s="11" t="s">
        <v>360</v>
      </c>
      <c r="BX7" s="11"/>
      <c r="BY7" s="11"/>
      <c r="BZ7" s="11" t="s">
        <v>598</v>
      </c>
      <c r="CA7" s="11"/>
      <c r="CB7" s="11" t="s">
        <v>472</v>
      </c>
      <c r="CC7" s="11"/>
      <c r="CD7" s="11" t="s">
        <v>599</v>
      </c>
      <c r="CE7" s="11"/>
      <c r="CF7" s="11" t="s">
        <v>77</v>
      </c>
      <c r="CG7" s="11"/>
      <c r="CH7" s="11"/>
      <c r="CI7" s="11"/>
      <c r="CJ7" s="11"/>
      <c r="CK7" s="11"/>
      <c r="CL7" s="11"/>
      <c r="CM7" s="11" t="s">
        <v>516</v>
      </c>
      <c r="CN7" s="11" t="s">
        <v>600</v>
      </c>
      <c r="CO7" s="11" t="s">
        <v>516</v>
      </c>
      <c r="CP7" s="11" t="s">
        <v>434</v>
      </c>
      <c r="CQ7" s="11"/>
      <c r="CR7" s="11"/>
      <c r="CS7" s="11"/>
      <c r="CT7" s="11"/>
      <c r="CU7" s="11"/>
      <c r="CV7" s="11"/>
      <c r="CW7" s="11" t="s">
        <v>409</v>
      </c>
      <c r="CY7" s="11"/>
      <c r="CZ7" s="11"/>
      <c r="DA7" s="11"/>
      <c r="DB7" s="11" t="s">
        <v>601</v>
      </c>
      <c r="DC7" s="11" t="s">
        <v>602</v>
      </c>
      <c r="DD7" s="11" t="s">
        <v>603</v>
      </c>
      <c r="DE7" s="11"/>
      <c r="DF7" s="11"/>
      <c r="DG7" s="11"/>
      <c r="DH7" s="11"/>
      <c r="DI7" s="11"/>
      <c r="DJ7" s="11"/>
      <c r="DK7" s="11"/>
      <c r="DL7" s="11"/>
      <c r="DM7" s="11"/>
      <c r="DN7" s="11"/>
      <c r="DO7" s="11"/>
      <c r="DP7" s="11" t="s">
        <v>532</v>
      </c>
      <c r="DQ7" s="11"/>
      <c r="DR7" s="11" t="s">
        <v>516</v>
      </c>
      <c r="DS7" s="11" t="s">
        <v>600</v>
      </c>
      <c r="DT7" s="11"/>
      <c r="DU7" s="11"/>
      <c r="DV7" s="11"/>
      <c r="DW7" s="11"/>
      <c r="DX7" s="11"/>
      <c r="DY7" s="11"/>
      <c r="DZ7" s="11"/>
      <c r="EA7" s="11"/>
      <c r="EB7" s="11"/>
      <c r="EC7" s="11"/>
      <c r="ED7" s="11" t="s">
        <v>458</v>
      </c>
      <c r="EE7" s="11" t="s">
        <v>604</v>
      </c>
      <c r="EF7" s="11" t="s">
        <v>605</v>
      </c>
      <c r="EG7" s="11" t="s">
        <v>603</v>
      </c>
      <c r="EH7" s="11"/>
      <c r="EI7" s="11"/>
      <c r="EJ7" s="11"/>
      <c r="EK7" s="11"/>
      <c r="EL7" s="11"/>
      <c r="EM7" s="11" t="s">
        <v>491</v>
      </c>
      <c r="EN7" s="11" t="s">
        <v>606</v>
      </c>
      <c r="EO7" s="11"/>
      <c r="EP7" s="11"/>
      <c r="EQ7" s="11"/>
      <c r="ER7" s="11"/>
      <c r="ES7" s="11" t="s">
        <v>607</v>
      </c>
      <c r="ET7" s="11"/>
      <c r="EU7" s="11"/>
      <c r="EV7" s="11"/>
      <c r="EW7" s="11"/>
      <c r="EX7" s="11"/>
      <c r="EY7" s="11"/>
      <c r="EZ7" s="11"/>
      <c r="FA7" s="11"/>
      <c r="FB7" s="11"/>
      <c r="FC7" s="11"/>
      <c r="FD7" s="11"/>
      <c r="FE7" s="11"/>
      <c r="FF7" s="11" t="s">
        <v>112</v>
      </c>
      <c r="FG7" s="11" t="s">
        <v>608</v>
      </c>
      <c r="FH7" s="11" t="s">
        <v>403</v>
      </c>
      <c r="FJ7" s="11" t="s">
        <v>609</v>
      </c>
      <c r="FK7" s="11"/>
      <c r="FL7" s="11"/>
      <c r="FM7" s="11"/>
      <c r="FN7" s="11"/>
      <c r="FO7" s="11" t="s">
        <v>610</v>
      </c>
      <c r="FP7" s="11" t="s">
        <v>611</v>
      </c>
      <c r="FQ7" s="11"/>
      <c r="FR7" s="11"/>
      <c r="FS7" s="11"/>
      <c r="FT7" s="11" t="s">
        <v>612</v>
      </c>
      <c r="FU7" s="11"/>
      <c r="FV7" s="11"/>
      <c r="FW7" s="11"/>
      <c r="FX7" s="11" t="s">
        <v>77</v>
      </c>
      <c r="FY7" s="11"/>
      <c r="FZ7" s="11" t="s">
        <v>613</v>
      </c>
      <c r="GA7" s="11" t="s">
        <v>614</v>
      </c>
      <c r="GB7" s="11"/>
      <c r="GC7" s="11"/>
      <c r="GD7" s="11"/>
      <c r="GE7" s="11"/>
      <c r="GF7" s="11"/>
      <c r="GG7" s="11"/>
      <c r="GH7" s="11" t="s">
        <v>615</v>
      </c>
      <c r="GI7" s="11"/>
      <c r="GJ7" s="11"/>
      <c r="GK7" s="11" t="s">
        <v>616</v>
      </c>
      <c r="GL7" s="11" t="s">
        <v>407</v>
      </c>
      <c r="GM7" s="11"/>
      <c r="GN7" s="11"/>
      <c r="GO7" s="11"/>
      <c r="GP7" s="11" t="s">
        <v>408</v>
      </c>
      <c r="GQ7" s="11" t="s">
        <v>617</v>
      </c>
      <c r="GR7" s="11"/>
      <c r="GS7" s="11"/>
      <c r="GT7" s="11"/>
      <c r="GU7" s="11"/>
      <c r="GV7" s="11" t="s">
        <v>618</v>
      </c>
      <c r="GW7" s="11" t="s">
        <v>619</v>
      </c>
      <c r="GX7" s="11"/>
      <c r="GY7" s="11"/>
      <c r="GZ7" s="11"/>
      <c r="HA7" s="11" t="s">
        <v>77</v>
      </c>
      <c r="HB7" s="11"/>
      <c r="HC7" s="11"/>
      <c r="HD7" s="11"/>
      <c r="HE7" s="11"/>
      <c r="HF7" s="11"/>
      <c r="HG7" s="11" t="s">
        <v>620</v>
      </c>
      <c r="HH7" s="11" t="s">
        <v>614</v>
      </c>
      <c r="HI7" s="11" t="s">
        <v>621</v>
      </c>
      <c r="HJ7" s="11"/>
      <c r="HK7" s="11"/>
      <c r="HL7" s="11"/>
      <c r="HM7" s="11"/>
      <c r="HN7" s="11"/>
      <c r="HO7" s="11" t="s">
        <v>622</v>
      </c>
      <c r="HP7" s="11"/>
      <c r="HQ7" s="11"/>
      <c r="HS7" s="11"/>
      <c r="HT7" s="11"/>
      <c r="HU7" s="11"/>
      <c r="HV7" s="11"/>
      <c r="HW7" s="11" t="s">
        <v>412</v>
      </c>
      <c r="HX7" s="11"/>
      <c r="HY7" s="11"/>
      <c r="HZ7" s="11"/>
      <c r="IA7" s="11"/>
      <c r="IB7" s="11"/>
      <c r="IC7" s="11"/>
      <c r="ID7" s="11"/>
      <c r="IE7" s="11"/>
      <c r="IF7" s="11"/>
      <c r="IG7" s="11" t="s">
        <v>623</v>
      </c>
      <c r="IH7" s="11"/>
      <c r="II7" s="11"/>
      <c r="IJ7" s="11"/>
      <c r="IK7" s="11"/>
      <c r="IL7" s="11"/>
      <c r="IM7" s="11"/>
      <c r="IN7" s="11"/>
      <c r="IO7" s="11" t="s">
        <v>79</v>
      </c>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t="s">
        <v>78</v>
      </c>
      <c r="KA7" s="11"/>
      <c r="KB7" s="11"/>
      <c r="KC7" s="11"/>
      <c r="KD7" s="11"/>
      <c r="KE7" s="11"/>
      <c r="KF7" s="11"/>
      <c r="KG7" s="11"/>
      <c r="KH7" s="11"/>
      <c r="KI7" s="11"/>
      <c r="KJ7" s="11"/>
      <c r="KK7" s="11"/>
      <c r="KL7" s="11"/>
      <c r="KM7" s="11"/>
      <c r="KN7" s="11" t="s">
        <v>624</v>
      </c>
      <c r="KO7" s="11"/>
      <c r="KP7" s="11" t="s">
        <v>625</v>
      </c>
      <c r="KQ7" s="11"/>
      <c r="KR7" s="11" t="s">
        <v>626</v>
      </c>
      <c r="KS7" s="11"/>
      <c r="KT7" s="11" t="n">
        <f aca="false">420</f>
        <v>420</v>
      </c>
      <c r="KU7" s="11"/>
      <c r="KV7" s="11"/>
      <c r="KW7" s="11"/>
      <c r="KX7" s="11"/>
      <c r="KY7" s="11"/>
      <c r="KZ7" s="11"/>
      <c r="LA7" s="11"/>
      <c r="LB7" s="11"/>
      <c r="LC7" s="11"/>
      <c r="LD7" s="11"/>
      <c r="LE7" s="11"/>
      <c r="LF7" s="11" t="s">
        <v>627</v>
      </c>
      <c r="LG7" s="11"/>
      <c r="LH7" s="11" t="s">
        <v>64</v>
      </c>
      <c r="LI7" s="11"/>
      <c r="LJ7" s="11"/>
      <c r="LK7" s="11"/>
      <c r="LL7" s="11"/>
      <c r="LM7" s="11" t="s">
        <v>472</v>
      </c>
      <c r="LN7" s="11"/>
      <c r="LO7" s="11"/>
      <c r="LP7" s="11"/>
      <c r="LQ7" s="11" t="s">
        <v>628</v>
      </c>
      <c r="LR7" s="11"/>
      <c r="LS7" s="11"/>
      <c r="LT7" s="11"/>
      <c r="LU7" s="11"/>
      <c r="LV7" s="11" t="s">
        <v>599</v>
      </c>
      <c r="LW7" s="11" t="s">
        <v>472</v>
      </c>
      <c r="LX7" s="11" t="s">
        <v>629</v>
      </c>
      <c r="LY7" s="11"/>
      <c r="LZ7" s="11" t="s">
        <v>630</v>
      </c>
      <c r="MA7" s="11" t="s">
        <v>418</v>
      </c>
      <c r="MB7" s="11"/>
      <c r="MC7" s="11" t="s">
        <v>631</v>
      </c>
      <c r="MD7" s="11" t="s">
        <v>632</v>
      </c>
      <c r="ME7" s="11"/>
      <c r="MF7" s="11" t="s">
        <v>633</v>
      </c>
      <c r="MH7" s="11"/>
      <c r="MI7" s="11" t="s">
        <v>472</v>
      </c>
      <c r="MJ7" s="11"/>
      <c r="MK7" s="11"/>
      <c r="ML7" s="11"/>
      <c r="MM7" s="11"/>
      <c r="MN7" s="11" t="s">
        <v>422</v>
      </c>
      <c r="MO7" s="11"/>
      <c r="MP7" s="11"/>
      <c r="MQ7" s="11"/>
      <c r="MR7" s="11" t="s">
        <v>466</v>
      </c>
      <c r="MS7" s="11"/>
      <c r="MT7" s="11"/>
      <c r="MU7" s="11"/>
      <c r="MV7" s="11"/>
      <c r="MW7" s="11"/>
      <c r="MX7" s="11"/>
      <c r="MY7" s="11" t="s">
        <v>634</v>
      </c>
      <c r="MZ7" s="11" t="s">
        <v>635</v>
      </c>
      <c r="NA7" s="11" t="s">
        <v>636</v>
      </c>
      <c r="NB7" s="11"/>
      <c r="NC7" s="11" t="s">
        <v>637</v>
      </c>
      <c r="ND7" s="11"/>
      <c r="NE7" s="11" t="s">
        <v>638</v>
      </c>
      <c r="NF7" s="11"/>
      <c r="NG7" s="11" t="s">
        <v>472</v>
      </c>
      <c r="NH7" s="11"/>
      <c r="NI7" s="11"/>
      <c r="NJ7" s="11" t="s">
        <v>407</v>
      </c>
      <c r="NK7" s="11" t="s">
        <v>639</v>
      </c>
      <c r="NL7" s="11" t="s">
        <v>640</v>
      </c>
      <c r="NM7" s="11" t="s">
        <v>640</v>
      </c>
      <c r="NN7" s="11" t="s">
        <v>636</v>
      </c>
      <c r="NO7" s="11"/>
      <c r="NP7" s="11" t="s">
        <v>408</v>
      </c>
      <c r="NQ7" s="11" t="s">
        <v>641</v>
      </c>
      <c r="NR7" s="11" t="s">
        <v>642</v>
      </c>
      <c r="NS7" s="11"/>
      <c r="NT7" s="11" t="s">
        <v>643</v>
      </c>
      <c r="NU7" s="11" t="s">
        <v>644</v>
      </c>
      <c r="NV7" s="11"/>
      <c r="NW7" s="11"/>
      <c r="NX7" s="11" t="s">
        <v>472</v>
      </c>
      <c r="NY7" s="11" t="s">
        <v>428</v>
      </c>
      <c r="NZ7" s="11" t="s">
        <v>429</v>
      </c>
      <c r="OA7" s="11"/>
      <c r="OB7" s="11"/>
      <c r="OC7" s="11"/>
      <c r="OD7" s="11"/>
      <c r="OE7" s="11"/>
      <c r="OF7" s="11"/>
      <c r="OG7" s="11"/>
      <c r="OH7" s="11"/>
      <c r="OJ7" s="11"/>
      <c r="OK7" s="11"/>
      <c r="OL7" s="11"/>
      <c r="OM7" s="11"/>
    </row>
    <row r="8" customFormat="false" ht="14.25" hidden="false" customHeight="true" outlineLevel="0" collapsed="false">
      <c r="A8" s="11" t="s">
        <v>645</v>
      </c>
      <c r="B8" s="11" t="s">
        <v>360</v>
      </c>
      <c r="C8" s="11" t="s">
        <v>646</v>
      </c>
      <c r="D8" s="11" t="s">
        <v>647</v>
      </c>
      <c r="E8" s="11" t="s">
        <v>648</v>
      </c>
      <c r="F8" s="11" t="s">
        <v>360</v>
      </c>
      <c r="G8" s="11"/>
      <c r="H8" s="11"/>
      <c r="I8" s="11"/>
      <c r="J8" s="11"/>
      <c r="K8" s="11"/>
      <c r="L8" s="11"/>
      <c r="M8" s="11"/>
      <c r="N8" s="11" t="s">
        <v>598</v>
      </c>
      <c r="O8" s="11"/>
      <c r="P8" s="11"/>
      <c r="R8" s="11"/>
      <c r="S8" s="11"/>
      <c r="T8" s="11" t="s">
        <v>371</v>
      </c>
      <c r="U8" s="11"/>
      <c r="V8" s="11"/>
      <c r="W8" s="11"/>
      <c r="X8" s="11"/>
      <c r="Y8" s="11"/>
      <c r="Z8" s="11"/>
      <c r="AA8" s="11"/>
      <c r="AB8" s="11"/>
      <c r="AC8" s="11" t="s">
        <v>649</v>
      </c>
      <c r="AD8" s="11"/>
      <c r="AE8" s="11" t="s">
        <v>372</v>
      </c>
      <c r="AF8" s="11" t="s">
        <v>650</v>
      </c>
      <c r="AG8" s="11" t="s">
        <v>651</v>
      </c>
      <c r="AH8" s="11"/>
      <c r="AI8" s="11" t="s">
        <v>375</v>
      </c>
      <c r="AJ8" s="11" t="s">
        <v>376</v>
      </c>
      <c r="AK8" s="11" t="s">
        <v>437</v>
      </c>
      <c r="AL8" s="11" t="s">
        <v>438</v>
      </c>
      <c r="AM8" s="11" t="s">
        <v>652</v>
      </c>
      <c r="AN8" s="11" t="s">
        <v>653</v>
      </c>
      <c r="AO8" s="11" t="s">
        <v>654</v>
      </c>
      <c r="AP8" s="11"/>
      <c r="AQ8" s="11"/>
      <c r="AR8" s="11"/>
      <c r="AS8" s="11"/>
      <c r="AT8" s="11" t="s">
        <v>655</v>
      </c>
      <c r="AU8" s="11"/>
      <c r="AV8" s="11"/>
      <c r="AW8" s="11"/>
      <c r="AX8" s="11"/>
      <c r="AY8" s="11" t="s">
        <v>377</v>
      </c>
      <c r="AZ8" s="11" t="s">
        <v>656</v>
      </c>
      <c r="BA8" s="11" t="s">
        <v>657</v>
      </c>
      <c r="BB8" s="11" t="s">
        <v>658</v>
      </c>
      <c r="BD8" s="11" t="s">
        <v>659</v>
      </c>
      <c r="BE8" s="11"/>
      <c r="BF8" s="11"/>
      <c r="BG8" s="11" t="s">
        <v>660</v>
      </c>
      <c r="BH8" s="11" t="s">
        <v>661</v>
      </c>
      <c r="BI8" s="11"/>
      <c r="BJ8" s="11"/>
      <c r="BK8" s="11"/>
      <c r="BL8" s="11"/>
      <c r="BM8" s="11"/>
      <c r="BN8" s="11"/>
      <c r="BO8" s="11"/>
      <c r="BP8" s="11"/>
      <c r="BQ8" s="11" t="s">
        <v>360</v>
      </c>
      <c r="BR8" s="11" t="s">
        <v>360</v>
      </c>
      <c r="BS8" s="11"/>
      <c r="BT8" s="11"/>
      <c r="BU8" s="11" t="s">
        <v>360</v>
      </c>
      <c r="BV8" s="11" t="s">
        <v>360</v>
      </c>
      <c r="BW8" s="11" t="s">
        <v>360</v>
      </c>
      <c r="BX8" s="11"/>
      <c r="BY8" s="11"/>
      <c r="BZ8" s="11"/>
      <c r="CA8" s="11"/>
      <c r="CB8" s="11"/>
      <c r="CC8" s="11"/>
      <c r="CD8" s="11"/>
      <c r="CE8" s="11"/>
      <c r="CF8" s="11" t="s">
        <v>77</v>
      </c>
      <c r="CG8" s="11"/>
      <c r="CH8" s="11"/>
      <c r="CI8" s="11"/>
      <c r="CJ8" s="11"/>
      <c r="CK8" s="11"/>
      <c r="CL8" s="11"/>
      <c r="CM8" s="11"/>
      <c r="CN8" s="11"/>
      <c r="CO8" s="11"/>
      <c r="CP8" s="11"/>
      <c r="CQ8" s="11"/>
      <c r="CR8" s="11"/>
      <c r="CS8" s="11" t="s">
        <v>662</v>
      </c>
      <c r="CT8" s="11"/>
      <c r="CU8" s="11"/>
      <c r="CV8" s="11"/>
      <c r="CW8" s="11"/>
      <c r="CY8" s="11" t="s">
        <v>663</v>
      </c>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t="s">
        <v>458</v>
      </c>
      <c r="EE8" s="11"/>
      <c r="EF8" s="11"/>
      <c r="EG8" s="11"/>
      <c r="EH8" s="11"/>
      <c r="EI8" s="11"/>
      <c r="EJ8" s="11"/>
      <c r="EK8" s="11"/>
      <c r="EL8" s="11"/>
      <c r="EM8" s="11" t="s">
        <v>664</v>
      </c>
      <c r="EN8" s="11" t="s">
        <v>400</v>
      </c>
      <c r="EO8" s="11"/>
      <c r="EP8" s="11"/>
      <c r="EQ8" s="11"/>
      <c r="ER8" s="11"/>
      <c r="ES8" s="11" t="s">
        <v>665</v>
      </c>
      <c r="ET8" s="11"/>
      <c r="EU8" s="11"/>
      <c r="EV8" s="11"/>
      <c r="EW8" s="11"/>
      <c r="EX8" s="11" t="s">
        <v>666</v>
      </c>
      <c r="EY8" s="11" t="s">
        <v>667</v>
      </c>
      <c r="EZ8" s="11" t="s">
        <v>395</v>
      </c>
      <c r="FA8" s="11"/>
      <c r="FB8" s="11"/>
      <c r="FC8" s="11"/>
      <c r="FD8" s="11"/>
      <c r="FE8" s="11"/>
      <c r="FF8" s="11" t="s">
        <v>668</v>
      </c>
      <c r="FG8" s="11" t="s">
        <v>669</v>
      </c>
      <c r="FH8" s="11" t="s">
        <v>403</v>
      </c>
      <c r="FJ8" s="11" t="s">
        <v>670</v>
      </c>
      <c r="FK8" s="11"/>
      <c r="FL8" s="11"/>
      <c r="FM8" s="11"/>
      <c r="FN8" s="11"/>
      <c r="FO8" s="11"/>
      <c r="FP8" s="11"/>
      <c r="FQ8" s="11"/>
      <c r="FR8" s="11"/>
      <c r="FS8" s="11" t="s">
        <v>671</v>
      </c>
      <c r="FT8" s="11"/>
      <c r="FU8" s="11"/>
      <c r="FV8" s="11"/>
      <c r="FW8" s="11"/>
      <c r="FX8" s="11" t="s">
        <v>77</v>
      </c>
      <c r="FY8" s="11"/>
      <c r="FZ8" s="11"/>
      <c r="GA8" s="11" t="s">
        <v>614</v>
      </c>
      <c r="GB8" s="11"/>
      <c r="GC8" s="11"/>
      <c r="GD8" s="11"/>
      <c r="GE8" s="11"/>
      <c r="GF8" s="11"/>
      <c r="GG8" s="11"/>
      <c r="GH8" s="11"/>
      <c r="GI8" s="11"/>
      <c r="GJ8" s="11"/>
      <c r="GK8" s="11"/>
      <c r="GL8" s="11" t="s">
        <v>407</v>
      </c>
      <c r="GM8" s="11"/>
      <c r="GN8" s="11"/>
      <c r="GO8" s="11"/>
      <c r="GP8" s="11" t="s">
        <v>408</v>
      </c>
      <c r="GQ8" s="11" t="s">
        <v>672</v>
      </c>
      <c r="GR8" s="11"/>
      <c r="GS8" s="11"/>
      <c r="GT8" s="11"/>
      <c r="GU8" s="11"/>
      <c r="GV8" s="11"/>
      <c r="GW8" s="11"/>
      <c r="GX8" s="11"/>
      <c r="GY8" s="11"/>
      <c r="GZ8" s="11" t="s">
        <v>409</v>
      </c>
      <c r="HA8" s="11" t="s">
        <v>673</v>
      </c>
      <c r="HB8" s="11"/>
      <c r="HC8" s="11"/>
      <c r="HD8" s="11"/>
      <c r="HE8" s="11"/>
      <c r="HF8" s="11"/>
      <c r="HG8" s="11"/>
      <c r="HH8" s="11"/>
      <c r="HI8" s="11"/>
      <c r="HJ8" s="11"/>
      <c r="HK8" s="11"/>
      <c r="HL8" s="11"/>
      <c r="HM8" s="11"/>
      <c r="HN8" s="11"/>
      <c r="HO8" s="11"/>
      <c r="HP8" s="11"/>
      <c r="HQ8" s="11"/>
      <c r="HS8" s="11"/>
      <c r="HT8" s="11"/>
      <c r="HU8" s="11"/>
      <c r="HV8" s="11"/>
      <c r="HW8" s="11" t="s">
        <v>412</v>
      </c>
      <c r="HX8" s="11" t="s">
        <v>674</v>
      </c>
      <c r="HY8" s="11"/>
      <c r="HZ8" s="11"/>
      <c r="IA8" s="11"/>
      <c r="IB8" s="11"/>
      <c r="IC8" s="11"/>
      <c r="ID8" s="11"/>
      <c r="IE8" s="11"/>
      <c r="IF8" s="11"/>
      <c r="IG8" s="11"/>
      <c r="IH8" s="11"/>
      <c r="II8" s="11"/>
      <c r="IJ8" s="11"/>
      <c r="IK8" s="11"/>
      <c r="IL8" s="11"/>
      <c r="IM8" s="11"/>
      <c r="IN8" s="11"/>
      <c r="IO8" s="11" t="s">
        <v>79</v>
      </c>
      <c r="IP8" s="11"/>
      <c r="IQ8" s="11"/>
      <c r="IR8" s="11"/>
      <c r="IS8" s="11"/>
      <c r="IT8" s="11"/>
      <c r="IU8" s="11"/>
      <c r="IV8" s="11"/>
      <c r="IW8" s="11"/>
      <c r="IX8" s="11"/>
      <c r="IY8" s="11"/>
      <c r="IZ8" s="11"/>
      <c r="JA8" s="11"/>
      <c r="JB8" s="11"/>
      <c r="JC8" s="11"/>
      <c r="JD8" s="11"/>
      <c r="JE8" s="11"/>
      <c r="JF8" s="11"/>
      <c r="JG8" s="11"/>
      <c r="JH8" s="11" t="s">
        <v>77</v>
      </c>
      <c r="JI8" s="11"/>
      <c r="JJ8" s="11"/>
      <c r="JK8" s="11"/>
      <c r="JL8" s="11"/>
      <c r="JM8" s="11"/>
      <c r="JN8" s="11"/>
      <c r="JO8" s="11"/>
      <c r="JP8" s="11"/>
      <c r="JQ8" s="11"/>
      <c r="JR8" s="11"/>
      <c r="JS8" s="11"/>
      <c r="JT8" s="11"/>
      <c r="JU8" s="11" t="s">
        <v>675</v>
      </c>
      <c r="JV8" s="11"/>
      <c r="JW8" s="11"/>
      <c r="JX8" s="11"/>
      <c r="JY8" s="11"/>
      <c r="JZ8" s="11" t="s">
        <v>78</v>
      </c>
      <c r="KA8" s="11"/>
      <c r="KB8" s="11"/>
      <c r="KC8" s="11"/>
      <c r="KD8" s="11"/>
      <c r="KE8" s="11"/>
      <c r="KF8" s="11"/>
      <c r="KG8" s="11"/>
      <c r="KH8" s="11"/>
      <c r="KI8" s="11"/>
      <c r="KJ8" s="11"/>
      <c r="KK8" s="11"/>
      <c r="KL8" s="11" t="s">
        <v>676</v>
      </c>
      <c r="KM8" s="11"/>
      <c r="KN8" s="11"/>
      <c r="KO8" s="11"/>
      <c r="KP8" s="11"/>
      <c r="KQ8" s="11"/>
      <c r="KR8" s="11"/>
      <c r="KS8" s="11"/>
      <c r="KT8" s="11"/>
      <c r="KU8" s="11"/>
      <c r="KV8" s="11" t="e">
        <f aca="false">soo</f>
        <v>#NAME?</v>
      </c>
      <c r="KW8" s="11"/>
      <c r="KX8" s="11"/>
      <c r="KY8" s="11"/>
      <c r="KZ8" s="11"/>
      <c r="LA8" s="11"/>
      <c r="LB8" s="11"/>
      <c r="LC8" s="11"/>
      <c r="LD8" s="11"/>
      <c r="LE8" s="11"/>
      <c r="LF8" s="11"/>
      <c r="LG8" s="11"/>
      <c r="LH8" s="11"/>
      <c r="LI8" s="11"/>
      <c r="LJ8" s="11"/>
      <c r="LK8" s="11"/>
      <c r="LL8" s="11"/>
      <c r="LM8" s="11"/>
      <c r="LN8" s="11" t="s">
        <v>677</v>
      </c>
      <c r="LO8" s="11"/>
      <c r="LP8" s="11"/>
      <c r="LQ8" s="11"/>
      <c r="LR8" s="11"/>
      <c r="LS8" s="11"/>
      <c r="LT8" s="11"/>
      <c r="LU8" s="11"/>
      <c r="LV8" s="11"/>
      <c r="LW8" s="11"/>
      <c r="LX8" s="11"/>
      <c r="LY8" s="11"/>
      <c r="LZ8" s="11"/>
      <c r="MA8" s="11" t="s">
        <v>678</v>
      </c>
      <c r="MB8" s="11" t="s">
        <v>679</v>
      </c>
      <c r="MC8" s="11"/>
      <c r="MD8" s="11" t="n">
        <f aca="false">6500</f>
        <v>6500</v>
      </c>
      <c r="ME8" s="11"/>
      <c r="MF8" s="11"/>
      <c r="MH8" s="11"/>
      <c r="MI8" s="11"/>
      <c r="MJ8" s="11"/>
      <c r="MK8" s="11"/>
      <c r="ML8" s="11" t="s">
        <v>680</v>
      </c>
      <c r="MM8" s="11"/>
      <c r="MN8" s="11"/>
      <c r="MO8" s="11"/>
      <c r="MP8" s="11"/>
      <c r="MQ8" s="11"/>
      <c r="MR8" s="11" t="s">
        <v>681</v>
      </c>
      <c r="MS8" s="11"/>
      <c r="MT8" s="11"/>
      <c r="MU8" s="11"/>
      <c r="MV8" s="11"/>
      <c r="MW8" s="11"/>
      <c r="MX8" s="11"/>
      <c r="MY8" s="11" t="s">
        <v>618</v>
      </c>
      <c r="MZ8" s="11" t="s">
        <v>682</v>
      </c>
      <c r="NA8" s="11" t="s">
        <v>683</v>
      </c>
      <c r="NB8" s="11"/>
      <c r="NC8" s="11"/>
      <c r="ND8" s="11"/>
      <c r="NE8" s="11"/>
      <c r="NF8" s="11"/>
      <c r="NG8" s="11"/>
      <c r="NH8" s="11"/>
      <c r="NI8" s="11"/>
      <c r="NJ8" s="11" t="s">
        <v>407</v>
      </c>
      <c r="NK8" s="11"/>
      <c r="NL8" s="11"/>
      <c r="NM8" s="11"/>
      <c r="NN8" s="11"/>
      <c r="NO8" s="11"/>
      <c r="NP8" s="11" t="s">
        <v>408</v>
      </c>
      <c r="NQ8" s="11"/>
      <c r="NR8" s="11"/>
      <c r="NS8" s="11"/>
      <c r="NT8" s="11"/>
      <c r="NU8" s="11"/>
      <c r="NV8" s="11"/>
      <c r="NW8" s="11"/>
      <c r="NX8" s="11" t="s">
        <v>472</v>
      </c>
      <c r="NY8" s="11" t="s">
        <v>428</v>
      </c>
      <c r="NZ8" s="11" t="s">
        <v>684</v>
      </c>
      <c r="OA8" s="11"/>
      <c r="OB8" s="11"/>
      <c r="OC8" s="11"/>
      <c r="OD8" s="11"/>
      <c r="OE8" s="11"/>
      <c r="OF8" s="11"/>
      <c r="OG8" s="11"/>
      <c r="OH8" s="11"/>
      <c r="OJ8" s="11"/>
      <c r="OK8" s="11"/>
      <c r="OL8" s="11"/>
      <c r="OM8" s="11"/>
    </row>
    <row r="9" customFormat="false" ht="14.25" hidden="false" customHeight="true" outlineLevel="0" collapsed="false">
      <c r="A9" s="11" t="s">
        <v>62</v>
      </c>
      <c r="B9" s="11" t="s">
        <v>360</v>
      </c>
      <c r="C9" s="11" t="s">
        <v>685</v>
      </c>
      <c r="D9" s="11" t="s">
        <v>686</v>
      </c>
      <c r="E9" s="11" t="s">
        <v>687</v>
      </c>
      <c r="F9" s="11" t="s">
        <v>360</v>
      </c>
      <c r="G9" s="11"/>
      <c r="H9" s="11"/>
      <c r="I9" s="11"/>
      <c r="J9" s="11"/>
      <c r="K9" s="11"/>
      <c r="L9" s="11"/>
      <c r="M9" s="11"/>
      <c r="N9" s="11"/>
      <c r="O9" s="11"/>
      <c r="P9" s="11"/>
      <c r="R9" s="11" t="s">
        <v>688</v>
      </c>
      <c r="S9" s="11"/>
      <c r="T9" s="11" t="s">
        <v>371</v>
      </c>
      <c r="U9" s="11"/>
      <c r="V9" s="11"/>
      <c r="W9" s="11"/>
      <c r="X9" s="11"/>
      <c r="Y9" s="11"/>
      <c r="Z9" s="11" t="s">
        <v>370</v>
      </c>
      <c r="AA9" s="11"/>
      <c r="AB9" s="11"/>
      <c r="AC9" s="11"/>
      <c r="AD9" s="11"/>
      <c r="AE9" s="11" t="s">
        <v>689</v>
      </c>
      <c r="AF9" s="11" t="s">
        <v>690</v>
      </c>
      <c r="AG9" s="11" t="s">
        <v>691</v>
      </c>
      <c r="AH9" s="11"/>
      <c r="AI9" s="11" t="s">
        <v>375</v>
      </c>
      <c r="AJ9" s="11" t="s">
        <v>376</v>
      </c>
      <c r="AK9" s="11" t="s">
        <v>377</v>
      </c>
      <c r="AL9" s="11" t="s">
        <v>438</v>
      </c>
      <c r="AM9" s="11" t="s">
        <v>692</v>
      </c>
      <c r="AN9" s="11"/>
      <c r="AO9" s="11"/>
      <c r="AP9" s="11"/>
      <c r="AQ9" s="11"/>
      <c r="AR9" s="11"/>
      <c r="AS9" s="11"/>
      <c r="AT9" s="11" t="s">
        <v>380</v>
      </c>
      <c r="AU9" s="11" t="s">
        <v>374</v>
      </c>
      <c r="AV9" s="11"/>
      <c r="AW9" s="11" t="s">
        <v>375</v>
      </c>
      <c r="AX9" s="11" t="s">
        <v>693</v>
      </c>
      <c r="AY9" s="11" t="s">
        <v>437</v>
      </c>
      <c r="AZ9" s="11" t="s">
        <v>656</v>
      </c>
      <c r="BA9" s="11" t="s">
        <v>694</v>
      </c>
      <c r="BB9" s="11" t="s">
        <v>695</v>
      </c>
      <c r="BD9" s="11"/>
      <c r="BE9" s="11"/>
      <c r="BF9" s="11"/>
      <c r="BG9" s="11" t="s">
        <v>696</v>
      </c>
      <c r="BH9" s="11" t="s">
        <v>697</v>
      </c>
      <c r="BI9" s="11"/>
      <c r="BJ9" s="11"/>
      <c r="BK9" s="11"/>
      <c r="BL9" s="11"/>
      <c r="BM9" s="11"/>
      <c r="BN9" s="11"/>
      <c r="BO9" s="11"/>
      <c r="BP9" s="11"/>
      <c r="BQ9" s="11" t="s">
        <v>360</v>
      </c>
      <c r="BR9" s="11" t="s">
        <v>360</v>
      </c>
      <c r="BS9" s="11"/>
      <c r="BT9" s="11"/>
      <c r="BU9" s="11" t="s">
        <v>360</v>
      </c>
      <c r="BV9" s="11" t="s">
        <v>360</v>
      </c>
      <c r="BW9" s="11" t="s">
        <v>360</v>
      </c>
      <c r="BX9" s="11"/>
      <c r="BY9" s="11"/>
      <c r="BZ9" s="11"/>
      <c r="CA9" s="11"/>
      <c r="CB9" s="11"/>
      <c r="CC9" s="11"/>
      <c r="CD9" s="11"/>
      <c r="CE9" s="11"/>
      <c r="CF9" s="11" t="s">
        <v>77</v>
      </c>
      <c r="CG9" s="11"/>
      <c r="CH9" s="11"/>
      <c r="CI9" s="11"/>
      <c r="CJ9" s="11"/>
      <c r="CK9" s="11"/>
      <c r="CL9" s="11"/>
      <c r="CM9" s="11"/>
      <c r="CN9" s="11"/>
      <c r="CO9" s="11"/>
      <c r="CP9" s="11"/>
      <c r="CQ9" s="11"/>
      <c r="CR9" s="11"/>
      <c r="CS9" s="11"/>
      <c r="CT9" s="11"/>
      <c r="CU9" s="11"/>
      <c r="CV9" s="11"/>
      <c r="CW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t="s">
        <v>400</v>
      </c>
      <c r="EO9" s="11"/>
      <c r="EP9" s="11"/>
      <c r="EQ9" s="11"/>
      <c r="ER9" s="11"/>
      <c r="ES9" s="11" t="s">
        <v>698</v>
      </c>
      <c r="ET9" s="11"/>
      <c r="EU9" s="11"/>
      <c r="EV9" s="11"/>
      <c r="EW9" s="11"/>
      <c r="EX9" s="11"/>
      <c r="EY9" s="11"/>
      <c r="EZ9" s="11"/>
      <c r="FA9" s="11"/>
      <c r="FB9" s="11"/>
      <c r="FC9" s="11"/>
      <c r="FD9" s="11"/>
      <c r="FE9" s="11"/>
      <c r="FF9" s="11" t="s">
        <v>112</v>
      </c>
      <c r="FG9" s="11"/>
      <c r="FH9" s="11" t="s">
        <v>403</v>
      </c>
      <c r="FJ9" s="11" t="s">
        <v>699</v>
      </c>
      <c r="FK9" s="11"/>
      <c r="FL9" s="11"/>
      <c r="FM9" s="11"/>
      <c r="FN9" s="11"/>
      <c r="FO9" s="11"/>
      <c r="FP9" s="11"/>
      <c r="FQ9" s="11"/>
      <c r="FR9" s="11"/>
      <c r="FS9" s="11"/>
      <c r="FT9" s="11"/>
      <c r="FU9" s="11"/>
      <c r="FV9" s="11"/>
      <c r="FW9" s="11"/>
      <c r="FX9" s="11" t="s">
        <v>77</v>
      </c>
      <c r="FY9" s="11"/>
      <c r="FZ9" s="11"/>
      <c r="GA9" s="11" t="s">
        <v>700</v>
      </c>
      <c r="GB9" s="11"/>
      <c r="GC9" s="11"/>
      <c r="GD9" s="11"/>
      <c r="GE9" s="11"/>
      <c r="GF9" s="11"/>
      <c r="GG9" s="11"/>
      <c r="GH9" s="11"/>
      <c r="GI9" s="11"/>
      <c r="GJ9" s="11"/>
      <c r="GK9" s="11"/>
      <c r="GL9" s="11" t="s">
        <v>407</v>
      </c>
      <c r="GM9" s="11" t="s">
        <v>701</v>
      </c>
      <c r="GN9" s="11"/>
      <c r="GO9" s="11"/>
      <c r="GP9" s="11" t="s">
        <v>408</v>
      </c>
      <c r="GQ9" s="11" t="s">
        <v>702</v>
      </c>
      <c r="GR9" s="11"/>
      <c r="GS9" s="11"/>
      <c r="GT9" s="11"/>
      <c r="GU9" s="11"/>
      <c r="GV9" s="11"/>
      <c r="GW9" s="11"/>
      <c r="GX9" s="11"/>
      <c r="GY9" s="11"/>
      <c r="GZ9" s="11"/>
      <c r="HA9" s="11" t="s">
        <v>77</v>
      </c>
      <c r="HB9" s="11"/>
      <c r="HC9" s="11"/>
      <c r="HD9" s="11"/>
      <c r="HE9" s="11"/>
      <c r="HF9" s="11"/>
      <c r="HG9" s="11"/>
      <c r="HH9" s="11"/>
      <c r="HI9" s="11"/>
      <c r="HJ9" s="11"/>
      <c r="HK9" s="11"/>
      <c r="HL9" s="11"/>
      <c r="HM9" s="11"/>
      <c r="HN9" s="11"/>
      <c r="HO9" s="11"/>
      <c r="HP9" s="11"/>
      <c r="HQ9" s="11"/>
      <c r="HS9" s="11"/>
      <c r="HT9" s="11"/>
      <c r="HU9" s="11"/>
      <c r="HV9" s="11"/>
      <c r="HW9" s="11" t="s">
        <v>703</v>
      </c>
      <c r="HX9" s="11" t="s">
        <v>704</v>
      </c>
      <c r="HY9" s="11"/>
      <c r="HZ9" s="11"/>
      <c r="IA9" s="11"/>
      <c r="IB9" s="11"/>
      <c r="IC9" s="11"/>
      <c r="ID9" s="11"/>
      <c r="IE9" s="11"/>
      <c r="IF9" s="11"/>
      <c r="IG9" s="11"/>
      <c r="IH9" s="11"/>
      <c r="II9" s="11"/>
      <c r="IJ9" s="11"/>
      <c r="IK9" s="11"/>
      <c r="IL9" s="11"/>
      <c r="IM9" s="11"/>
      <c r="IN9" s="11"/>
      <c r="IO9" s="11" t="s">
        <v>79</v>
      </c>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t="s">
        <v>78</v>
      </c>
      <c r="KA9" s="11"/>
      <c r="KB9" s="11"/>
      <c r="KC9" s="11"/>
      <c r="KD9" s="11"/>
      <c r="KE9" s="11"/>
      <c r="KF9" s="11"/>
      <c r="KG9" s="11"/>
      <c r="KH9" s="11" t="s">
        <v>705</v>
      </c>
      <c r="KI9" s="11"/>
      <c r="KJ9" s="11"/>
      <c r="KK9" s="11"/>
      <c r="KL9" s="11"/>
      <c r="KM9" s="11"/>
      <c r="KN9" s="11"/>
      <c r="KO9" s="11"/>
      <c r="KP9" s="11"/>
      <c r="KQ9" s="11"/>
      <c r="KR9" s="11"/>
      <c r="KS9" s="11"/>
      <c r="KT9" s="11"/>
      <c r="KU9" s="11"/>
      <c r="KV9" s="11"/>
      <c r="KW9" s="11"/>
      <c r="KX9" s="11"/>
      <c r="KY9" s="11"/>
      <c r="KZ9" s="11"/>
      <c r="LA9" s="11"/>
      <c r="LB9" s="11"/>
      <c r="LC9" s="11"/>
      <c r="LD9" s="11"/>
      <c r="LE9" s="11"/>
      <c r="LF9" s="11"/>
      <c r="LG9" s="11"/>
      <c r="LH9" s="11"/>
      <c r="LI9" s="11"/>
      <c r="LJ9" s="11"/>
      <c r="LK9" s="11"/>
      <c r="LL9" s="11"/>
      <c r="LM9" s="11"/>
      <c r="LN9" s="11" t="s">
        <v>706</v>
      </c>
      <c r="LO9" s="11"/>
      <c r="LP9" s="11"/>
      <c r="LQ9" s="11"/>
      <c r="LR9" s="11"/>
      <c r="LS9" s="11"/>
      <c r="LT9" s="11"/>
      <c r="LU9" s="11"/>
      <c r="LV9" s="11"/>
      <c r="LW9" s="11"/>
      <c r="LX9" s="11"/>
      <c r="LY9" s="11"/>
      <c r="LZ9" s="11" t="s">
        <v>707</v>
      </c>
      <c r="MA9" s="11" t="s">
        <v>708</v>
      </c>
      <c r="MB9" s="11"/>
      <c r="MC9" s="11"/>
      <c r="MD9" s="11"/>
      <c r="ME9" s="11"/>
      <c r="MF9" s="11" t="s">
        <v>709</v>
      </c>
      <c r="MH9" s="11"/>
      <c r="MI9" s="11"/>
      <c r="MJ9" s="11"/>
      <c r="MK9" s="11"/>
      <c r="ML9" s="11"/>
      <c r="MM9" s="11"/>
      <c r="MN9" s="11" t="s">
        <v>710</v>
      </c>
      <c r="MO9" s="11"/>
      <c r="MP9" s="11"/>
      <c r="MQ9" s="11"/>
      <c r="MR9" s="11" t="s">
        <v>466</v>
      </c>
      <c r="MS9" s="11"/>
      <c r="MT9" s="11"/>
      <c r="MU9" s="11"/>
      <c r="MV9" s="11"/>
      <c r="MW9" s="11"/>
      <c r="MX9" s="11"/>
      <c r="MY9" s="11"/>
      <c r="MZ9" s="11"/>
      <c r="NA9" s="11"/>
      <c r="NB9" s="11"/>
      <c r="NC9" s="11"/>
      <c r="ND9" s="11"/>
      <c r="NE9" s="11"/>
      <c r="NF9" s="11"/>
      <c r="NG9" s="11"/>
      <c r="NH9" s="11"/>
      <c r="NI9" s="11"/>
      <c r="NJ9" s="11" t="s">
        <v>711</v>
      </c>
      <c r="NK9" s="11" t="s">
        <v>712</v>
      </c>
      <c r="NL9" s="11"/>
      <c r="NM9" s="11"/>
      <c r="NN9" s="11"/>
      <c r="NO9" s="11"/>
      <c r="NP9" s="11" t="s">
        <v>408</v>
      </c>
      <c r="NQ9" s="11"/>
      <c r="NR9" s="11"/>
      <c r="NS9" s="11"/>
      <c r="NT9" s="11"/>
      <c r="NU9" s="11"/>
      <c r="NV9" s="11"/>
      <c r="NW9" s="11"/>
      <c r="NX9" s="11" t="s">
        <v>472</v>
      </c>
      <c r="NY9" s="11"/>
      <c r="NZ9" s="11" t="s">
        <v>713</v>
      </c>
      <c r="OA9" s="11"/>
      <c r="OB9" s="11"/>
      <c r="OC9" s="11"/>
      <c r="OD9" s="11"/>
      <c r="OE9" s="11"/>
      <c r="OF9" s="11"/>
      <c r="OG9" s="11"/>
      <c r="OH9" s="11"/>
      <c r="OJ9" s="11"/>
      <c r="OK9" s="11"/>
      <c r="OL9" s="11"/>
      <c r="OM9" s="11"/>
    </row>
    <row r="10" customFormat="false" ht="14.25" hidden="false" customHeight="true" outlineLevel="0" collapsed="false">
      <c r="A10" s="12" t="s">
        <v>714</v>
      </c>
      <c r="B10" s="11" t="s">
        <v>360</v>
      </c>
      <c r="C10" s="11" t="s">
        <v>715</v>
      </c>
      <c r="D10" s="11"/>
      <c r="E10" s="11"/>
      <c r="F10" s="11" t="s">
        <v>360</v>
      </c>
      <c r="G10" s="11"/>
      <c r="H10" s="11"/>
      <c r="I10" s="11"/>
      <c r="J10" s="11"/>
      <c r="K10" s="11"/>
      <c r="L10" s="11"/>
      <c r="M10" s="11"/>
      <c r="N10" s="11"/>
      <c r="O10" s="11"/>
      <c r="P10" s="11"/>
      <c r="R10" s="11" t="s">
        <v>370</v>
      </c>
      <c r="S10" s="11"/>
      <c r="T10" s="11" t="s">
        <v>371</v>
      </c>
      <c r="U10" s="11" t="s">
        <v>716</v>
      </c>
      <c r="V10" s="11" t="s">
        <v>717</v>
      </c>
      <c r="W10" s="11" t="s">
        <v>718</v>
      </c>
      <c r="X10" s="11" t="s">
        <v>719</v>
      </c>
      <c r="Y10" s="11" t="s">
        <v>713</v>
      </c>
      <c r="Z10" s="11"/>
      <c r="AA10" s="11"/>
      <c r="AB10" s="11"/>
      <c r="AC10" s="11"/>
      <c r="AD10" s="11"/>
      <c r="AE10" s="11" t="s">
        <v>372</v>
      </c>
      <c r="AF10" s="11" t="s">
        <v>720</v>
      </c>
      <c r="AG10" s="11" t="s">
        <v>721</v>
      </c>
      <c r="AH10" s="11" t="s">
        <v>518</v>
      </c>
      <c r="AI10" s="11" t="s">
        <v>375</v>
      </c>
      <c r="AJ10" s="11" t="s">
        <v>376</v>
      </c>
      <c r="AK10" s="11" t="s">
        <v>377</v>
      </c>
      <c r="AL10" s="11" t="s">
        <v>722</v>
      </c>
      <c r="AM10" s="11" t="s">
        <v>723</v>
      </c>
      <c r="AN10" s="11" t="s">
        <v>724</v>
      </c>
      <c r="AO10" s="11" t="s">
        <v>725</v>
      </c>
      <c r="AP10" s="11" t="s">
        <v>726</v>
      </c>
      <c r="AQ10" s="11" t="s">
        <v>727</v>
      </c>
      <c r="AR10" s="11"/>
      <c r="AS10" s="11" t="s">
        <v>728</v>
      </c>
      <c r="AT10" s="11" t="s">
        <v>729</v>
      </c>
      <c r="AU10" s="11" t="s">
        <v>730</v>
      </c>
      <c r="AV10" s="11"/>
      <c r="AW10" s="11" t="s">
        <v>731</v>
      </c>
      <c r="AX10" s="11" t="s">
        <v>732</v>
      </c>
      <c r="AY10" s="11" t="s">
        <v>437</v>
      </c>
      <c r="AZ10" s="11" t="s">
        <v>733</v>
      </c>
      <c r="BA10" s="11"/>
      <c r="BB10" s="11" t="s">
        <v>734</v>
      </c>
      <c r="BD10" s="11" t="s">
        <v>735</v>
      </c>
      <c r="BE10" s="11"/>
      <c r="BF10" s="11"/>
      <c r="BG10" s="11" t="s">
        <v>736</v>
      </c>
      <c r="BH10" s="11" t="s">
        <v>737</v>
      </c>
      <c r="BI10" s="11"/>
      <c r="BJ10" s="11"/>
      <c r="BK10" s="11" t="s">
        <v>738</v>
      </c>
      <c r="BL10" s="11"/>
      <c r="BM10" s="11"/>
      <c r="BN10" s="11"/>
      <c r="BO10" s="11"/>
      <c r="BP10" s="11"/>
      <c r="BQ10" s="11" t="s">
        <v>360</v>
      </c>
      <c r="BR10" s="11" t="s">
        <v>739</v>
      </c>
      <c r="BS10" s="11" t="s">
        <v>740</v>
      </c>
      <c r="BT10" s="11"/>
      <c r="BU10" s="11" t="s">
        <v>360</v>
      </c>
      <c r="BV10" s="11" t="s">
        <v>360</v>
      </c>
      <c r="BW10" s="11" t="s">
        <v>360</v>
      </c>
      <c r="BX10" s="11"/>
      <c r="BY10" s="11"/>
      <c r="BZ10" s="11"/>
      <c r="CA10" s="11"/>
      <c r="CB10" s="11"/>
      <c r="CC10" s="11" t="s">
        <v>741</v>
      </c>
      <c r="CD10" s="11" t="s">
        <v>472</v>
      </c>
      <c r="CE10" s="11"/>
      <c r="CF10" s="11" t="s">
        <v>77</v>
      </c>
      <c r="CG10" s="11"/>
      <c r="CH10" s="11"/>
      <c r="CI10" s="11"/>
      <c r="CJ10" s="11"/>
      <c r="CK10" s="11"/>
      <c r="CL10" s="11"/>
      <c r="CM10" s="11"/>
      <c r="CN10" s="11"/>
      <c r="CO10" s="11"/>
      <c r="CP10" s="11"/>
      <c r="CQ10" s="11"/>
      <c r="CR10" s="11"/>
      <c r="CS10" s="11"/>
      <c r="CT10" s="11"/>
      <c r="CU10" s="11" t="s">
        <v>409</v>
      </c>
      <c r="CV10" s="11"/>
      <c r="CW10" s="11"/>
      <c r="CY10" s="11" t="s">
        <v>391</v>
      </c>
      <c r="CZ10" s="11" t="s">
        <v>742</v>
      </c>
      <c r="DA10" s="11" t="s">
        <v>743</v>
      </c>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t="s">
        <v>491</v>
      </c>
      <c r="EN10" s="11" t="s">
        <v>744</v>
      </c>
      <c r="EO10" s="11" t="s">
        <v>745</v>
      </c>
      <c r="EP10" s="11"/>
      <c r="EQ10" s="11"/>
      <c r="ER10" s="11"/>
      <c r="ES10" s="11" t="s">
        <v>746</v>
      </c>
      <c r="ET10" s="11"/>
      <c r="EU10" s="11"/>
      <c r="EV10" s="11"/>
      <c r="EW10" s="11"/>
      <c r="EX10" s="11"/>
      <c r="EY10" s="11"/>
      <c r="EZ10" s="11"/>
      <c r="FA10" s="11"/>
      <c r="FB10" s="11"/>
      <c r="FC10" s="11"/>
      <c r="FD10" s="11"/>
      <c r="FE10" s="11"/>
      <c r="FF10" s="11" t="s">
        <v>747</v>
      </c>
      <c r="FG10" s="11" t="e">
        <f aca="false">isog frtle</f>
        <v>#VALUE!</v>
      </c>
      <c r="FH10" s="11" t="s">
        <v>403</v>
      </c>
      <c r="FJ10" s="11" t="s">
        <v>748</v>
      </c>
      <c r="FK10" s="11"/>
      <c r="FL10" s="11"/>
      <c r="FM10" s="11"/>
      <c r="FN10" s="11"/>
      <c r="FO10" s="11"/>
      <c r="FP10" s="11"/>
      <c r="FQ10" s="11"/>
      <c r="FR10" s="11"/>
      <c r="FS10" s="11"/>
      <c r="FT10" s="11"/>
      <c r="FU10" s="11"/>
      <c r="FV10" s="11"/>
      <c r="FW10" s="11"/>
      <c r="FX10" s="11" t="s">
        <v>77</v>
      </c>
      <c r="FY10" s="11"/>
      <c r="FZ10" s="11"/>
      <c r="GA10" s="11" t="s">
        <v>749</v>
      </c>
      <c r="GB10" s="11"/>
      <c r="GC10" s="11"/>
      <c r="GD10" s="11"/>
      <c r="GE10" s="11"/>
      <c r="GF10" s="11"/>
      <c r="GG10" s="11"/>
      <c r="GH10" s="11"/>
      <c r="GI10" s="11"/>
      <c r="GJ10" s="11"/>
      <c r="GK10" s="11"/>
      <c r="GL10" s="11" t="s">
        <v>407</v>
      </c>
      <c r="GM10" s="11"/>
      <c r="GN10" s="11"/>
      <c r="GO10" s="11"/>
      <c r="GP10" s="11" t="s">
        <v>408</v>
      </c>
      <c r="GQ10" s="11"/>
      <c r="GR10" s="11" t="s">
        <v>750</v>
      </c>
      <c r="GS10" s="11" t="s">
        <v>751</v>
      </c>
      <c r="GT10" s="11"/>
      <c r="GU10" s="11"/>
      <c r="GV10" s="11"/>
      <c r="GW10" s="11"/>
      <c r="GX10" s="11"/>
      <c r="GY10" s="11" t="s">
        <v>472</v>
      </c>
      <c r="GZ10" s="11"/>
      <c r="HA10" s="11" t="s">
        <v>77</v>
      </c>
      <c r="HB10" s="11" t="s">
        <v>65</v>
      </c>
      <c r="HC10" s="11" t="s">
        <v>752</v>
      </c>
      <c r="HD10" s="11"/>
      <c r="HE10" s="11"/>
      <c r="HF10" s="11"/>
      <c r="HG10" s="11"/>
      <c r="HH10" s="11" t="s">
        <v>753</v>
      </c>
      <c r="HI10" s="11"/>
      <c r="HJ10" s="11"/>
      <c r="HK10" s="11"/>
      <c r="HL10" s="11"/>
      <c r="HM10" s="11"/>
      <c r="HN10" s="11"/>
      <c r="HO10" s="11"/>
      <c r="HP10" s="11"/>
      <c r="HQ10" s="11"/>
      <c r="HS10" s="11"/>
      <c r="HT10" s="11"/>
      <c r="HU10" s="11"/>
      <c r="HV10" s="11"/>
      <c r="HW10" s="11" t="s">
        <v>412</v>
      </c>
      <c r="HX10" s="11" t="s">
        <v>754</v>
      </c>
      <c r="HY10" s="11"/>
      <c r="HZ10" s="11"/>
      <c r="IA10" s="11"/>
      <c r="IB10" s="11"/>
      <c r="IC10" s="11"/>
      <c r="ID10" s="11"/>
      <c r="IE10" s="11"/>
      <c r="IF10" s="11" t="s">
        <v>472</v>
      </c>
      <c r="IG10" s="11" t="s">
        <v>755</v>
      </c>
      <c r="IH10" s="11" t="n">
        <f aca="false">2750</f>
        <v>2750</v>
      </c>
      <c r="II10" s="11"/>
      <c r="IJ10" s="11"/>
      <c r="IK10" s="11"/>
      <c r="IL10" s="11"/>
      <c r="IM10" s="11"/>
      <c r="IN10" s="11"/>
      <c r="IO10" s="11" t="s">
        <v>79</v>
      </c>
      <c r="IP10" s="11"/>
      <c r="IQ10" s="11"/>
      <c r="IR10" s="11" t="s">
        <v>756</v>
      </c>
      <c r="IS10" s="11"/>
      <c r="IT10" s="11"/>
      <c r="IU10" s="11" t="s">
        <v>757</v>
      </c>
      <c r="IV10" s="11"/>
      <c r="IW10" s="11"/>
      <c r="IX10" s="11"/>
      <c r="IY10" s="11"/>
      <c r="IZ10" s="11" t="s">
        <v>758</v>
      </c>
      <c r="JA10" s="11"/>
      <c r="JB10" s="11"/>
      <c r="JC10" s="11"/>
      <c r="JD10" s="11"/>
      <c r="JE10" s="11"/>
      <c r="JF10" s="11"/>
      <c r="JG10" s="11" t="s">
        <v>759</v>
      </c>
      <c r="JH10" s="11"/>
      <c r="JI10" s="11"/>
      <c r="JJ10" s="11" t="s">
        <v>760</v>
      </c>
      <c r="JK10" s="11"/>
      <c r="JL10" s="11"/>
      <c r="JM10" s="11"/>
      <c r="JN10" s="11"/>
      <c r="JO10" s="11"/>
      <c r="JP10" s="11"/>
      <c r="JQ10" s="11"/>
      <c r="JR10" s="11"/>
      <c r="JS10" s="11"/>
      <c r="JT10" s="11"/>
      <c r="JU10" s="11"/>
      <c r="JV10" s="11"/>
      <c r="JW10" s="11"/>
      <c r="JX10" s="11"/>
      <c r="JY10" s="11" t="s">
        <v>761</v>
      </c>
      <c r="JZ10" s="11" t="s">
        <v>75</v>
      </c>
      <c r="KA10" s="11"/>
      <c r="KB10" s="11"/>
      <c r="KC10" s="11"/>
      <c r="KD10" s="11"/>
      <c r="KE10" s="11"/>
      <c r="KF10" s="11"/>
      <c r="KG10" s="11"/>
      <c r="KH10" s="11"/>
      <c r="KI10" s="11"/>
      <c r="KJ10" s="11"/>
      <c r="KK10" s="11"/>
      <c r="KL10" s="11" t="s">
        <v>762</v>
      </c>
      <c r="KM10" s="11"/>
      <c r="KN10" s="11" t="n">
        <f aca="false">27500</f>
        <v>27500</v>
      </c>
      <c r="KO10" s="11"/>
      <c r="KP10" s="11"/>
      <c r="KQ10" s="11"/>
      <c r="KR10" s="11"/>
      <c r="KS10" s="11"/>
      <c r="KT10" s="11"/>
      <c r="KU10" s="11"/>
      <c r="KV10" s="11" t="s">
        <v>763</v>
      </c>
      <c r="KW10" s="11"/>
      <c r="KX10" s="11"/>
      <c r="KY10" s="11"/>
      <c r="KZ10" s="11"/>
      <c r="LA10" s="11"/>
      <c r="LB10" s="11"/>
      <c r="LC10" s="11"/>
      <c r="LD10" s="11"/>
      <c r="LE10" s="11"/>
      <c r="LF10" s="11" t="s">
        <v>764</v>
      </c>
      <c r="LG10" s="11"/>
      <c r="LH10" s="11"/>
      <c r="LI10" s="11"/>
      <c r="LJ10" s="11"/>
      <c r="LK10" s="11"/>
      <c r="LL10" s="11"/>
      <c r="LM10" s="11"/>
      <c r="LN10" s="11" t="s">
        <v>765</v>
      </c>
      <c r="LO10" s="11"/>
      <c r="LP10" s="11" t="s">
        <v>766</v>
      </c>
      <c r="LQ10" s="11" t="s">
        <v>767</v>
      </c>
      <c r="LR10" s="11"/>
      <c r="LS10" s="11"/>
      <c r="LT10" s="11"/>
      <c r="LU10" s="11"/>
      <c r="LV10" s="11"/>
      <c r="LW10" s="11"/>
      <c r="LX10" s="11"/>
      <c r="LY10" s="11"/>
      <c r="LZ10" s="11" t="s">
        <v>503</v>
      </c>
      <c r="MA10" s="11" t="s">
        <v>768</v>
      </c>
      <c r="MB10" s="11" t="s">
        <v>769</v>
      </c>
      <c r="MC10" s="11" t="s">
        <v>770</v>
      </c>
      <c r="MD10" s="11"/>
      <c r="ME10" s="11"/>
      <c r="MF10" s="11" t="s">
        <v>771</v>
      </c>
      <c r="MH10" s="11" t="s">
        <v>772</v>
      </c>
      <c r="MI10" s="11"/>
      <c r="MJ10" s="11"/>
      <c r="MK10" s="11"/>
      <c r="ML10" s="11"/>
      <c r="MM10" s="11"/>
      <c r="MN10" s="11"/>
      <c r="MO10" s="11"/>
      <c r="MP10" s="11"/>
      <c r="MQ10" s="11"/>
      <c r="MR10" s="11" t="s">
        <v>466</v>
      </c>
      <c r="MS10" s="11"/>
      <c r="MT10" s="11"/>
      <c r="MU10" s="11"/>
      <c r="MV10" s="11"/>
      <c r="MW10" s="11"/>
      <c r="MX10" s="11"/>
      <c r="MY10" s="11" t="s">
        <v>773</v>
      </c>
      <c r="MZ10" s="11"/>
      <c r="NA10" s="11"/>
      <c r="NB10" s="11"/>
      <c r="NC10" s="11"/>
      <c r="ND10" s="11"/>
      <c r="NE10" s="11"/>
      <c r="NF10" s="11"/>
      <c r="NG10" s="11"/>
      <c r="NH10" s="11"/>
      <c r="NI10" s="11" t="s">
        <v>774</v>
      </c>
      <c r="NJ10" s="11" t="s">
        <v>775</v>
      </c>
      <c r="NK10" s="11" t="s">
        <v>776</v>
      </c>
      <c r="NL10" s="11"/>
      <c r="NM10" s="11"/>
      <c r="NN10" s="11"/>
      <c r="NO10" s="11"/>
      <c r="NP10" s="11" t="s">
        <v>408</v>
      </c>
      <c r="NQ10" s="11"/>
      <c r="NR10" s="11"/>
      <c r="NS10" s="11"/>
      <c r="NT10" s="11"/>
      <c r="NU10" s="11"/>
      <c r="NV10" s="11"/>
      <c r="NW10" s="11" t="s">
        <v>777</v>
      </c>
      <c r="NX10" s="11" t="s">
        <v>472</v>
      </c>
      <c r="NY10" s="11" t="s">
        <v>428</v>
      </c>
      <c r="NZ10" s="11" t="s">
        <v>513</v>
      </c>
      <c r="OA10" s="11"/>
      <c r="OB10" s="11"/>
      <c r="OC10" s="11"/>
      <c r="OD10" s="11"/>
      <c r="OE10" s="11"/>
      <c r="OF10" s="11"/>
      <c r="OG10" s="11"/>
      <c r="OH10" s="11"/>
      <c r="OJ10" s="11"/>
      <c r="OK10" s="11"/>
      <c r="OL10" s="11"/>
      <c r="OM10" s="11"/>
    </row>
    <row r="11" customFormat="false" ht="15" hidden="false" customHeight="true" outlineLevel="0" collapsed="false">
      <c r="A11" s="11" t="s">
        <v>778</v>
      </c>
      <c r="B11" s="11" t="s">
        <v>360</v>
      </c>
      <c r="C11" s="11" t="s">
        <v>779</v>
      </c>
      <c r="D11" s="11" t="s">
        <v>780</v>
      </c>
      <c r="E11" s="11" t="s">
        <v>781</v>
      </c>
      <c r="F11" s="11" t="s">
        <v>360</v>
      </c>
      <c r="G11" s="11" t="s">
        <v>550</v>
      </c>
      <c r="H11" s="11" t="s">
        <v>782</v>
      </c>
      <c r="I11" s="11" t="s">
        <v>783</v>
      </c>
      <c r="J11" s="11" t="s">
        <v>784</v>
      </c>
      <c r="K11" s="11"/>
      <c r="L11" s="11"/>
      <c r="M11" s="11"/>
      <c r="N11" s="11" t="s">
        <v>785</v>
      </c>
      <c r="O11" s="11"/>
      <c r="P11" s="11"/>
      <c r="R11" s="11"/>
      <c r="S11" s="11"/>
      <c r="T11" s="11" t="s">
        <v>371</v>
      </c>
      <c r="U11" s="11"/>
      <c r="V11" s="11"/>
      <c r="W11" s="11"/>
      <c r="X11" s="11"/>
      <c r="Y11" s="11"/>
      <c r="Z11" s="11"/>
      <c r="AA11" s="11"/>
      <c r="AB11" s="11"/>
      <c r="AC11" s="11"/>
      <c r="AD11" s="11"/>
      <c r="AE11" s="11" t="s">
        <v>372</v>
      </c>
      <c r="AF11" s="11" t="s">
        <v>786</v>
      </c>
      <c r="AG11" s="11" t="s">
        <v>787</v>
      </c>
      <c r="AH11" s="11"/>
      <c r="AI11" s="11" t="s">
        <v>375</v>
      </c>
      <c r="AJ11" s="11" t="s">
        <v>376</v>
      </c>
      <c r="AK11" s="11" t="s">
        <v>437</v>
      </c>
      <c r="AL11" s="11" t="s">
        <v>788</v>
      </c>
      <c r="AM11" s="11" t="s">
        <v>789</v>
      </c>
      <c r="AN11" s="11"/>
      <c r="AO11" s="11"/>
      <c r="AP11" s="11"/>
      <c r="AQ11" s="11"/>
      <c r="AR11" s="11"/>
      <c r="AS11" s="11"/>
      <c r="AT11" s="11" t="s">
        <v>790</v>
      </c>
      <c r="AU11" s="11" t="s">
        <v>791</v>
      </c>
      <c r="AV11" s="11"/>
      <c r="AW11" s="11" t="s">
        <v>375</v>
      </c>
      <c r="AX11" s="11" t="s">
        <v>381</v>
      </c>
      <c r="AY11" s="11" t="s">
        <v>437</v>
      </c>
      <c r="AZ11" s="11" t="s">
        <v>792</v>
      </c>
      <c r="BA11" s="11" t="s">
        <v>793</v>
      </c>
      <c r="BB11" s="11"/>
      <c r="BD11" s="11"/>
      <c r="BE11" s="11"/>
      <c r="BF11" s="11"/>
      <c r="BG11" s="11" t="s">
        <v>794</v>
      </c>
      <c r="BH11" s="11" t="s">
        <v>795</v>
      </c>
      <c r="BI11" s="11"/>
      <c r="BJ11" s="11"/>
      <c r="BK11" s="11" t="s">
        <v>796</v>
      </c>
      <c r="BL11" s="11"/>
      <c r="BM11" s="11" t="s">
        <v>472</v>
      </c>
      <c r="BN11" s="11"/>
      <c r="BO11" s="11"/>
      <c r="BP11" s="11"/>
      <c r="BQ11" s="11" t="s">
        <v>360</v>
      </c>
      <c r="BR11" s="11" t="s">
        <v>360</v>
      </c>
      <c r="BS11" s="11"/>
      <c r="BT11" s="11"/>
      <c r="BU11" s="11" t="s">
        <v>360</v>
      </c>
      <c r="BV11" s="11" t="s">
        <v>360</v>
      </c>
      <c r="BW11" s="11" t="s">
        <v>360</v>
      </c>
      <c r="BX11" s="11"/>
      <c r="BY11" s="11" t="s">
        <v>598</v>
      </c>
      <c r="BZ11" s="11"/>
      <c r="CA11" s="11"/>
      <c r="CB11" s="11"/>
      <c r="CC11" s="11"/>
      <c r="CD11" s="11"/>
      <c r="CE11" s="11"/>
      <c r="CF11" s="11" t="s">
        <v>77</v>
      </c>
      <c r="CG11" s="11"/>
      <c r="CH11" s="11"/>
      <c r="CI11" s="11"/>
      <c r="CJ11" s="11"/>
      <c r="CK11" s="11"/>
      <c r="CL11" s="11"/>
      <c r="CM11" s="12" t="s">
        <v>797</v>
      </c>
      <c r="CN11" s="11" t="s">
        <v>798</v>
      </c>
      <c r="CO11" s="11" t="s">
        <v>799</v>
      </c>
      <c r="CP11" s="11" t="s">
        <v>800</v>
      </c>
      <c r="CQ11" s="11" t="s">
        <v>801</v>
      </c>
      <c r="CR11" s="11"/>
      <c r="CS11" s="11" t="s">
        <v>802</v>
      </c>
      <c r="CT11" s="11"/>
      <c r="CU11" s="11" t="s">
        <v>516</v>
      </c>
      <c r="CV11" s="11"/>
      <c r="CW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t="s">
        <v>803</v>
      </c>
      <c r="EN11" s="11" t="s">
        <v>400</v>
      </c>
      <c r="EO11" s="11" t="s">
        <v>804</v>
      </c>
      <c r="EP11" s="11"/>
      <c r="EQ11" s="11"/>
      <c r="ER11" s="11"/>
      <c r="ES11" s="11" t="s">
        <v>805</v>
      </c>
      <c r="ET11" s="11"/>
      <c r="EU11" s="11"/>
      <c r="EV11" s="11"/>
      <c r="EW11" s="11"/>
      <c r="EX11" s="11"/>
      <c r="EY11" s="11"/>
      <c r="EZ11" s="11"/>
      <c r="FA11" s="11"/>
      <c r="FB11" s="11"/>
      <c r="FC11" s="11"/>
      <c r="FD11" s="11"/>
      <c r="FE11" s="11"/>
      <c r="FF11" s="11" t="s">
        <v>112</v>
      </c>
      <c r="FG11" s="11"/>
      <c r="FH11" s="11" t="s">
        <v>403</v>
      </c>
      <c r="FJ11" s="11"/>
      <c r="FK11" s="11"/>
      <c r="FL11" s="11" t="s">
        <v>806</v>
      </c>
      <c r="FM11" s="11"/>
      <c r="FN11" s="11"/>
      <c r="FO11" s="11"/>
      <c r="FP11" s="11"/>
      <c r="FQ11" s="11"/>
      <c r="FR11" s="11"/>
      <c r="FS11" s="11"/>
      <c r="FT11" s="11"/>
      <c r="FU11" s="11" t="s">
        <v>807</v>
      </c>
      <c r="FV11" s="11" t="s">
        <v>808</v>
      </c>
      <c r="FW11" s="11"/>
      <c r="FX11" s="11" t="s">
        <v>77</v>
      </c>
      <c r="FY11" s="11"/>
      <c r="FZ11" s="11"/>
      <c r="GA11" s="11" t="s">
        <v>809</v>
      </c>
      <c r="GB11" s="11" t="s">
        <v>810</v>
      </c>
      <c r="GC11" s="11"/>
      <c r="GD11" s="11"/>
      <c r="GE11" s="11" t="s">
        <v>811</v>
      </c>
      <c r="GF11" s="11"/>
      <c r="GG11" s="11" t="s">
        <v>812</v>
      </c>
      <c r="GH11" s="11"/>
      <c r="GI11" s="11"/>
      <c r="GJ11" s="11"/>
      <c r="GK11" s="11" t="s">
        <v>612</v>
      </c>
      <c r="GL11" s="11" t="s">
        <v>456</v>
      </c>
      <c r="GM11" s="11" t="s">
        <v>813</v>
      </c>
      <c r="GN11" s="11"/>
      <c r="GO11" s="11" t="s">
        <v>814</v>
      </c>
      <c r="GP11" s="11" t="s">
        <v>408</v>
      </c>
      <c r="GQ11" s="11"/>
      <c r="GR11" s="11"/>
      <c r="GS11" s="11"/>
      <c r="GT11" s="11"/>
      <c r="GU11" s="11"/>
      <c r="GV11" s="11"/>
      <c r="GW11" s="11"/>
      <c r="GX11" s="11"/>
      <c r="GY11" s="11"/>
      <c r="GZ11" s="11" t="s">
        <v>623</v>
      </c>
      <c r="HA11" s="11"/>
      <c r="HB11" s="11"/>
      <c r="HC11" s="11"/>
      <c r="HD11" s="11"/>
      <c r="HE11" s="11"/>
      <c r="HF11" s="11"/>
      <c r="HG11" s="11"/>
      <c r="HH11" s="11" t="s">
        <v>815</v>
      </c>
      <c r="HI11" s="11"/>
      <c r="HJ11" s="11"/>
      <c r="HK11" s="11"/>
      <c r="HL11" s="11"/>
      <c r="HM11" s="11"/>
      <c r="HN11" s="11"/>
      <c r="HO11" s="11"/>
      <c r="HP11" s="11"/>
      <c r="HQ11" s="11"/>
      <c r="HS11" s="11"/>
      <c r="HT11" s="11"/>
      <c r="HU11" s="11"/>
      <c r="HV11" s="11"/>
      <c r="HW11" s="11" t="s">
        <v>412</v>
      </c>
      <c r="HX11" s="11"/>
      <c r="HY11" s="11"/>
      <c r="HZ11" s="11"/>
      <c r="IA11" s="11"/>
      <c r="IB11" s="11"/>
      <c r="IC11" s="11"/>
      <c r="ID11" s="11"/>
      <c r="IE11" s="11"/>
      <c r="IF11" s="11"/>
      <c r="IG11" s="11"/>
      <c r="IH11" s="11"/>
      <c r="II11" s="11"/>
      <c r="IJ11" s="11"/>
      <c r="IK11" s="11"/>
      <c r="IL11" s="11"/>
      <c r="IM11" s="11"/>
      <c r="IN11" s="11"/>
      <c r="IO11" s="11" t="s">
        <v>79</v>
      </c>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t="s">
        <v>816</v>
      </c>
      <c r="JX11" s="11"/>
      <c r="JY11" s="11"/>
      <c r="JZ11" s="11" t="s">
        <v>817</v>
      </c>
      <c r="KA11" s="11"/>
      <c r="KB11" s="11" t="s">
        <v>818</v>
      </c>
      <c r="KC11" s="11"/>
      <c r="KD11" s="11" t="s">
        <v>807</v>
      </c>
      <c r="KE11" s="11"/>
      <c r="KF11" s="11"/>
      <c r="KG11" s="11"/>
      <c r="KH11" s="11"/>
      <c r="KI11" s="11"/>
      <c r="KJ11" s="11"/>
      <c r="KK11" s="11"/>
      <c r="KL11" s="11"/>
      <c r="KM11" s="11"/>
      <c r="KN11" s="11"/>
      <c r="KO11" s="11"/>
      <c r="KP11" s="11"/>
      <c r="KQ11" s="11"/>
      <c r="KR11" s="11"/>
      <c r="KS11" s="11"/>
      <c r="KT11" s="11"/>
      <c r="KU11" s="11"/>
      <c r="KV11" s="11"/>
      <c r="KW11" s="11"/>
      <c r="KX11" s="11"/>
      <c r="KY11" s="11"/>
      <c r="KZ11" s="11" t="s">
        <v>819</v>
      </c>
      <c r="LA11" s="11"/>
      <c r="LB11" s="11"/>
      <c r="LC11" s="11"/>
      <c r="LD11" s="11"/>
      <c r="LE11" s="11"/>
      <c r="LF11" s="11"/>
      <c r="LG11" s="11"/>
      <c r="LH11" s="11"/>
      <c r="LI11" s="11"/>
      <c r="LJ11" s="11"/>
      <c r="LK11" s="11"/>
      <c r="LL11" s="11"/>
      <c r="LM11" s="11"/>
      <c r="LN11" s="11" t="s">
        <v>820</v>
      </c>
      <c r="LO11" s="11" t="n">
        <f aca="false">1200</f>
        <v>1200</v>
      </c>
      <c r="LP11" s="11" t="s">
        <v>821</v>
      </c>
      <c r="LQ11" s="11"/>
      <c r="LR11" s="11" t="s">
        <v>553</v>
      </c>
      <c r="LS11" s="11"/>
      <c r="LT11" s="11" t="s">
        <v>822</v>
      </c>
      <c r="LU11" s="11"/>
      <c r="LV11" s="11"/>
      <c r="LW11" s="11"/>
      <c r="LX11" s="11"/>
      <c r="LY11" s="11"/>
      <c r="LZ11" s="11" t="s">
        <v>823</v>
      </c>
      <c r="MA11" s="11" t="s">
        <v>824</v>
      </c>
      <c r="MB11" s="11" t="s">
        <v>825</v>
      </c>
      <c r="MC11" s="11" t="s">
        <v>826</v>
      </c>
      <c r="MD11" s="11"/>
      <c r="ME11" s="11"/>
      <c r="MF11" s="11"/>
      <c r="MH11" s="11" t="s">
        <v>827</v>
      </c>
      <c r="MI11" s="11"/>
      <c r="MJ11" s="11"/>
      <c r="MK11" s="11"/>
      <c r="ML11" s="11"/>
      <c r="MM11" s="11"/>
      <c r="MN11" s="11"/>
      <c r="MO11" s="11"/>
      <c r="MP11" s="11"/>
      <c r="MQ11" s="11"/>
      <c r="MR11" s="11" t="s">
        <v>507</v>
      </c>
      <c r="MS11" s="11"/>
      <c r="MT11" s="11"/>
      <c r="MU11" s="11"/>
      <c r="MV11" s="11"/>
      <c r="MW11" s="11" t="s">
        <v>405</v>
      </c>
      <c r="MX11" s="11" t="s">
        <v>828</v>
      </c>
      <c r="MY11" s="11" t="s">
        <v>827</v>
      </c>
      <c r="MZ11" s="11"/>
      <c r="NA11" s="11"/>
      <c r="NB11" s="11"/>
      <c r="NC11" s="11" t="s">
        <v>829</v>
      </c>
      <c r="ND11" s="11"/>
      <c r="NE11" s="11"/>
      <c r="NF11" s="11"/>
      <c r="NG11" s="11"/>
      <c r="NH11" s="11"/>
      <c r="NI11" s="11"/>
      <c r="NJ11" s="11" t="s">
        <v>830</v>
      </c>
      <c r="NK11" s="11" t="s">
        <v>831</v>
      </c>
      <c r="NL11" s="11" t="s">
        <v>807</v>
      </c>
      <c r="NM11" s="11"/>
      <c r="NN11" s="11"/>
      <c r="NO11" s="11"/>
      <c r="NP11" s="11" t="s">
        <v>408</v>
      </c>
      <c r="NQ11" s="11" t="s">
        <v>832</v>
      </c>
      <c r="NR11" s="11"/>
      <c r="NS11" s="11"/>
      <c r="NT11" s="11"/>
      <c r="NU11" s="11"/>
      <c r="NV11" s="11"/>
      <c r="NW11" s="11"/>
      <c r="NX11" s="11" t="s">
        <v>472</v>
      </c>
      <c r="NY11" s="11" t="s">
        <v>428</v>
      </c>
      <c r="NZ11" s="11" t="s">
        <v>429</v>
      </c>
      <c r="OA11" s="11"/>
      <c r="OB11" s="11"/>
      <c r="OC11" s="11"/>
      <c r="OD11" s="11"/>
      <c r="OE11" s="11"/>
      <c r="OF11" s="11"/>
      <c r="OG11" s="11"/>
      <c r="OH11" s="11"/>
      <c r="OJ11" s="11" t="s">
        <v>833</v>
      </c>
      <c r="OK11" s="11"/>
      <c r="OL11" s="11"/>
      <c r="OM11" s="11"/>
    </row>
    <row r="12" customFormat="false" ht="14.25" hidden="false" customHeight="true" outlineLevel="0" collapsed="false">
      <c r="A12" s="11" t="s">
        <v>834</v>
      </c>
      <c r="B12" s="11" t="s">
        <v>360</v>
      </c>
      <c r="C12" s="11" t="s">
        <v>835</v>
      </c>
      <c r="D12" s="11" t="s">
        <v>836</v>
      </c>
      <c r="E12" s="11" t="s">
        <v>837</v>
      </c>
      <c r="F12" s="11" t="s">
        <v>838</v>
      </c>
      <c r="G12" s="11" t="s">
        <v>839</v>
      </c>
      <c r="H12" s="11" t="s">
        <v>840</v>
      </c>
      <c r="I12" s="11" t="s">
        <v>841</v>
      </c>
      <c r="J12" s="11" t="s">
        <v>842</v>
      </c>
      <c r="K12" s="11"/>
      <c r="L12" s="11"/>
      <c r="M12" s="11"/>
      <c r="N12" s="11" t="s">
        <v>598</v>
      </c>
      <c r="O12" s="11"/>
      <c r="P12" s="11"/>
      <c r="R12" s="11"/>
      <c r="S12" s="11"/>
      <c r="T12" s="11" t="s">
        <v>371</v>
      </c>
      <c r="U12" s="11"/>
      <c r="V12" s="11"/>
      <c r="W12" s="11"/>
      <c r="X12" s="11"/>
      <c r="Y12" s="11"/>
      <c r="Z12" s="11"/>
      <c r="AA12" s="11"/>
      <c r="AB12" s="11"/>
      <c r="AC12" s="11"/>
      <c r="AD12" s="11"/>
      <c r="AE12" s="11" t="s">
        <v>843</v>
      </c>
      <c r="AF12" s="11" t="s">
        <v>844</v>
      </c>
      <c r="AG12" s="11" t="s">
        <v>845</v>
      </c>
      <c r="AH12" s="11"/>
      <c r="AI12" s="11" t="s">
        <v>375</v>
      </c>
      <c r="AJ12" s="11" t="s">
        <v>376</v>
      </c>
      <c r="AK12" s="11" t="s">
        <v>846</v>
      </c>
      <c r="AL12" s="11" t="s">
        <v>438</v>
      </c>
      <c r="AM12" s="11" t="s">
        <v>847</v>
      </c>
      <c r="AN12" s="11"/>
      <c r="AO12" s="11"/>
      <c r="AP12" s="11"/>
      <c r="AQ12" s="11"/>
      <c r="AR12" s="11"/>
      <c r="AS12" s="11"/>
      <c r="AT12" s="11" t="s">
        <v>848</v>
      </c>
      <c r="AU12" s="11" t="s">
        <v>651</v>
      </c>
      <c r="AV12" s="11"/>
      <c r="AW12" s="11" t="s">
        <v>375</v>
      </c>
      <c r="AX12" s="11"/>
      <c r="AY12" s="11" t="s">
        <v>437</v>
      </c>
      <c r="AZ12" s="11" t="s">
        <v>849</v>
      </c>
      <c r="BA12" s="11" t="s">
        <v>850</v>
      </c>
      <c r="BB12" s="11"/>
      <c r="BD12" s="11"/>
      <c r="BE12" s="11"/>
      <c r="BF12" s="11"/>
      <c r="BG12" s="11" t="s">
        <v>851</v>
      </c>
      <c r="BH12" s="11" t="s">
        <v>852</v>
      </c>
      <c r="BI12" s="11"/>
      <c r="BJ12" s="11" t="s">
        <v>853</v>
      </c>
      <c r="BK12" s="11" t="s">
        <v>854</v>
      </c>
      <c r="BL12" s="11"/>
      <c r="BM12" s="11"/>
      <c r="BN12" s="11"/>
      <c r="BO12" s="11"/>
      <c r="BP12" s="11"/>
      <c r="BQ12" s="11" t="s">
        <v>360</v>
      </c>
      <c r="BR12" s="11" t="s">
        <v>360</v>
      </c>
      <c r="BS12" s="11"/>
      <c r="BT12" s="11"/>
      <c r="BU12" s="11" t="s">
        <v>360</v>
      </c>
      <c r="BV12" s="11" t="s">
        <v>360</v>
      </c>
      <c r="BW12" s="11" t="s">
        <v>360</v>
      </c>
      <c r="BX12" s="11"/>
      <c r="BY12" s="11"/>
      <c r="BZ12" s="11"/>
      <c r="CA12" s="11"/>
      <c r="CB12" s="11"/>
      <c r="CC12" s="11"/>
      <c r="CD12" s="11" t="s">
        <v>855</v>
      </c>
      <c r="CE12" s="11"/>
      <c r="CF12" s="11" t="s">
        <v>77</v>
      </c>
      <c r="CG12" s="11"/>
      <c r="CH12" s="11"/>
      <c r="CI12" s="11" t="s">
        <v>856</v>
      </c>
      <c r="CJ12" s="11"/>
      <c r="CK12" s="11"/>
      <c r="CL12" s="11"/>
      <c r="CM12" s="11" t="s">
        <v>857</v>
      </c>
      <c r="CN12" s="11"/>
      <c r="CO12" s="11" t="s">
        <v>858</v>
      </c>
      <c r="CP12" s="11" t="s">
        <v>859</v>
      </c>
      <c r="CQ12" s="11"/>
      <c r="CR12" s="11"/>
      <c r="CS12" s="11" t="s">
        <v>860</v>
      </c>
      <c r="CT12" s="11"/>
      <c r="CU12" s="11"/>
      <c r="CV12" s="11"/>
      <c r="CW12" s="11"/>
      <c r="CY12" s="11" t="s">
        <v>861</v>
      </c>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t="s">
        <v>490</v>
      </c>
      <c r="EN12" s="11" t="s">
        <v>862</v>
      </c>
      <c r="EO12" s="11"/>
      <c r="EP12" s="11"/>
      <c r="EQ12" s="11"/>
      <c r="ER12" s="11"/>
      <c r="ES12" s="11" t="s">
        <v>863</v>
      </c>
      <c r="ET12" s="11"/>
      <c r="EU12" s="11"/>
      <c r="EV12" s="11"/>
      <c r="EW12" s="11"/>
      <c r="EX12" s="11"/>
      <c r="EY12" s="11"/>
      <c r="EZ12" s="11"/>
      <c r="FA12" s="11"/>
      <c r="FB12" s="11"/>
      <c r="FC12" s="11"/>
      <c r="FD12" s="11"/>
      <c r="FE12" s="11"/>
      <c r="FF12" s="11" t="s">
        <v>112</v>
      </c>
      <c r="FG12" s="11" t="s">
        <v>864</v>
      </c>
      <c r="FH12" s="11" t="s">
        <v>403</v>
      </c>
      <c r="FJ12" s="11" t="s">
        <v>865</v>
      </c>
      <c r="FK12" s="11"/>
      <c r="FL12" s="11" t="s">
        <v>866</v>
      </c>
      <c r="FM12" s="11"/>
      <c r="FN12" s="11"/>
      <c r="FO12" s="11"/>
      <c r="FP12" s="11" t="s">
        <v>867</v>
      </c>
      <c r="FQ12" s="11"/>
      <c r="FR12" s="11"/>
      <c r="FS12" s="11"/>
      <c r="FT12" s="11"/>
      <c r="FU12" s="11"/>
      <c r="FV12" s="11"/>
      <c r="FW12" s="11"/>
      <c r="FX12" s="11" t="s">
        <v>868</v>
      </c>
      <c r="FY12" s="11"/>
      <c r="FZ12" s="11" t="s">
        <v>869</v>
      </c>
      <c r="GA12" s="11" t="s">
        <v>614</v>
      </c>
      <c r="GB12" s="11"/>
      <c r="GC12" s="11" t="s">
        <v>870</v>
      </c>
      <c r="GD12" s="11"/>
      <c r="GE12" s="11"/>
      <c r="GF12" s="11"/>
      <c r="GG12" s="11"/>
      <c r="GH12" s="11"/>
      <c r="GI12" s="11"/>
      <c r="GJ12" s="11"/>
      <c r="GK12" s="11"/>
      <c r="GL12" s="11" t="s">
        <v>407</v>
      </c>
      <c r="GM12" s="11"/>
      <c r="GN12" s="11"/>
      <c r="GO12" s="11"/>
      <c r="GP12" s="11" t="s">
        <v>408</v>
      </c>
      <c r="GQ12" s="11"/>
      <c r="GR12" s="11"/>
      <c r="GS12" s="11"/>
      <c r="GT12" s="11"/>
      <c r="GU12" s="11"/>
      <c r="GV12" s="11"/>
      <c r="GW12" s="11"/>
      <c r="GX12" s="11"/>
      <c r="GY12" s="11"/>
      <c r="GZ12" s="11"/>
      <c r="HA12" s="11" t="s">
        <v>77</v>
      </c>
      <c r="HB12" s="11"/>
      <c r="HC12" s="11"/>
      <c r="HD12" s="11"/>
      <c r="HE12" s="11"/>
      <c r="HF12" s="11"/>
      <c r="HG12" s="11"/>
      <c r="HH12" s="11"/>
      <c r="HI12" s="11"/>
      <c r="HJ12" s="11"/>
      <c r="HK12" s="11"/>
      <c r="HL12" s="11"/>
      <c r="HM12" s="11"/>
      <c r="HN12" s="11"/>
      <c r="HO12" s="11"/>
      <c r="HP12" s="11"/>
      <c r="HQ12" s="11"/>
      <c r="HS12" s="11"/>
      <c r="HT12" s="11"/>
      <c r="HU12" s="11"/>
      <c r="HV12" s="11"/>
      <c r="HW12" s="11" t="s">
        <v>412</v>
      </c>
      <c r="HX12" s="11"/>
      <c r="HY12" s="11"/>
      <c r="HZ12" s="11"/>
      <c r="IA12" s="11"/>
      <c r="IB12" s="11"/>
      <c r="IC12" s="11"/>
      <c r="ID12" s="11"/>
      <c r="IE12" s="11"/>
      <c r="IF12" s="11"/>
      <c r="IG12" s="11" t="s">
        <v>623</v>
      </c>
      <c r="IH12" s="11"/>
      <c r="II12" s="11"/>
      <c r="IJ12" s="11"/>
      <c r="IK12" s="11"/>
      <c r="IL12" s="11"/>
      <c r="IM12" s="11"/>
      <c r="IN12" s="11"/>
      <c r="IO12" s="11" t="s">
        <v>79</v>
      </c>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t="s">
        <v>75</v>
      </c>
      <c r="KA12" s="11"/>
      <c r="KB12" s="11"/>
      <c r="KC12" s="11"/>
      <c r="KD12" s="11"/>
      <c r="KE12" s="11"/>
      <c r="KF12" s="11"/>
      <c r="KG12" s="11"/>
      <c r="KH12" s="11" t="s">
        <v>704</v>
      </c>
      <c r="KI12" s="11"/>
      <c r="KJ12" s="11"/>
      <c r="KK12" s="11"/>
      <c r="KL12" s="11"/>
      <c r="KM12" s="11"/>
      <c r="KN12" s="11" t="s">
        <v>871</v>
      </c>
      <c r="KO12" s="11"/>
      <c r="KP12" s="11"/>
      <c r="KQ12" s="11"/>
      <c r="KR12" s="11"/>
      <c r="KS12" s="11"/>
      <c r="KT12" s="11"/>
      <c r="KU12" s="11"/>
      <c r="KV12" s="11" t="s">
        <v>807</v>
      </c>
      <c r="KW12" s="11"/>
      <c r="KX12" s="11" t="s">
        <v>872</v>
      </c>
      <c r="KY12" s="11"/>
      <c r="KZ12" s="11"/>
      <c r="LA12" s="11"/>
      <c r="LB12" s="11"/>
      <c r="LC12" s="11"/>
      <c r="LD12" s="11"/>
      <c r="LE12" s="11"/>
      <c r="LF12" s="11"/>
      <c r="LG12" s="11"/>
      <c r="LH12" s="11"/>
      <c r="LI12" s="11"/>
      <c r="LJ12" s="11"/>
      <c r="LK12" s="11"/>
      <c r="LL12" s="11" t="s">
        <v>873</v>
      </c>
      <c r="LM12" s="11"/>
      <c r="LN12" s="11"/>
      <c r="LO12" s="11"/>
      <c r="LP12" s="11"/>
      <c r="LQ12" s="11" t="s">
        <v>874</v>
      </c>
      <c r="LR12" s="11"/>
      <c r="LS12" s="11" t="s">
        <v>875</v>
      </c>
      <c r="LT12" s="11" t="s">
        <v>876</v>
      </c>
      <c r="LU12" s="11" t="s">
        <v>877</v>
      </c>
      <c r="LV12" s="11"/>
      <c r="LW12" s="11"/>
      <c r="LX12" s="11" t="s">
        <v>878</v>
      </c>
      <c r="LY12" s="11" t="n">
        <f aca="false">3519</f>
        <v>3519</v>
      </c>
      <c r="LZ12" s="11" t="s">
        <v>417</v>
      </c>
      <c r="MA12" s="11"/>
      <c r="MB12" s="11" t="s">
        <v>879</v>
      </c>
      <c r="MC12" s="11"/>
      <c r="MD12" s="11"/>
      <c r="ME12" s="11"/>
      <c r="MF12" s="11" t="s">
        <v>880</v>
      </c>
      <c r="MH12" s="11" t="s">
        <v>880</v>
      </c>
      <c r="MI12" s="11"/>
      <c r="MJ12" s="11"/>
      <c r="MK12" s="11"/>
      <c r="ML12" s="11"/>
      <c r="MM12" s="11"/>
      <c r="MN12" s="11" t="s">
        <v>709</v>
      </c>
      <c r="MO12" s="11"/>
      <c r="MP12" s="11"/>
      <c r="MQ12" s="11"/>
      <c r="MR12" s="11" t="s">
        <v>466</v>
      </c>
      <c r="MS12" s="11"/>
      <c r="MT12" s="11"/>
      <c r="MU12" s="11"/>
      <c r="MV12" s="11"/>
      <c r="MW12" s="11"/>
      <c r="MX12" s="11"/>
      <c r="MY12" s="11" t="s">
        <v>881</v>
      </c>
      <c r="MZ12" s="11" t="s">
        <v>79</v>
      </c>
      <c r="NA12" s="11" t="s">
        <v>882</v>
      </c>
      <c r="NB12" s="11"/>
      <c r="NC12" s="11"/>
      <c r="ND12" s="11"/>
      <c r="NE12" s="11"/>
      <c r="NF12" s="11"/>
      <c r="NG12" s="11"/>
      <c r="NH12" s="11"/>
      <c r="NI12" s="11" t="s">
        <v>883</v>
      </c>
      <c r="NJ12" s="11" t="s">
        <v>456</v>
      </c>
      <c r="NK12" s="11"/>
      <c r="NL12" s="11"/>
      <c r="NM12" s="11"/>
      <c r="NN12" s="11"/>
      <c r="NO12" s="11"/>
      <c r="NP12" s="11" t="s">
        <v>408</v>
      </c>
      <c r="NQ12" s="11"/>
      <c r="NR12" s="11"/>
      <c r="NS12" s="11"/>
      <c r="NT12" s="11"/>
      <c r="NU12" s="11"/>
      <c r="NV12" s="11"/>
      <c r="NW12" s="11"/>
      <c r="NX12" s="11" t="s">
        <v>472</v>
      </c>
      <c r="NY12" s="11" t="s">
        <v>428</v>
      </c>
      <c r="NZ12" s="11" t="s">
        <v>429</v>
      </c>
      <c r="OA12" s="11"/>
      <c r="OB12" s="11"/>
      <c r="OC12" s="11"/>
      <c r="OD12" s="11"/>
      <c r="OE12" s="11"/>
      <c r="OF12" s="11" t="n">
        <f aca="false">12452</f>
        <v>12452</v>
      </c>
      <c r="OG12" s="11"/>
      <c r="OH12" s="11"/>
      <c r="OJ12" s="11"/>
      <c r="OK12" s="11"/>
      <c r="OL12" s="11"/>
      <c r="OM12" s="11"/>
    </row>
    <row r="13" customFormat="false" ht="14.25" hidden="false" customHeight="true" outlineLevel="0" collapsed="false">
      <c r="A13" s="11" t="s">
        <v>884</v>
      </c>
      <c r="B13" s="11" t="s">
        <v>360</v>
      </c>
      <c r="C13" s="11" t="s">
        <v>885</v>
      </c>
      <c r="D13" s="11" t="s">
        <v>886</v>
      </c>
      <c r="E13" s="11" t="s">
        <v>887</v>
      </c>
      <c r="F13" s="11" t="s">
        <v>360</v>
      </c>
      <c r="G13" s="11"/>
      <c r="H13" s="11"/>
      <c r="I13" s="11"/>
      <c r="J13" s="11"/>
      <c r="K13" s="11"/>
      <c r="L13" s="11"/>
      <c r="M13" s="11"/>
      <c r="N13" s="11"/>
      <c r="O13" s="11"/>
      <c r="P13" s="11"/>
      <c r="R13" s="11"/>
      <c r="S13" s="11"/>
      <c r="T13" s="11" t="s">
        <v>371</v>
      </c>
      <c r="U13" s="11"/>
      <c r="V13" s="11"/>
      <c r="W13" s="11"/>
      <c r="X13" s="11"/>
      <c r="Y13" s="11" t="s">
        <v>370</v>
      </c>
      <c r="Z13" s="11" t="s">
        <v>370</v>
      </c>
      <c r="AA13" s="11"/>
      <c r="AB13" s="11"/>
      <c r="AC13" s="11"/>
      <c r="AD13" s="11"/>
      <c r="AE13" s="11" t="s">
        <v>435</v>
      </c>
      <c r="AF13" s="11" t="s">
        <v>888</v>
      </c>
      <c r="AG13" s="11" t="s">
        <v>483</v>
      </c>
      <c r="AH13" s="11"/>
      <c r="AI13" s="11" t="s">
        <v>375</v>
      </c>
      <c r="AJ13" s="11" t="s">
        <v>376</v>
      </c>
      <c r="AK13" s="11" t="s">
        <v>437</v>
      </c>
      <c r="AL13" s="11" t="s">
        <v>438</v>
      </c>
      <c r="AM13" s="11" t="s">
        <v>889</v>
      </c>
      <c r="AN13" s="11"/>
      <c r="AO13" s="11"/>
      <c r="AP13" s="11"/>
      <c r="AQ13" s="11"/>
      <c r="AR13" s="11"/>
      <c r="AS13" s="11"/>
      <c r="AT13" s="11" t="s">
        <v>890</v>
      </c>
      <c r="AU13" s="11" t="s">
        <v>483</v>
      </c>
      <c r="AV13" s="11"/>
      <c r="AW13" s="11" t="s">
        <v>375</v>
      </c>
      <c r="AX13" s="11" t="s">
        <v>891</v>
      </c>
      <c r="AY13" s="11" t="s">
        <v>377</v>
      </c>
      <c r="AZ13" s="11" t="s">
        <v>438</v>
      </c>
      <c r="BA13" s="11" t="s">
        <v>892</v>
      </c>
      <c r="BB13" s="11"/>
      <c r="BD13" s="11"/>
      <c r="BE13" s="11"/>
      <c r="BF13" s="11"/>
      <c r="BG13" s="11"/>
      <c r="BH13" s="11"/>
      <c r="BI13" s="11"/>
      <c r="BJ13" s="11" t="s">
        <v>853</v>
      </c>
      <c r="BK13" s="11" t="s">
        <v>893</v>
      </c>
      <c r="BL13" s="11"/>
      <c r="BM13" s="11"/>
      <c r="BN13" s="11"/>
      <c r="BO13" s="11"/>
      <c r="BP13" s="11"/>
      <c r="BQ13" s="11" t="s">
        <v>360</v>
      </c>
      <c r="BR13" s="11" t="s">
        <v>360</v>
      </c>
      <c r="BS13" s="11"/>
      <c r="BT13" s="11"/>
      <c r="BU13" s="11" t="s">
        <v>360</v>
      </c>
      <c r="BV13" s="11" t="s">
        <v>360</v>
      </c>
      <c r="BW13" s="11" t="s">
        <v>360</v>
      </c>
      <c r="BX13" s="11"/>
      <c r="BY13" s="11"/>
      <c r="BZ13" s="11"/>
      <c r="CA13" s="11"/>
      <c r="CB13" s="11"/>
      <c r="CC13" s="11"/>
      <c r="CD13" s="11"/>
      <c r="CE13" s="11"/>
      <c r="CF13" s="11" t="s">
        <v>77</v>
      </c>
      <c r="CG13" s="11"/>
      <c r="CH13" s="11"/>
      <c r="CI13" s="11"/>
      <c r="CJ13" s="11"/>
      <c r="CK13" s="11"/>
      <c r="CL13" s="11"/>
      <c r="CM13" s="11"/>
      <c r="CN13" s="11"/>
      <c r="CO13" s="11"/>
      <c r="CP13" s="11"/>
      <c r="CQ13" s="11"/>
      <c r="CR13" s="11"/>
      <c r="CS13" s="11"/>
      <c r="CT13" s="11"/>
      <c r="CU13" s="11"/>
      <c r="CV13" s="11"/>
      <c r="CW13" s="11"/>
      <c r="CY13" s="11"/>
      <c r="CZ13" s="11"/>
      <c r="DA13" s="11"/>
      <c r="DB13" s="11" t="s">
        <v>894</v>
      </c>
      <c r="DC13" s="11"/>
      <c r="DD13" s="11"/>
      <c r="DE13" s="11"/>
      <c r="DF13" s="11"/>
      <c r="DG13" s="11"/>
      <c r="DH13" s="11"/>
      <c r="DI13" s="11"/>
      <c r="DJ13" s="11"/>
      <c r="DK13" s="11"/>
      <c r="DL13" s="11"/>
      <c r="DM13" s="11"/>
      <c r="DN13" s="11"/>
      <c r="DO13" s="11"/>
      <c r="DP13" s="11" t="s">
        <v>895</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t="s">
        <v>491</v>
      </c>
      <c r="EN13" s="11" t="s">
        <v>400</v>
      </c>
      <c r="EO13" s="11"/>
      <c r="EP13" s="11"/>
      <c r="EQ13" s="11"/>
      <c r="ER13" s="11"/>
      <c r="ES13" s="11" t="s">
        <v>896</v>
      </c>
      <c r="ET13" s="11"/>
      <c r="EU13" s="11" t="s">
        <v>897</v>
      </c>
      <c r="EV13" s="11"/>
      <c r="EW13" s="11"/>
      <c r="EX13" s="11"/>
      <c r="EY13" s="11"/>
      <c r="EZ13" s="11"/>
      <c r="FA13" s="11"/>
      <c r="FB13" s="11"/>
      <c r="FC13" s="11"/>
      <c r="FD13" s="11"/>
      <c r="FE13" s="11"/>
      <c r="FF13" s="11" t="s">
        <v>112</v>
      </c>
      <c r="FG13" s="11"/>
      <c r="FH13" s="11" t="s">
        <v>403</v>
      </c>
      <c r="FJ13" s="11"/>
      <c r="FK13" s="11"/>
      <c r="FL13" s="11"/>
      <c r="FM13" s="11"/>
      <c r="FN13" s="11"/>
      <c r="FO13" s="11"/>
      <c r="FP13" s="11"/>
      <c r="FQ13" s="11"/>
      <c r="FR13" s="11"/>
      <c r="FS13" s="11"/>
      <c r="FT13" s="11"/>
      <c r="FU13" s="11"/>
      <c r="FV13" s="11"/>
      <c r="FW13" s="11"/>
      <c r="FX13" s="11" t="s">
        <v>77</v>
      </c>
      <c r="FY13" s="11"/>
      <c r="FZ13" s="11"/>
      <c r="GA13" s="11" t="s">
        <v>898</v>
      </c>
      <c r="GB13" s="11" t="s">
        <v>899</v>
      </c>
      <c r="GC13" s="11" t="s">
        <v>900</v>
      </c>
      <c r="GD13" s="11"/>
      <c r="GE13" s="11"/>
      <c r="GF13" s="11"/>
      <c r="GG13" s="11"/>
      <c r="GH13" s="11"/>
      <c r="GI13" s="11" t="s">
        <v>901</v>
      </c>
      <c r="GJ13" s="11" t="s">
        <v>902</v>
      </c>
      <c r="GK13" s="11"/>
      <c r="GL13" s="11" t="s">
        <v>407</v>
      </c>
      <c r="GM13" s="11" t="s">
        <v>903</v>
      </c>
      <c r="GN13" s="11"/>
      <c r="GO13" s="11"/>
      <c r="GP13" s="11" t="s">
        <v>408</v>
      </c>
      <c r="GQ13" s="11" t="s">
        <v>825</v>
      </c>
      <c r="GR13" s="11"/>
      <c r="GS13" s="11"/>
      <c r="GT13" s="11" t="s">
        <v>554</v>
      </c>
      <c r="GU13" s="11"/>
      <c r="GV13" s="11"/>
      <c r="GW13" s="11"/>
      <c r="GX13" s="11"/>
      <c r="GY13" s="11"/>
      <c r="GZ13" s="11"/>
      <c r="HA13" s="11" t="s">
        <v>904</v>
      </c>
      <c r="HB13" s="11" t="s">
        <v>905</v>
      </c>
      <c r="HC13" s="11" t="s">
        <v>906</v>
      </c>
      <c r="HD13" s="11" t="s">
        <v>907</v>
      </c>
      <c r="HE13" s="11" t="s">
        <v>501</v>
      </c>
      <c r="HF13" s="11"/>
      <c r="HG13" s="11"/>
      <c r="HH13" s="11" t="s">
        <v>908</v>
      </c>
      <c r="HI13" s="11"/>
      <c r="HJ13" s="11"/>
      <c r="HK13" s="11"/>
      <c r="HL13" s="11"/>
      <c r="HM13" s="11"/>
      <c r="HN13" s="11"/>
      <c r="HO13" s="11"/>
      <c r="HP13" s="11"/>
      <c r="HQ13" s="11"/>
      <c r="HS13" s="11"/>
      <c r="HT13" s="11"/>
      <c r="HU13" s="11"/>
      <c r="HV13" s="11"/>
      <c r="HW13" s="11" t="s">
        <v>412</v>
      </c>
      <c r="HX13" s="11"/>
      <c r="HY13" s="11"/>
      <c r="HZ13" s="11"/>
      <c r="IA13" s="11"/>
      <c r="IB13" s="11"/>
      <c r="IC13" s="11"/>
      <c r="ID13" s="11"/>
      <c r="IE13" s="11"/>
      <c r="IF13" s="11"/>
      <c r="IG13" s="11" t="s">
        <v>623</v>
      </c>
      <c r="IH13" s="11"/>
      <c r="II13" s="11"/>
      <c r="IJ13" s="11"/>
      <c r="IK13" s="11"/>
      <c r="IL13" s="11"/>
      <c r="IM13" s="11"/>
      <c r="IN13" s="11"/>
      <c r="IO13" s="11" t="s">
        <v>79</v>
      </c>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t="s">
        <v>78</v>
      </c>
      <c r="KA13" s="11"/>
      <c r="KB13" s="11"/>
      <c r="KC13" s="11"/>
      <c r="KD13" s="11"/>
      <c r="KE13" s="11"/>
      <c r="KF13" s="11" t="s">
        <v>909</v>
      </c>
      <c r="KG13" s="11"/>
      <c r="KH13" s="11"/>
      <c r="KI13" s="11"/>
      <c r="KJ13" s="11" t="s">
        <v>910</v>
      </c>
      <c r="KK13" s="11"/>
      <c r="KL13" s="11" t="s">
        <v>911</v>
      </c>
      <c r="KM13" s="11"/>
      <c r="KN13" s="11"/>
      <c r="KO13" s="11"/>
      <c r="KP13" s="11"/>
      <c r="KQ13" s="11"/>
      <c r="KR13" s="11"/>
      <c r="KS13" s="11"/>
      <c r="KT13" s="11"/>
      <c r="KU13" s="11"/>
      <c r="KV13" s="11"/>
      <c r="KW13" s="11"/>
      <c r="KX13" s="11"/>
      <c r="KY13" s="11"/>
      <c r="KZ13" s="11"/>
      <c r="LA13" s="11"/>
      <c r="LB13" s="11"/>
      <c r="LC13" s="11"/>
      <c r="LD13" s="11" t="s">
        <v>912</v>
      </c>
      <c r="LE13" s="11"/>
      <c r="LF13" s="11"/>
      <c r="LG13" s="11"/>
      <c r="LH13" s="11"/>
      <c r="LI13" s="11"/>
      <c r="LJ13" s="11"/>
      <c r="LK13" s="11"/>
      <c r="LL13" s="11"/>
      <c r="LM13" s="11"/>
      <c r="LN13" s="11" t="s">
        <v>913</v>
      </c>
      <c r="LO13" s="11" t="s">
        <v>833</v>
      </c>
      <c r="LP13" s="11" t="s">
        <v>914</v>
      </c>
      <c r="LQ13" s="11"/>
      <c r="LR13" s="11"/>
      <c r="LS13" s="11"/>
      <c r="LT13" s="11"/>
      <c r="LU13" s="11"/>
      <c r="LV13" s="11"/>
      <c r="LW13" s="11"/>
      <c r="LX13" s="11"/>
      <c r="LY13" s="11"/>
      <c r="LZ13" s="11" t="s">
        <v>707</v>
      </c>
      <c r="MA13" s="11"/>
      <c r="MB13" s="11"/>
      <c r="MC13" s="11" t="s">
        <v>915</v>
      </c>
      <c r="MD13" s="11"/>
      <c r="ME13" s="11"/>
      <c r="MF13" s="11" t="s">
        <v>710</v>
      </c>
      <c r="MH13" s="11" t="s">
        <v>916</v>
      </c>
      <c r="MI13" s="11"/>
      <c r="MJ13" s="11"/>
      <c r="MK13" s="11"/>
      <c r="ML13" s="11"/>
      <c r="MM13" s="11"/>
      <c r="MN13" s="11" t="s">
        <v>917</v>
      </c>
      <c r="MO13" s="11"/>
      <c r="MP13" s="11"/>
      <c r="MQ13" s="11"/>
      <c r="MR13" s="11" t="s">
        <v>466</v>
      </c>
      <c r="MS13" s="11"/>
      <c r="MT13" s="11"/>
      <c r="MU13" s="11"/>
      <c r="MV13" s="11"/>
      <c r="MW13" s="11"/>
      <c r="MX13" s="11"/>
      <c r="MY13" s="11"/>
      <c r="MZ13" s="11"/>
      <c r="NA13" s="11"/>
      <c r="NB13" s="11"/>
      <c r="NC13" s="11"/>
      <c r="ND13" s="11"/>
      <c r="NE13" s="11"/>
      <c r="NF13" s="11"/>
      <c r="NG13" s="11"/>
      <c r="NH13" s="11"/>
      <c r="NI13" s="11" t="s">
        <v>918</v>
      </c>
      <c r="NJ13" s="11" t="s">
        <v>407</v>
      </c>
      <c r="NK13" s="11"/>
      <c r="NL13" s="11"/>
      <c r="NM13" s="11"/>
      <c r="NN13" s="11"/>
      <c r="NO13" s="11"/>
      <c r="NP13" s="11" t="s">
        <v>408</v>
      </c>
      <c r="NQ13" s="11"/>
      <c r="NR13" s="11"/>
      <c r="NS13" s="11"/>
      <c r="NT13" s="11"/>
      <c r="NU13" s="11"/>
      <c r="NV13" s="11"/>
      <c r="NW13" s="11"/>
      <c r="NX13" s="11" t="s">
        <v>472</v>
      </c>
      <c r="NY13" s="11"/>
      <c r="NZ13" s="11" t="s">
        <v>919</v>
      </c>
      <c r="OA13" s="11"/>
      <c r="OB13" s="11"/>
      <c r="OC13" s="11"/>
      <c r="OD13" s="11"/>
      <c r="OE13" s="11"/>
      <c r="OF13" s="11"/>
      <c r="OG13" s="11"/>
      <c r="OH13" s="11"/>
      <c r="OJ13" s="11"/>
      <c r="OK13" s="11"/>
      <c r="OL13" s="11"/>
      <c r="OM13" s="11"/>
    </row>
    <row r="14" customFormat="false" ht="14.25" hidden="false" customHeight="true" outlineLevel="0" collapsed="false">
      <c r="A14" s="11" t="s">
        <v>920</v>
      </c>
      <c r="B14" s="11" t="s">
        <v>360</v>
      </c>
      <c r="C14" s="11" t="s">
        <v>921</v>
      </c>
      <c r="D14" s="11" t="s">
        <v>922</v>
      </c>
      <c r="E14" s="11" t="s">
        <v>923</v>
      </c>
      <c r="F14" s="11" t="s">
        <v>360</v>
      </c>
      <c r="G14" s="11"/>
      <c r="H14" s="11"/>
      <c r="I14" s="11"/>
      <c r="J14" s="11"/>
      <c r="K14" s="11"/>
      <c r="L14" s="11" t="s">
        <v>924</v>
      </c>
      <c r="M14" s="11"/>
      <c r="N14" s="12" t="s">
        <v>925</v>
      </c>
      <c r="O14" s="11"/>
      <c r="P14" s="11"/>
      <c r="R14" s="11"/>
      <c r="S14" s="11"/>
      <c r="T14" s="11" t="s">
        <v>371</v>
      </c>
      <c r="U14" s="11" t="s">
        <v>926</v>
      </c>
      <c r="V14" s="11" t="s">
        <v>927</v>
      </c>
      <c r="W14" s="11" t="s">
        <v>928</v>
      </c>
      <c r="X14" s="11" t="s">
        <v>929</v>
      </c>
      <c r="Y14" s="11"/>
      <c r="Z14" s="11"/>
      <c r="AA14" s="11"/>
      <c r="AB14" s="11"/>
      <c r="AC14" s="11"/>
      <c r="AD14" s="11"/>
      <c r="AE14" s="11" t="s">
        <v>435</v>
      </c>
      <c r="AF14" s="11" t="s">
        <v>930</v>
      </c>
      <c r="AG14" s="11" t="s">
        <v>524</v>
      </c>
      <c r="AH14" s="11"/>
      <c r="AI14" s="11" t="s">
        <v>375</v>
      </c>
      <c r="AJ14" s="11" t="s">
        <v>376</v>
      </c>
      <c r="AK14" s="11" t="s">
        <v>931</v>
      </c>
      <c r="AL14" s="11" t="s">
        <v>932</v>
      </c>
      <c r="AM14" s="11" t="s">
        <v>933</v>
      </c>
      <c r="AN14" s="11"/>
      <c r="AO14" s="11"/>
      <c r="AP14" s="11"/>
      <c r="AQ14" s="11"/>
      <c r="AR14" s="11"/>
      <c r="AS14" s="11"/>
      <c r="AT14" s="11" t="s">
        <v>934</v>
      </c>
      <c r="AU14" s="11" t="s">
        <v>935</v>
      </c>
      <c r="AV14" s="11"/>
      <c r="AW14" s="11" t="s">
        <v>375</v>
      </c>
      <c r="AX14" s="11" t="s">
        <v>442</v>
      </c>
      <c r="AY14" s="11" t="s">
        <v>437</v>
      </c>
      <c r="AZ14" s="11" t="s">
        <v>792</v>
      </c>
      <c r="BA14" s="11" t="s">
        <v>936</v>
      </c>
      <c r="BB14" s="11" t="s">
        <v>937</v>
      </c>
      <c r="BD14" s="11"/>
      <c r="BE14" s="11"/>
      <c r="BF14" s="11"/>
      <c r="BG14" s="11" t="s">
        <v>938</v>
      </c>
      <c r="BH14" s="11" t="s">
        <v>939</v>
      </c>
      <c r="BI14" s="11"/>
      <c r="BJ14" s="11"/>
      <c r="BK14" s="11"/>
      <c r="BL14" s="11"/>
      <c r="BM14" s="11"/>
      <c r="BN14" s="11"/>
      <c r="BO14" s="11"/>
      <c r="BP14" s="11"/>
      <c r="BQ14" s="11" t="s">
        <v>360</v>
      </c>
      <c r="BR14" s="11" t="s">
        <v>360</v>
      </c>
      <c r="BS14" s="11"/>
      <c r="BT14" s="11"/>
      <c r="BU14" s="11" t="s">
        <v>360</v>
      </c>
      <c r="BV14" s="11" t="s">
        <v>360</v>
      </c>
      <c r="BW14" s="11" t="s">
        <v>360</v>
      </c>
      <c r="BX14" s="11"/>
      <c r="BY14" s="11"/>
      <c r="BZ14" s="11" t="s">
        <v>940</v>
      </c>
      <c r="CA14" s="11"/>
      <c r="CB14" s="11"/>
      <c r="CC14" s="11"/>
      <c r="CD14" s="11"/>
      <c r="CE14" s="11"/>
      <c r="CF14" s="11" t="s">
        <v>941</v>
      </c>
      <c r="CG14" s="11" t="s">
        <v>942</v>
      </c>
      <c r="CH14" s="11"/>
      <c r="CI14" s="11"/>
      <c r="CJ14" s="11"/>
      <c r="CK14" s="11"/>
      <c r="CL14" s="11"/>
      <c r="CM14" s="11"/>
      <c r="CN14" s="11"/>
      <c r="CO14" s="11"/>
      <c r="CP14" s="11"/>
      <c r="CQ14" s="11"/>
      <c r="CR14" s="11"/>
      <c r="CS14" s="11" t="s">
        <v>943</v>
      </c>
      <c r="CT14" s="11"/>
      <c r="CU14" s="11"/>
      <c r="CV14" s="11"/>
      <c r="CW14" s="11"/>
      <c r="CY14" s="11" t="s">
        <v>944</v>
      </c>
      <c r="CZ14" s="11"/>
      <c r="DA14" s="11"/>
      <c r="DB14" s="11" t="s">
        <v>945</v>
      </c>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t="s">
        <v>946</v>
      </c>
      <c r="EN14" s="11" t="s">
        <v>400</v>
      </c>
      <c r="EO14" s="11" t="s">
        <v>947</v>
      </c>
      <c r="EP14" s="11"/>
      <c r="EQ14" s="11"/>
      <c r="ER14" s="11"/>
      <c r="ES14" s="11" t="s">
        <v>948</v>
      </c>
      <c r="ET14" s="11"/>
      <c r="EU14" s="11"/>
      <c r="EV14" s="11"/>
      <c r="EW14" s="11"/>
      <c r="EX14" s="11"/>
      <c r="EY14" s="11"/>
      <c r="EZ14" s="11"/>
      <c r="FA14" s="11"/>
      <c r="FB14" s="11"/>
      <c r="FC14" s="11"/>
      <c r="FD14" s="11"/>
      <c r="FE14" s="11"/>
      <c r="FF14" s="11" t="s">
        <v>112</v>
      </c>
      <c r="FG14" s="11"/>
      <c r="FH14" s="11" t="s">
        <v>403</v>
      </c>
      <c r="FJ14" s="11"/>
      <c r="FK14" s="11"/>
      <c r="FL14" s="11"/>
      <c r="FM14" s="11"/>
      <c r="FN14" s="11"/>
      <c r="FO14" s="11" t="s">
        <v>949</v>
      </c>
      <c r="FP14" s="11" t="s">
        <v>64</v>
      </c>
      <c r="FQ14" s="11"/>
      <c r="FR14" s="11"/>
      <c r="FS14" s="11" t="s">
        <v>950</v>
      </c>
      <c r="FT14" s="11"/>
      <c r="FU14" s="11"/>
      <c r="FV14" s="11"/>
      <c r="FW14" s="11"/>
      <c r="FX14" s="11"/>
      <c r="FY14" s="11"/>
      <c r="FZ14" s="11" t="s">
        <v>545</v>
      </c>
      <c r="GA14" s="11" t="s">
        <v>407</v>
      </c>
      <c r="GB14" s="11"/>
      <c r="GC14" s="11"/>
      <c r="GD14" s="11"/>
      <c r="GE14" s="11"/>
      <c r="GF14" s="11"/>
      <c r="GG14" s="11"/>
      <c r="GH14" s="11"/>
      <c r="GI14" s="11"/>
      <c r="GJ14" s="11"/>
      <c r="GK14" s="11"/>
      <c r="GL14" s="11" t="s">
        <v>407</v>
      </c>
      <c r="GM14" s="11"/>
      <c r="GN14" s="11"/>
      <c r="GO14" s="11"/>
      <c r="GP14" s="11" t="s">
        <v>540</v>
      </c>
      <c r="GQ14" s="11"/>
      <c r="GR14" s="11"/>
      <c r="GS14" s="11"/>
      <c r="GT14" s="11"/>
      <c r="GU14" s="11"/>
      <c r="GV14" s="11"/>
      <c r="GW14" s="11"/>
      <c r="GX14" s="11"/>
      <c r="GY14" s="11"/>
      <c r="GZ14" s="11" t="s">
        <v>951</v>
      </c>
      <c r="HA14" s="11"/>
      <c r="HB14" s="11"/>
      <c r="HC14" s="11"/>
      <c r="HD14" s="11"/>
      <c r="HE14" s="11"/>
      <c r="HF14" s="11"/>
      <c r="HG14" s="11"/>
      <c r="HH14" s="11" t="s">
        <v>408</v>
      </c>
      <c r="HI14" s="11"/>
      <c r="HJ14" s="11"/>
      <c r="HK14" s="11"/>
      <c r="HL14" s="11"/>
      <c r="HM14" s="11"/>
      <c r="HN14" s="11"/>
      <c r="HO14" s="11"/>
      <c r="HP14" s="11"/>
      <c r="HQ14" s="11"/>
      <c r="HS14" s="11"/>
      <c r="HT14" s="11"/>
      <c r="HU14" s="11"/>
      <c r="HV14" s="11"/>
      <c r="HW14" s="11" t="s">
        <v>412</v>
      </c>
      <c r="HX14" s="11"/>
      <c r="HY14" s="11"/>
      <c r="HZ14" s="11"/>
      <c r="IA14" s="11"/>
      <c r="IB14" s="11"/>
      <c r="IC14" s="11"/>
      <c r="ID14" s="11"/>
      <c r="IE14" s="11"/>
      <c r="IF14" s="11"/>
      <c r="IG14" s="11" t="s">
        <v>409</v>
      </c>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t="s">
        <v>78</v>
      </c>
      <c r="KA14" s="11"/>
      <c r="KB14" s="11"/>
      <c r="KC14" s="11"/>
      <c r="KD14" s="11"/>
      <c r="KE14" s="11"/>
      <c r="KF14" s="11"/>
      <c r="KG14" s="11"/>
      <c r="KH14" s="11"/>
      <c r="KI14" s="11"/>
      <c r="KJ14" s="11"/>
      <c r="KK14" s="11"/>
      <c r="KL14" s="11"/>
      <c r="KM14" s="11"/>
      <c r="KN14" s="11"/>
      <c r="KO14" s="11"/>
      <c r="KP14" s="11"/>
      <c r="KQ14" s="11"/>
      <c r="KR14" s="11"/>
      <c r="KS14" s="11"/>
      <c r="KT14" s="11"/>
      <c r="KU14" s="11"/>
      <c r="KV14" s="11"/>
      <c r="KW14" s="11"/>
      <c r="KX14" s="11"/>
      <c r="KY14" s="11"/>
      <c r="KZ14" s="11"/>
      <c r="LA14" s="11"/>
      <c r="LB14" s="11"/>
      <c r="LC14" s="11"/>
      <c r="LD14" s="11"/>
      <c r="LE14" s="11"/>
      <c r="LF14" s="11"/>
      <c r="LG14" s="11"/>
      <c r="LH14" s="11"/>
      <c r="LI14" s="11"/>
      <c r="LJ14" s="11"/>
      <c r="LK14" s="11"/>
      <c r="LL14" s="11"/>
      <c r="LM14" s="11"/>
      <c r="LN14" s="11"/>
      <c r="LO14" s="11"/>
      <c r="LP14" s="11"/>
      <c r="LQ14" s="11"/>
      <c r="LR14" s="11"/>
      <c r="LS14" s="11"/>
      <c r="LT14" s="11"/>
      <c r="LU14" s="11"/>
      <c r="LV14" s="11"/>
      <c r="LW14" s="11"/>
      <c r="LX14" s="11"/>
      <c r="LY14" s="11"/>
      <c r="LZ14" s="11" t="s">
        <v>503</v>
      </c>
      <c r="MA14" s="11" t="s">
        <v>418</v>
      </c>
      <c r="MB14" s="11" t="s">
        <v>679</v>
      </c>
      <c r="MC14" s="11"/>
      <c r="MD14" s="11"/>
      <c r="ME14" s="11"/>
      <c r="MF14" s="11" t="s">
        <v>952</v>
      </c>
      <c r="MH14" s="11" t="s">
        <v>953</v>
      </c>
      <c r="MI14" s="11"/>
      <c r="MJ14" s="11"/>
      <c r="MK14" s="11"/>
      <c r="ML14" s="11"/>
      <c r="MM14" s="11"/>
      <c r="MN14" s="11" t="s">
        <v>954</v>
      </c>
      <c r="MO14" s="11"/>
      <c r="MP14" s="11"/>
      <c r="MQ14" s="11"/>
      <c r="MR14" s="11" t="s">
        <v>507</v>
      </c>
      <c r="MS14" s="11"/>
      <c r="MT14" s="11" t="s">
        <v>709</v>
      </c>
      <c r="MU14" s="11"/>
      <c r="MV14" s="11"/>
      <c r="MW14" s="11"/>
      <c r="MX14" s="11"/>
      <c r="MY14" s="11"/>
      <c r="MZ14" s="11"/>
      <c r="NA14" s="11"/>
      <c r="NB14" s="11"/>
      <c r="NC14" s="11"/>
      <c r="ND14" s="11"/>
      <c r="NE14" s="11"/>
      <c r="NF14" s="11"/>
      <c r="NG14" s="11"/>
      <c r="NH14" s="11"/>
      <c r="NI14" s="11" t="s">
        <v>955</v>
      </c>
      <c r="NJ14" s="11" t="s">
        <v>407</v>
      </c>
      <c r="NK14" s="11" t="s">
        <v>956</v>
      </c>
      <c r="NL14" s="11"/>
      <c r="NM14" s="11"/>
      <c r="NN14" s="11"/>
      <c r="NO14" s="11"/>
      <c r="NP14" s="11" t="s">
        <v>408</v>
      </c>
      <c r="NQ14" s="11" t="s">
        <v>957</v>
      </c>
      <c r="NR14" s="11"/>
      <c r="NS14" s="11"/>
      <c r="NT14" s="11"/>
      <c r="NU14" s="11"/>
      <c r="NV14" s="11" t="s">
        <v>958</v>
      </c>
      <c r="NW14" s="11"/>
      <c r="NX14" s="11" t="s">
        <v>959</v>
      </c>
      <c r="NY14" s="11" t="s">
        <v>428</v>
      </c>
      <c r="NZ14" s="11" t="s">
        <v>684</v>
      </c>
      <c r="OA14" s="11"/>
      <c r="OB14" s="11" t="s">
        <v>960</v>
      </c>
      <c r="OC14" s="11"/>
      <c r="OD14" s="11"/>
      <c r="OE14" s="11" t="s">
        <v>961</v>
      </c>
      <c r="OF14" s="11"/>
      <c r="OG14" s="11"/>
      <c r="OH14" s="11"/>
      <c r="OJ14" s="11"/>
      <c r="OK14" s="11"/>
      <c r="OL14" s="11"/>
      <c r="OM14" s="11"/>
    </row>
    <row r="15" customFormat="false" ht="15" hidden="false" customHeight="true" outlineLevel="0" collapsed="false">
      <c r="A15" s="11" t="s">
        <v>962</v>
      </c>
      <c r="B15" s="11" t="s">
        <v>360</v>
      </c>
      <c r="C15" s="11" t="s">
        <v>963</v>
      </c>
      <c r="D15" s="11" t="s">
        <v>964</v>
      </c>
      <c r="E15" s="11" t="s">
        <v>965</v>
      </c>
      <c r="F15" s="11" t="s">
        <v>360</v>
      </c>
      <c r="G15" s="11"/>
      <c r="H15" s="11"/>
      <c r="I15" s="11"/>
      <c r="J15" s="11"/>
      <c r="K15" s="11"/>
      <c r="L15" s="11"/>
      <c r="M15" s="11"/>
      <c r="N15" s="11"/>
      <c r="O15" s="11"/>
      <c r="P15" s="11"/>
      <c r="R15" s="12" t="s">
        <v>966</v>
      </c>
      <c r="S15" s="11"/>
      <c r="T15" s="11" t="s">
        <v>371</v>
      </c>
      <c r="U15" s="11"/>
      <c r="V15" s="11"/>
      <c r="W15" s="11"/>
      <c r="X15" s="11"/>
      <c r="Y15" s="11"/>
      <c r="Z15" s="11"/>
      <c r="AA15" s="11"/>
      <c r="AB15" s="11"/>
      <c r="AC15" s="12" t="s">
        <v>521</v>
      </c>
      <c r="AD15" s="11"/>
      <c r="AE15" s="11" t="s">
        <v>435</v>
      </c>
      <c r="AF15" s="11" t="s">
        <v>967</v>
      </c>
      <c r="AG15" s="11" t="s">
        <v>968</v>
      </c>
      <c r="AH15" s="11"/>
      <c r="AI15" s="11" t="s">
        <v>375</v>
      </c>
      <c r="AJ15" s="11" t="s">
        <v>376</v>
      </c>
      <c r="AK15" s="11" t="s">
        <v>437</v>
      </c>
      <c r="AL15" s="11" t="s">
        <v>656</v>
      </c>
      <c r="AM15" s="11" t="s">
        <v>969</v>
      </c>
      <c r="AN15" s="11"/>
      <c r="AO15" s="11"/>
      <c r="AP15" s="11"/>
      <c r="AQ15" s="11"/>
      <c r="AR15" s="11"/>
      <c r="AS15" s="11" t="s">
        <v>970</v>
      </c>
      <c r="AT15" s="11" t="s">
        <v>971</v>
      </c>
      <c r="AU15" s="11" t="s">
        <v>972</v>
      </c>
      <c r="AV15" s="11"/>
      <c r="AW15" s="11" t="s">
        <v>375</v>
      </c>
      <c r="AX15" s="11" t="s">
        <v>381</v>
      </c>
      <c r="AY15" s="11" t="s">
        <v>437</v>
      </c>
      <c r="AZ15" s="11" t="s">
        <v>438</v>
      </c>
      <c r="BA15" s="11" t="s">
        <v>973</v>
      </c>
      <c r="BB15" s="11" t="s">
        <v>974</v>
      </c>
      <c r="BD15" s="11"/>
      <c r="BE15" s="11"/>
      <c r="BF15" s="11"/>
      <c r="BG15" s="11"/>
      <c r="BH15" s="11"/>
      <c r="BI15" s="11"/>
      <c r="BJ15" s="11" t="s">
        <v>853</v>
      </c>
      <c r="BK15" s="11"/>
      <c r="BL15" s="11"/>
      <c r="BM15" s="11"/>
      <c r="BN15" s="11"/>
      <c r="BO15" s="11"/>
      <c r="BP15" s="11"/>
      <c r="BQ15" s="11" t="s">
        <v>360</v>
      </c>
      <c r="BR15" s="11" t="s">
        <v>360</v>
      </c>
      <c r="BS15" s="11"/>
      <c r="BT15" s="11"/>
      <c r="BU15" s="11" t="s">
        <v>360</v>
      </c>
      <c r="BV15" s="11" t="s">
        <v>360</v>
      </c>
      <c r="BW15" s="11" t="s">
        <v>360</v>
      </c>
      <c r="BX15" s="11"/>
      <c r="BY15" s="11"/>
      <c r="BZ15" s="11"/>
      <c r="CA15" s="11"/>
      <c r="CB15" s="11"/>
      <c r="CC15" s="11"/>
      <c r="CD15" s="11"/>
      <c r="CE15" s="11"/>
      <c r="CF15" s="11" t="s">
        <v>77</v>
      </c>
      <c r="CG15" s="11"/>
      <c r="CH15" s="11"/>
      <c r="CI15" s="11"/>
      <c r="CJ15" s="11"/>
      <c r="CK15" s="11"/>
      <c r="CL15" s="11"/>
      <c r="CM15" s="11"/>
      <c r="CN15" s="11"/>
      <c r="CO15" s="11"/>
      <c r="CP15" s="11"/>
      <c r="CQ15" s="11"/>
      <c r="CR15" s="11"/>
      <c r="CS15" s="11"/>
      <c r="CT15" s="11"/>
      <c r="CU15" s="11"/>
      <c r="CV15" s="11"/>
      <c r="CW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t="s">
        <v>458</v>
      </c>
      <c r="EE15" s="11"/>
      <c r="EF15" s="11"/>
      <c r="EG15" s="11"/>
      <c r="EH15" s="11"/>
      <c r="EI15" s="11"/>
      <c r="EJ15" s="11"/>
      <c r="EK15" s="11"/>
      <c r="EL15" s="11"/>
      <c r="EM15" s="11" t="s">
        <v>975</v>
      </c>
      <c r="EN15" s="11"/>
      <c r="EO15" s="11"/>
      <c r="EP15" s="11"/>
      <c r="EQ15" s="11"/>
      <c r="ER15" s="11"/>
      <c r="ES15" s="11" t="s">
        <v>976</v>
      </c>
      <c r="ET15" s="11"/>
      <c r="EU15" s="11"/>
      <c r="EV15" s="11"/>
      <c r="EW15" s="11" t="s">
        <v>472</v>
      </c>
      <c r="EX15" s="11" t="s">
        <v>977</v>
      </c>
      <c r="EY15" s="11" t="s">
        <v>978</v>
      </c>
      <c r="EZ15" s="11" t="s">
        <v>979</v>
      </c>
      <c r="FA15" s="11"/>
      <c r="FB15" s="11"/>
      <c r="FC15" s="11"/>
      <c r="FD15" s="11"/>
      <c r="FE15" s="11"/>
      <c r="FF15" s="11" t="s">
        <v>112</v>
      </c>
      <c r="FG15" s="11"/>
      <c r="FH15" s="11" t="s">
        <v>403</v>
      </c>
      <c r="FJ15" s="11" t="s">
        <v>980</v>
      </c>
      <c r="FK15" s="11"/>
      <c r="FL15" s="11"/>
      <c r="FM15" s="11"/>
      <c r="FN15" s="11"/>
      <c r="FO15" s="11"/>
      <c r="FP15" s="11"/>
      <c r="FQ15" s="11" t="s">
        <v>981</v>
      </c>
      <c r="FR15" s="11"/>
      <c r="FS15" s="11"/>
      <c r="FT15" s="11"/>
      <c r="FU15" s="11"/>
      <c r="FV15" s="11"/>
      <c r="FW15" s="11"/>
      <c r="FX15" s="11" t="s">
        <v>982</v>
      </c>
      <c r="FY15" s="11"/>
      <c r="FZ15" s="11"/>
      <c r="GA15" s="11" t="s">
        <v>406</v>
      </c>
      <c r="GB15" s="11"/>
      <c r="GC15" s="11"/>
      <c r="GD15" s="11"/>
      <c r="GE15" s="11"/>
      <c r="GF15" s="11"/>
      <c r="GG15" s="11"/>
      <c r="GH15" s="11"/>
      <c r="GI15" s="11"/>
      <c r="GJ15" s="11"/>
      <c r="GK15" s="11"/>
      <c r="GL15" s="11" t="s">
        <v>407</v>
      </c>
      <c r="GM15" s="11"/>
      <c r="GN15" s="11"/>
      <c r="GO15" s="11"/>
      <c r="GP15" s="11" t="s">
        <v>408</v>
      </c>
      <c r="GQ15" s="11"/>
      <c r="GR15" s="11"/>
      <c r="GS15" s="11" t="s">
        <v>983</v>
      </c>
      <c r="GT15" s="11"/>
      <c r="GU15" s="11"/>
      <c r="GV15" s="11" t="s">
        <v>984</v>
      </c>
      <c r="GW15" s="11"/>
      <c r="GX15" s="11"/>
      <c r="GY15" s="11"/>
      <c r="GZ15" s="11" t="s">
        <v>409</v>
      </c>
      <c r="HA15" s="11" t="s">
        <v>77</v>
      </c>
      <c r="HB15" s="11"/>
      <c r="HC15" s="11"/>
      <c r="HD15" s="11"/>
      <c r="HE15" s="11"/>
      <c r="HF15" s="11"/>
      <c r="HG15" s="11"/>
      <c r="HH15" s="11"/>
      <c r="HI15" s="11"/>
      <c r="HJ15" s="11"/>
      <c r="HK15" s="11"/>
      <c r="HL15" s="11"/>
      <c r="HM15" s="11"/>
      <c r="HN15" s="11"/>
      <c r="HO15" s="11"/>
      <c r="HP15" s="11"/>
      <c r="HQ15" s="11"/>
      <c r="HS15" s="11"/>
      <c r="HT15" s="11"/>
      <c r="HU15" s="11"/>
      <c r="HV15" s="11"/>
      <c r="HW15" s="11" t="s">
        <v>412</v>
      </c>
      <c r="HX15" s="11"/>
      <c r="HY15" s="11"/>
      <c r="HZ15" s="11"/>
      <c r="IA15" s="11"/>
      <c r="IB15" s="11"/>
      <c r="IC15" s="11"/>
      <c r="ID15" s="11"/>
      <c r="IE15" s="11"/>
      <c r="IF15" s="11"/>
      <c r="IG15" s="11" t="s">
        <v>623</v>
      </c>
      <c r="IH15" s="11"/>
      <c r="II15" s="11"/>
      <c r="IJ15" s="11"/>
      <c r="IK15" s="11"/>
      <c r="IL15" s="11"/>
      <c r="IM15" s="11"/>
      <c r="IN15" s="11"/>
      <c r="IO15" s="11" t="s">
        <v>79</v>
      </c>
      <c r="IP15" s="11"/>
      <c r="IQ15" s="11"/>
      <c r="IR15" s="11"/>
      <c r="IS15" s="11"/>
      <c r="IT15" s="11" t="s">
        <v>414</v>
      </c>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t="s">
        <v>78</v>
      </c>
      <c r="KA15" s="11"/>
      <c r="KB15" s="11"/>
      <c r="KC15" s="11"/>
      <c r="KD15" s="11"/>
      <c r="KE15" s="11"/>
      <c r="KF15" s="11"/>
      <c r="KG15" s="11"/>
      <c r="KH15" s="11"/>
      <c r="KI15" s="11"/>
      <c r="KJ15" s="11"/>
      <c r="KK15" s="11"/>
      <c r="KL15" s="11"/>
      <c r="KM15" s="11"/>
      <c r="KN15" s="11"/>
      <c r="KO15" s="11"/>
      <c r="KP15" s="11"/>
      <c r="KQ15" s="11"/>
      <c r="KR15" s="11"/>
      <c r="KS15" s="11"/>
      <c r="KT15" s="11"/>
      <c r="KU15" s="11"/>
      <c r="KV15" s="11"/>
      <c r="KW15" s="11"/>
      <c r="KX15" s="11"/>
      <c r="KY15" s="11"/>
      <c r="KZ15" s="11"/>
      <c r="LA15" s="11"/>
      <c r="LB15" s="11"/>
      <c r="LC15" s="11"/>
      <c r="LD15" s="11"/>
      <c r="LE15" s="11"/>
      <c r="LF15" s="11"/>
      <c r="LG15" s="11"/>
      <c r="LH15" s="11"/>
      <c r="LI15" s="11"/>
      <c r="LJ15" s="11"/>
      <c r="LK15" s="11"/>
      <c r="LL15" s="11"/>
      <c r="LM15" s="11"/>
      <c r="LN15" s="11" t="s">
        <v>985</v>
      </c>
      <c r="LO15" s="11" t="s">
        <v>612</v>
      </c>
      <c r="LP15" s="11"/>
      <c r="LQ15" s="11"/>
      <c r="LR15" s="11"/>
      <c r="LS15" s="11"/>
      <c r="LT15" s="11"/>
      <c r="LU15" s="11"/>
      <c r="LV15" s="11"/>
      <c r="LW15" s="11"/>
      <c r="LX15" s="11"/>
      <c r="LY15" s="11" t="s">
        <v>986</v>
      </c>
      <c r="LZ15" s="11" t="s">
        <v>987</v>
      </c>
      <c r="MA15" s="11" t="s">
        <v>988</v>
      </c>
      <c r="MB15" s="11" t="s">
        <v>989</v>
      </c>
      <c r="MC15" s="11" t="s">
        <v>990</v>
      </c>
      <c r="MD15" s="11"/>
      <c r="ME15" s="11"/>
      <c r="MF15" s="11" t="s">
        <v>710</v>
      </c>
      <c r="MH15" s="11" t="s">
        <v>991</v>
      </c>
      <c r="MI15" s="11"/>
      <c r="MJ15" s="11"/>
      <c r="MK15" s="11"/>
      <c r="ML15" s="11"/>
      <c r="MM15" s="11"/>
      <c r="MN15" s="11" t="s">
        <v>710</v>
      </c>
      <c r="MO15" s="11"/>
      <c r="MP15" s="11"/>
      <c r="MQ15" s="11"/>
      <c r="MR15" s="11" t="s">
        <v>466</v>
      </c>
      <c r="MS15" s="11"/>
      <c r="MT15" s="11"/>
      <c r="MU15" s="11"/>
      <c r="MV15" s="11"/>
      <c r="MW15" s="11"/>
      <c r="MX15" s="11"/>
      <c r="MY15" s="11"/>
      <c r="MZ15" s="11"/>
      <c r="NA15" s="11"/>
      <c r="NB15" s="11"/>
      <c r="NC15" s="11"/>
      <c r="ND15" s="11"/>
      <c r="NE15" s="11"/>
      <c r="NF15" s="11"/>
      <c r="NG15" s="11"/>
      <c r="NH15" s="11"/>
      <c r="NI15" s="11" t="s">
        <v>992</v>
      </c>
      <c r="NJ15" s="11" t="s">
        <v>407</v>
      </c>
      <c r="NK15" s="11"/>
      <c r="NL15" s="11"/>
      <c r="NM15" s="11"/>
      <c r="NN15" s="11"/>
      <c r="NO15" s="11"/>
      <c r="NP15" s="11" t="s">
        <v>408</v>
      </c>
      <c r="NQ15" s="11"/>
      <c r="NR15" s="11"/>
      <c r="NS15" s="11"/>
      <c r="NT15" s="11"/>
      <c r="NU15" s="11"/>
      <c r="NV15" s="11"/>
      <c r="NW15" s="11"/>
      <c r="NX15" s="11" t="s">
        <v>472</v>
      </c>
      <c r="NY15" s="11" t="s">
        <v>428</v>
      </c>
      <c r="NZ15" s="11" t="s">
        <v>429</v>
      </c>
      <c r="OA15" s="11"/>
      <c r="OB15" s="11"/>
      <c r="OC15" s="11"/>
      <c r="OD15" s="11"/>
      <c r="OE15" s="11"/>
      <c r="OF15" s="11"/>
      <c r="OG15" s="11"/>
      <c r="OH15" s="11"/>
      <c r="OJ15" s="11"/>
      <c r="OK15" s="11"/>
      <c r="OL15" s="11"/>
      <c r="OM15" s="11"/>
    </row>
    <row r="16" customFormat="false" ht="14.25" hidden="false" customHeight="true" outlineLevel="0" collapsed="false">
      <c r="A16" s="11" t="s">
        <v>993</v>
      </c>
      <c r="B16" s="11" t="s">
        <v>360</v>
      </c>
      <c r="C16" s="11" t="s">
        <v>994</v>
      </c>
      <c r="D16" s="11" t="s">
        <v>516</v>
      </c>
      <c r="E16" s="11" t="s">
        <v>995</v>
      </c>
      <c r="F16" s="11" t="s">
        <v>996</v>
      </c>
      <c r="G16" s="11" t="s">
        <v>997</v>
      </c>
      <c r="H16" s="11" t="s">
        <v>998</v>
      </c>
      <c r="I16" s="11" t="s">
        <v>999</v>
      </c>
      <c r="J16" s="11" t="s">
        <v>1000</v>
      </c>
      <c r="K16" s="11"/>
      <c r="L16" s="11"/>
      <c r="M16" s="11"/>
      <c r="N16" s="11" t="s">
        <v>1001</v>
      </c>
      <c r="O16" s="11" t="s">
        <v>1002</v>
      </c>
      <c r="P16" s="11"/>
      <c r="R16" s="11" t="s">
        <v>897</v>
      </c>
      <c r="S16" s="11"/>
      <c r="T16" s="11" t="s">
        <v>371</v>
      </c>
      <c r="U16" s="11"/>
      <c r="V16" s="11"/>
      <c r="W16" s="11"/>
      <c r="X16" s="11"/>
      <c r="Y16" s="11"/>
      <c r="Z16" s="11"/>
      <c r="AA16" s="11" t="s">
        <v>75</v>
      </c>
      <c r="AB16" s="11"/>
      <c r="AC16" s="11"/>
      <c r="AD16" s="11"/>
      <c r="AE16" s="11" t="s">
        <v>435</v>
      </c>
      <c r="AF16" s="11" t="s">
        <v>1003</v>
      </c>
      <c r="AG16" s="11" t="s">
        <v>1004</v>
      </c>
      <c r="AH16" s="11"/>
      <c r="AI16" s="11" t="s">
        <v>375</v>
      </c>
      <c r="AJ16" s="11" t="s">
        <v>376</v>
      </c>
      <c r="AK16" s="11" t="s">
        <v>437</v>
      </c>
      <c r="AL16" s="11" t="s">
        <v>438</v>
      </c>
      <c r="AM16" s="11" t="s">
        <v>1005</v>
      </c>
      <c r="AN16" s="11"/>
      <c r="AO16" s="11"/>
      <c r="AP16" s="11"/>
      <c r="AQ16" s="11"/>
      <c r="AR16" s="11"/>
      <c r="AS16" s="11"/>
      <c r="AT16" s="11"/>
      <c r="AU16" s="11"/>
      <c r="AV16" s="11"/>
      <c r="AW16" s="11"/>
      <c r="AX16" s="11"/>
      <c r="AY16" s="11" t="s">
        <v>437</v>
      </c>
      <c r="AZ16" s="11" t="s">
        <v>527</v>
      </c>
      <c r="BA16" s="11"/>
      <c r="BB16" s="11"/>
      <c r="BD16" s="11"/>
      <c r="BE16" s="11"/>
      <c r="BF16" s="11"/>
      <c r="BG16" s="11"/>
      <c r="BH16" s="11"/>
      <c r="BI16" s="11"/>
      <c r="BJ16" s="11"/>
      <c r="BK16" s="11" t="s">
        <v>1006</v>
      </c>
      <c r="BL16" s="11"/>
      <c r="BM16" s="11"/>
      <c r="BN16" s="11"/>
      <c r="BO16" s="11"/>
      <c r="BP16" s="11"/>
      <c r="BQ16" s="11" t="s">
        <v>360</v>
      </c>
      <c r="BR16" s="11" t="s">
        <v>360</v>
      </c>
      <c r="BS16" s="11" t="s">
        <v>1007</v>
      </c>
      <c r="BT16" s="11"/>
      <c r="BU16" s="11" t="s">
        <v>360</v>
      </c>
      <c r="BV16" s="11" t="s">
        <v>360</v>
      </c>
      <c r="BW16" s="11" t="s">
        <v>360</v>
      </c>
      <c r="BX16" s="11"/>
      <c r="BY16" s="11"/>
      <c r="BZ16" s="11"/>
      <c r="CA16" s="11"/>
      <c r="CB16" s="11"/>
      <c r="CC16" s="11"/>
      <c r="CD16" s="11"/>
      <c r="CE16" s="11" t="s">
        <v>1008</v>
      </c>
      <c r="CF16" s="11" t="s">
        <v>77</v>
      </c>
      <c r="CG16" s="11"/>
      <c r="CH16" s="11"/>
      <c r="CI16" s="11"/>
      <c r="CJ16" s="11"/>
      <c r="CK16" s="11"/>
      <c r="CL16" s="11"/>
      <c r="CM16" s="11"/>
      <c r="CN16" s="11"/>
      <c r="CO16" s="11"/>
      <c r="CP16" s="11"/>
      <c r="CQ16" s="11"/>
      <c r="CR16" s="11"/>
      <c r="CS16" s="11"/>
      <c r="CT16" s="11"/>
      <c r="CU16" s="11"/>
      <c r="CV16" s="11"/>
      <c r="CW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t="s">
        <v>516</v>
      </c>
      <c r="EE16" s="11"/>
      <c r="EF16" s="11"/>
      <c r="EG16" s="11"/>
      <c r="EH16" s="11"/>
      <c r="EI16" s="11"/>
      <c r="EJ16" s="11"/>
      <c r="EK16" s="11"/>
      <c r="EL16" s="11"/>
      <c r="EM16" s="11" t="s">
        <v>1009</v>
      </c>
      <c r="EN16" s="11" t="s">
        <v>1010</v>
      </c>
      <c r="EO16" s="11"/>
      <c r="EP16" s="11"/>
      <c r="EQ16" s="11"/>
      <c r="ER16" s="11"/>
      <c r="ES16" s="11" t="s">
        <v>1011</v>
      </c>
      <c r="ET16" s="11"/>
      <c r="EU16" s="11"/>
      <c r="EV16" s="11"/>
      <c r="EW16" s="11"/>
      <c r="EX16" s="11"/>
      <c r="EY16" s="11"/>
      <c r="EZ16" s="11"/>
      <c r="FA16" s="11"/>
      <c r="FB16" s="11"/>
      <c r="FC16" s="11"/>
      <c r="FD16" s="11"/>
      <c r="FE16" s="11"/>
      <c r="FF16" s="11" t="s">
        <v>112</v>
      </c>
      <c r="FG16" s="11" t="s">
        <v>864</v>
      </c>
      <c r="FH16" s="11" t="s">
        <v>403</v>
      </c>
      <c r="FJ16" s="11"/>
      <c r="FK16" s="11"/>
      <c r="FL16" s="11"/>
      <c r="FM16" s="11"/>
      <c r="FN16" s="11"/>
      <c r="FO16" s="11"/>
      <c r="FP16" s="11"/>
      <c r="FQ16" s="11"/>
      <c r="FR16" s="11"/>
      <c r="FS16" s="11"/>
      <c r="FT16" s="11"/>
      <c r="FU16" s="11"/>
      <c r="FV16" s="11"/>
      <c r="FW16" s="11"/>
      <c r="FX16" s="11" t="s">
        <v>77</v>
      </c>
      <c r="FY16" s="11"/>
      <c r="FZ16" s="11"/>
      <c r="GA16" s="11" t="s">
        <v>1012</v>
      </c>
      <c r="GB16" s="11"/>
      <c r="GC16" s="11"/>
      <c r="GD16" s="11"/>
      <c r="GE16" s="11"/>
      <c r="GF16" s="11"/>
      <c r="GG16" s="11"/>
      <c r="GH16" s="11"/>
      <c r="GI16" s="11"/>
      <c r="GJ16" s="11"/>
      <c r="GK16" s="11"/>
      <c r="GL16" s="11" t="s">
        <v>407</v>
      </c>
      <c r="GM16" s="11"/>
      <c r="GN16" s="11"/>
      <c r="GO16" s="11"/>
      <c r="GP16" s="11" t="s">
        <v>408</v>
      </c>
      <c r="GQ16" s="11"/>
      <c r="GR16" s="11"/>
      <c r="GS16" s="11"/>
      <c r="GT16" s="11"/>
      <c r="GU16" s="11"/>
      <c r="GV16" s="11"/>
      <c r="GW16" s="11"/>
      <c r="GX16" s="11"/>
      <c r="GY16" s="11"/>
      <c r="GZ16" s="11"/>
      <c r="HA16" s="11" t="s">
        <v>77</v>
      </c>
      <c r="HB16" s="11"/>
      <c r="HC16" s="11"/>
      <c r="HD16" s="11"/>
      <c r="HE16" s="11"/>
      <c r="HF16" s="11"/>
      <c r="HG16" s="11"/>
      <c r="HH16" s="11"/>
      <c r="HI16" s="11" t="s">
        <v>1013</v>
      </c>
      <c r="HJ16" s="11"/>
      <c r="HK16" s="11"/>
      <c r="HL16" s="11"/>
      <c r="HM16" s="11"/>
      <c r="HN16" s="11" t="s">
        <v>1014</v>
      </c>
      <c r="HO16" s="11" t="s">
        <v>1015</v>
      </c>
      <c r="HP16" s="11"/>
      <c r="HQ16" s="11"/>
      <c r="HS16" s="11"/>
      <c r="HT16" s="11"/>
      <c r="HU16" s="11" t="s">
        <v>1016</v>
      </c>
      <c r="HV16" s="11" t="s">
        <v>1017</v>
      </c>
      <c r="HW16" s="11" t="s">
        <v>412</v>
      </c>
      <c r="HX16" s="11"/>
      <c r="HY16" s="11"/>
      <c r="HZ16" s="11"/>
      <c r="IA16" s="11"/>
      <c r="IB16" s="11"/>
      <c r="IC16" s="11"/>
      <c r="ID16" s="11"/>
      <c r="IE16" s="11"/>
      <c r="IF16" s="11"/>
      <c r="IG16" s="11"/>
      <c r="IH16" s="11"/>
      <c r="II16" s="11"/>
      <c r="IJ16" s="11"/>
      <c r="IK16" s="11"/>
      <c r="IL16" s="11"/>
      <c r="IM16" s="11"/>
      <c r="IN16" s="11"/>
      <c r="IO16" s="11" t="s">
        <v>1018</v>
      </c>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t="s">
        <v>1019</v>
      </c>
      <c r="JO16" s="11"/>
      <c r="JP16" s="11"/>
      <c r="JQ16" s="11"/>
      <c r="JR16" s="11"/>
      <c r="JS16" s="11"/>
      <c r="JT16" s="11"/>
      <c r="JU16" s="11"/>
      <c r="JV16" s="11" t="s">
        <v>1020</v>
      </c>
      <c r="JW16" s="11" t="s">
        <v>1021</v>
      </c>
      <c r="JX16" s="11" t="s">
        <v>1022</v>
      </c>
      <c r="JY16" s="11" t="s">
        <v>553</v>
      </c>
      <c r="JZ16" s="11" t="s">
        <v>1023</v>
      </c>
      <c r="KA16" s="11"/>
      <c r="KB16" s="11"/>
      <c r="KC16" s="11"/>
      <c r="KD16" s="11"/>
      <c r="KE16" s="11"/>
      <c r="KF16" s="11"/>
      <c r="KG16" s="11" t="s">
        <v>1024</v>
      </c>
      <c r="KH16" s="11" t="s">
        <v>1025</v>
      </c>
      <c r="KI16" s="11"/>
      <c r="KJ16" s="11"/>
      <c r="KK16" s="11"/>
      <c r="KL16" s="11"/>
      <c r="KM16" s="11"/>
      <c r="KN16" s="11"/>
      <c r="KO16" s="11"/>
      <c r="KP16" s="11"/>
      <c r="KQ16" s="11"/>
      <c r="KR16" s="11" t="s">
        <v>1026</v>
      </c>
      <c r="KS16" s="11"/>
      <c r="KT16" s="11" t="s">
        <v>1027</v>
      </c>
      <c r="KU16" s="11"/>
      <c r="KV16" s="11"/>
      <c r="KW16" s="11"/>
      <c r="KX16" s="11"/>
      <c r="KY16" s="11"/>
      <c r="KZ16" s="11"/>
      <c r="LA16" s="11"/>
      <c r="LB16" s="11" t="s">
        <v>1028</v>
      </c>
      <c r="LC16" s="11"/>
      <c r="LD16" s="11" t="s">
        <v>1029</v>
      </c>
      <c r="LE16" s="11"/>
      <c r="LF16" s="11"/>
      <c r="LG16" s="11"/>
      <c r="LH16" s="11"/>
      <c r="LI16" s="11"/>
      <c r="LJ16" s="11"/>
      <c r="LK16" s="11"/>
      <c r="LL16" s="11"/>
      <c r="LM16" s="11"/>
      <c r="LN16" s="11"/>
      <c r="LO16" s="11"/>
      <c r="LP16" s="11" t="s">
        <v>1030</v>
      </c>
      <c r="LQ16" s="11" t="s">
        <v>1031</v>
      </c>
      <c r="LR16" s="11"/>
      <c r="LS16" s="11" t="s">
        <v>1032</v>
      </c>
      <c r="LT16" s="11" t="s">
        <v>1033</v>
      </c>
      <c r="LU16" s="11"/>
      <c r="LV16" s="11"/>
      <c r="LW16" s="11"/>
      <c r="LX16" s="11"/>
      <c r="LY16" s="11"/>
      <c r="LZ16" s="11" t="s">
        <v>879</v>
      </c>
      <c r="MA16" s="11" t="s">
        <v>418</v>
      </c>
      <c r="MB16" s="11" t="s">
        <v>1034</v>
      </c>
      <c r="MC16" s="11"/>
      <c r="MD16" s="11"/>
      <c r="ME16" s="11"/>
      <c r="MF16" s="11"/>
      <c r="MH16" s="11"/>
      <c r="MI16" s="11"/>
      <c r="MJ16" s="11"/>
      <c r="MK16" s="11"/>
      <c r="ML16" s="11"/>
      <c r="MM16" s="11"/>
      <c r="MN16" s="11"/>
      <c r="MO16" s="11"/>
      <c r="MP16" s="11"/>
      <c r="MQ16" s="11"/>
      <c r="MR16" s="11" t="s">
        <v>681</v>
      </c>
      <c r="MS16" s="11"/>
      <c r="MT16" s="11"/>
      <c r="MU16" s="11"/>
      <c r="MV16" s="11"/>
      <c r="MW16" s="11" t="s">
        <v>919</v>
      </c>
      <c r="MX16" s="11"/>
      <c r="MY16" s="11"/>
      <c r="MZ16" s="11"/>
      <c r="NA16" s="11"/>
      <c r="NB16" s="11"/>
      <c r="NC16" s="11"/>
      <c r="ND16" s="11"/>
      <c r="NE16" s="11"/>
      <c r="NF16" s="11"/>
      <c r="NG16" s="11"/>
      <c r="NH16" s="11"/>
      <c r="NI16" s="11" t="s">
        <v>774</v>
      </c>
      <c r="NJ16" s="11" t="s">
        <v>407</v>
      </c>
      <c r="NK16" s="11"/>
      <c r="NL16" s="11"/>
      <c r="NM16" s="11"/>
      <c r="NN16" s="11"/>
      <c r="NO16" s="11"/>
      <c r="NP16" s="11" t="s">
        <v>408</v>
      </c>
      <c r="NQ16" s="11"/>
      <c r="NR16" s="11"/>
      <c r="NS16" s="11"/>
      <c r="NT16" s="11"/>
      <c r="NU16" s="11"/>
      <c r="NV16" s="11"/>
      <c r="NW16" s="11"/>
      <c r="NX16" s="11" t="s">
        <v>472</v>
      </c>
      <c r="NY16" s="11" t="s">
        <v>428</v>
      </c>
      <c r="NZ16" s="11" t="s">
        <v>429</v>
      </c>
      <c r="OA16" s="11"/>
      <c r="OB16" s="11"/>
      <c r="OC16" s="11"/>
      <c r="OD16" s="11"/>
      <c r="OE16" s="11"/>
      <c r="OF16" s="11"/>
      <c r="OG16" s="11"/>
      <c r="OH16" s="11"/>
      <c r="OJ16" s="11"/>
      <c r="OK16" s="11"/>
      <c r="OL16" s="11"/>
      <c r="OM16" s="11"/>
    </row>
    <row r="17" customFormat="false" ht="14.25" hidden="false" customHeight="true" outlineLevel="0" collapsed="false">
      <c r="A17" s="11" t="s">
        <v>1035</v>
      </c>
      <c r="B17" s="11" t="s">
        <v>360</v>
      </c>
      <c r="C17" s="11" t="s">
        <v>1036</v>
      </c>
      <c r="D17" s="11" t="s">
        <v>1037</v>
      </c>
      <c r="E17" s="11" t="s">
        <v>1038</v>
      </c>
      <c r="F17" s="11" t="s">
        <v>1039</v>
      </c>
      <c r="G17" s="11"/>
      <c r="H17" s="11"/>
      <c r="I17" s="11"/>
      <c r="J17" s="11"/>
      <c r="K17" s="11"/>
      <c r="L17" s="11" t="s">
        <v>553</v>
      </c>
      <c r="M17" s="11"/>
      <c r="N17" s="11"/>
      <c r="O17" s="11"/>
      <c r="P17" s="11"/>
      <c r="R17" s="11" t="s">
        <v>458</v>
      </c>
      <c r="S17" s="11"/>
      <c r="T17" s="11" t="s">
        <v>371</v>
      </c>
      <c r="U17" s="11"/>
      <c r="V17" s="11"/>
      <c r="W17" s="11"/>
      <c r="X17" s="11"/>
      <c r="Y17" s="11"/>
      <c r="Z17" s="11"/>
      <c r="AA17" s="11"/>
      <c r="AB17" s="11"/>
      <c r="AC17" s="11"/>
      <c r="AD17" s="11"/>
      <c r="AE17" s="11" t="s">
        <v>435</v>
      </c>
      <c r="AF17" s="11" t="s">
        <v>1040</v>
      </c>
      <c r="AG17" s="11" t="s">
        <v>374</v>
      </c>
      <c r="AH17" s="11"/>
      <c r="AI17" s="11" t="s">
        <v>375</v>
      </c>
      <c r="AJ17" s="11" t="s">
        <v>376</v>
      </c>
      <c r="AK17" s="11" t="s">
        <v>437</v>
      </c>
      <c r="AL17" s="11" t="s">
        <v>438</v>
      </c>
      <c r="AM17" s="11" t="s">
        <v>1041</v>
      </c>
      <c r="AN17" s="11"/>
      <c r="AO17" s="11"/>
      <c r="AP17" s="11"/>
      <c r="AQ17" s="11"/>
      <c r="AR17" s="11"/>
      <c r="AS17" s="11"/>
      <c r="AT17" s="11" t="s">
        <v>380</v>
      </c>
      <c r="AU17" s="11" t="s">
        <v>374</v>
      </c>
      <c r="AV17" s="11"/>
      <c r="AW17" s="11" t="s">
        <v>375</v>
      </c>
      <c r="AX17" s="11"/>
      <c r="AY17" s="11" t="s">
        <v>437</v>
      </c>
      <c r="AZ17" s="11" t="s">
        <v>1042</v>
      </c>
      <c r="BA17" s="11" t="s">
        <v>1043</v>
      </c>
      <c r="BB17" s="11" t="s">
        <v>1044</v>
      </c>
      <c r="BD17" s="11"/>
      <c r="BE17" s="11"/>
      <c r="BF17" s="11"/>
      <c r="BG17" s="11"/>
      <c r="BH17" s="11"/>
      <c r="BI17" s="11"/>
      <c r="BJ17" s="11"/>
      <c r="BK17" s="11" t="s">
        <v>1045</v>
      </c>
      <c r="BL17" s="11"/>
      <c r="BM17" s="11"/>
      <c r="BN17" s="11"/>
      <c r="BO17" s="11"/>
      <c r="BP17" s="11"/>
      <c r="BQ17" s="11" t="s">
        <v>360</v>
      </c>
      <c r="BR17" s="11" t="s">
        <v>360</v>
      </c>
      <c r="BS17" s="11"/>
      <c r="BT17" s="11"/>
      <c r="BU17" s="11" t="s">
        <v>360</v>
      </c>
      <c r="BV17" s="11" t="s">
        <v>360</v>
      </c>
      <c r="BW17" s="11" t="s">
        <v>360</v>
      </c>
      <c r="BX17" s="11"/>
      <c r="BY17" s="11"/>
      <c r="BZ17" s="11"/>
      <c r="CA17" s="11"/>
      <c r="CB17" s="11"/>
      <c r="CC17" s="11"/>
      <c r="CD17" s="11"/>
      <c r="CE17" s="11"/>
      <c r="CF17" s="11" t="s">
        <v>941</v>
      </c>
      <c r="CG17" s="11" t="s">
        <v>391</v>
      </c>
      <c r="CH17" s="11"/>
      <c r="CI17" s="11"/>
      <c r="CJ17" s="11"/>
      <c r="CK17" s="11"/>
      <c r="CL17" s="11"/>
      <c r="CM17" s="11"/>
      <c r="CN17" s="11"/>
      <c r="CO17" s="11"/>
      <c r="CP17" s="11"/>
      <c r="CQ17" s="11"/>
      <c r="CR17" s="11"/>
      <c r="CS17" s="11"/>
      <c r="CT17" s="11"/>
      <c r="CU17" s="11"/>
      <c r="CV17" s="11"/>
      <c r="CW17" s="11"/>
      <c r="CY17" s="11"/>
      <c r="CZ17" s="11"/>
      <c r="DA17" s="11"/>
      <c r="DB17" s="11" t="s">
        <v>1046</v>
      </c>
      <c r="DC17" s="11"/>
      <c r="DD17" s="11"/>
      <c r="DE17" s="11"/>
      <c r="DF17" s="11"/>
      <c r="DG17" s="11"/>
      <c r="DH17" s="11"/>
      <c r="DI17" s="11"/>
      <c r="DJ17" s="11" t="s">
        <v>1047</v>
      </c>
      <c r="DK17" s="11"/>
      <c r="DL17" s="11"/>
      <c r="DM17" s="11"/>
      <c r="DN17" s="11"/>
      <c r="DO17" s="11"/>
      <c r="DP17" s="11" t="s">
        <v>1048</v>
      </c>
      <c r="DQ17" s="11"/>
      <c r="DR17" s="11"/>
      <c r="DS17" s="11"/>
      <c r="DT17" s="11"/>
      <c r="DU17" s="11"/>
      <c r="DV17" s="11"/>
      <c r="DW17" s="11"/>
      <c r="DX17" s="11"/>
      <c r="DY17" s="11"/>
      <c r="DZ17" s="11"/>
      <c r="EA17" s="11"/>
      <c r="EB17" s="11"/>
      <c r="EC17" s="11"/>
      <c r="ED17" s="11"/>
      <c r="EE17" s="11"/>
      <c r="EF17" s="11"/>
      <c r="EG17" s="11"/>
      <c r="EH17" s="11"/>
      <c r="EI17" s="11"/>
      <c r="EJ17" s="11"/>
      <c r="EK17" s="11"/>
      <c r="EL17" s="11"/>
      <c r="EM17" s="11" t="s">
        <v>1049</v>
      </c>
      <c r="EN17" s="11" t="s">
        <v>450</v>
      </c>
      <c r="EO17" s="11"/>
      <c r="EP17" s="11"/>
      <c r="EQ17" s="11"/>
      <c r="ER17" s="11"/>
      <c r="ES17" s="11" t="s">
        <v>1050</v>
      </c>
      <c r="ET17" s="11"/>
      <c r="EU17" s="11"/>
      <c r="EV17" s="11"/>
      <c r="EW17" s="11"/>
      <c r="EX17" s="11"/>
      <c r="EY17" s="11"/>
      <c r="EZ17" s="11"/>
      <c r="FA17" s="11"/>
      <c r="FB17" s="11"/>
      <c r="FC17" s="11"/>
      <c r="FD17" s="11"/>
      <c r="FE17" s="11"/>
      <c r="FF17" s="11" t="s">
        <v>112</v>
      </c>
      <c r="FG17" s="11" t="s">
        <v>864</v>
      </c>
      <c r="FH17" s="11" t="s">
        <v>403</v>
      </c>
      <c r="FJ17" s="11" t="s">
        <v>1051</v>
      </c>
      <c r="FK17" s="11"/>
      <c r="FL17" s="11"/>
      <c r="FM17" s="11" t="s">
        <v>1052</v>
      </c>
      <c r="FN17" s="11"/>
      <c r="FO17" s="11"/>
      <c r="FP17" s="11"/>
      <c r="FQ17" s="11"/>
      <c r="FR17" s="11"/>
      <c r="FS17" s="11" t="s">
        <v>1053</v>
      </c>
      <c r="FT17" s="11"/>
      <c r="FU17" s="11"/>
      <c r="FV17" s="11" t="s">
        <v>1054</v>
      </c>
      <c r="FW17" s="11"/>
      <c r="FX17" s="11" t="s">
        <v>77</v>
      </c>
      <c r="FY17" s="11"/>
      <c r="FZ17" s="11" t="s">
        <v>1055</v>
      </c>
      <c r="GA17" s="11" t="s">
        <v>1056</v>
      </c>
      <c r="GB17" s="11"/>
      <c r="GC17" s="11"/>
      <c r="GD17" s="11"/>
      <c r="GE17" s="11"/>
      <c r="GF17" s="11"/>
      <c r="GG17" s="11"/>
      <c r="GH17" s="11"/>
      <c r="GI17" s="11"/>
      <c r="GJ17" s="11"/>
      <c r="GK17" s="11"/>
      <c r="GL17" s="11" t="s">
        <v>1057</v>
      </c>
      <c r="GM17" s="11"/>
      <c r="GN17" s="11"/>
      <c r="GO17" s="11"/>
      <c r="GP17" s="11" t="s">
        <v>408</v>
      </c>
      <c r="GQ17" s="11" t="s">
        <v>1058</v>
      </c>
      <c r="GR17" s="11"/>
      <c r="GS17" s="11"/>
      <c r="GT17" s="11"/>
      <c r="GU17" s="11"/>
      <c r="GV17" s="11"/>
      <c r="GW17" s="11"/>
      <c r="GX17" s="11"/>
      <c r="GY17" s="11"/>
      <c r="GZ17" s="11"/>
      <c r="HA17" s="11" t="s">
        <v>904</v>
      </c>
      <c r="HB17" s="11"/>
      <c r="HC17" s="11"/>
      <c r="HD17" s="11"/>
      <c r="HE17" s="11"/>
      <c r="HF17" s="11"/>
      <c r="HG17" s="11" t="s">
        <v>1059</v>
      </c>
      <c r="HH17" s="11" t="s">
        <v>1060</v>
      </c>
      <c r="HI17" s="11"/>
      <c r="HJ17" s="11"/>
      <c r="HK17" s="11"/>
      <c r="HL17" s="11"/>
      <c r="HM17" s="11"/>
      <c r="HN17" s="11"/>
      <c r="HO17" s="11" t="s">
        <v>1061</v>
      </c>
      <c r="HP17" s="11"/>
      <c r="HQ17" s="11" t="s">
        <v>1062</v>
      </c>
      <c r="HS17" s="11" t="s">
        <v>1063</v>
      </c>
      <c r="HT17" s="11"/>
      <c r="HU17" s="11" t="s">
        <v>1064</v>
      </c>
      <c r="HV17" s="11" t="s">
        <v>1065</v>
      </c>
      <c r="HW17" s="11" t="s">
        <v>507</v>
      </c>
      <c r="HX17" s="11"/>
      <c r="HY17" s="11"/>
      <c r="HZ17" s="11"/>
      <c r="IA17" s="11"/>
      <c r="IB17" s="11"/>
      <c r="IC17" s="11"/>
      <c r="ID17" s="11"/>
      <c r="IE17" s="11"/>
      <c r="IF17" s="11"/>
      <c r="IG17" s="11" t="s">
        <v>623</v>
      </c>
      <c r="IH17" s="11"/>
      <c r="II17" s="11"/>
      <c r="IJ17" s="11"/>
      <c r="IK17" s="11"/>
      <c r="IL17" s="11"/>
      <c r="IM17" s="11"/>
      <c r="IN17" s="11"/>
      <c r="IO17" s="11" t="s">
        <v>79</v>
      </c>
      <c r="IP17" s="11"/>
      <c r="IQ17" s="11"/>
      <c r="IR17" s="11"/>
      <c r="IS17" s="11"/>
      <c r="IT17" s="11" t="s">
        <v>414</v>
      </c>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t="s">
        <v>78</v>
      </c>
      <c r="KA17" s="11"/>
      <c r="KB17" s="11"/>
      <c r="KC17" s="11"/>
      <c r="KD17" s="11"/>
      <c r="KE17" s="11"/>
      <c r="KF17" s="11"/>
      <c r="KG17" s="11"/>
      <c r="KH17" s="11" t="s">
        <v>1066</v>
      </c>
      <c r="KI17" s="11"/>
      <c r="KJ17" s="11"/>
      <c r="KK17" s="11"/>
      <c r="KL17" s="11" t="s">
        <v>1067</v>
      </c>
      <c r="KM17" s="11"/>
      <c r="KN17" s="11"/>
      <c r="KO17" s="11"/>
      <c r="KP17" s="11"/>
      <c r="KQ17" s="11"/>
      <c r="KR17" s="11"/>
      <c r="KS17" s="11"/>
      <c r="KT17" s="11"/>
      <c r="KU17" s="11"/>
      <c r="KV17" s="11"/>
      <c r="KW17" s="11"/>
      <c r="KX17" s="11"/>
      <c r="KY17" s="11"/>
      <c r="KZ17" s="11"/>
      <c r="LA17" s="11"/>
      <c r="LB17" s="11"/>
      <c r="LC17" s="11"/>
      <c r="LD17" s="11"/>
      <c r="LE17" s="11"/>
      <c r="LF17" s="11"/>
      <c r="LG17" s="11"/>
      <c r="LH17" s="11"/>
      <c r="LI17" s="11"/>
      <c r="LJ17" s="11"/>
      <c r="LK17" s="11"/>
      <c r="LL17" s="11" t="s">
        <v>1068</v>
      </c>
      <c r="LM17" s="11"/>
      <c r="LN17" s="11"/>
      <c r="LO17" s="11"/>
      <c r="LP17" s="11"/>
      <c r="LQ17" s="11"/>
      <c r="LR17" s="11"/>
      <c r="LS17" s="11"/>
      <c r="LT17" s="11"/>
      <c r="LU17" s="11"/>
      <c r="LV17" s="11"/>
      <c r="LW17" s="11"/>
      <c r="LX17" s="11" t="s">
        <v>461</v>
      </c>
      <c r="LY17" s="11" t="s">
        <v>1069</v>
      </c>
      <c r="LZ17" s="11" t="s">
        <v>503</v>
      </c>
      <c r="MA17" s="11" t="s">
        <v>1070</v>
      </c>
      <c r="MB17" s="11"/>
      <c r="MC17" s="11" t="s">
        <v>1071</v>
      </c>
      <c r="MD17" s="11"/>
      <c r="ME17" s="11"/>
      <c r="MF17" s="11" t="s">
        <v>464</v>
      </c>
      <c r="MH17" s="11" t="s">
        <v>550</v>
      </c>
      <c r="MI17" s="11"/>
      <c r="MJ17" s="11"/>
      <c r="MK17" s="11"/>
      <c r="ML17" s="11"/>
      <c r="MM17" s="11"/>
      <c r="MN17" s="11" t="s">
        <v>465</v>
      </c>
      <c r="MO17" s="11"/>
      <c r="MP17" s="11"/>
      <c r="MQ17" s="11"/>
      <c r="MR17" s="11" t="s">
        <v>466</v>
      </c>
      <c r="MS17" s="11"/>
      <c r="MT17" s="11" t="s">
        <v>1072</v>
      </c>
      <c r="MU17" s="11"/>
      <c r="MV17" s="11"/>
      <c r="MW17" s="11"/>
      <c r="MX17" s="11"/>
      <c r="MY17" s="11" t="s">
        <v>1073</v>
      </c>
      <c r="MZ17" s="11"/>
      <c r="NA17" s="11"/>
      <c r="NB17" s="11"/>
      <c r="NC17" s="11"/>
      <c r="ND17" s="11"/>
      <c r="NE17" s="11"/>
      <c r="NF17" s="11"/>
      <c r="NG17" s="11"/>
      <c r="NH17" s="11"/>
      <c r="NI17" s="11" t="s">
        <v>471</v>
      </c>
      <c r="NJ17" s="11" t="s">
        <v>407</v>
      </c>
      <c r="NK17" s="11"/>
      <c r="NL17" s="11"/>
      <c r="NM17" s="11"/>
      <c r="NN17" s="11"/>
      <c r="NO17" s="11"/>
      <c r="NP17" s="11" t="s">
        <v>408</v>
      </c>
      <c r="NQ17" s="11"/>
      <c r="NR17" s="11"/>
      <c r="NS17" s="11"/>
      <c r="NT17" s="11"/>
      <c r="NU17" s="11"/>
      <c r="NV17" s="11"/>
      <c r="NW17" s="11"/>
      <c r="NX17" s="11" t="s">
        <v>472</v>
      </c>
      <c r="NY17" s="11"/>
      <c r="NZ17" s="11" t="s">
        <v>429</v>
      </c>
      <c r="OA17" s="11"/>
      <c r="OB17" s="11"/>
      <c r="OC17" s="11"/>
      <c r="OD17" s="11"/>
      <c r="OE17" s="11"/>
      <c r="OF17" s="11"/>
      <c r="OG17" s="11"/>
      <c r="OH17" s="11"/>
      <c r="OJ17" s="11"/>
      <c r="OK17" s="11"/>
      <c r="OL17" s="11"/>
      <c r="OM17" s="11"/>
    </row>
    <row r="18" customFormat="false" ht="14.25" hidden="false" customHeight="true" outlineLevel="0" collapsed="false">
      <c r="A18" s="11" t="s">
        <v>1074</v>
      </c>
      <c r="B18" s="11" t="s">
        <v>360</v>
      </c>
      <c r="C18" s="11" t="s">
        <v>1075</v>
      </c>
      <c r="D18" s="11" t="s">
        <v>1076</v>
      </c>
      <c r="E18" s="11" t="s">
        <v>1077</v>
      </c>
      <c r="F18" s="11" t="s">
        <v>1078</v>
      </c>
      <c r="G18" s="11"/>
      <c r="H18" s="11" t="s">
        <v>1079</v>
      </c>
      <c r="I18" s="11" t="s">
        <v>1080</v>
      </c>
      <c r="J18" s="11" t="s">
        <v>1081</v>
      </c>
      <c r="K18" s="11"/>
      <c r="L18" s="11"/>
      <c r="M18" s="11" t="s">
        <v>472</v>
      </c>
      <c r="N18" s="11"/>
      <c r="O18" s="11"/>
      <c r="P18" s="11"/>
      <c r="R18" s="11" t="s">
        <v>1082</v>
      </c>
      <c r="S18" s="11"/>
      <c r="T18" s="11" t="s">
        <v>1083</v>
      </c>
      <c r="U18" s="11" t="s">
        <v>1084</v>
      </c>
      <c r="V18" s="11" t="s">
        <v>1085</v>
      </c>
      <c r="W18" s="11" t="s">
        <v>1086</v>
      </c>
      <c r="X18" s="11" t="s">
        <v>1087</v>
      </c>
      <c r="Y18" s="11" t="s">
        <v>1088</v>
      </c>
      <c r="Z18" s="11" t="s">
        <v>370</v>
      </c>
      <c r="AA18" s="11"/>
      <c r="AB18" s="11" t="s">
        <v>370</v>
      </c>
      <c r="AC18" s="11" t="s">
        <v>1089</v>
      </c>
      <c r="AD18" s="11"/>
      <c r="AE18" s="11" t="s">
        <v>1090</v>
      </c>
      <c r="AF18" s="11" t="s">
        <v>1091</v>
      </c>
      <c r="AG18" s="11" t="s">
        <v>1092</v>
      </c>
      <c r="AH18" s="11" t="s">
        <v>1093</v>
      </c>
      <c r="AI18" s="11" t="s">
        <v>1094</v>
      </c>
      <c r="AJ18" s="11" t="s">
        <v>1095</v>
      </c>
      <c r="AK18" s="11" t="s">
        <v>1096</v>
      </c>
      <c r="AL18" s="11" t="s">
        <v>438</v>
      </c>
      <c r="AM18" s="11" t="s">
        <v>1097</v>
      </c>
      <c r="AN18" s="11"/>
      <c r="AO18" s="11"/>
      <c r="AP18" s="11"/>
      <c r="AQ18" s="11"/>
      <c r="AR18" s="11"/>
      <c r="AS18" s="11" t="s">
        <v>1098</v>
      </c>
      <c r="AT18" s="11" t="s">
        <v>1099</v>
      </c>
      <c r="AU18" s="11" t="s">
        <v>1100</v>
      </c>
      <c r="AV18" s="11" t="s">
        <v>1101</v>
      </c>
      <c r="AW18" s="11"/>
      <c r="AX18" s="11" t="s">
        <v>1102</v>
      </c>
      <c r="AY18" s="11" t="s">
        <v>437</v>
      </c>
      <c r="AZ18" s="11" t="s">
        <v>438</v>
      </c>
      <c r="BA18" s="11" t="s">
        <v>1103</v>
      </c>
      <c r="BB18" s="11"/>
      <c r="BD18" s="11"/>
      <c r="BE18" s="11"/>
      <c r="BF18" s="11"/>
      <c r="BG18" s="11" t="s">
        <v>1104</v>
      </c>
      <c r="BH18" s="11" t="s">
        <v>1105</v>
      </c>
      <c r="BI18" s="11"/>
      <c r="BJ18" s="11"/>
      <c r="BK18" s="11" t="s">
        <v>1106</v>
      </c>
      <c r="BL18" s="11"/>
      <c r="BM18" s="11"/>
      <c r="BN18" s="11"/>
      <c r="BO18" s="11"/>
      <c r="BP18" s="11"/>
      <c r="BQ18" s="11" t="s">
        <v>360</v>
      </c>
      <c r="BR18" s="11" t="s">
        <v>360</v>
      </c>
      <c r="BS18" s="11"/>
      <c r="BT18" s="11"/>
      <c r="BU18" s="11" t="s">
        <v>1107</v>
      </c>
      <c r="BV18" s="11" t="s">
        <v>360</v>
      </c>
      <c r="BW18" s="11" t="s">
        <v>360</v>
      </c>
      <c r="BX18" s="11"/>
      <c r="BY18" s="11"/>
      <c r="BZ18" s="11"/>
      <c r="CA18" s="11"/>
      <c r="CB18" s="11"/>
      <c r="CC18" s="11"/>
      <c r="CD18" s="11"/>
      <c r="CE18" s="11"/>
      <c r="CF18" s="11" t="s">
        <v>77</v>
      </c>
      <c r="CG18" s="11"/>
      <c r="CH18" s="11"/>
      <c r="CI18" s="11"/>
      <c r="CJ18" s="11"/>
      <c r="CK18" s="11"/>
      <c r="CL18" s="11"/>
      <c r="CM18" s="11"/>
      <c r="CN18" s="11"/>
      <c r="CO18" s="11"/>
      <c r="CP18" s="11"/>
      <c r="CQ18" s="11"/>
      <c r="CR18" s="11"/>
      <c r="CS18" s="11"/>
      <c r="CT18" s="11"/>
      <c r="CU18" s="11"/>
      <c r="CV18" s="11"/>
      <c r="CW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t="s">
        <v>1108</v>
      </c>
      <c r="EN18" s="11" t="s">
        <v>450</v>
      </c>
      <c r="EO18" s="11" t="s">
        <v>1109</v>
      </c>
      <c r="EP18" s="11"/>
      <c r="EQ18" s="11"/>
      <c r="ER18" s="11"/>
      <c r="ES18" s="11" t="s">
        <v>1110</v>
      </c>
      <c r="ET18" s="11"/>
      <c r="EU18" s="11"/>
      <c r="EV18" s="11"/>
      <c r="EW18" s="11"/>
      <c r="EX18" s="11"/>
      <c r="EY18" s="11"/>
      <c r="EZ18" s="11"/>
      <c r="FA18" s="11"/>
      <c r="FB18" s="11"/>
      <c r="FC18" s="11"/>
      <c r="FD18" s="11"/>
      <c r="FE18" s="11"/>
      <c r="FF18" s="11" t="s">
        <v>1111</v>
      </c>
      <c r="FG18" s="11" t="s">
        <v>864</v>
      </c>
      <c r="FH18" s="11" t="s">
        <v>403</v>
      </c>
      <c r="FJ18" s="11" t="s">
        <v>1112</v>
      </c>
      <c r="FK18" s="11"/>
      <c r="FL18" s="11"/>
      <c r="FM18" s="11"/>
      <c r="FN18" s="11"/>
      <c r="FO18" s="11" t="s">
        <v>1113</v>
      </c>
      <c r="FP18" s="11" t="s">
        <v>625</v>
      </c>
      <c r="FQ18" s="11"/>
      <c r="FR18" s="11"/>
      <c r="FS18" s="11" t="s">
        <v>1114</v>
      </c>
      <c r="FT18" s="11" t="s">
        <v>1115</v>
      </c>
      <c r="FU18" s="11"/>
      <c r="FV18" s="11"/>
      <c r="FW18" s="11"/>
      <c r="FX18" s="11" t="s">
        <v>77</v>
      </c>
      <c r="FY18" s="11"/>
      <c r="FZ18" s="11"/>
      <c r="GA18" s="11" t="s">
        <v>1116</v>
      </c>
      <c r="GB18" s="11"/>
      <c r="GC18" s="11"/>
      <c r="GD18" s="11"/>
      <c r="GE18" s="11"/>
      <c r="GF18" s="11"/>
      <c r="GG18" s="11"/>
      <c r="GH18" s="11" t="s">
        <v>1117</v>
      </c>
      <c r="GI18" s="11"/>
      <c r="GJ18" s="11"/>
      <c r="GK18" s="11"/>
      <c r="GL18" s="11" t="s">
        <v>407</v>
      </c>
      <c r="GM18" s="11"/>
      <c r="GN18" s="11"/>
      <c r="GO18" s="11"/>
      <c r="GP18" s="11" t="s">
        <v>408</v>
      </c>
      <c r="GQ18" s="11"/>
      <c r="GR18" s="11"/>
      <c r="GS18" s="11"/>
      <c r="GT18" s="11"/>
      <c r="GU18" s="11"/>
      <c r="GV18" s="11"/>
      <c r="GW18" s="11"/>
      <c r="GX18" s="11"/>
      <c r="GY18" s="11"/>
      <c r="GZ18" s="11" t="s">
        <v>409</v>
      </c>
      <c r="HA18" s="11" t="s">
        <v>77</v>
      </c>
      <c r="HB18" s="11"/>
      <c r="HC18" s="11"/>
      <c r="HD18" s="11"/>
      <c r="HE18" s="11"/>
      <c r="HF18" s="11"/>
      <c r="HG18" s="11"/>
      <c r="HH18" s="11" t="s">
        <v>908</v>
      </c>
      <c r="HI18" s="11"/>
      <c r="HJ18" s="11"/>
      <c r="HK18" s="11"/>
      <c r="HL18" s="11"/>
      <c r="HM18" s="11"/>
      <c r="HN18" s="11"/>
      <c r="HO18" s="11"/>
      <c r="HP18" s="11"/>
      <c r="HQ18" s="11" t="s">
        <v>1118</v>
      </c>
      <c r="HS18" s="11"/>
      <c r="HT18" s="11"/>
      <c r="HU18" s="11"/>
      <c r="HV18" s="11"/>
      <c r="HW18" s="11" t="s">
        <v>412</v>
      </c>
      <c r="HX18" s="11"/>
      <c r="HY18" s="11"/>
      <c r="HZ18" s="11"/>
      <c r="IA18" s="11"/>
      <c r="IB18" s="11"/>
      <c r="IC18" s="11"/>
      <c r="ID18" s="11"/>
      <c r="IE18" s="11"/>
      <c r="IF18" s="11"/>
      <c r="IG18" s="11"/>
      <c r="IH18" s="11"/>
      <c r="II18" s="11"/>
      <c r="IJ18" s="11"/>
      <c r="IK18" s="11"/>
      <c r="IL18" s="11"/>
      <c r="IM18" s="11"/>
      <c r="IN18" s="11"/>
      <c r="IO18" s="11"/>
      <c r="IP18" s="11"/>
      <c r="IQ18" s="11"/>
      <c r="IR18" s="11"/>
      <c r="IS18" s="11"/>
      <c r="IT18" s="11" t="s">
        <v>414</v>
      </c>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t="s">
        <v>78</v>
      </c>
      <c r="KA18" s="11"/>
      <c r="KB18" s="11"/>
      <c r="KC18" s="11"/>
      <c r="KD18" s="11"/>
      <c r="KE18" s="11"/>
      <c r="KF18" s="11"/>
      <c r="KG18" s="11"/>
      <c r="KH18" s="11"/>
      <c r="KI18" s="11"/>
      <c r="KJ18" s="11" t="s">
        <v>1119</v>
      </c>
      <c r="KK18" s="11"/>
      <c r="KL18" s="11"/>
      <c r="KM18" s="11"/>
      <c r="KN18" s="11"/>
      <c r="KO18" s="11"/>
      <c r="KP18" s="11"/>
      <c r="KQ18" s="11"/>
      <c r="KR18" s="11"/>
      <c r="KS18" s="11"/>
      <c r="KT18" s="11"/>
      <c r="KU18" s="11"/>
      <c r="KV18" s="11"/>
      <c r="KW18" s="11"/>
      <c r="KX18" s="11"/>
      <c r="KY18" s="11"/>
      <c r="KZ18" s="11"/>
      <c r="LA18" s="11"/>
      <c r="LB18" s="11"/>
      <c r="LC18" s="11"/>
      <c r="LD18" s="11"/>
      <c r="LE18" s="11"/>
      <c r="LF18" s="11"/>
      <c r="LG18" s="11"/>
      <c r="LH18" s="11" t="s">
        <v>1120</v>
      </c>
      <c r="LI18" s="11"/>
      <c r="LJ18" s="11"/>
      <c r="LK18" s="11"/>
      <c r="LL18" s="11"/>
      <c r="LM18" s="11"/>
      <c r="LN18" s="11"/>
      <c r="LO18" s="11"/>
      <c r="LP18" s="11"/>
      <c r="LQ18" s="11" t="s">
        <v>1121</v>
      </c>
      <c r="LR18" s="11" t="s">
        <v>1122</v>
      </c>
      <c r="LS18" s="11" t="s">
        <v>1123</v>
      </c>
      <c r="LT18" s="11" t="s">
        <v>1124</v>
      </c>
      <c r="LU18" s="11" t="s">
        <v>1125</v>
      </c>
      <c r="LV18" s="11"/>
      <c r="LW18" s="11"/>
      <c r="LX18" s="11" t="s">
        <v>1126</v>
      </c>
      <c r="LY18" s="11" t="s">
        <v>986</v>
      </c>
      <c r="LZ18" s="11" t="s">
        <v>1127</v>
      </c>
      <c r="MA18" s="11" t="s">
        <v>1128</v>
      </c>
      <c r="MB18" s="11" t="s">
        <v>1129</v>
      </c>
      <c r="MC18" s="11"/>
      <c r="MD18" s="11"/>
      <c r="ME18" s="11"/>
      <c r="MF18" s="11" t="s">
        <v>1130</v>
      </c>
      <c r="MH18" s="11" t="s">
        <v>1131</v>
      </c>
      <c r="MI18" s="11"/>
      <c r="MJ18" s="11"/>
      <c r="MK18" s="11"/>
      <c r="ML18" s="11"/>
      <c r="MM18" s="11"/>
      <c r="MN18" s="11" t="s">
        <v>1132</v>
      </c>
      <c r="MO18" s="11" t="s">
        <v>1133</v>
      </c>
      <c r="MP18" s="11"/>
      <c r="MQ18" s="11"/>
      <c r="MR18" s="11" t="s">
        <v>466</v>
      </c>
      <c r="MS18" s="11"/>
      <c r="MT18" s="11"/>
      <c r="MU18" s="11"/>
      <c r="MV18" s="11"/>
      <c r="MW18" s="11"/>
      <c r="MX18" s="11"/>
      <c r="MY18" s="11" t="s">
        <v>1134</v>
      </c>
      <c r="MZ18" s="11" t="s">
        <v>1135</v>
      </c>
      <c r="NA18" s="11" t="s">
        <v>1136</v>
      </c>
      <c r="NB18" s="11"/>
      <c r="NC18" s="11" t="s">
        <v>1137</v>
      </c>
      <c r="ND18" s="11"/>
      <c r="NE18" s="11"/>
      <c r="NF18" s="11"/>
      <c r="NG18" s="11"/>
      <c r="NH18" s="11"/>
      <c r="NI18" s="11"/>
      <c r="NJ18" s="11" t="s">
        <v>407</v>
      </c>
      <c r="NK18" s="11"/>
      <c r="NL18" s="11"/>
      <c r="NM18" s="11"/>
      <c r="NN18" s="11"/>
      <c r="NO18" s="11"/>
      <c r="NP18" s="11" t="s">
        <v>408</v>
      </c>
      <c r="NQ18" s="11"/>
      <c r="NR18" s="11"/>
      <c r="NS18" s="11"/>
      <c r="NT18" s="11"/>
      <c r="NU18" s="11"/>
      <c r="NV18" s="11"/>
      <c r="NW18" s="11"/>
      <c r="NX18" s="11" t="s">
        <v>472</v>
      </c>
      <c r="NY18" s="11" t="s">
        <v>428</v>
      </c>
      <c r="NZ18" s="11" t="s">
        <v>713</v>
      </c>
      <c r="OA18" s="11"/>
      <c r="OB18" s="11"/>
      <c r="OC18" s="11"/>
      <c r="OD18" s="11"/>
      <c r="OE18" s="11"/>
      <c r="OF18" s="11"/>
      <c r="OG18" s="11"/>
      <c r="OH18" s="11"/>
      <c r="OJ18" s="11"/>
      <c r="OK18" s="11"/>
      <c r="OL18" s="11"/>
      <c r="OM18" s="11"/>
    </row>
    <row r="19" customFormat="false" ht="14.25" hidden="false" customHeight="true" outlineLevel="0" collapsed="false">
      <c r="A19" s="11" t="s">
        <v>807</v>
      </c>
      <c r="B19" s="11" t="s">
        <v>360</v>
      </c>
      <c r="C19" s="11" t="s">
        <v>1138</v>
      </c>
      <c r="D19" s="11" t="s">
        <v>1139</v>
      </c>
      <c r="E19" s="11" t="s">
        <v>1140</v>
      </c>
      <c r="F19" s="11" t="s">
        <v>1141</v>
      </c>
      <c r="G19" s="11" t="s">
        <v>1142</v>
      </c>
      <c r="H19" s="11" t="s">
        <v>1143</v>
      </c>
      <c r="I19" s="11" t="s">
        <v>1144</v>
      </c>
      <c r="J19" s="11" t="s">
        <v>1145</v>
      </c>
      <c r="K19" s="11"/>
      <c r="L19" s="11"/>
      <c r="M19" s="11"/>
      <c r="N19" s="11"/>
      <c r="O19" s="11"/>
      <c r="P19" s="11"/>
      <c r="R19" s="11"/>
      <c r="S19" s="11"/>
      <c r="T19" s="11" t="s">
        <v>371</v>
      </c>
      <c r="U19" s="11"/>
      <c r="V19" s="11"/>
      <c r="W19" s="11"/>
      <c r="X19" s="11"/>
      <c r="Y19" s="11"/>
      <c r="Z19" s="11"/>
      <c r="AA19" s="11"/>
      <c r="AB19" s="11"/>
      <c r="AC19" s="11"/>
      <c r="AD19" s="11"/>
      <c r="AE19" s="11" t="s">
        <v>1146</v>
      </c>
      <c r="AF19" s="11" t="s">
        <v>1147</v>
      </c>
      <c r="AG19" s="11" t="s">
        <v>1148</v>
      </c>
      <c r="AH19" s="11" t="s">
        <v>1149</v>
      </c>
      <c r="AI19" s="11" t="s">
        <v>375</v>
      </c>
      <c r="AJ19" s="11" t="s">
        <v>376</v>
      </c>
      <c r="AK19" s="11" t="s">
        <v>437</v>
      </c>
      <c r="AL19" s="11" t="s">
        <v>438</v>
      </c>
      <c r="AM19" s="11" t="s">
        <v>1150</v>
      </c>
      <c r="AN19" s="11"/>
      <c r="AO19" s="11"/>
      <c r="AP19" s="11"/>
      <c r="AQ19" s="11" t="s">
        <v>1151</v>
      </c>
      <c r="AR19" s="11" t="s">
        <v>1152</v>
      </c>
      <c r="AS19" s="11" t="s">
        <v>1153</v>
      </c>
      <c r="AT19" s="11" t="s">
        <v>1154</v>
      </c>
      <c r="AU19" s="11" t="s">
        <v>845</v>
      </c>
      <c r="AV19" s="11"/>
      <c r="AW19" s="11" t="s">
        <v>375</v>
      </c>
      <c r="AX19" s="11" t="s">
        <v>442</v>
      </c>
      <c r="AY19" s="11" t="s">
        <v>377</v>
      </c>
      <c r="AZ19" s="11" t="s">
        <v>527</v>
      </c>
      <c r="BA19" s="11" t="s">
        <v>1155</v>
      </c>
      <c r="BB19" s="11" t="s">
        <v>1156</v>
      </c>
      <c r="BD19" s="11" t="s">
        <v>1157</v>
      </c>
      <c r="BE19" s="11"/>
      <c r="BF19" s="11"/>
      <c r="BG19" s="11" t="s">
        <v>1158</v>
      </c>
      <c r="BH19" s="11" t="s">
        <v>1159</v>
      </c>
      <c r="BI19" s="11"/>
      <c r="BJ19" s="11" t="s">
        <v>600</v>
      </c>
      <c r="BK19" s="11" t="s">
        <v>447</v>
      </c>
      <c r="BL19" s="11"/>
      <c r="BM19" s="11"/>
      <c r="BN19" s="11"/>
      <c r="BO19" s="11"/>
      <c r="BP19" s="11"/>
      <c r="BQ19" s="11" t="s">
        <v>1160</v>
      </c>
      <c r="BR19" s="11" t="s">
        <v>360</v>
      </c>
      <c r="BS19" s="11"/>
      <c r="BT19" s="11"/>
      <c r="BU19" s="11" t="s">
        <v>360</v>
      </c>
      <c r="BV19" s="11" t="s">
        <v>360</v>
      </c>
      <c r="BW19" s="11" t="s">
        <v>360</v>
      </c>
      <c r="BX19" s="11"/>
      <c r="BY19" s="11"/>
      <c r="BZ19" s="11"/>
      <c r="CA19" s="11"/>
      <c r="CB19" s="11"/>
      <c r="CC19" s="11"/>
      <c r="CD19" s="11"/>
      <c r="CE19" s="11" t="s">
        <v>598</v>
      </c>
      <c r="CF19" s="11" t="s">
        <v>1161</v>
      </c>
      <c r="CG19" s="11" t="s">
        <v>1019</v>
      </c>
      <c r="CH19" s="11" t="s">
        <v>1162</v>
      </c>
      <c r="CI19" s="11"/>
      <c r="CJ19" s="11"/>
      <c r="CK19" s="11"/>
      <c r="CL19" s="11"/>
      <c r="CM19" s="11"/>
      <c r="CN19" s="11"/>
      <c r="CO19" s="11" t="s">
        <v>360</v>
      </c>
      <c r="CP19" s="11" t="s">
        <v>516</v>
      </c>
      <c r="CQ19" s="11"/>
      <c r="CR19" s="11"/>
      <c r="CS19" s="11" t="s">
        <v>1163</v>
      </c>
      <c r="CT19" s="11"/>
      <c r="CU19" s="11" t="s">
        <v>897</v>
      </c>
      <c r="CV19" s="11"/>
      <c r="CW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t="s">
        <v>1164</v>
      </c>
      <c r="EN19" s="11" t="s">
        <v>400</v>
      </c>
      <c r="EO19" s="11"/>
      <c r="EP19" s="11"/>
      <c r="EQ19" s="11"/>
      <c r="ER19" s="11"/>
      <c r="ES19" s="11" t="s">
        <v>1165</v>
      </c>
      <c r="ET19" s="11" t="s">
        <v>66</v>
      </c>
      <c r="EU19" s="11"/>
      <c r="EV19" s="11"/>
      <c r="EW19" s="11"/>
      <c r="EX19" s="11" t="s">
        <v>1166</v>
      </c>
      <c r="EY19" s="11" t="s">
        <v>1167</v>
      </c>
      <c r="EZ19" s="11" t="s">
        <v>1168</v>
      </c>
      <c r="FA19" s="11"/>
      <c r="FB19" s="11"/>
      <c r="FC19" s="11"/>
      <c r="FD19" s="11"/>
      <c r="FE19" s="11"/>
      <c r="FF19" s="11" t="s">
        <v>112</v>
      </c>
      <c r="FG19" s="11"/>
      <c r="FH19" s="11" t="s">
        <v>403</v>
      </c>
      <c r="FJ19" s="11" t="s">
        <v>1169</v>
      </c>
      <c r="FK19" s="11"/>
      <c r="FL19" s="11"/>
      <c r="FM19" s="11"/>
      <c r="FN19" s="11"/>
      <c r="FO19" s="11" t="s">
        <v>1170</v>
      </c>
      <c r="FP19" s="11"/>
      <c r="FQ19" s="11"/>
      <c r="FR19" s="11"/>
      <c r="FS19" s="11"/>
      <c r="FT19" s="11"/>
      <c r="FU19" s="11"/>
      <c r="FV19" s="11"/>
      <c r="FW19" s="11"/>
      <c r="FX19" s="11" t="s">
        <v>77</v>
      </c>
      <c r="FY19" s="11"/>
      <c r="FZ19" s="11"/>
      <c r="GA19" s="11" t="s">
        <v>1171</v>
      </c>
      <c r="GB19" s="11"/>
      <c r="GC19" s="11"/>
      <c r="GD19" s="11"/>
      <c r="GE19" s="11"/>
      <c r="GF19" s="11"/>
      <c r="GG19" s="11"/>
      <c r="GH19" s="11"/>
      <c r="GI19" s="11"/>
      <c r="GJ19" s="11"/>
      <c r="GK19" s="11"/>
      <c r="GL19" s="11" t="s">
        <v>407</v>
      </c>
      <c r="GM19" s="11"/>
      <c r="GN19" s="11"/>
      <c r="GO19" s="11"/>
      <c r="GP19" s="11" t="s">
        <v>408</v>
      </c>
      <c r="GQ19" s="11"/>
      <c r="GR19" s="11"/>
      <c r="GS19" s="11"/>
      <c r="GT19" s="11"/>
      <c r="GU19" s="11"/>
      <c r="GV19" s="11"/>
      <c r="GW19" s="11"/>
      <c r="GX19" s="11"/>
      <c r="GY19" s="11"/>
      <c r="GZ19" s="11" t="s">
        <v>409</v>
      </c>
      <c r="HA19" s="11" t="s">
        <v>1172</v>
      </c>
      <c r="HB19" s="11"/>
      <c r="HC19" s="11"/>
      <c r="HD19" s="11"/>
      <c r="HE19" s="11"/>
      <c r="HF19" s="11"/>
      <c r="HG19" s="11"/>
      <c r="HH19" s="11" t="s">
        <v>408</v>
      </c>
      <c r="HI19" s="11"/>
      <c r="HJ19" s="11"/>
      <c r="HK19" s="11"/>
      <c r="HL19" s="11"/>
      <c r="HM19" s="11"/>
      <c r="HN19" s="11"/>
      <c r="HO19" s="11"/>
      <c r="HP19" s="11"/>
      <c r="HQ19" s="11"/>
      <c r="HS19" s="11"/>
      <c r="HT19" s="11"/>
      <c r="HU19" s="11"/>
      <c r="HV19" s="11"/>
      <c r="HW19" s="11" t="s">
        <v>412</v>
      </c>
      <c r="HX19" s="11"/>
      <c r="HY19" s="11"/>
      <c r="HZ19" s="11"/>
      <c r="IA19" s="11"/>
      <c r="IB19" s="11"/>
      <c r="IC19" s="11"/>
      <c r="ID19" s="11"/>
      <c r="IE19" s="11"/>
      <c r="IF19" s="11"/>
      <c r="IG19" s="11" t="s">
        <v>623</v>
      </c>
      <c r="IH19" s="11"/>
      <c r="II19" s="11"/>
      <c r="IJ19" s="11"/>
      <c r="IK19" s="11"/>
      <c r="IL19" s="11"/>
      <c r="IM19" s="11"/>
      <c r="IN19" s="11"/>
      <c r="IO19" s="11" t="s">
        <v>79</v>
      </c>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t="s">
        <v>78</v>
      </c>
      <c r="KA19" s="11"/>
      <c r="KB19" s="11"/>
      <c r="KC19" s="11"/>
      <c r="KD19" s="11"/>
      <c r="KE19" s="11"/>
      <c r="KF19" s="11"/>
      <c r="KG19" s="11"/>
      <c r="KH19" s="11"/>
      <c r="KI19" s="11"/>
      <c r="KJ19" s="11"/>
      <c r="KK19" s="11"/>
      <c r="KL19" s="11"/>
      <c r="KM19" s="11"/>
      <c r="KN19" s="11"/>
      <c r="KO19" s="11"/>
      <c r="KP19" s="11"/>
      <c r="KQ19" s="11"/>
      <c r="KR19" s="11"/>
      <c r="KS19" s="11"/>
      <c r="KT19" s="11"/>
      <c r="KU19" s="11"/>
      <c r="KV19" s="11"/>
      <c r="KW19" s="11"/>
      <c r="KX19" s="11"/>
      <c r="KY19" s="11"/>
      <c r="KZ19" s="11"/>
      <c r="LA19" s="11"/>
      <c r="LB19" s="11"/>
      <c r="LC19" s="11"/>
      <c r="LD19" s="11"/>
      <c r="LE19" s="11"/>
      <c r="LF19" s="11"/>
      <c r="LG19" s="11"/>
      <c r="LH19" s="11"/>
      <c r="LI19" s="11"/>
      <c r="LJ19" s="11"/>
      <c r="LK19" s="11"/>
      <c r="LL19" s="11"/>
      <c r="LM19" s="11" t="s">
        <v>472</v>
      </c>
      <c r="LN19" s="11"/>
      <c r="LO19" s="11"/>
      <c r="LP19" s="11"/>
      <c r="LQ19" s="11"/>
      <c r="LR19" s="11"/>
      <c r="LS19" s="11"/>
      <c r="LT19" s="11"/>
      <c r="LU19" s="11"/>
      <c r="LV19" s="11"/>
      <c r="LW19" s="11"/>
      <c r="LX19" s="11" t="s">
        <v>1173</v>
      </c>
      <c r="LY19" s="11"/>
      <c r="LZ19" s="11" t="s">
        <v>879</v>
      </c>
      <c r="MA19" s="11" t="s">
        <v>1070</v>
      </c>
      <c r="MB19" s="11"/>
      <c r="MC19" s="11" t="s">
        <v>1174</v>
      </c>
      <c r="MD19" s="11"/>
      <c r="ME19" s="11"/>
      <c r="MF19" s="11" t="s">
        <v>709</v>
      </c>
      <c r="MH19" s="11" t="s">
        <v>1175</v>
      </c>
      <c r="MI19" s="11"/>
      <c r="MJ19" s="11"/>
      <c r="MK19" s="11" t="s">
        <v>1080</v>
      </c>
      <c r="ML19" s="11"/>
      <c r="MM19" s="11"/>
      <c r="MN19" s="11" t="s">
        <v>1176</v>
      </c>
      <c r="MO19" s="11"/>
      <c r="MP19" s="11"/>
      <c r="MQ19" s="11" t="s">
        <v>1177</v>
      </c>
      <c r="MR19" s="11" t="s">
        <v>466</v>
      </c>
      <c r="MS19" s="11"/>
      <c r="MT19" s="11"/>
      <c r="MU19" s="11" t="s">
        <v>1178</v>
      </c>
      <c r="MV19" s="11"/>
      <c r="MW19" s="11"/>
      <c r="MX19" s="11" t="s">
        <v>1113</v>
      </c>
      <c r="MY19" s="11"/>
      <c r="MZ19" s="11"/>
      <c r="NA19" s="11"/>
      <c r="NB19" s="11"/>
      <c r="NC19" s="11" t="s">
        <v>984</v>
      </c>
      <c r="ND19" s="11"/>
      <c r="NE19" s="11"/>
      <c r="NF19" s="11"/>
      <c r="NG19" s="11"/>
      <c r="NH19" s="11"/>
      <c r="NI19" s="11"/>
      <c r="NJ19" s="11" t="s">
        <v>407</v>
      </c>
      <c r="NK19" s="11"/>
      <c r="NL19" s="11"/>
      <c r="NM19" s="11"/>
      <c r="NN19" s="11"/>
      <c r="NO19" s="11"/>
      <c r="NP19" s="11" t="s">
        <v>408</v>
      </c>
      <c r="NQ19" s="11"/>
      <c r="NR19" s="11"/>
      <c r="NS19" s="11" t="s">
        <v>1179</v>
      </c>
      <c r="NT19" s="11"/>
      <c r="NU19" s="11"/>
      <c r="NV19" s="11"/>
      <c r="NW19" s="11"/>
      <c r="NX19" s="11" t="s">
        <v>472</v>
      </c>
      <c r="NY19" s="11" t="s">
        <v>428</v>
      </c>
      <c r="NZ19" s="11" t="s">
        <v>429</v>
      </c>
      <c r="OA19" s="11"/>
      <c r="OB19" s="11"/>
      <c r="OC19" s="11"/>
      <c r="OD19" s="11"/>
      <c r="OE19" s="11"/>
      <c r="OF19" s="11"/>
      <c r="OG19" s="11"/>
      <c r="OH19" s="11"/>
      <c r="OJ19" s="11"/>
      <c r="OK19" s="11"/>
      <c r="OL19" s="11"/>
      <c r="OM19" s="11"/>
    </row>
    <row r="20" customFormat="false" ht="14.25" hidden="false" customHeight="true" outlineLevel="0" collapsed="false">
      <c r="A20" s="11" t="s">
        <v>434</v>
      </c>
      <c r="B20" s="11" t="s">
        <v>360</v>
      </c>
      <c r="C20" s="11" t="s">
        <v>1180</v>
      </c>
      <c r="D20" s="11" t="s">
        <v>516</v>
      </c>
      <c r="E20" s="11" t="s">
        <v>1181</v>
      </c>
      <c r="F20" s="11" t="s">
        <v>1182</v>
      </c>
      <c r="G20" s="11"/>
      <c r="H20" s="11" t="s">
        <v>1183</v>
      </c>
      <c r="I20" s="11" t="s">
        <v>1184</v>
      </c>
      <c r="J20" s="11" t="s">
        <v>1185</v>
      </c>
      <c r="K20" s="11"/>
      <c r="L20" s="11"/>
      <c r="M20" s="11"/>
      <c r="N20" s="11"/>
      <c r="O20" s="11"/>
      <c r="P20" s="11"/>
      <c r="R20" s="11" t="s">
        <v>1186</v>
      </c>
      <c r="S20" s="11"/>
      <c r="T20" s="11" t="s">
        <v>1187</v>
      </c>
      <c r="U20" s="11" t="s">
        <v>1188</v>
      </c>
      <c r="V20" s="11" t="s">
        <v>1189</v>
      </c>
      <c r="W20" s="11" t="s">
        <v>1190</v>
      </c>
      <c r="X20" s="11" t="s">
        <v>1191</v>
      </c>
      <c r="Y20" s="11" t="s">
        <v>409</v>
      </c>
      <c r="Z20" s="11" t="s">
        <v>370</v>
      </c>
      <c r="AA20" s="11"/>
      <c r="AB20" s="11"/>
      <c r="AC20" s="11" t="s">
        <v>1192</v>
      </c>
      <c r="AD20" s="11"/>
      <c r="AE20" s="11" t="s">
        <v>1193</v>
      </c>
      <c r="AF20" s="11" t="s">
        <v>1194</v>
      </c>
      <c r="AG20" s="11" t="s">
        <v>1195</v>
      </c>
      <c r="AH20" s="11" t="s">
        <v>1196</v>
      </c>
      <c r="AI20" s="11" t="s">
        <v>1197</v>
      </c>
      <c r="AJ20" s="11" t="s">
        <v>1198</v>
      </c>
      <c r="AK20" s="11" t="s">
        <v>437</v>
      </c>
      <c r="AL20" s="11" t="s">
        <v>527</v>
      </c>
      <c r="AM20" s="11" t="s">
        <v>1199</v>
      </c>
      <c r="AN20" s="11" t="s">
        <v>1200</v>
      </c>
      <c r="AO20" s="11" t="s">
        <v>1201</v>
      </c>
      <c r="AP20" s="11"/>
      <c r="AQ20" s="11"/>
      <c r="AR20" s="11"/>
      <c r="AS20" s="11"/>
      <c r="AT20" s="11"/>
      <c r="AU20" s="11"/>
      <c r="AV20" s="11"/>
      <c r="AW20" s="11"/>
      <c r="AX20" s="11"/>
      <c r="AY20" s="11" t="s">
        <v>377</v>
      </c>
      <c r="AZ20" s="11" t="s">
        <v>438</v>
      </c>
      <c r="BA20" s="11"/>
      <c r="BB20" s="11"/>
      <c r="BD20" s="11"/>
      <c r="BE20" s="11"/>
      <c r="BF20" s="11"/>
      <c r="BG20" s="11" t="s">
        <v>1191</v>
      </c>
      <c r="BH20" s="11" t="s">
        <v>1202</v>
      </c>
      <c r="BI20" s="11"/>
      <c r="BJ20" s="11"/>
      <c r="BK20" s="11"/>
      <c r="BL20" s="11"/>
      <c r="BM20" s="11"/>
      <c r="BN20" s="11"/>
      <c r="BO20" s="11"/>
      <c r="BP20" s="11"/>
      <c r="BQ20" s="11" t="s">
        <v>360</v>
      </c>
      <c r="BR20" s="11" t="s">
        <v>360</v>
      </c>
      <c r="BS20" s="11"/>
      <c r="BT20" s="11"/>
      <c r="BU20" s="11" t="s">
        <v>1203</v>
      </c>
      <c r="BV20" s="11" t="s">
        <v>360</v>
      </c>
      <c r="BW20" s="11" t="s">
        <v>360</v>
      </c>
      <c r="BX20" s="11"/>
      <c r="BY20" s="11"/>
      <c r="BZ20" s="11"/>
      <c r="CA20" s="11"/>
      <c r="CB20" s="11"/>
      <c r="CC20" s="11"/>
      <c r="CD20" s="11"/>
      <c r="CE20" s="11"/>
      <c r="CF20" s="11" t="s">
        <v>77</v>
      </c>
      <c r="CG20" s="11"/>
      <c r="CH20" s="11"/>
      <c r="CI20" s="11"/>
      <c r="CJ20" s="11"/>
      <c r="CK20" s="11"/>
      <c r="CL20" s="11"/>
      <c r="CM20" s="11"/>
      <c r="CN20" s="11"/>
      <c r="CO20" s="11"/>
      <c r="CP20" s="11"/>
      <c r="CQ20" s="11"/>
      <c r="CR20" s="11"/>
      <c r="CS20" s="11"/>
      <c r="CT20" s="11"/>
      <c r="CU20" s="11"/>
      <c r="CV20" s="11"/>
      <c r="CW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t="s">
        <v>803</v>
      </c>
      <c r="EN20" s="11" t="s">
        <v>400</v>
      </c>
      <c r="EO20" s="11" t="s">
        <v>1204</v>
      </c>
      <c r="EP20" s="11"/>
      <c r="EQ20" s="11"/>
      <c r="ER20" s="11"/>
      <c r="ES20" s="11" t="s">
        <v>1205</v>
      </c>
      <c r="ET20" s="11"/>
      <c r="EU20" s="11"/>
      <c r="EV20" s="11"/>
      <c r="EW20" s="11"/>
      <c r="EX20" s="11"/>
      <c r="EY20" s="11"/>
      <c r="EZ20" s="11"/>
      <c r="FA20" s="11"/>
      <c r="FB20" s="11"/>
      <c r="FC20" s="11"/>
      <c r="FD20" s="11"/>
      <c r="FE20" s="11"/>
      <c r="FF20" s="11" t="s">
        <v>112</v>
      </c>
      <c r="FG20" s="11" t="s">
        <v>1206</v>
      </c>
      <c r="FH20" s="11" t="s">
        <v>1207</v>
      </c>
      <c r="FJ20" s="11" t="s">
        <v>1208</v>
      </c>
      <c r="FK20" s="11"/>
      <c r="FL20" s="11"/>
      <c r="FM20" s="11"/>
      <c r="FN20" s="11"/>
      <c r="FO20" s="11"/>
      <c r="FP20" s="11" t="s">
        <v>493</v>
      </c>
      <c r="FQ20" s="11"/>
      <c r="FR20" s="11"/>
      <c r="FS20" s="11"/>
      <c r="FT20" s="11"/>
      <c r="FU20" s="11"/>
      <c r="FV20" s="11"/>
      <c r="FW20" s="11"/>
      <c r="FX20" s="11" t="s">
        <v>77</v>
      </c>
      <c r="FY20" s="11"/>
      <c r="FZ20" s="11"/>
      <c r="GA20" s="11" t="s">
        <v>407</v>
      </c>
      <c r="GB20" s="11"/>
      <c r="GC20" s="11"/>
      <c r="GD20" s="11"/>
      <c r="GE20" s="11"/>
      <c r="GF20" s="11"/>
      <c r="GG20" s="11"/>
      <c r="GH20" s="11"/>
      <c r="GI20" s="11"/>
      <c r="GJ20" s="11"/>
      <c r="GK20" s="11"/>
      <c r="GL20" s="11" t="s">
        <v>1209</v>
      </c>
      <c r="GM20" s="11"/>
      <c r="GN20" s="11"/>
      <c r="GO20" s="11"/>
      <c r="GP20" s="11" t="s">
        <v>408</v>
      </c>
      <c r="GQ20" s="11"/>
      <c r="GR20" s="11"/>
      <c r="GS20" s="11"/>
      <c r="GT20" s="11"/>
      <c r="GU20" s="11"/>
      <c r="GV20" s="11"/>
      <c r="GW20" s="11"/>
      <c r="GX20" s="11"/>
      <c r="GY20" s="11"/>
      <c r="GZ20" s="11"/>
      <c r="HA20" s="11" t="s">
        <v>77</v>
      </c>
      <c r="HB20" s="11"/>
      <c r="HC20" s="11"/>
      <c r="HD20" s="11"/>
      <c r="HE20" s="11"/>
      <c r="HF20" s="11"/>
      <c r="HG20" s="11"/>
      <c r="HH20" s="11" t="s">
        <v>408</v>
      </c>
      <c r="HI20" s="11"/>
      <c r="HJ20" s="11"/>
      <c r="HK20" s="11"/>
      <c r="HL20" s="11"/>
      <c r="HM20" s="11"/>
      <c r="HN20" s="11"/>
      <c r="HO20" s="11"/>
      <c r="HP20" s="11"/>
      <c r="HQ20" s="11"/>
      <c r="HS20" s="11"/>
      <c r="HT20" s="11"/>
      <c r="HU20" s="11"/>
      <c r="HV20" s="11"/>
      <c r="HW20" s="11" t="s">
        <v>412</v>
      </c>
      <c r="HX20" s="11"/>
      <c r="HY20" s="11"/>
      <c r="HZ20" s="11"/>
      <c r="IA20" s="11"/>
      <c r="IB20" s="11"/>
      <c r="IC20" s="11"/>
      <c r="ID20" s="11"/>
      <c r="IE20" s="11"/>
      <c r="IF20" s="11"/>
      <c r="IG20" s="11" t="s">
        <v>623</v>
      </c>
      <c r="IH20" s="11"/>
      <c r="II20" s="11"/>
      <c r="IJ20" s="11"/>
      <c r="IK20" s="11"/>
      <c r="IL20" s="11"/>
      <c r="IM20" s="11"/>
      <c r="IN20" s="11"/>
      <c r="IO20" s="11" t="s">
        <v>79</v>
      </c>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t="s">
        <v>1210</v>
      </c>
      <c r="JV20" s="11"/>
      <c r="JW20" s="11"/>
      <c r="JX20" s="11"/>
      <c r="JY20" s="11"/>
      <c r="JZ20" s="11" t="s">
        <v>78</v>
      </c>
      <c r="KA20" s="11"/>
      <c r="KB20" s="11"/>
      <c r="KC20" s="11"/>
      <c r="KD20" s="11"/>
      <c r="KE20" s="11"/>
      <c r="KF20" s="11"/>
      <c r="KG20" s="11"/>
      <c r="KH20" s="11"/>
      <c r="KI20" s="11"/>
      <c r="KJ20" s="11"/>
      <c r="KK20" s="11"/>
      <c r="KL20" s="11"/>
      <c r="KM20" s="11"/>
      <c r="KN20" s="11"/>
      <c r="KO20" s="11"/>
      <c r="KP20" s="11"/>
      <c r="KQ20" s="11"/>
      <c r="KR20" s="11"/>
      <c r="KS20" s="11"/>
      <c r="KT20" s="11"/>
      <c r="KU20" s="11"/>
      <c r="KV20" s="11"/>
      <c r="KW20" s="11"/>
      <c r="KX20" s="11"/>
      <c r="KY20" s="11"/>
      <c r="KZ20" s="11"/>
      <c r="LA20" s="11"/>
      <c r="LB20" s="11"/>
      <c r="LC20" s="11"/>
      <c r="LD20" s="11"/>
      <c r="LE20" s="11"/>
      <c r="LF20" s="11" t="s">
        <v>1211</v>
      </c>
      <c r="LG20" s="11"/>
      <c r="LH20" s="11"/>
      <c r="LI20" s="11"/>
      <c r="LJ20" s="11" t="s">
        <v>1212</v>
      </c>
      <c r="LK20" s="11"/>
      <c r="LL20" s="11"/>
      <c r="LM20" s="11"/>
      <c r="LN20" s="11"/>
      <c r="LO20" s="11"/>
      <c r="LP20" s="11"/>
      <c r="LQ20" s="11"/>
      <c r="LR20" s="11"/>
      <c r="LS20" s="11"/>
      <c r="LT20" s="11"/>
      <c r="LU20" s="11"/>
      <c r="LV20" s="11"/>
      <c r="LW20" s="11"/>
      <c r="LX20" s="11" t="s">
        <v>1213</v>
      </c>
      <c r="LY20" s="11" t="s">
        <v>1214</v>
      </c>
      <c r="LZ20" s="11" t="s">
        <v>1215</v>
      </c>
      <c r="MA20" s="11" t="s">
        <v>548</v>
      </c>
      <c r="MB20" s="11"/>
      <c r="MC20" s="11" t="s">
        <v>1216</v>
      </c>
      <c r="MD20" s="11"/>
      <c r="ME20" s="11"/>
      <c r="MF20" s="11" t="s">
        <v>1217</v>
      </c>
      <c r="MH20" s="11" t="s">
        <v>1218</v>
      </c>
      <c r="MI20" s="11"/>
      <c r="MJ20" s="11"/>
      <c r="MK20" s="11"/>
      <c r="ML20" s="11"/>
      <c r="MM20" s="11"/>
      <c r="MN20" s="11"/>
      <c r="MO20" s="11"/>
      <c r="MP20" s="11"/>
      <c r="MQ20" s="11"/>
      <c r="MR20" s="11" t="s">
        <v>466</v>
      </c>
      <c r="MS20" s="11"/>
      <c r="MT20" s="11"/>
      <c r="MU20" s="11"/>
      <c r="MV20" s="11"/>
      <c r="MW20" s="11"/>
      <c r="MX20" s="11"/>
      <c r="MY20" s="11" t="s">
        <v>600</v>
      </c>
      <c r="MZ20" s="11" t="s">
        <v>64</v>
      </c>
      <c r="NA20" s="11" t="s">
        <v>600</v>
      </c>
      <c r="NB20" s="11"/>
      <c r="NC20" s="11"/>
      <c r="ND20" s="11"/>
      <c r="NE20" s="11"/>
      <c r="NF20" s="11"/>
      <c r="NG20" s="11"/>
      <c r="NH20" s="11"/>
      <c r="NI20" s="11" t="s">
        <v>774</v>
      </c>
      <c r="NJ20" s="11" t="s">
        <v>407</v>
      </c>
      <c r="NK20" s="11"/>
      <c r="NL20" s="11"/>
      <c r="NM20" s="11"/>
      <c r="NN20" s="11"/>
      <c r="NO20" s="11"/>
      <c r="NP20" s="11" t="s">
        <v>408</v>
      </c>
      <c r="NQ20" s="11"/>
      <c r="NR20" s="11"/>
      <c r="NS20" s="11"/>
      <c r="NT20" s="11"/>
      <c r="NU20" s="11"/>
      <c r="NV20" s="11"/>
      <c r="NW20" s="11"/>
      <c r="NX20" s="11" t="s">
        <v>472</v>
      </c>
      <c r="NY20" s="11" t="s">
        <v>428</v>
      </c>
      <c r="NZ20" s="11" t="s">
        <v>429</v>
      </c>
      <c r="OA20" s="11"/>
      <c r="OB20" s="11"/>
      <c r="OC20" s="11"/>
      <c r="OD20" s="11"/>
      <c r="OE20" s="11"/>
      <c r="OF20" s="11"/>
      <c r="OG20" s="11"/>
      <c r="OH20" s="11"/>
      <c r="OJ20" s="11"/>
      <c r="OK20" s="11"/>
      <c r="OL20" s="11"/>
      <c r="OM20" s="11"/>
    </row>
    <row r="21" customFormat="false" ht="14.25" hidden="false" customHeight="true" outlineLevel="0" collapsed="false">
      <c r="A21" s="11" t="s">
        <v>1219</v>
      </c>
      <c r="B21" s="11" t="s">
        <v>360</v>
      </c>
      <c r="C21" s="11" t="s">
        <v>1220</v>
      </c>
      <c r="D21" s="11" t="s">
        <v>1221</v>
      </c>
      <c r="E21" s="11" t="s">
        <v>1222</v>
      </c>
      <c r="F21" s="11" t="s">
        <v>360</v>
      </c>
      <c r="G21" s="11" t="s">
        <v>1223</v>
      </c>
      <c r="H21" s="11" t="s">
        <v>1224</v>
      </c>
      <c r="I21" s="11" t="s">
        <v>1225</v>
      </c>
      <c r="J21" s="11" t="s">
        <v>1226</v>
      </c>
      <c r="K21" s="11"/>
      <c r="L21" s="11" t="s">
        <v>472</v>
      </c>
      <c r="M21" s="11"/>
      <c r="N21" s="11"/>
      <c r="O21" s="11"/>
      <c r="P21" s="11"/>
      <c r="R21" s="11" t="s">
        <v>1227</v>
      </c>
      <c r="S21" s="11"/>
      <c r="T21" s="11" t="s">
        <v>371</v>
      </c>
      <c r="U21" s="11"/>
      <c r="V21" s="11"/>
      <c r="W21" s="11"/>
      <c r="X21" s="11"/>
      <c r="Y21" s="11"/>
      <c r="Z21" s="11"/>
      <c r="AA21" s="11"/>
      <c r="AB21" s="11"/>
      <c r="AC21" s="11"/>
      <c r="AD21" s="11"/>
      <c r="AE21" s="11" t="s">
        <v>1228</v>
      </c>
      <c r="AF21" s="11" t="s">
        <v>1229</v>
      </c>
      <c r="AG21" s="11" t="s">
        <v>1230</v>
      </c>
      <c r="AH21" s="11" t="s">
        <v>1231</v>
      </c>
      <c r="AI21" s="11" t="s">
        <v>1232</v>
      </c>
      <c r="AJ21" s="11" t="s">
        <v>1233</v>
      </c>
      <c r="AK21" s="11" t="s">
        <v>377</v>
      </c>
      <c r="AL21" s="11" t="s">
        <v>527</v>
      </c>
      <c r="AM21" s="11" t="s">
        <v>1234</v>
      </c>
      <c r="AN21" s="11"/>
      <c r="AO21" s="11"/>
      <c r="AP21" s="11"/>
      <c r="AQ21" s="11"/>
      <c r="AR21" s="11"/>
      <c r="AS21" s="11" t="s">
        <v>1235</v>
      </c>
      <c r="AT21" s="11" t="s">
        <v>1236</v>
      </c>
      <c r="AU21" s="11" t="s">
        <v>1237</v>
      </c>
      <c r="AV21" s="11" t="s">
        <v>712</v>
      </c>
      <c r="AW21" s="11" t="s">
        <v>375</v>
      </c>
      <c r="AX21" s="11"/>
      <c r="AY21" s="11" t="s">
        <v>437</v>
      </c>
      <c r="AZ21" s="11" t="s">
        <v>1238</v>
      </c>
      <c r="BA21" s="11" t="s">
        <v>1239</v>
      </c>
      <c r="BB21" s="11"/>
      <c r="BD21" s="11"/>
      <c r="BE21" s="11"/>
      <c r="BF21" s="11"/>
      <c r="BG21" s="11" t="s">
        <v>1240</v>
      </c>
      <c r="BH21" s="11" t="s">
        <v>1241</v>
      </c>
      <c r="BI21" s="11"/>
      <c r="BJ21" s="11"/>
      <c r="BK21" s="11" t="s">
        <v>1242</v>
      </c>
      <c r="BL21" s="11"/>
      <c r="BM21" s="11"/>
      <c r="BN21" s="11"/>
      <c r="BO21" s="11"/>
      <c r="BP21" s="11"/>
      <c r="BQ21" s="11" t="s">
        <v>360</v>
      </c>
      <c r="BR21" s="11" t="s">
        <v>1243</v>
      </c>
      <c r="BS21" s="11" t="s">
        <v>1244</v>
      </c>
      <c r="BT21" s="11"/>
      <c r="BU21" s="11" t="s">
        <v>1245</v>
      </c>
      <c r="BV21" s="11" t="s">
        <v>360</v>
      </c>
      <c r="BW21" s="11" t="s">
        <v>360</v>
      </c>
      <c r="BX21" s="11"/>
      <c r="BY21" s="11"/>
      <c r="BZ21" s="11"/>
      <c r="CA21" s="11"/>
      <c r="CB21" s="11" t="s">
        <v>1246</v>
      </c>
      <c r="CC21" s="11"/>
      <c r="CD21" s="11"/>
      <c r="CE21" s="11"/>
      <c r="CF21" s="11" t="s">
        <v>77</v>
      </c>
      <c r="CG21" s="11"/>
      <c r="CH21" s="11"/>
      <c r="CI21" s="11"/>
      <c r="CJ21" s="11"/>
      <c r="CK21" s="11"/>
      <c r="CL21" s="11"/>
      <c r="CM21" s="11"/>
      <c r="CN21" s="11"/>
      <c r="CO21" s="11"/>
      <c r="CP21" s="11"/>
      <c r="CQ21" s="11"/>
      <c r="CR21" s="11"/>
      <c r="CS21" s="11"/>
      <c r="CT21" s="11"/>
      <c r="CU21" s="11"/>
      <c r="CV21" s="11"/>
      <c r="CW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t="s">
        <v>1247</v>
      </c>
      <c r="EE21" s="11"/>
      <c r="EF21" s="11"/>
      <c r="EG21" s="11"/>
      <c r="EH21" s="11"/>
      <c r="EI21" s="11"/>
      <c r="EJ21" s="11"/>
      <c r="EK21" s="11"/>
      <c r="EL21" s="11"/>
      <c r="EM21" s="11" t="s">
        <v>1248</v>
      </c>
      <c r="EN21" s="11" t="s">
        <v>1249</v>
      </c>
      <c r="EO21" s="11"/>
      <c r="EP21" s="11"/>
      <c r="EQ21" s="11"/>
      <c r="ER21" s="11"/>
      <c r="ES21" s="11" t="s">
        <v>1250</v>
      </c>
      <c r="ET21" s="11"/>
      <c r="EU21" s="11"/>
      <c r="EV21" s="11"/>
      <c r="EW21" s="11"/>
      <c r="EX21" s="11"/>
      <c r="EY21" s="11"/>
      <c r="EZ21" s="11"/>
      <c r="FA21" s="11"/>
      <c r="FB21" s="11"/>
      <c r="FC21" s="11"/>
      <c r="FD21" s="11"/>
      <c r="FE21" s="11"/>
      <c r="FF21" s="11" t="s">
        <v>112</v>
      </c>
      <c r="FG21" s="11"/>
      <c r="FH21" s="11" t="s">
        <v>403</v>
      </c>
      <c r="FJ21" s="11" t="s">
        <v>1251</v>
      </c>
      <c r="FK21" s="11"/>
      <c r="FL21" s="11"/>
      <c r="FM21" s="11"/>
      <c r="FN21" s="11"/>
      <c r="FO21" s="11"/>
      <c r="FP21" s="11"/>
      <c r="FQ21" s="11"/>
      <c r="FR21" s="11" t="s">
        <v>472</v>
      </c>
      <c r="FS21" s="11"/>
      <c r="FT21" s="11"/>
      <c r="FU21" s="11"/>
      <c r="FV21" s="11"/>
      <c r="FW21" s="11"/>
      <c r="FX21" s="11" t="s">
        <v>77</v>
      </c>
      <c r="FY21" s="11"/>
      <c r="FZ21" s="11"/>
      <c r="GA21" s="11" t="s">
        <v>614</v>
      </c>
      <c r="GB21" s="11"/>
      <c r="GC21" s="11" t="s">
        <v>831</v>
      </c>
      <c r="GD21" s="11"/>
      <c r="GE21" s="11" t="s">
        <v>1252</v>
      </c>
      <c r="GF21" s="11"/>
      <c r="GG21" s="11"/>
      <c r="GH21" s="11"/>
      <c r="GI21" s="11"/>
      <c r="GJ21" s="11"/>
      <c r="GK21" s="11" t="s">
        <v>1253</v>
      </c>
      <c r="GL21" s="11" t="s">
        <v>407</v>
      </c>
      <c r="GM21" s="11" t="s">
        <v>1113</v>
      </c>
      <c r="GN21" s="11"/>
      <c r="GO21" s="11" t="s">
        <v>1254</v>
      </c>
      <c r="GP21" s="11" t="s">
        <v>408</v>
      </c>
      <c r="GQ21" s="11"/>
      <c r="GR21" s="11"/>
      <c r="GS21" s="11"/>
      <c r="GT21" s="11"/>
      <c r="GU21" s="11"/>
      <c r="GV21" s="11"/>
      <c r="GW21" s="11"/>
      <c r="GX21" s="11"/>
      <c r="GY21" s="11"/>
      <c r="GZ21" s="11" t="s">
        <v>1255</v>
      </c>
      <c r="HA21" s="11"/>
      <c r="HB21" s="11"/>
      <c r="HC21" s="11"/>
      <c r="HD21" s="11"/>
      <c r="HE21" s="11"/>
      <c r="HF21" s="11"/>
      <c r="HG21" s="11"/>
      <c r="HH21" s="11" t="s">
        <v>1060</v>
      </c>
      <c r="HI21" s="11"/>
      <c r="HJ21" s="11"/>
      <c r="HK21" s="11"/>
      <c r="HL21" s="11"/>
      <c r="HM21" s="11"/>
      <c r="HN21" s="11"/>
      <c r="HO21" s="11"/>
      <c r="HP21" s="11"/>
      <c r="HQ21" s="11"/>
      <c r="HS21" s="11"/>
      <c r="HT21" s="11"/>
      <c r="HU21" s="11"/>
      <c r="HV21" s="11"/>
      <c r="HW21" s="11" t="s">
        <v>412</v>
      </c>
      <c r="HX21" s="11"/>
      <c r="HY21" s="11"/>
      <c r="HZ21" s="11"/>
      <c r="IA21" s="11"/>
      <c r="IB21" s="11"/>
      <c r="IC21" s="11"/>
      <c r="ID21" s="11"/>
      <c r="IE21" s="11"/>
      <c r="IF21" s="11"/>
      <c r="IG21" s="11" t="s">
        <v>623</v>
      </c>
      <c r="IH21" s="11"/>
      <c r="II21" s="11"/>
      <c r="IJ21" s="11"/>
      <c r="IK21" s="11"/>
      <c r="IL21" s="11"/>
      <c r="IM21" s="11"/>
      <c r="IN21" s="11"/>
      <c r="IO21" s="11" t="s">
        <v>79</v>
      </c>
      <c r="IP21" s="11"/>
      <c r="IQ21" s="11"/>
      <c r="IR21" s="11"/>
      <c r="IS21" s="11"/>
      <c r="IT21" s="11"/>
      <c r="IU21" s="11"/>
      <c r="IV21" s="11"/>
      <c r="IW21" s="11"/>
      <c r="IX21" s="11"/>
      <c r="IY21" s="11"/>
      <c r="IZ21" s="11"/>
      <c r="JA21" s="11"/>
      <c r="JB21" s="11"/>
      <c r="JC21" s="11"/>
      <c r="JD21" s="11"/>
      <c r="JE21" s="11"/>
      <c r="JF21" s="11"/>
      <c r="JG21" s="11"/>
      <c r="JH21" s="11" t="s">
        <v>77</v>
      </c>
      <c r="JI21" s="11"/>
      <c r="JJ21" s="11"/>
      <c r="JK21" s="11"/>
      <c r="JL21" s="11"/>
      <c r="JM21" s="11"/>
      <c r="JN21" s="11"/>
      <c r="JO21" s="11"/>
      <c r="JP21" s="11"/>
      <c r="JQ21" s="11"/>
      <c r="JR21" s="11"/>
      <c r="JS21" s="11"/>
      <c r="JT21" s="11"/>
      <c r="JU21" s="11" t="s">
        <v>1256</v>
      </c>
      <c r="JV21" s="11"/>
      <c r="JW21" s="11"/>
      <c r="JX21" s="11"/>
      <c r="JY21" s="11"/>
      <c r="JZ21" s="11" t="s">
        <v>78</v>
      </c>
      <c r="KA21" s="11"/>
      <c r="KB21" s="11"/>
      <c r="KC21" s="11"/>
      <c r="KD21" s="11" t="s">
        <v>1257</v>
      </c>
      <c r="KE21" s="11"/>
      <c r="KF21" s="11"/>
      <c r="KG21" s="11"/>
      <c r="KH21" s="11"/>
      <c r="KI21" s="11"/>
      <c r="KJ21" s="11"/>
      <c r="KK21" s="11"/>
      <c r="KL21" s="11"/>
      <c r="KM21" s="11"/>
      <c r="KN21" s="11"/>
      <c r="KO21" s="11"/>
      <c r="KP21" s="11"/>
      <c r="KQ21" s="11"/>
      <c r="KR21" s="11"/>
      <c r="KS21" s="11"/>
      <c r="KT21" s="11"/>
      <c r="KU21" s="11"/>
      <c r="KV21" s="11" t="s">
        <v>1258</v>
      </c>
      <c r="KW21" s="11"/>
      <c r="KX21" s="11"/>
      <c r="KY21" s="11"/>
      <c r="KZ21" s="11"/>
      <c r="LA21" s="11"/>
      <c r="LB21" s="11"/>
      <c r="LC21" s="11"/>
      <c r="LD21" s="11"/>
      <c r="LE21" s="11"/>
      <c r="LF21" s="11"/>
      <c r="LG21" s="11"/>
      <c r="LH21" s="11"/>
      <c r="LI21" s="11"/>
      <c r="LJ21" s="11"/>
      <c r="LK21" s="11"/>
      <c r="LL21" s="11"/>
      <c r="LM21" s="11" t="s">
        <v>472</v>
      </c>
      <c r="LN21" s="11"/>
      <c r="LO21" s="11"/>
      <c r="LP21" s="11"/>
      <c r="LQ21" s="11"/>
      <c r="LR21" s="11"/>
      <c r="LS21" s="11"/>
      <c r="LT21" s="11"/>
      <c r="LU21" s="11"/>
      <c r="LV21" s="11"/>
      <c r="LW21" s="11"/>
      <c r="LX21" s="11"/>
      <c r="LY21" s="11"/>
      <c r="LZ21" s="11" t="s">
        <v>1259</v>
      </c>
      <c r="MA21" s="11" t="s">
        <v>1260</v>
      </c>
      <c r="MB21" s="11" t="s">
        <v>1261</v>
      </c>
      <c r="MC21" s="11"/>
      <c r="MD21" s="11"/>
      <c r="ME21" s="11"/>
      <c r="MF21" s="11" t="s">
        <v>710</v>
      </c>
      <c r="MH21" s="11" t="s">
        <v>1262</v>
      </c>
      <c r="MI21" s="11"/>
      <c r="MJ21" s="11"/>
      <c r="MK21" s="11"/>
      <c r="ML21" s="11"/>
      <c r="MM21" s="11"/>
      <c r="MN21" s="11" t="s">
        <v>1263</v>
      </c>
      <c r="MO21" s="11" t="s">
        <v>493</v>
      </c>
      <c r="MP21" s="11"/>
      <c r="MQ21" s="11"/>
      <c r="MR21" s="11" t="s">
        <v>681</v>
      </c>
      <c r="MS21" s="11"/>
      <c r="MT21" s="11"/>
      <c r="MU21" s="11"/>
      <c r="MV21" s="11"/>
      <c r="MW21" s="11"/>
      <c r="MX21" s="11" t="s">
        <v>828</v>
      </c>
      <c r="MY21" s="11" t="s">
        <v>1257</v>
      </c>
      <c r="MZ21" s="11"/>
      <c r="NA21" s="11" t="s">
        <v>1264</v>
      </c>
      <c r="NB21" s="11"/>
      <c r="NC21" s="11"/>
      <c r="ND21" s="11"/>
      <c r="NE21" s="11"/>
      <c r="NF21" s="11"/>
      <c r="NG21" s="11"/>
      <c r="NH21" s="11"/>
      <c r="NI21" s="11" t="s">
        <v>1265</v>
      </c>
      <c r="NJ21" s="11" t="s">
        <v>407</v>
      </c>
      <c r="NK21" s="11" t="s">
        <v>1266</v>
      </c>
      <c r="NL21" s="11"/>
      <c r="NM21" s="11"/>
      <c r="NN21" s="11"/>
      <c r="NO21" s="11"/>
      <c r="NP21" s="11" t="s">
        <v>408</v>
      </c>
      <c r="NQ21" s="11"/>
      <c r="NR21" s="11"/>
      <c r="NS21" s="11"/>
      <c r="NT21" s="11"/>
      <c r="NU21" s="11"/>
      <c r="NV21" s="11"/>
      <c r="NW21" s="11"/>
      <c r="NX21" s="11" t="s">
        <v>472</v>
      </c>
      <c r="NY21" s="11" t="s">
        <v>428</v>
      </c>
      <c r="NZ21" s="11" t="s">
        <v>713</v>
      </c>
      <c r="OA21" s="11"/>
      <c r="OB21" s="11"/>
      <c r="OC21" s="11"/>
      <c r="OD21" s="11"/>
      <c r="OE21" s="11"/>
      <c r="OF21" s="11"/>
      <c r="OG21" s="11"/>
      <c r="OH21" s="11"/>
      <c r="OJ21" s="11"/>
      <c r="OK21" s="11"/>
      <c r="OL21" s="11" t="s">
        <v>472</v>
      </c>
      <c r="OM21" s="11" t="s">
        <v>472</v>
      </c>
    </row>
    <row r="22" customFormat="false" ht="14.25" hidden="false" customHeight="true" outlineLevel="0" collapsed="false">
      <c r="A22" s="11" t="s">
        <v>1267</v>
      </c>
      <c r="B22" s="11" t="s">
        <v>360</v>
      </c>
      <c r="C22" s="11" t="s">
        <v>1268</v>
      </c>
      <c r="D22" s="11" t="s">
        <v>1269</v>
      </c>
      <c r="E22" s="11" t="s">
        <v>1270</v>
      </c>
      <c r="F22" s="11" t="s">
        <v>360</v>
      </c>
      <c r="G22" s="11"/>
      <c r="H22" s="11"/>
      <c r="I22" s="11"/>
      <c r="J22" s="11"/>
      <c r="K22" s="11"/>
      <c r="L22" s="11"/>
      <c r="M22" s="11"/>
      <c r="N22" s="11"/>
      <c r="O22" s="11"/>
      <c r="P22" s="11"/>
      <c r="R22" s="11" t="s">
        <v>370</v>
      </c>
      <c r="S22" s="11"/>
      <c r="T22" s="11" t="s">
        <v>1271</v>
      </c>
      <c r="U22" s="11" t="s">
        <v>1188</v>
      </c>
      <c r="V22" s="11" t="s">
        <v>1272</v>
      </c>
      <c r="W22" s="11" t="s">
        <v>1273</v>
      </c>
      <c r="X22" s="11" t="s">
        <v>1274</v>
      </c>
      <c r="Y22" s="11"/>
      <c r="Z22" s="11"/>
      <c r="AA22" s="11"/>
      <c r="AB22" s="11"/>
      <c r="AC22" s="11"/>
      <c r="AD22" s="11"/>
      <c r="AE22" s="11" t="s">
        <v>372</v>
      </c>
      <c r="AF22" s="11" t="s">
        <v>1275</v>
      </c>
      <c r="AG22" s="11" t="s">
        <v>1276</v>
      </c>
      <c r="AH22" s="11" t="s">
        <v>1277</v>
      </c>
      <c r="AI22" s="11" t="s">
        <v>1278</v>
      </c>
      <c r="AJ22" s="11" t="s">
        <v>1279</v>
      </c>
      <c r="AK22" s="11" t="s">
        <v>1280</v>
      </c>
      <c r="AL22" s="11" t="s">
        <v>1281</v>
      </c>
      <c r="AM22" s="11" t="s">
        <v>1282</v>
      </c>
      <c r="AN22" s="11" t="s">
        <v>1283</v>
      </c>
      <c r="AO22" s="11" t="s">
        <v>1284</v>
      </c>
      <c r="AP22" s="11"/>
      <c r="AQ22" s="11" t="s">
        <v>1285</v>
      </c>
      <c r="AR22" s="11" t="s">
        <v>1286</v>
      </c>
      <c r="AS22" s="11"/>
      <c r="AT22" s="11" t="s">
        <v>1287</v>
      </c>
      <c r="AU22" s="11" t="s">
        <v>1288</v>
      </c>
      <c r="AV22" s="11"/>
      <c r="AW22" s="11" t="s">
        <v>375</v>
      </c>
      <c r="AX22" s="11"/>
      <c r="AY22" s="11" t="s">
        <v>437</v>
      </c>
      <c r="AZ22" s="11" t="s">
        <v>1289</v>
      </c>
      <c r="BA22" s="11" t="s">
        <v>1290</v>
      </c>
      <c r="BB22" s="11" t="s">
        <v>444</v>
      </c>
      <c r="BD22" s="11"/>
      <c r="BE22" s="11"/>
      <c r="BF22" s="11"/>
      <c r="BG22" s="11"/>
      <c r="BH22" s="11"/>
      <c r="BI22" s="11"/>
      <c r="BJ22" s="11"/>
      <c r="BK22" s="11" t="s">
        <v>1006</v>
      </c>
      <c r="BL22" s="11"/>
      <c r="BM22" s="11"/>
      <c r="BN22" s="11"/>
      <c r="BO22" s="11"/>
      <c r="BP22" s="11"/>
      <c r="BQ22" s="11" t="s">
        <v>360</v>
      </c>
      <c r="BR22" s="11" t="s">
        <v>360</v>
      </c>
      <c r="BS22" s="11"/>
      <c r="BT22" s="11"/>
      <c r="BU22" s="11" t="s">
        <v>360</v>
      </c>
      <c r="BV22" s="11" t="s">
        <v>360</v>
      </c>
      <c r="BW22" s="11" t="s">
        <v>360</v>
      </c>
      <c r="BX22" s="11"/>
      <c r="BY22" s="11"/>
      <c r="BZ22" s="11"/>
      <c r="CA22" s="11"/>
      <c r="CB22" s="11"/>
      <c r="CC22" s="11"/>
      <c r="CD22" s="11"/>
      <c r="CE22" s="11"/>
      <c r="CF22" s="11" t="s">
        <v>77</v>
      </c>
      <c r="CG22" s="11"/>
      <c r="CH22" s="11"/>
      <c r="CI22" s="11"/>
      <c r="CJ22" s="11"/>
      <c r="CK22" s="11"/>
      <c r="CL22" s="11"/>
      <c r="CM22" s="11"/>
      <c r="CN22" s="11"/>
      <c r="CO22" s="11"/>
      <c r="CP22" s="11"/>
      <c r="CQ22" s="11"/>
      <c r="CR22" s="11"/>
      <c r="CS22" s="11"/>
      <c r="CT22" s="11"/>
      <c r="CU22" s="11"/>
      <c r="CV22" s="11"/>
      <c r="CW22" s="11"/>
      <c r="CY22" s="11" t="s">
        <v>1291</v>
      </c>
      <c r="CZ22" s="11"/>
      <c r="DA22" s="11"/>
      <c r="DB22" s="11"/>
      <c r="DC22" s="11"/>
      <c r="DD22" s="11"/>
      <c r="DE22" s="11"/>
      <c r="DF22" s="11"/>
      <c r="DG22" s="11"/>
      <c r="DH22" s="11"/>
      <c r="DI22" s="11"/>
      <c r="DJ22" s="11"/>
      <c r="DK22" s="11" t="s">
        <v>1292</v>
      </c>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t="s">
        <v>1248</v>
      </c>
      <c r="EN22" s="11" t="s">
        <v>400</v>
      </c>
      <c r="EO22" s="11" t="s">
        <v>1293</v>
      </c>
      <c r="EP22" s="11"/>
      <c r="EQ22" s="11"/>
      <c r="ER22" s="11"/>
      <c r="ES22" s="11" t="s">
        <v>1294</v>
      </c>
      <c r="ET22" s="11"/>
      <c r="EU22" s="11"/>
      <c r="EV22" s="11"/>
      <c r="EW22" s="11"/>
      <c r="EX22" s="11"/>
      <c r="EY22" s="11"/>
      <c r="EZ22" s="11"/>
      <c r="FA22" s="11"/>
      <c r="FB22" s="11"/>
      <c r="FC22" s="11"/>
      <c r="FD22" s="11"/>
      <c r="FE22" s="11"/>
      <c r="FF22" s="11" t="s">
        <v>112</v>
      </c>
      <c r="FG22" s="11"/>
      <c r="FH22" s="11" t="s">
        <v>403</v>
      </c>
      <c r="FJ22" s="11"/>
      <c r="FK22" s="11"/>
      <c r="FL22" s="11"/>
      <c r="FM22" s="11"/>
      <c r="FN22" s="11"/>
      <c r="FO22" s="11"/>
      <c r="FP22" s="11"/>
      <c r="FQ22" s="11"/>
      <c r="FR22" s="11"/>
      <c r="FS22" s="11"/>
      <c r="FT22" s="11"/>
      <c r="FU22" s="11"/>
      <c r="FV22" s="11"/>
      <c r="FW22" s="11"/>
      <c r="FX22" s="11" t="s">
        <v>77</v>
      </c>
      <c r="FY22" s="11"/>
      <c r="FZ22" s="11"/>
      <c r="GA22" s="11" t="s">
        <v>614</v>
      </c>
      <c r="GB22" s="11"/>
      <c r="GC22" s="11"/>
      <c r="GD22" s="11"/>
      <c r="GE22" s="11"/>
      <c r="GF22" s="11"/>
      <c r="GG22" s="11"/>
      <c r="GH22" s="11"/>
      <c r="GI22" s="11"/>
      <c r="GJ22" s="11"/>
      <c r="GK22" s="11"/>
      <c r="GL22" s="11" t="s">
        <v>1295</v>
      </c>
      <c r="GM22" s="11"/>
      <c r="GN22" s="11"/>
      <c r="GO22" s="11"/>
      <c r="GP22" s="11" t="s">
        <v>1296</v>
      </c>
      <c r="GQ22" s="11"/>
      <c r="GR22" s="11" t="s">
        <v>807</v>
      </c>
      <c r="GS22" s="11" t="s">
        <v>1297</v>
      </c>
      <c r="GT22" s="11" t="s">
        <v>1298</v>
      </c>
      <c r="GU22" s="11"/>
      <c r="GV22" s="11" t="s">
        <v>811</v>
      </c>
      <c r="GW22" s="11"/>
      <c r="GX22" s="11"/>
      <c r="GY22" s="11"/>
      <c r="GZ22" s="11"/>
      <c r="HA22" s="11" t="s">
        <v>77</v>
      </c>
      <c r="HB22" s="11"/>
      <c r="HC22" s="11"/>
      <c r="HD22" s="11"/>
      <c r="HE22" s="11"/>
      <c r="HF22" s="11"/>
      <c r="HG22" s="11"/>
      <c r="HH22" s="11" t="s">
        <v>1299</v>
      </c>
      <c r="HI22" s="11"/>
      <c r="HJ22" s="11"/>
      <c r="HK22" s="11"/>
      <c r="HL22" s="11"/>
      <c r="HM22" s="11"/>
      <c r="HN22" s="11"/>
      <c r="HO22" s="11"/>
      <c r="HP22" s="11"/>
      <c r="HQ22" s="11"/>
      <c r="HS22" s="11"/>
      <c r="HT22" s="11"/>
      <c r="HU22" s="11"/>
      <c r="HV22" s="11"/>
      <c r="HW22" s="11" t="s">
        <v>412</v>
      </c>
      <c r="HX22" s="11"/>
      <c r="HY22" s="11"/>
      <c r="HZ22" s="11"/>
      <c r="IA22" s="11"/>
      <c r="IB22" s="11"/>
      <c r="IC22" s="11"/>
      <c r="ID22" s="11"/>
      <c r="IE22" s="11"/>
      <c r="IF22" s="11"/>
      <c r="IG22" s="11"/>
      <c r="IH22" s="11"/>
      <c r="II22" s="11"/>
      <c r="IJ22" s="11"/>
      <c r="IK22" s="11"/>
      <c r="IL22" s="11"/>
      <c r="IM22" s="11"/>
      <c r="IN22" s="11"/>
      <c r="IO22" s="11" t="s">
        <v>79</v>
      </c>
      <c r="IP22" s="11"/>
      <c r="IQ22" s="11"/>
      <c r="IR22" s="11"/>
      <c r="IS22" s="11"/>
      <c r="IT22" s="11" t="s">
        <v>458</v>
      </c>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t="s">
        <v>1300</v>
      </c>
      <c r="JU22" s="11" t="s">
        <v>1301</v>
      </c>
      <c r="JV22" s="11" t="s">
        <v>1302</v>
      </c>
      <c r="JW22" s="11" t="s">
        <v>1303</v>
      </c>
      <c r="JX22" s="11" t="s">
        <v>1304</v>
      </c>
      <c r="JY22" s="11" t="s">
        <v>1305</v>
      </c>
      <c r="JZ22" s="11" t="s">
        <v>1306</v>
      </c>
      <c r="KA22" s="11"/>
      <c r="KB22" s="11" t="s">
        <v>1307</v>
      </c>
      <c r="KC22" s="11" t="s">
        <v>1308</v>
      </c>
      <c r="KD22" s="11"/>
      <c r="KE22" s="11"/>
      <c r="KF22" s="11" t="s">
        <v>623</v>
      </c>
      <c r="KG22" s="11"/>
      <c r="KH22" s="11"/>
      <c r="KI22" s="11"/>
      <c r="KJ22" s="11"/>
      <c r="KK22" s="11"/>
      <c r="KL22" s="11"/>
      <c r="KM22" s="11"/>
      <c r="KN22" s="11"/>
      <c r="KO22" s="11"/>
      <c r="KP22" s="11"/>
      <c r="KQ22" s="11"/>
      <c r="KR22" s="11"/>
      <c r="KS22" s="11"/>
      <c r="KT22" s="11"/>
      <c r="KU22" s="11"/>
      <c r="KV22" s="11"/>
      <c r="KW22" s="11"/>
      <c r="KX22" s="11"/>
      <c r="KY22" s="11"/>
      <c r="KZ22" s="11"/>
      <c r="LA22" s="11"/>
      <c r="LB22" s="11"/>
      <c r="LC22" s="11"/>
      <c r="LD22" s="11"/>
      <c r="LE22" s="11"/>
      <c r="LF22" s="11"/>
      <c r="LG22" s="11"/>
      <c r="LH22" s="11"/>
      <c r="LI22" s="11"/>
      <c r="LJ22" s="11"/>
      <c r="LK22" s="11"/>
      <c r="LL22" s="11"/>
      <c r="LM22" s="11" t="s">
        <v>472</v>
      </c>
      <c r="LN22" s="11" t="s">
        <v>1309</v>
      </c>
      <c r="LO22" s="11"/>
      <c r="LP22" s="11" t="s">
        <v>1310</v>
      </c>
      <c r="LQ22" s="11"/>
      <c r="LR22" s="11"/>
      <c r="LS22" s="11" t="s">
        <v>1311</v>
      </c>
      <c r="LT22" s="11" t="n">
        <f aca="false">600</f>
        <v>600</v>
      </c>
      <c r="LU22" s="11"/>
      <c r="LV22" s="11"/>
      <c r="LW22" s="11"/>
      <c r="LX22" s="11" t="s">
        <v>1312</v>
      </c>
      <c r="LY22" s="11" t="s">
        <v>1313</v>
      </c>
      <c r="LZ22" s="11" t="s">
        <v>1314</v>
      </c>
      <c r="MA22" s="11" t="s">
        <v>678</v>
      </c>
      <c r="MB22" s="11" t="s">
        <v>1315</v>
      </c>
      <c r="MC22" s="11" t="s">
        <v>1316</v>
      </c>
      <c r="MD22" s="11"/>
      <c r="ME22" s="11"/>
      <c r="MF22" s="11" t="s">
        <v>1317</v>
      </c>
      <c r="MH22" s="11" t="s">
        <v>1318</v>
      </c>
      <c r="MI22" s="11"/>
      <c r="MJ22" s="11"/>
      <c r="MK22" s="11"/>
      <c r="ML22" s="11"/>
      <c r="MM22" s="11"/>
      <c r="MN22" s="11" t="s">
        <v>1319</v>
      </c>
      <c r="MO22" s="11" t="s">
        <v>501</v>
      </c>
      <c r="MP22" s="11"/>
      <c r="MQ22" s="11"/>
      <c r="MR22" s="11" t="s">
        <v>466</v>
      </c>
      <c r="MS22" s="11"/>
      <c r="MT22" s="11" t="s">
        <v>1320</v>
      </c>
      <c r="MU22" s="11" t="s">
        <v>1321</v>
      </c>
      <c r="MV22" s="11"/>
      <c r="MW22" s="11"/>
      <c r="MX22" s="11"/>
      <c r="MY22" s="11"/>
      <c r="MZ22" s="11"/>
      <c r="NA22" s="11"/>
      <c r="NB22" s="11"/>
      <c r="NC22" s="11"/>
      <c r="ND22" s="11"/>
      <c r="NE22" s="11"/>
      <c r="NF22" s="11"/>
      <c r="NG22" s="11"/>
      <c r="NH22" s="11"/>
      <c r="NI22" s="11" t="s">
        <v>1322</v>
      </c>
      <c r="NJ22" s="11" t="s">
        <v>407</v>
      </c>
      <c r="NK22" s="11"/>
      <c r="NL22" s="11"/>
      <c r="NM22" s="11"/>
      <c r="NN22" s="11"/>
      <c r="NO22" s="11"/>
      <c r="NP22" s="11" t="s">
        <v>408</v>
      </c>
      <c r="NQ22" s="11"/>
      <c r="NR22" s="11"/>
      <c r="NS22" s="11"/>
      <c r="NT22" s="11"/>
      <c r="NU22" s="11"/>
      <c r="NV22" s="11"/>
      <c r="NW22" s="11"/>
      <c r="NX22" s="11" t="s">
        <v>472</v>
      </c>
      <c r="NY22" s="11" t="s">
        <v>428</v>
      </c>
      <c r="NZ22" s="11" t="s">
        <v>429</v>
      </c>
      <c r="OA22" s="11" t="s">
        <v>635</v>
      </c>
      <c r="OB22" s="11" t="s">
        <v>1323</v>
      </c>
      <c r="OC22" s="11"/>
      <c r="OD22" s="11" t="s">
        <v>1324</v>
      </c>
      <c r="OE22" s="11" t="s">
        <v>1325</v>
      </c>
      <c r="OF22" s="11" t="s">
        <v>1326</v>
      </c>
      <c r="OG22" s="11"/>
      <c r="OH22" s="11" t="s">
        <v>1327</v>
      </c>
      <c r="OJ22" s="11"/>
      <c r="OK22" s="11"/>
      <c r="OL22" s="11"/>
      <c r="OM22" s="11"/>
    </row>
    <row r="23" customFormat="false" ht="14.25" hidden="false" customHeight="true" outlineLevel="0" collapsed="false">
      <c r="A23" s="13" t="s">
        <v>1328</v>
      </c>
      <c r="B23" s="13" t="s">
        <v>360</v>
      </c>
      <c r="C23" s="13" t="s">
        <v>1329</v>
      </c>
      <c r="D23" s="13" t="s">
        <v>1330</v>
      </c>
      <c r="E23" s="13" t="s">
        <v>1331</v>
      </c>
      <c r="F23" s="13" t="s">
        <v>360</v>
      </c>
      <c r="G23" s="13" t="s">
        <v>1332</v>
      </c>
      <c r="H23" s="13" t="e">
        <f aca="false">coiffe</f>
        <v>#NAME?</v>
      </c>
      <c r="I23" s="13" t="s">
        <v>928</v>
      </c>
      <c r="J23" s="11" t="s">
        <v>1333</v>
      </c>
      <c r="K23" s="13"/>
      <c r="L23" s="13"/>
      <c r="M23" s="13"/>
      <c r="N23" s="13" t="s">
        <v>472</v>
      </c>
      <c r="O23" s="13" t="s">
        <v>1334</v>
      </c>
      <c r="P23" s="13"/>
      <c r="R23" s="13" t="s">
        <v>370</v>
      </c>
      <c r="S23" s="13"/>
      <c r="T23" s="13" t="s">
        <v>371</v>
      </c>
      <c r="U23" s="13"/>
      <c r="V23" s="13"/>
      <c r="W23" s="13"/>
      <c r="X23" s="13"/>
      <c r="Y23" s="13"/>
      <c r="Z23" s="13" t="s">
        <v>370</v>
      </c>
      <c r="AA23" s="13"/>
      <c r="AB23" s="13"/>
      <c r="AC23" s="13"/>
      <c r="AD23" s="13"/>
      <c r="AE23" s="11" t="s">
        <v>372</v>
      </c>
      <c r="AF23" s="11" t="s">
        <v>1335</v>
      </c>
      <c r="AG23" s="11" t="s">
        <v>691</v>
      </c>
      <c r="AH23" s="13"/>
      <c r="AI23" s="11" t="s">
        <v>1336</v>
      </c>
      <c r="AJ23" s="11" t="s">
        <v>1337</v>
      </c>
      <c r="AK23" s="13" t="s">
        <v>437</v>
      </c>
      <c r="AL23" s="13" t="s">
        <v>932</v>
      </c>
      <c r="AM23" s="11" t="s">
        <v>1338</v>
      </c>
      <c r="AN23" s="13"/>
      <c r="AO23" s="13"/>
      <c r="AP23" s="13"/>
      <c r="AQ23" s="13"/>
      <c r="AR23" s="13"/>
      <c r="AS23" s="13" t="s">
        <v>1339</v>
      </c>
      <c r="AT23" s="11" t="s">
        <v>1340</v>
      </c>
      <c r="AU23" s="11" t="s">
        <v>374</v>
      </c>
      <c r="AV23" s="13"/>
      <c r="AW23" s="11" t="s">
        <v>1341</v>
      </c>
      <c r="AX23" s="13" t="s">
        <v>395</v>
      </c>
      <c r="AY23" s="13" t="s">
        <v>437</v>
      </c>
      <c r="AZ23" s="13" t="s">
        <v>932</v>
      </c>
      <c r="BA23" s="11" t="s">
        <v>1342</v>
      </c>
      <c r="BB23" s="13" t="s">
        <v>1343</v>
      </c>
      <c r="BD23" s="13"/>
      <c r="BE23" s="13"/>
      <c r="BF23" s="13"/>
      <c r="BG23" s="13" t="s">
        <v>1344</v>
      </c>
      <c r="BH23" s="13" t="s">
        <v>1345</v>
      </c>
      <c r="BI23" s="13"/>
      <c r="BJ23" s="13" t="s">
        <v>1346</v>
      </c>
      <c r="BK23" s="13" t="s">
        <v>1347</v>
      </c>
      <c r="BL23" s="13"/>
      <c r="BM23" s="13" t="s">
        <v>472</v>
      </c>
      <c r="BN23" s="13"/>
      <c r="BO23" s="13"/>
      <c r="BP23" s="13"/>
      <c r="BQ23" s="13" t="s">
        <v>360</v>
      </c>
      <c r="BR23" s="13" t="s">
        <v>360</v>
      </c>
      <c r="BS23" s="13"/>
      <c r="BT23" s="13"/>
      <c r="BU23" s="13" t="s">
        <v>1348</v>
      </c>
      <c r="BV23" s="13" t="s">
        <v>360</v>
      </c>
      <c r="BW23" s="13" t="s">
        <v>360</v>
      </c>
      <c r="BX23" s="13"/>
      <c r="BY23" s="13"/>
      <c r="BZ23" s="13"/>
      <c r="CA23" s="13"/>
      <c r="CB23" s="13"/>
      <c r="CC23" s="13"/>
      <c r="CD23" s="13"/>
      <c r="CE23" s="13"/>
      <c r="CF23" s="13" t="s">
        <v>77</v>
      </c>
      <c r="CG23" s="13"/>
      <c r="CH23" s="13"/>
      <c r="CI23" s="13"/>
      <c r="CJ23" s="13"/>
      <c r="CK23" s="13"/>
      <c r="CL23" s="13"/>
      <c r="CM23" s="13" t="s">
        <v>743</v>
      </c>
      <c r="CN23" s="13" t="s">
        <v>1349</v>
      </c>
      <c r="CO23" s="13" t="s">
        <v>1350</v>
      </c>
      <c r="CP23" s="13" t="s">
        <v>1351</v>
      </c>
      <c r="CQ23" s="13"/>
      <c r="CR23" s="13" t="s">
        <v>458</v>
      </c>
      <c r="CS23" s="13"/>
      <c r="CT23" s="13"/>
      <c r="CU23" s="13"/>
      <c r="CV23" s="13"/>
      <c r="CW23" s="13"/>
      <c r="CY23" s="13"/>
      <c r="CZ23" s="13"/>
      <c r="DA23" s="13"/>
      <c r="DB23" s="13" t="s">
        <v>1352</v>
      </c>
      <c r="DC23" s="13" t="s">
        <v>1353</v>
      </c>
      <c r="DD23" s="13" t="s">
        <v>1354</v>
      </c>
      <c r="DE23" s="13" t="s">
        <v>1355</v>
      </c>
      <c r="DF23" s="13" t="s">
        <v>1356</v>
      </c>
      <c r="DG23" s="13" t="s">
        <v>1357</v>
      </c>
      <c r="DH23" s="13"/>
      <c r="DI23" s="13"/>
      <c r="DJ23" s="13"/>
      <c r="DK23" s="13"/>
      <c r="DL23" s="13"/>
      <c r="DM23" s="13"/>
      <c r="DN23" s="13"/>
      <c r="DO23" s="13"/>
      <c r="DP23" s="13"/>
      <c r="DQ23" s="13"/>
      <c r="DR23" s="13"/>
      <c r="DS23" s="13"/>
      <c r="DT23" s="13"/>
      <c r="DU23" s="13"/>
      <c r="DV23" s="13"/>
      <c r="DW23" s="13"/>
      <c r="DX23" s="13"/>
      <c r="DY23" s="13"/>
      <c r="DZ23" s="13"/>
      <c r="EA23" s="13"/>
      <c r="EB23" s="13"/>
      <c r="EC23" s="13"/>
      <c r="ED23" s="13" t="s">
        <v>516</v>
      </c>
      <c r="EE23" s="13"/>
      <c r="EF23" s="13"/>
      <c r="EG23" s="13"/>
      <c r="EH23" s="13"/>
      <c r="EI23" s="13"/>
      <c r="EJ23" s="13"/>
      <c r="EK23" s="13"/>
      <c r="EL23" s="13"/>
      <c r="EM23" s="11" t="s">
        <v>1358</v>
      </c>
      <c r="EN23" s="13" t="s">
        <v>744</v>
      </c>
      <c r="EO23" s="13" t="s">
        <v>1359</v>
      </c>
      <c r="EP23" s="13"/>
      <c r="EQ23" s="13"/>
      <c r="ER23" s="13"/>
      <c r="ES23" s="11" t="s">
        <v>1360</v>
      </c>
      <c r="ET23" s="13"/>
      <c r="EU23" s="13"/>
      <c r="EV23" s="13"/>
      <c r="EW23" s="13"/>
      <c r="EX23" s="13"/>
      <c r="EY23" s="13"/>
      <c r="EZ23" s="13"/>
      <c r="FA23" s="13"/>
      <c r="FB23" s="13"/>
      <c r="FC23" s="13"/>
      <c r="FD23" s="13"/>
      <c r="FE23" s="13"/>
      <c r="FF23" s="13" t="s">
        <v>112</v>
      </c>
      <c r="FG23" s="13" t="s">
        <v>1361</v>
      </c>
      <c r="FH23" s="13" t="s">
        <v>403</v>
      </c>
      <c r="FJ23" s="13" t="s">
        <v>454</v>
      </c>
      <c r="FK23" s="13"/>
      <c r="FL23" s="13"/>
      <c r="FM23" s="13"/>
      <c r="FN23" s="13"/>
      <c r="FO23" s="13"/>
      <c r="FP23" s="13"/>
      <c r="FQ23" s="13"/>
      <c r="FR23" s="13"/>
      <c r="FS23" s="13"/>
      <c r="FT23" s="13"/>
      <c r="FU23" s="13"/>
      <c r="FV23" s="13"/>
      <c r="FW23" s="13"/>
      <c r="FX23" s="13" t="s">
        <v>77</v>
      </c>
      <c r="FY23" s="13"/>
      <c r="FZ23" s="13" t="s">
        <v>460</v>
      </c>
      <c r="GA23" s="13" t="s">
        <v>407</v>
      </c>
      <c r="GB23" s="13"/>
      <c r="GC23" s="13"/>
      <c r="GD23" s="13"/>
      <c r="GE23" s="13"/>
      <c r="GF23" s="13"/>
      <c r="GG23" s="13" t="s">
        <v>1061</v>
      </c>
      <c r="GH23" s="13"/>
      <c r="GI23" s="13"/>
      <c r="GJ23" s="13"/>
      <c r="GK23" s="13"/>
      <c r="GL23" s="13" t="s">
        <v>407</v>
      </c>
      <c r="GM23" s="13" t="s">
        <v>824</v>
      </c>
      <c r="GN23" s="13"/>
      <c r="GO23" s="13" t="s">
        <v>1362</v>
      </c>
      <c r="GP23" s="13" t="s">
        <v>408</v>
      </c>
      <c r="GQ23" s="13"/>
      <c r="GR23" s="13" t="s">
        <v>1016</v>
      </c>
      <c r="GS23" s="13" t="s">
        <v>1363</v>
      </c>
      <c r="GT23" s="13" t="s">
        <v>1364</v>
      </c>
      <c r="GU23" s="13"/>
      <c r="GV23" s="13" t="s">
        <v>1365</v>
      </c>
      <c r="GW23" s="13"/>
      <c r="GX23" s="13"/>
      <c r="GY23" s="13"/>
      <c r="GZ23" s="13"/>
      <c r="HA23" s="13"/>
      <c r="HB23" s="13"/>
      <c r="HC23" s="13"/>
      <c r="HD23" s="13"/>
      <c r="HE23" s="13"/>
      <c r="HF23" s="13"/>
      <c r="HG23" s="13"/>
      <c r="HH23" s="13" t="s">
        <v>614</v>
      </c>
      <c r="HI23" s="13"/>
      <c r="HJ23" s="13"/>
      <c r="HK23" s="13"/>
      <c r="HL23" s="13"/>
      <c r="HM23" s="13" t="s">
        <v>1366</v>
      </c>
      <c r="HN23" s="13" t="s">
        <v>1367</v>
      </c>
      <c r="HO23" s="13"/>
      <c r="HP23" s="13"/>
      <c r="HQ23" s="13"/>
      <c r="HS23" s="13"/>
      <c r="HT23" s="13"/>
      <c r="HU23" s="13"/>
      <c r="HV23" s="13" t="s">
        <v>1368</v>
      </c>
      <c r="HW23" s="13" t="s">
        <v>412</v>
      </c>
      <c r="HX23" s="13"/>
      <c r="HY23" s="13"/>
      <c r="HZ23" s="13"/>
      <c r="IA23" s="13"/>
      <c r="IB23" s="13"/>
      <c r="IC23" s="13"/>
      <c r="ID23" s="13"/>
      <c r="IE23" s="13"/>
      <c r="IF23" s="13"/>
      <c r="IG23" s="13"/>
      <c r="IH23" s="13"/>
      <c r="II23" s="13"/>
      <c r="IJ23" s="13"/>
      <c r="IK23" s="13"/>
      <c r="IL23" s="13"/>
      <c r="IM23" s="13"/>
      <c r="IN23" s="13"/>
      <c r="IO23" s="13" t="s">
        <v>79</v>
      </c>
      <c r="IP23" s="13"/>
      <c r="IQ23" s="13"/>
      <c r="IR23" s="13"/>
      <c r="IS23" s="13"/>
      <c r="IT23" s="13"/>
      <c r="IU23" s="13"/>
      <c r="IV23" s="13"/>
      <c r="IW23" s="13"/>
      <c r="IX23" s="13"/>
      <c r="IY23" s="13"/>
      <c r="IZ23" s="13"/>
      <c r="JA23" s="13"/>
      <c r="JB23" s="13"/>
      <c r="JC23" s="13"/>
      <c r="JD23" s="13"/>
      <c r="JE23" s="13"/>
      <c r="JF23" s="13"/>
      <c r="JG23" s="13"/>
      <c r="JH23" s="13"/>
      <c r="JI23" s="13"/>
      <c r="JJ23" s="13"/>
      <c r="JK23" s="13"/>
      <c r="JL23" s="13"/>
      <c r="JM23" s="13"/>
      <c r="JN23" s="13"/>
      <c r="JO23" s="13"/>
      <c r="JP23" s="13"/>
      <c r="JQ23" s="13"/>
      <c r="JR23" s="13"/>
      <c r="JS23" s="13"/>
      <c r="JT23" s="13"/>
      <c r="JU23" s="13"/>
      <c r="JV23" s="13"/>
      <c r="JW23" s="13"/>
      <c r="JX23" s="13"/>
      <c r="JY23" s="13"/>
      <c r="JZ23" s="13" t="s">
        <v>78</v>
      </c>
      <c r="KA23" s="13"/>
      <c r="KB23" s="13"/>
      <c r="KC23" s="13"/>
      <c r="KD23" s="13" t="s">
        <v>64</v>
      </c>
      <c r="KE23" s="13"/>
      <c r="KF23" s="13"/>
      <c r="KG23" s="13"/>
      <c r="KH23" s="13"/>
      <c r="KI23" s="13"/>
      <c r="KJ23" s="13"/>
      <c r="KK23" s="13"/>
      <c r="KL23" s="13"/>
      <c r="KM23" s="13"/>
      <c r="KN23" s="13"/>
      <c r="KO23" s="13"/>
      <c r="KP23" s="13"/>
      <c r="KQ23" s="13"/>
      <c r="KR23" s="13"/>
      <c r="KS23" s="13"/>
      <c r="KT23" s="13"/>
      <c r="KU23" s="13"/>
      <c r="KV23" s="13"/>
      <c r="KW23" s="13"/>
      <c r="KX23" s="13"/>
      <c r="KY23" s="13"/>
      <c r="KZ23" s="13"/>
      <c r="LA23" s="13"/>
      <c r="LB23" s="13"/>
      <c r="LC23" s="13"/>
      <c r="LD23" s="13"/>
      <c r="LE23" s="13"/>
      <c r="LF23" s="13"/>
      <c r="LG23" s="13"/>
      <c r="LH23" s="13"/>
      <c r="LI23" s="13"/>
      <c r="LJ23" s="13"/>
      <c r="LK23" s="13"/>
      <c r="LL23" s="13"/>
      <c r="LM23" s="13"/>
      <c r="LN23" s="13"/>
      <c r="LO23" s="13"/>
      <c r="LP23" s="13" t="s">
        <v>1369</v>
      </c>
      <c r="LQ23" s="13" t="s">
        <v>1370</v>
      </c>
      <c r="LR23" s="13" t="s">
        <v>1371</v>
      </c>
      <c r="LS23" s="13"/>
      <c r="LT23" s="13"/>
      <c r="LU23" s="13"/>
      <c r="LV23" s="13"/>
      <c r="LW23" s="13"/>
      <c r="LX23" s="13"/>
      <c r="LY23" s="13"/>
      <c r="LZ23" s="13" t="s">
        <v>1372</v>
      </c>
      <c r="MA23" s="13" t="s">
        <v>678</v>
      </c>
      <c r="MB23" s="13"/>
      <c r="MC23" s="13" t="s">
        <v>1373</v>
      </c>
      <c r="MD23" s="13"/>
      <c r="ME23" s="13"/>
      <c r="MF23" s="13" t="s">
        <v>710</v>
      </c>
      <c r="MH23" s="11" t="s">
        <v>1374</v>
      </c>
      <c r="MI23" s="13"/>
      <c r="MJ23" s="13"/>
      <c r="MK23" s="13"/>
      <c r="ML23" s="13"/>
      <c r="MM23" s="13"/>
      <c r="MN23" s="13" t="s">
        <v>710</v>
      </c>
      <c r="MO23" s="13" t="s">
        <v>1375</v>
      </c>
      <c r="MP23" s="13"/>
      <c r="MQ23" s="13"/>
      <c r="MR23" s="13" t="s">
        <v>466</v>
      </c>
      <c r="MS23" s="13"/>
      <c r="MT23" s="13"/>
      <c r="MU23" s="13"/>
      <c r="MV23" s="13"/>
      <c r="MW23" s="13"/>
      <c r="MX23" s="13"/>
      <c r="MY23" s="13"/>
      <c r="MZ23" s="13" t="s">
        <v>713</v>
      </c>
      <c r="NA23" s="13" t="s">
        <v>1312</v>
      </c>
      <c r="NB23" s="13"/>
      <c r="NC23" s="13" t="s">
        <v>1027</v>
      </c>
      <c r="ND23" s="13"/>
      <c r="NE23" s="13"/>
      <c r="NF23" s="13"/>
      <c r="NG23" s="13"/>
      <c r="NH23" s="13"/>
      <c r="NI23" s="13"/>
      <c r="NJ23" s="11" t="s">
        <v>1376</v>
      </c>
      <c r="NK23" s="13" t="s">
        <v>1377</v>
      </c>
      <c r="NL23" s="13"/>
      <c r="NM23" s="13"/>
      <c r="NN23" s="13"/>
      <c r="NO23" s="13"/>
      <c r="NP23" s="13" t="s">
        <v>408</v>
      </c>
      <c r="NQ23" s="13" t="s">
        <v>1378</v>
      </c>
      <c r="NR23" s="13"/>
      <c r="NS23" s="13"/>
      <c r="NT23" s="13"/>
      <c r="NU23" s="13"/>
      <c r="NV23" s="13"/>
      <c r="NW23" s="13"/>
      <c r="NX23" s="13" t="s">
        <v>472</v>
      </c>
      <c r="NY23" s="13" t="s">
        <v>428</v>
      </c>
      <c r="NZ23" s="13" t="s">
        <v>713</v>
      </c>
      <c r="OA23" s="13"/>
      <c r="OB23" s="13" t="s">
        <v>66</v>
      </c>
      <c r="OC23" s="13"/>
      <c r="OD23" s="13"/>
      <c r="OE23" s="13"/>
      <c r="OF23" s="13"/>
      <c r="OG23" s="13"/>
      <c r="OH23" s="13"/>
      <c r="OJ23" s="13"/>
      <c r="OK23" s="13"/>
      <c r="OL23" s="13"/>
      <c r="OM23" s="13"/>
    </row>
    <row r="24" customFormat="false" ht="14.25" hidden="false" customHeight="true" outlineLevel="0" collapsed="false">
      <c r="A24" s="13"/>
      <c r="B24" s="13" t="s">
        <v>360</v>
      </c>
      <c r="C24" s="13" t="s">
        <v>1379</v>
      </c>
      <c r="D24" s="13" t="s">
        <v>1380</v>
      </c>
      <c r="E24" s="13" t="s">
        <v>1381</v>
      </c>
      <c r="F24" s="13" t="s">
        <v>360</v>
      </c>
      <c r="G24" s="13"/>
      <c r="H24" s="13"/>
      <c r="I24" s="13"/>
      <c r="J24" s="13"/>
      <c r="K24" s="13"/>
      <c r="L24" s="13"/>
      <c r="M24" s="13"/>
      <c r="N24" s="13"/>
      <c r="O24" s="13"/>
      <c r="P24" s="13"/>
      <c r="R24" s="13"/>
      <c r="S24" s="13"/>
      <c r="T24" s="13" t="s">
        <v>371</v>
      </c>
      <c r="U24" s="13"/>
      <c r="V24" s="13"/>
      <c r="W24" s="13"/>
      <c r="X24" s="13"/>
      <c r="Y24" s="13"/>
      <c r="Z24" s="13"/>
      <c r="AA24" s="13" t="s">
        <v>76</v>
      </c>
      <c r="AB24" s="13"/>
      <c r="AC24" s="13"/>
      <c r="AD24" s="13"/>
      <c r="AE24" s="13" t="s">
        <v>1382</v>
      </c>
      <c r="AF24" s="11" t="s">
        <v>1383</v>
      </c>
      <c r="AG24" s="11" t="s">
        <v>1384</v>
      </c>
      <c r="AH24" s="13"/>
      <c r="AI24" s="13" t="s">
        <v>375</v>
      </c>
      <c r="AJ24" s="13" t="s">
        <v>376</v>
      </c>
      <c r="AK24" s="13" t="s">
        <v>377</v>
      </c>
      <c r="AL24" s="13" t="s">
        <v>1385</v>
      </c>
      <c r="AM24" s="11" t="s">
        <v>1386</v>
      </c>
      <c r="AN24" s="13"/>
      <c r="AO24" s="13"/>
      <c r="AP24" s="13"/>
      <c r="AQ24" s="13"/>
      <c r="AR24" s="13"/>
      <c r="AS24" s="13"/>
      <c r="AT24" s="11" t="s">
        <v>1387</v>
      </c>
      <c r="AU24" s="11" t="s">
        <v>374</v>
      </c>
      <c r="AV24" s="13"/>
      <c r="AW24" s="13" t="s">
        <v>375</v>
      </c>
      <c r="AX24" s="13"/>
      <c r="AY24" s="13" t="s">
        <v>437</v>
      </c>
      <c r="AZ24" s="13" t="s">
        <v>792</v>
      </c>
      <c r="BA24" s="13" t="s">
        <v>1388</v>
      </c>
      <c r="BB24" s="13" t="s">
        <v>1389</v>
      </c>
      <c r="BD24" s="13"/>
      <c r="BE24" s="13"/>
      <c r="BF24" s="13"/>
      <c r="BG24" s="13" t="s">
        <v>1390</v>
      </c>
      <c r="BH24" s="13" t="s">
        <v>1391</v>
      </c>
      <c r="BI24" s="13"/>
      <c r="BJ24" s="13"/>
      <c r="BK24" s="13" t="s">
        <v>1392</v>
      </c>
      <c r="BL24" s="13" t="s">
        <v>472</v>
      </c>
      <c r="BM24" s="13"/>
      <c r="BN24" s="13"/>
      <c r="BO24" s="13"/>
      <c r="BP24" s="13"/>
      <c r="BQ24" s="13" t="s">
        <v>1393</v>
      </c>
      <c r="BR24" s="13" t="s">
        <v>360</v>
      </c>
      <c r="BS24" s="13"/>
      <c r="BT24" s="13"/>
      <c r="BU24" s="13" t="s">
        <v>360</v>
      </c>
      <c r="BV24" s="13" t="s">
        <v>360</v>
      </c>
      <c r="BW24" s="13" t="s">
        <v>360</v>
      </c>
      <c r="BX24" s="13" t="s">
        <v>518</v>
      </c>
      <c r="BY24" s="13" t="s">
        <v>472</v>
      </c>
      <c r="BZ24" s="13"/>
      <c r="CA24" s="13"/>
      <c r="CB24" s="13"/>
      <c r="CC24" s="13"/>
      <c r="CD24" s="13"/>
      <c r="CE24" s="13"/>
      <c r="CF24" s="13" t="s">
        <v>77</v>
      </c>
      <c r="CG24" s="13"/>
      <c r="CH24" s="13"/>
      <c r="CI24" s="13"/>
      <c r="CJ24" s="13"/>
      <c r="CK24" s="13"/>
      <c r="CL24" s="13"/>
      <c r="CM24" s="13" t="s">
        <v>1394</v>
      </c>
      <c r="CN24" s="13"/>
      <c r="CO24" s="13"/>
      <c r="CP24" s="13"/>
      <c r="CQ24" s="13"/>
      <c r="CR24" s="13"/>
      <c r="CS24" s="13"/>
      <c r="CT24" s="13"/>
      <c r="CU24" s="13"/>
      <c r="CV24" s="13"/>
      <c r="CW24" s="13"/>
      <c r="CY24" s="13" t="s">
        <v>1395</v>
      </c>
      <c r="CZ24" s="13"/>
      <c r="DA24" s="13"/>
      <c r="DB24" s="13" t="s">
        <v>1396</v>
      </c>
      <c r="DC24" s="13" t="s">
        <v>1397</v>
      </c>
      <c r="DD24" s="13" t="s">
        <v>1398</v>
      </c>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t="s">
        <v>491</v>
      </c>
      <c r="EN24" s="11" t="s">
        <v>1399</v>
      </c>
      <c r="EO24" s="13"/>
      <c r="EP24" s="13"/>
      <c r="EQ24" s="13"/>
      <c r="ER24" s="13"/>
      <c r="ES24" s="11" t="s">
        <v>1400</v>
      </c>
      <c r="ET24" s="13"/>
      <c r="EU24" s="13"/>
      <c r="EV24" s="13"/>
      <c r="EW24" s="13"/>
      <c r="EX24" s="13"/>
      <c r="EY24" s="13"/>
      <c r="EZ24" s="13"/>
      <c r="FA24" s="13"/>
      <c r="FB24" s="13"/>
      <c r="FC24" s="13"/>
      <c r="FD24" s="13"/>
      <c r="FE24" s="13"/>
      <c r="FF24" s="11" t="s">
        <v>1401</v>
      </c>
      <c r="FG24" s="13"/>
      <c r="FH24" s="13" t="s">
        <v>403</v>
      </c>
      <c r="FJ24" s="13" t="s">
        <v>1402</v>
      </c>
      <c r="FK24" s="13"/>
      <c r="FL24" s="13"/>
      <c r="FM24" s="13" t="s">
        <v>1403</v>
      </c>
      <c r="FN24" s="13"/>
      <c r="FO24" s="13"/>
      <c r="FP24" s="13" t="s">
        <v>807</v>
      </c>
      <c r="FQ24" s="13" t="s">
        <v>1404</v>
      </c>
      <c r="FR24" s="13"/>
      <c r="FS24" s="13"/>
      <c r="FT24" s="13"/>
      <c r="FU24" s="13"/>
      <c r="FV24" s="13"/>
      <c r="FW24" s="13"/>
      <c r="FX24" s="13" t="s">
        <v>77</v>
      </c>
      <c r="FY24" s="13"/>
      <c r="FZ24" s="13" t="s">
        <v>1405</v>
      </c>
      <c r="GA24" s="11" t="s">
        <v>1406</v>
      </c>
      <c r="GB24" s="13"/>
      <c r="GC24" s="13"/>
      <c r="GD24" s="13"/>
      <c r="GE24" s="13"/>
      <c r="GF24" s="13"/>
      <c r="GG24" s="13" t="s">
        <v>635</v>
      </c>
      <c r="GH24" s="13"/>
      <c r="GI24" s="13"/>
      <c r="GJ24" s="13"/>
      <c r="GK24" s="13"/>
      <c r="GL24" s="13" t="s">
        <v>407</v>
      </c>
      <c r="GM24" s="13"/>
      <c r="GN24" s="13"/>
      <c r="GO24" s="13"/>
      <c r="GP24" s="13" t="s">
        <v>408</v>
      </c>
      <c r="GQ24" s="13"/>
      <c r="GR24" s="13"/>
      <c r="GS24" s="13"/>
      <c r="GT24" s="13"/>
      <c r="GU24" s="13"/>
      <c r="GV24" s="13"/>
      <c r="GW24" s="13"/>
      <c r="GX24" s="13"/>
      <c r="GY24" s="13"/>
      <c r="GZ24" s="13" t="s">
        <v>409</v>
      </c>
      <c r="HA24" s="13"/>
      <c r="HB24" s="13"/>
      <c r="HC24" s="13"/>
      <c r="HD24" s="13"/>
      <c r="HE24" s="13"/>
      <c r="HF24" s="13"/>
      <c r="HG24" s="13"/>
      <c r="HH24" s="13" t="s">
        <v>406</v>
      </c>
      <c r="HI24" s="13"/>
      <c r="HJ24" s="13"/>
      <c r="HK24" s="13"/>
      <c r="HL24" s="13"/>
      <c r="HM24" s="13"/>
      <c r="HN24" s="13"/>
      <c r="HO24" s="13"/>
      <c r="HP24" s="13"/>
      <c r="HQ24" s="13"/>
      <c r="HS24" s="13"/>
      <c r="HT24" s="13"/>
      <c r="HU24" s="13"/>
      <c r="HV24" s="13"/>
      <c r="HW24" s="13" t="s">
        <v>412</v>
      </c>
      <c r="HX24" s="13"/>
      <c r="HY24" s="13"/>
      <c r="HZ24" s="13"/>
      <c r="IA24" s="13"/>
      <c r="IB24" s="13"/>
      <c r="IC24" s="13"/>
      <c r="ID24" s="13"/>
      <c r="IE24" s="13"/>
      <c r="IF24" s="13"/>
      <c r="IG24" s="13" t="s">
        <v>623</v>
      </c>
      <c r="IH24" s="13"/>
      <c r="II24" s="13"/>
      <c r="IJ24" s="13"/>
      <c r="IK24" s="13"/>
      <c r="IL24" s="13"/>
      <c r="IM24" s="13"/>
      <c r="IN24" s="13"/>
      <c r="IO24" s="13" t="s">
        <v>79</v>
      </c>
      <c r="IP24" s="13"/>
      <c r="IQ24" s="13"/>
      <c r="IR24" s="13"/>
      <c r="IS24" s="13"/>
      <c r="IT24" s="13" t="s">
        <v>458</v>
      </c>
      <c r="IU24" s="13"/>
      <c r="IV24" s="13"/>
      <c r="IW24" s="13"/>
      <c r="IX24" s="13"/>
      <c r="IY24" s="13"/>
      <c r="IZ24" s="13"/>
      <c r="JA24" s="13"/>
      <c r="JB24" s="13"/>
      <c r="JC24" s="13"/>
      <c r="JD24" s="13"/>
      <c r="JE24" s="13"/>
      <c r="JF24" s="13"/>
      <c r="JG24" s="13"/>
      <c r="JH24" s="13"/>
      <c r="JI24" s="13"/>
      <c r="JJ24" s="13"/>
      <c r="JK24" s="13"/>
      <c r="JL24" s="13"/>
      <c r="JM24" s="13"/>
      <c r="JN24" s="13"/>
      <c r="JO24" s="13"/>
      <c r="JP24" s="13"/>
      <c r="JQ24" s="13"/>
      <c r="JR24" s="13"/>
      <c r="JS24" s="13"/>
      <c r="JT24" s="13"/>
      <c r="JU24" s="11" t="s">
        <v>1407</v>
      </c>
      <c r="JV24" s="13"/>
      <c r="JW24" s="11" t="s">
        <v>1408</v>
      </c>
      <c r="JX24" s="13"/>
      <c r="JY24" s="13"/>
      <c r="JZ24" s="13" t="s">
        <v>78</v>
      </c>
      <c r="KA24" s="13"/>
      <c r="KB24" s="13"/>
      <c r="KC24" s="13"/>
      <c r="KD24" s="13"/>
      <c r="KE24" s="13"/>
      <c r="KF24" s="13"/>
      <c r="KG24" s="13"/>
      <c r="KH24" s="13" t="s">
        <v>1409</v>
      </c>
      <c r="KI24" s="13"/>
      <c r="KJ24" s="13" t="s">
        <v>1410</v>
      </c>
      <c r="KK24" s="13"/>
      <c r="KL24" s="13" t="s">
        <v>1411</v>
      </c>
      <c r="KM24" s="13"/>
      <c r="KN24" s="13"/>
      <c r="KO24" s="13"/>
      <c r="KP24" s="13" t="s">
        <v>1412</v>
      </c>
      <c r="KQ24" s="13"/>
      <c r="KR24" s="14" t="s">
        <v>1413</v>
      </c>
      <c r="KS24" s="13"/>
      <c r="KT24" s="13"/>
      <c r="KU24" s="13"/>
      <c r="KV24" s="13"/>
      <c r="KW24" s="13"/>
      <c r="KX24" s="13"/>
      <c r="KY24" s="13"/>
      <c r="KZ24" s="13" t="s">
        <v>1414</v>
      </c>
      <c r="LA24" s="13"/>
      <c r="LB24" s="13"/>
      <c r="LC24" s="13"/>
      <c r="LD24" s="13" t="s">
        <v>1415</v>
      </c>
      <c r="LE24" s="13"/>
      <c r="LF24" s="13"/>
      <c r="LG24" s="13"/>
      <c r="LH24" s="13"/>
      <c r="LI24" s="13"/>
      <c r="LJ24" s="13"/>
      <c r="LK24" s="13"/>
      <c r="LL24" s="13"/>
      <c r="LM24" s="13" t="s">
        <v>472</v>
      </c>
      <c r="LN24" s="13"/>
      <c r="LO24" s="13"/>
      <c r="LP24" s="13"/>
      <c r="LQ24" s="11" t="s">
        <v>1416</v>
      </c>
      <c r="LR24" s="13"/>
      <c r="LS24" s="13"/>
      <c r="LT24" s="13"/>
      <c r="LU24" s="13"/>
      <c r="LV24" s="13"/>
      <c r="LW24" s="13"/>
      <c r="LX24" s="13"/>
      <c r="LY24" s="13"/>
      <c r="LZ24" s="13" t="s">
        <v>503</v>
      </c>
      <c r="MA24" s="13" t="s">
        <v>418</v>
      </c>
      <c r="MB24" s="13" t="s">
        <v>879</v>
      </c>
      <c r="MC24" s="13"/>
      <c r="MD24" s="13"/>
      <c r="ME24" s="13"/>
      <c r="MF24" s="13" t="s">
        <v>506</v>
      </c>
      <c r="MH24" s="11" t="s">
        <v>1417</v>
      </c>
      <c r="MI24" s="13"/>
      <c r="MJ24" s="13"/>
      <c r="MK24" s="13"/>
      <c r="ML24" s="13"/>
      <c r="MM24" s="13"/>
      <c r="MN24" s="13" t="s">
        <v>1418</v>
      </c>
      <c r="MO24" s="13" t="s">
        <v>1419</v>
      </c>
      <c r="MP24" s="13"/>
      <c r="MQ24" s="13"/>
      <c r="MR24" s="11" t="s">
        <v>1420</v>
      </c>
      <c r="MS24" s="13"/>
      <c r="MT24" s="13"/>
      <c r="MU24" s="13"/>
      <c r="MV24" s="13"/>
      <c r="MW24" s="11" t="s">
        <v>1421</v>
      </c>
      <c r="MX24" s="13" t="s">
        <v>828</v>
      </c>
      <c r="MY24" s="13"/>
      <c r="MZ24" s="13"/>
      <c r="NA24" s="13"/>
      <c r="NB24" s="13"/>
      <c r="NC24" s="13"/>
      <c r="ND24" s="13"/>
      <c r="NE24" s="13"/>
      <c r="NF24" s="13"/>
      <c r="NG24" s="13"/>
      <c r="NH24" s="13"/>
      <c r="NI24" s="11" t="s">
        <v>1422</v>
      </c>
      <c r="NJ24" s="13" t="s">
        <v>407</v>
      </c>
      <c r="NK24" s="13"/>
      <c r="NL24" s="13"/>
      <c r="NM24" s="13"/>
      <c r="NN24" s="13"/>
      <c r="NO24" s="13"/>
      <c r="NP24" s="13" t="s">
        <v>408</v>
      </c>
      <c r="NQ24" s="13"/>
      <c r="NR24" s="13"/>
      <c r="NS24" s="13"/>
      <c r="NT24" s="13"/>
      <c r="NU24" s="13"/>
      <c r="NV24" s="13"/>
      <c r="NW24" s="13"/>
      <c r="NX24" s="13" t="s">
        <v>472</v>
      </c>
      <c r="NY24" s="13" t="s">
        <v>1423</v>
      </c>
      <c r="NZ24" s="13" t="s">
        <v>429</v>
      </c>
      <c r="OA24" s="13"/>
      <c r="OB24" s="13"/>
      <c r="OC24" s="13"/>
      <c r="OD24" s="13"/>
      <c r="OE24" s="13"/>
      <c r="OF24" s="13"/>
      <c r="OG24" s="13"/>
      <c r="OH24" s="13"/>
      <c r="OJ24" s="13"/>
      <c r="OK24" s="13"/>
      <c r="OL24" s="13"/>
      <c r="OM24" s="13"/>
    </row>
    <row r="25" customFormat="false" ht="14.25" hidden="false" customHeight="true" outlineLevel="0" collapsed="false">
      <c r="A25" s="11" t="s">
        <v>1424</v>
      </c>
      <c r="B25" s="13" t="s">
        <v>360</v>
      </c>
      <c r="C25" s="13" t="s">
        <v>1425</v>
      </c>
      <c r="D25" s="11" t="s">
        <v>1426</v>
      </c>
      <c r="E25" s="13"/>
      <c r="F25" s="13" t="s">
        <v>360</v>
      </c>
      <c r="G25" s="13"/>
      <c r="H25" s="13"/>
      <c r="I25" s="13"/>
      <c r="J25" s="13"/>
      <c r="K25" s="13"/>
      <c r="L25" s="13"/>
      <c r="M25" s="13"/>
      <c r="N25" s="13"/>
      <c r="O25" s="13"/>
      <c r="P25" s="13"/>
      <c r="R25" s="13" t="s">
        <v>1427</v>
      </c>
      <c r="S25" s="13"/>
      <c r="T25" s="13" t="s">
        <v>371</v>
      </c>
      <c r="U25" s="13"/>
      <c r="V25" s="13"/>
      <c r="W25" s="13"/>
      <c r="X25" s="13"/>
      <c r="Y25" s="13"/>
      <c r="Z25" s="13" t="s">
        <v>370</v>
      </c>
      <c r="AA25" s="13"/>
      <c r="AB25" s="13"/>
      <c r="AC25" s="13"/>
      <c r="AD25" s="13"/>
      <c r="AE25" s="11" t="s">
        <v>372</v>
      </c>
      <c r="AF25" s="11" t="s">
        <v>1428</v>
      </c>
      <c r="AG25" s="11" t="s">
        <v>374</v>
      </c>
      <c r="AH25" s="13"/>
      <c r="AI25" s="13" t="s">
        <v>375</v>
      </c>
      <c r="AJ25" s="13" t="s">
        <v>376</v>
      </c>
      <c r="AK25" s="13" t="s">
        <v>377</v>
      </c>
      <c r="AL25" s="13" t="s">
        <v>1429</v>
      </c>
      <c r="AM25" s="11" t="s">
        <v>1430</v>
      </c>
      <c r="AN25" s="13"/>
      <c r="AO25" s="13"/>
      <c r="AP25" s="13"/>
      <c r="AQ25" s="13"/>
      <c r="AR25" s="13"/>
      <c r="AS25" s="13"/>
      <c r="AT25" s="11" t="s">
        <v>440</v>
      </c>
      <c r="AU25" s="11" t="s">
        <v>374</v>
      </c>
      <c r="AV25" s="13"/>
      <c r="AW25" s="13" t="s">
        <v>375</v>
      </c>
      <c r="AX25" s="13"/>
      <c r="AY25" s="13" t="s">
        <v>437</v>
      </c>
      <c r="AZ25" s="13" t="s">
        <v>438</v>
      </c>
      <c r="BA25" s="13" t="s">
        <v>1431</v>
      </c>
      <c r="BB25" s="13"/>
      <c r="BD25" s="13"/>
      <c r="BE25" s="13"/>
      <c r="BF25" s="13"/>
      <c r="BG25" s="13" t="s">
        <v>1432</v>
      </c>
      <c r="BH25" s="13" t="s">
        <v>1433</v>
      </c>
      <c r="BI25" s="13"/>
      <c r="BJ25" s="13" t="s">
        <v>1434</v>
      </c>
      <c r="BK25" s="13" t="s">
        <v>1435</v>
      </c>
      <c r="BL25" s="13"/>
      <c r="BM25" s="13"/>
      <c r="BN25" s="13"/>
      <c r="BO25" s="13"/>
      <c r="BP25" s="13"/>
      <c r="BQ25" s="13" t="s">
        <v>360</v>
      </c>
      <c r="BR25" s="13" t="s">
        <v>360</v>
      </c>
      <c r="BS25" s="13"/>
      <c r="BT25" s="13"/>
      <c r="BU25" s="13" t="s">
        <v>1436</v>
      </c>
      <c r="BV25" s="13" t="s">
        <v>360</v>
      </c>
      <c r="BW25" s="13" t="s">
        <v>360</v>
      </c>
      <c r="BX25" s="13"/>
      <c r="BY25" s="13" t="s">
        <v>63</v>
      </c>
      <c r="BZ25" s="13"/>
      <c r="CA25" s="13"/>
      <c r="CB25" s="13"/>
      <c r="CC25" s="13"/>
      <c r="CD25" s="13"/>
      <c r="CE25" s="13"/>
      <c r="CF25" s="13" t="s">
        <v>941</v>
      </c>
      <c r="CG25" s="13" t="s">
        <v>391</v>
      </c>
      <c r="CH25" s="13"/>
      <c r="CI25" s="13"/>
      <c r="CJ25" s="13"/>
      <c r="CK25" s="13"/>
      <c r="CL25" s="13"/>
      <c r="CM25" s="13"/>
      <c r="CN25" s="13"/>
      <c r="CO25" s="13"/>
      <c r="CP25" s="13"/>
      <c r="CQ25" s="13"/>
      <c r="CR25" s="13"/>
      <c r="CS25" s="13"/>
      <c r="CT25" s="13"/>
      <c r="CU25" s="13"/>
      <c r="CV25" s="13"/>
      <c r="CW25" s="13"/>
      <c r="CY25" s="13"/>
      <c r="CZ25" s="13"/>
      <c r="DA25" s="13"/>
      <c r="DB25" s="13" t="s">
        <v>1046</v>
      </c>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t="s">
        <v>458</v>
      </c>
      <c r="EE25" s="13"/>
      <c r="EF25" s="13"/>
      <c r="EG25" s="13"/>
      <c r="EH25" s="13"/>
      <c r="EI25" s="13"/>
      <c r="EJ25" s="13"/>
      <c r="EK25" s="13"/>
      <c r="EL25" s="13"/>
      <c r="EM25" s="11" t="s">
        <v>1437</v>
      </c>
      <c r="EN25" s="13" t="s">
        <v>400</v>
      </c>
      <c r="EO25" s="13"/>
      <c r="EP25" s="13"/>
      <c r="EQ25" s="13"/>
      <c r="ER25" s="13"/>
      <c r="ES25" s="13" t="s">
        <v>1438</v>
      </c>
      <c r="ET25" s="13"/>
      <c r="EU25" s="13"/>
      <c r="EV25" s="13"/>
      <c r="EW25" s="13"/>
      <c r="EX25" s="13"/>
      <c r="EY25" s="13"/>
      <c r="EZ25" s="13"/>
      <c r="FA25" s="13"/>
      <c r="FB25" s="13"/>
      <c r="FC25" s="13"/>
      <c r="FD25" s="13"/>
      <c r="FE25" s="13"/>
      <c r="FF25" s="11" t="s">
        <v>747</v>
      </c>
      <c r="FG25" s="13"/>
      <c r="FH25" s="13" t="s">
        <v>403</v>
      </c>
      <c r="FJ25" s="13"/>
      <c r="FK25" s="13"/>
      <c r="FL25" s="13"/>
      <c r="FM25" s="13"/>
      <c r="FN25" s="13"/>
      <c r="FO25" s="13"/>
      <c r="FP25" s="13"/>
      <c r="FQ25" s="13"/>
      <c r="FR25" s="13"/>
      <c r="FS25" s="13"/>
      <c r="FT25" s="13"/>
      <c r="FU25" s="13"/>
      <c r="FV25" s="13"/>
      <c r="FW25" s="13"/>
      <c r="FX25" s="13" t="s">
        <v>77</v>
      </c>
      <c r="FY25" s="13"/>
      <c r="FZ25" s="13"/>
      <c r="GA25" s="13" t="s">
        <v>614</v>
      </c>
      <c r="GB25" s="13"/>
      <c r="GC25" s="13"/>
      <c r="GD25" s="13"/>
      <c r="GE25" s="13"/>
      <c r="GF25" s="13"/>
      <c r="GG25" s="13"/>
      <c r="GH25" s="13"/>
      <c r="GI25" s="13"/>
      <c r="GJ25" s="13"/>
      <c r="GK25" s="13"/>
      <c r="GL25" s="13" t="s">
        <v>407</v>
      </c>
      <c r="GM25" s="13"/>
      <c r="GN25" s="13"/>
      <c r="GO25" s="13"/>
      <c r="GP25" s="13" t="s">
        <v>408</v>
      </c>
      <c r="GQ25" s="13" t="s">
        <v>1439</v>
      </c>
      <c r="GR25" s="13"/>
      <c r="GS25" s="13"/>
      <c r="GT25" s="13"/>
      <c r="GU25" s="13"/>
      <c r="GV25" s="13"/>
      <c r="GW25" s="13" t="s">
        <v>1411</v>
      </c>
      <c r="GX25" s="13"/>
      <c r="GY25" s="13"/>
      <c r="GZ25" s="13" t="s">
        <v>409</v>
      </c>
      <c r="HA25" s="13"/>
      <c r="HB25" s="13"/>
      <c r="HC25" s="13"/>
      <c r="HD25" s="13"/>
      <c r="HE25" s="13"/>
      <c r="HF25" s="13"/>
      <c r="HG25" s="11" t="s">
        <v>1440</v>
      </c>
      <c r="HH25" s="13"/>
      <c r="HI25" s="13"/>
      <c r="HJ25" s="13"/>
      <c r="HK25" s="13"/>
      <c r="HL25" s="13" t="s">
        <v>62</v>
      </c>
      <c r="HM25" s="13"/>
      <c r="HN25" s="13"/>
      <c r="HO25" s="13" t="s">
        <v>985</v>
      </c>
      <c r="HP25" s="13"/>
      <c r="HQ25" s="13"/>
      <c r="HS25" s="13"/>
      <c r="HT25" s="13"/>
      <c r="HU25" s="13"/>
      <c r="HV25" s="13"/>
      <c r="HW25" s="13" t="s">
        <v>412</v>
      </c>
      <c r="HX25" s="13"/>
      <c r="HY25" s="13"/>
      <c r="HZ25" s="13"/>
      <c r="IA25" s="13"/>
      <c r="IB25" s="13"/>
      <c r="IC25" s="13"/>
      <c r="ID25" s="13"/>
      <c r="IE25" s="13"/>
      <c r="IF25" s="13"/>
      <c r="IG25" s="13"/>
      <c r="IH25" s="13"/>
      <c r="II25" s="13"/>
      <c r="IJ25" s="13"/>
      <c r="IK25" s="13"/>
      <c r="IL25" s="13"/>
      <c r="IM25" s="13"/>
      <c r="IN25" s="13"/>
      <c r="IO25" s="13" t="s">
        <v>79</v>
      </c>
      <c r="IP25" s="13"/>
      <c r="IQ25" s="13"/>
      <c r="IR25" s="13"/>
      <c r="IS25" s="13"/>
      <c r="IT25" s="13"/>
      <c r="IU25" s="13"/>
      <c r="IV25" s="13"/>
      <c r="IW25" s="13"/>
      <c r="IX25" s="13"/>
      <c r="IY25" s="13"/>
      <c r="IZ25" s="13"/>
      <c r="JA25" s="13"/>
      <c r="JB25" s="13"/>
      <c r="JC25" s="13"/>
      <c r="JD25" s="13"/>
      <c r="JE25" s="13"/>
      <c r="JF25" s="13"/>
      <c r="JG25" s="13"/>
      <c r="JH25" s="13"/>
      <c r="JI25" s="13"/>
      <c r="JJ25" s="13"/>
      <c r="JK25" s="13"/>
      <c r="JL25" s="13"/>
      <c r="JM25" s="13"/>
      <c r="JN25" s="13"/>
      <c r="JO25" s="13"/>
      <c r="JP25" s="13"/>
      <c r="JQ25" s="13"/>
      <c r="JR25" s="13"/>
      <c r="JS25" s="13"/>
      <c r="JT25" s="13"/>
      <c r="JU25" s="13"/>
      <c r="JV25" s="13"/>
      <c r="JW25" s="13"/>
      <c r="JX25" s="13"/>
      <c r="JY25" s="13"/>
      <c r="JZ25" s="13" t="s">
        <v>62</v>
      </c>
      <c r="KA25" s="13"/>
      <c r="KB25" s="13"/>
      <c r="KC25" s="13"/>
      <c r="KD25" s="13"/>
      <c r="KE25" s="13"/>
      <c r="KF25" s="13"/>
      <c r="KG25" s="13"/>
      <c r="KH25" s="13"/>
      <c r="KI25" s="13"/>
      <c r="KJ25" s="13" t="s">
        <v>1441</v>
      </c>
      <c r="KK25" s="13"/>
      <c r="KL25" s="13"/>
      <c r="KM25" s="13"/>
      <c r="KN25" s="13"/>
      <c r="KO25" s="13"/>
      <c r="KP25" s="13"/>
      <c r="KQ25" s="13"/>
      <c r="KR25" s="13"/>
      <c r="KS25" s="13"/>
      <c r="KT25" s="13" t="s">
        <v>1442</v>
      </c>
      <c r="KU25" s="13"/>
      <c r="KV25" s="13"/>
      <c r="KW25" s="13"/>
      <c r="KX25" s="13" t="s">
        <v>1443</v>
      </c>
      <c r="KY25" s="13"/>
      <c r="KZ25" s="13"/>
      <c r="LA25" s="13"/>
      <c r="LB25" s="13"/>
      <c r="LC25" s="13"/>
      <c r="LD25" s="13"/>
      <c r="LE25" s="13"/>
      <c r="LF25" s="13" t="s">
        <v>1444</v>
      </c>
      <c r="LG25" s="13"/>
      <c r="LH25" s="13"/>
      <c r="LI25" s="13"/>
      <c r="LJ25" s="13"/>
      <c r="LK25" s="13"/>
      <c r="LL25" s="13" t="s">
        <v>1445</v>
      </c>
      <c r="LM25" s="13"/>
      <c r="LN25" s="13"/>
      <c r="LO25" s="13"/>
      <c r="LP25" s="13"/>
      <c r="LQ25" s="13" t="s">
        <v>867</v>
      </c>
      <c r="LR25" s="13"/>
      <c r="LS25" s="13"/>
      <c r="LT25" s="13"/>
      <c r="LU25" s="13"/>
      <c r="LV25" s="13"/>
      <c r="LW25" s="13"/>
      <c r="LX25" s="13" t="s">
        <v>461</v>
      </c>
      <c r="LY25" s="13"/>
      <c r="LZ25" s="13" t="s">
        <v>1446</v>
      </c>
      <c r="MA25" s="13" t="s">
        <v>1447</v>
      </c>
      <c r="MB25" s="13" t="s">
        <v>1448</v>
      </c>
      <c r="MC25" s="13"/>
      <c r="MD25" s="13"/>
      <c r="ME25" s="13"/>
      <c r="MF25" s="13" t="s">
        <v>464</v>
      </c>
      <c r="MH25" s="13" t="s">
        <v>897</v>
      </c>
      <c r="MI25" s="13"/>
      <c r="MJ25" s="13"/>
      <c r="MK25" s="13"/>
      <c r="ML25" s="13"/>
      <c r="MM25" s="13"/>
      <c r="MN25" s="13" t="s">
        <v>465</v>
      </c>
      <c r="MO25" s="13"/>
      <c r="MP25" s="13"/>
      <c r="MQ25" s="13"/>
      <c r="MR25" s="13" t="s">
        <v>681</v>
      </c>
      <c r="MS25" s="13"/>
      <c r="MT25" s="13" t="s">
        <v>1072</v>
      </c>
      <c r="MU25" s="13"/>
      <c r="MV25" s="13"/>
      <c r="MW25" s="13"/>
      <c r="MX25" s="13"/>
      <c r="MY25" s="13"/>
      <c r="MZ25" s="13"/>
      <c r="NA25" s="13" t="s">
        <v>1298</v>
      </c>
      <c r="NB25" s="13"/>
      <c r="NC25" s="13" t="s">
        <v>1449</v>
      </c>
      <c r="ND25" s="13"/>
      <c r="NE25" s="13"/>
      <c r="NF25" s="13"/>
      <c r="NG25" s="13"/>
      <c r="NH25" s="13"/>
      <c r="NI25" s="11" t="s">
        <v>471</v>
      </c>
      <c r="NJ25" s="13" t="s">
        <v>407</v>
      </c>
      <c r="NK25" s="13"/>
      <c r="NL25" s="13"/>
      <c r="NM25" s="13"/>
      <c r="NN25" s="13"/>
      <c r="NO25" s="13"/>
      <c r="NP25" s="13" t="s">
        <v>408</v>
      </c>
      <c r="NQ25" s="13"/>
      <c r="NR25" s="13"/>
      <c r="NS25" s="13" t="s">
        <v>1450</v>
      </c>
      <c r="NT25" s="13"/>
      <c r="NU25" s="13"/>
      <c r="NV25" s="13"/>
      <c r="NW25" s="13"/>
      <c r="NX25" s="13" t="s">
        <v>472</v>
      </c>
      <c r="NY25" s="13" t="s">
        <v>428</v>
      </c>
      <c r="NZ25" s="13" t="s">
        <v>429</v>
      </c>
      <c r="OA25" s="13"/>
      <c r="OB25" s="13"/>
      <c r="OC25" s="13"/>
      <c r="OD25" s="13"/>
      <c r="OE25" s="13"/>
      <c r="OF25" s="13"/>
      <c r="OG25" s="13"/>
      <c r="OH25" s="13"/>
      <c r="OJ25" s="13"/>
      <c r="OK25" s="13"/>
      <c r="OL25" s="13"/>
      <c r="OM25" s="13"/>
    </row>
    <row r="26" customFormat="false" ht="14.25" hidden="false" customHeight="true" outlineLevel="0" collapsed="false">
      <c r="A26" s="13"/>
      <c r="B26" s="13" t="s">
        <v>360</v>
      </c>
      <c r="C26" s="13" t="s">
        <v>1451</v>
      </c>
      <c r="D26" s="13" t="s">
        <v>1452</v>
      </c>
      <c r="E26" s="13" t="s">
        <v>1453</v>
      </c>
      <c r="F26" s="13" t="s">
        <v>360</v>
      </c>
      <c r="G26" s="13"/>
      <c r="H26" s="13"/>
      <c r="I26" s="13"/>
      <c r="J26" s="13"/>
      <c r="K26" s="13"/>
      <c r="L26" s="13"/>
      <c r="M26" s="13"/>
      <c r="N26" s="13"/>
      <c r="O26" s="13"/>
      <c r="P26" s="13"/>
      <c r="R26" s="13" t="s">
        <v>370</v>
      </c>
      <c r="S26" s="13"/>
      <c r="T26" s="13" t="s">
        <v>371</v>
      </c>
      <c r="U26" s="13"/>
      <c r="V26" s="13"/>
      <c r="W26" s="13"/>
      <c r="X26" s="13"/>
      <c r="Y26" s="13"/>
      <c r="Z26" s="13"/>
      <c r="AA26" s="13"/>
      <c r="AB26" s="13"/>
      <c r="AC26" s="13"/>
      <c r="AD26" s="13"/>
      <c r="AE26" s="11" t="s">
        <v>372</v>
      </c>
      <c r="AF26" s="11" t="s">
        <v>1454</v>
      </c>
      <c r="AG26" s="11" t="s">
        <v>483</v>
      </c>
      <c r="AH26" s="13"/>
      <c r="AI26" s="13" t="s">
        <v>375</v>
      </c>
      <c r="AJ26" s="13" t="s">
        <v>376</v>
      </c>
      <c r="AK26" s="13" t="s">
        <v>437</v>
      </c>
      <c r="AL26" s="13" t="s">
        <v>527</v>
      </c>
      <c r="AM26" s="11" t="s">
        <v>1455</v>
      </c>
      <c r="AN26" s="13"/>
      <c r="AO26" s="13"/>
      <c r="AP26" s="13"/>
      <c r="AQ26" s="13"/>
      <c r="AR26" s="13"/>
      <c r="AS26" s="13"/>
      <c r="AT26" s="11" t="s">
        <v>482</v>
      </c>
      <c r="AU26" s="11" t="s">
        <v>483</v>
      </c>
      <c r="AV26" s="13"/>
      <c r="AW26" s="13" t="s">
        <v>375</v>
      </c>
      <c r="AX26" s="13" t="s">
        <v>381</v>
      </c>
      <c r="AY26" s="13" t="s">
        <v>437</v>
      </c>
      <c r="AZ26" s="13" t="s">
        <v>1042</v>
      </c>
      <c r="BA26" s="13" t="s">
        <v>1456</v>
      </c>
      <c r="BB26" s="13" t="s">
        <v>1457</v>
      </c>
      <c r="BD26" s="13"/>
      <c r="BE26" s="13"/>
      <c r="BF26" s="13"/>
      <c r="BG26" s="11" t="s">
        <v>1458</v>
      </c>
      <c r="BH26" s="13" t="s">
        <v>1459</v>
      </c>
      <c r="BI26" s="13"/>
      <c r="BJ26" s="13"/>
      <c r="BK26" s="13" t="s">
        <v>1460</v>
      </c>
      <c r="BL26" s="13"/>
      <c r="BM26" s="13"/>
      <c r="BN26" s="13"/>
      <c r="BO26" s="13"/>
      <c r="BP26" s="13"/>
      <c r="BQ26" s="13" t="s">
        <v>360</v>
      </c>
      <c r="BR26" s="13" t="s">
        <v>360</v>
      </c>
      <c r="BS26" s="13"/>
      <c r="BT26" s="13"/>
      <c r="BU26" s="13" t="s">
        <v>360</v>
      </c>
      <c r="BV26" s="13" t="s">
        <v>360</v>
      </c>
      <c r="BW26" s="13" t="s">
        <v>360</v>
      </c>
      <c r="BX26" s="13"/>
      <c r="BY26" s="13"/>
      <c r="BZ26" s="13"/>
      <c r="CA26" s="13"/>
      <c r="CB26" s="13"/>
      <c r="CC26" s="13"/>
      <c r="CD26" s="13"/>
      <c r="CE26" s="13"/>
      <c r="CF26" s="13" t="s">
        <v>941</v>
      </c>
      <c r="CG26" s="13" t="s">
        <v>742</v>
      </c>
      <c r="CH26" s="13"/>
      <c r="CI26" s="13"/>
      <c r="CJ26" s="13"/>
      <c r="CK26" s="13"/>
      <c r="CL26" s="13"/>
      <c r="CM26" s="13"/>
      <c r="CN26" s="13"/>
      <c r="CO26" s="13"/>
      <c r="CP26" s="13"/>
      <c r="CQ26" s="13"/>
      <c r="CR26" s="13"/>
      <c r="CS26" s="13"/>
      <c r="CT26" s="13"/>
      <c r="CU26" s="13"/>
      <c r="CV26" s="13"/>
      <c r="CW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t="s">
        <v>516</v>
      </c>
      <c r="EE26" s="13"/>
      <c r="EF26" s="13"/>
      <c r="EG26" s="13"/>
      <c r="EH26" s="13"/>
      <c r="EI26" s="13"/>
      <c r="EJ26" s="13"/>
      <c r="EK26" s="13"/>
      <c r="EL26" s="13"/>
      <c r="EM26" s="13" t="s">
        <v>1461</v>
      </c>
      <c r="EN26" s="13" t="s">
        <v>1462</v>
      </c>
      <c r="EO26" s="13"/>
      <c r="EP26" s="13"/>
      <c r="EQ26" s="13"/>
      <c r="ER26" s="13"/>
      <c r="ES26" s="11" t="s">
        <v>1463</v>
      </c>
      <c r="ET26" s="13"/>
      <c r="EU26" s="13"/>
      <c r="EV26" s="13"/>
      <c r="EW26" s="13"/>
      <c r="EX26" s="13"/>
      <c r="EY26" s="13"/>
      <c r="EZ26" s="13"/>
      <c r="FA26" s="13"/>
      <c r="FB26" s="13"/>
      <c r="FC26" s="13"/>
      <c r="FD26" s="13"/>
      <c r="FE26" s="13"/>
      <c r="FF26" s="13" t="s">
        <v>112</v>
      </c>
      <c r="FG26" s="13"/>
      <c r="FH26" s="13" t="s">
        <v>403</v>
      </c>
      <c r="FJ26" s="13" t="s">
        <v>1134</v>
      </c>
      <c r="FK26" s="13"/>
      <c r="FL26" s="13"/>
      <c r="FM26" s="13"/>
      <c r="FN26" s="13"/>
      <c r="FO26" s="13"/>
      <c r="FP26" s="13"/>
      <c r="FQ26" s="13"/>
      <c r="FR26" s="13"/>
      <c r="FS26" s="13"/>
      <c r="FT26" s="13"/>
      <c r="FU26" s="13"/>
      <c r="FV26" s="13"/>
      <c r="FW26" s="13"/>
      <c r="FX26" s="13" t="s">
        <v>77</v>
      </c>
      <c r="FY26" s="13" t="s">
        <v>1464</v>
      </c>
      <c r="FZ26" s="13"/>
      <c r="GA26" s="13" t="s">
        <v>1171</v>
      </c>
      <c r="GB26" s="13"/>
      <c r="GC26" s="13"/>
      <c r="GD26" s="13"/>
      <c r="GE26" s="13"/>
      <c r="GF26" s="13"/>
      <c r="GG26" s="13"/>
      <c r="GH26" s="13"/>
      <c r="GI26" s="13"/>
      <c r="GJ26" s="13"/>
      <c r="GK26" s="13"/>
      <c r="GL26" s="13" t="s">
        <v>456</v>
      </c>
      <c r="GM26" s="13" t="s">
        <v>1465</v>
      </c>
      <c r="GN26" s="13"/>
      <c r="GO26" s="13"/>
      <c r="GP26" s="13" t="s">
        <v>408</v>
      </c>
      <c r="GQ26" s="13" t="s">
        <v>545</v>
      </c>
      <c r="GR26" s="13"/>
      <c r="GS26" s="13"/>
      <c r="GT26" s="13"/>
      <c r="GU26" s="13"/>
      <c r="GV26" s="13"/>
      <c r="GW26" s="13"/>
      <c r="GX26" s="13"/>
      <c r="GY26" s="13"/>
      <c r="GZ26" s="13"/>
      <c r="HA26" s="13"/>
      <c r="HB26" s="13"/>
      <c r="HC26" s="13"/>
      <c r="HD26" s="13"/>
      <c r="HE26" s="13"/>
      <c r="HF26" s="13"/>
      <c r="HG26" s="13"/>
      <c r="HH26" s="13" t="s">
        <v>614</v>
      </c>
      <c r="HI26" s="13"/>
      <c r="HJ26" s="13"/>
      <c r="HK26" s="13"/>
      <c r="HL26" s="13"/>
      <c r="HM26" s="13"/>
      <c r="HN26" s="13"/>
      <c r="HO26" s="13" t="s">
        <v>1466</v>
      </c>
      <c r="HP26" s="13"/>
      <c r="HQ26" s="13"/>
      <c r="HS26" s="13"/>
      <c r="HT26" s="13"/>
      <c r="HU26" s="13"/>
      <c r="HV26" s="13"/>
      <c r="HW26" s="13" t="s">
        <v>412</v>
      </c>
      <c r="HX26" s="13"/>
      <c r="HY26" s="13"/>
      <c r="HZ26" s="13"/>
      <c r="IA26" s="13"/>
      <c r="IB26" s="13"/>
      <c r="IC26" s="13"/>
      <c r="ID26" s="13"/>
      <c r="IE26" s="13"/>
      <c r="IF26" s="13"/>
      <c r="IG26" s="13" t="s">
        <v>623</v>
      </c>
      <c r="IH26" s="13"/>
      <c r="II26" s="13"/>
      <c r="IJ26" s="13"/>
      <c r="IK26" s="13"/>
      <c r="IL26" s="13"/>
      <c r="IM26" s="13"/>
      <c r="IN26" s="13"/>
      <c r="IO26" s="13" t="s">
        <v>79</v>
      </c>
      <c r="IP26" s="13"/>
      <c r="IQ26" s="13"/>
      <c r="IR26" s="13"/>
      <c r="IS26" s="13"/>
      <c r="IT26" s="13" t="s">
        <v>458</v>
      </c>
      <c r="IU26" s="13"/>
      <c r="IV26" s="13"/>
      <c r="IW26" s="13"/>
      <c r="IX26" s="13"/>
      <c r="IY26" s="13"/>
      <c r="IZ26" s="13"/>
      <c r="JA26" s="13"/>
      <c r="JB26" s="13"/>
      <c r="JC26" s="13"/>
      <c r="JD26" s="13"/>
      <c r="JE26" s="13"/>
      <c r="JF26" s="13"/>
      <c r="JG26" s="13"/>
      <c r="JH26" s="13"/>
      <c r="JI26" s="13"/>
      <c r="JJ26" s="13"/>
      <c r="JK26" s="13"/>
      <c r="JL26" s="13"/>
      <c r="JM26" s="13"/>
      <c r="JN26" s="13"/>
      <c r="JO26" s="13"/>
      <c r="JP26" s="13"/>
      <c r="JQ26" s="13"/>
      <c r="JR26" s="13"/>
      <c r="JS26" s="13"/>
      <c r="JT26" s="13"/>
      <c r="JU26" s="13"/>
      <c r="JV26" s="13"/>
      <c r="JW26" s="13" t="s">
        <v>1467</v>
      </c>
      <c r="JX26" s="13"/>
      <c r="JY26" s="13"/>
      <c r="JZ26" s="13" t="s">
        <v>78</v>
      </c>
      <c r="KA26" s="13"/>
      <c r="KB26" s="13"/>
      <c r="KC26" s="13"/>
      <c r="KD26" s="13"/>
      <c r="KE26" s="13"/>
      <c r="KF26" s="13"/>
      <c r="KG26" s="13"/>
      <c r="KH26" s="13"/>
      <c r="KI26" s="13"/>
      <c r="KJ26" s="13" t="s">
        <v>468</v>
      </c>
      <c r="KK26" s="13"/>
      <c r="KL26" s="13"/>
      <c r="KM26" s="13"/>
      <c r="KN26" s="13"/>
      <c r="KO26" s="13"/>
      <c r="KP26" s="13" t="s">
        <v>858</v>
      </c>
      <c r="KQ26" s="13"/>
      <c r="KR26" s="13"/>
      <c r="KS26" s="13"/>
      <c r="KT26" s="13"/>
      <c r="KU26" s="13"/>
      <c r="KV26" s="13"/>
      <c r="KW26" s="13"/>
      <c r="KX26" s="13"/>
      <c r="KY26" s="13"/>
      <c r="KZ26" s="13"/>
      <c r="LA26" s="13"/>
      <c r="LB26" s="13"/>
      <c r="LC26" s="13"/>
      <c r="LD26" s="13" t="s">
        <v>1210</v>
      </c>
      <c r="LE26" s="13"/>
      <c r="LF26" s="13"/>
      <c r="LG26" s="13"/>
      <c r="LH26" s="13"/>
      <c r="LI26" s="13"/>
      <c r="LJ26" s="13"/>
      <c r="LK26" s="13"/>
      <c r="LL26" s="13"/>
      <c r="LM26" s="13"/>
      <c r="LN26" s="13" t="s">
        <v>1468</v>
      </c>
      <c r="LO26" s="13"/>
      <c r="LP26" s="13"/>
      <c r="LQ26" s="13"/>
      <c r="LR26" s="13"/>
      <c r="LS26" s="13"/>
      <c r="LT26" s="13"/>
      <c r="LU26" s="13"/>
      <c r="LV26" s="13"/>
      <c r="LW26" s="13"/>
      <c r="LX26" s="13" t="s">
        <v>706</v>
      </c>
      <c r="LY26" s="13"/>
      <c r="LZ26" s="13" t="s">
        <v>503</v>
      </c>
      <c r="MA26" s="13" t="s">
        <v>1469</v>
      </c>
      <c r="MB26" s="13"/>
      <c r="MC26" s="13" t="s">
        <v>1470</v>
      </c>
      <c r="MD26" s="13"/>
      <c r="ME26" s="13"/>
      <c r="MF26" s="13" t="s">
        <v>709</v>
      </c>
      <c r="MH26" s="13" t="s">
        <v>64</v>
      </c>
      <c r="MI26" s="13"/>
      <c r="MJ26" s="13" t="s">
        <v>1412</v>
      </c>
      <c r="MK26" s="13"/>
      <c r="ML26" s="13"/>
      <c r="MM26" s="13"/>
      <c r="MN26" s="13" t="s">
        <v>709</v>
      </c>
      <c r="MO26" s="13"/>
      <c r="MP26" s="13"/>
      <c r="MQ26" s="13"/>
      <c r="MR26" s="13" t="s">
        <v>681</v>
      </c>
      <c r="MS26" s="13"/>
      <c r="MT26" s="13" t="s">
        <v>709</v>
      </c>
      <c r="MU26" s="13"/>
      <c r="MV26" s="13"/>
      <c r="MW26" s="13"/>
      <c r="MX26" s="13"/>
      <c r="MY26" s="13" t="s">
        <v>1471</v>
      </c>
      <c r="MZ26" s="13"/>
      <c r="NA26" s="13"/>
      <c r="NB26" s="13"/>
      <c r="NC26" s="13"/>
      <c r="ND26" s="13"/>
      <c r="NE26" s="13" t="s">
        <v>1472</v>
      </c>
      <c r="NF26" s="13"/>
      <c r="NG26" s="13"/>
      <c r="NH26" s="13"/>
      <c r="NI26" s="13"/>
      <c r="NJ26" s="13" t="s">
        <v>407</v>
      </c>
      <c r="NK26" s="13"/>
      <c r="NL26" s="13"/>
      <c r="NM26" s="13"/>
      <c r="NN26" s="13"/>
      <c r="NO26" s="13"/>
      <c r="NP26" s="13" t="s">
        <v>408</v>
      </c>
      <c r="NQ26" s="13"/>
      <c r="NR26" s="13"/>
      <c r="NS26" s="13"/>
      <c r="NT26" s="13"/>
      <c r="NU26" s="13"/>
      <c r="NV26" s="13"/>
      <c r="NW26" s="13"/>
      <c r="NX26" s="13" t="s">
        <v>472</v>
      </c>
      <c r="NY26" s="13" t="s">
        <v>428</v>
      </c>
      <c r="NZ26" s="13" t="s">
        <v>429</v>
      </c>
      <c r="OA26" s="13"/>
      <c r="OB26" s="13"/>
      <c r="OC26" s="13"/>
      <c r="OD26" s="13"/>
      <c r="OE26" s="13"/>
      <c r="OF26" s="13"/>
      <c r="OG26" s="13"/>
      <c r="OH26" s="13"/>
      <c r="OJ26" s="13"/>
      <c r="OK26" s="13"/>
      <c r="OL26" s="13"/>
      <c r="OM26" s="13"/>
    </row>
    <row r="27" customFormat="false" ht="15" hidden="false" customHeight="true" outlineLevel="0" collapsed="false">
      <c r="A27" s="11" t="s">
        <v>1473</v>
      </c>
      <c r="B27" s="13" t="s">
        <v>360</v>
      </c>
      <c r="C27" s="13" t="s">
        <v>1474</v>
      </c>
      <c r="D27" s="13" t="s">
        <v>1475</v>
      </c>
      <c r="E27" s="13"/>
      <c r="F27" s="11" t="s">
        <v>1078</v>
      </c>
      <c r="G27" s="13"/>
      <c r="H27" s="13"/>
      <c r="I27" s="13"/>
      <c r="J27" s="13"/>
      <c r="K27" s="13"/>
      <c r="L27" s="13"/>
      <c r="M27" s="13"/>
      <c r="N27" s="13"/>
      <c r="O27" s="13"/>
      <c r="P27" s="13"/>
      <c r="R27" s="13"/>
      <c r="S27" s="13"/>
      <c r="T27" s="13" t="s">
        <v>371</v>
      </c>
      <c r="U27" s="13"/>
      <c r="V27" s="13"/>
      <c r="W27" s="13"/>
      <c r="X27" s="13"/>
      <c r="Y27" s="13"/>
      <c r="Z27" s="13"/>
      <c r="AA27" s="13"/>
      <c r="AB27" s="13"/>
      <c r="AC27" s="13"/>
      <c r="AD27" s="13"/>
      <c r="AE27" s="13" t="s">
        <v>1146</v>
      </c>
      <c r="AF27" s="11" t="s">
        <v>1476</v>
      </c>
      <c r="AG27" s="11" t="s">
        <v>651</v>
      </c>
      <c r="AH27" s="13"/>
      <c r="AI27" s="13" t="s">
        <v>375</v>
      </c>
      <c r="AJ27" s="13" t="s">
        <v>376</v>
      </c>
      <c r="AK27" s="13" t="s">
        <v>437</v>
      </c>
      <c r="AL27" s="13" t="s">
        <v>932</v>
      </c>
      <c r="AM27" s="11" t="s">
        <v>1477</v>
      </c>
      <c r="AN27" s="13" t="s">
        <v>1478</v>
      </c>
      <c r="AO27" s="13" t="s">
        <v>1479</v>
      </c>
      <c r="AP27" s="13" t="s">
        <v>65</v>
      </c>
      <c r="AQ27" s="13" t="s">
        <v>1480</v>
      </c>
      <c r="AR27" s="13"/>
      <c r="AS27" s="13" t="s">
        <v>79</v>
      </c>
      <c r="AT27" s="11" t="s">
        <v>1481</v>
      </c>
      <c r="AU27" s="13" t="s">
        <v>1482</v>
      </c>
      <c r="AV27" s="13"/>
      <c r="AW27" s="13"/>
      <c r="AX27" s="13"/>
      <c r="AY27" s="13" t="s">
        <v>437</v>
      </c>
      <c r="AZ27" s="13" t="s">
        <v>438</v>
      </c>
      <c r="BA27" s="13" t="s">
        <v>1483</v>
      </c>
      <c r="BB27" s="13"/>
      <c r="BD27" s="13"/>
      <c r="BE27" s="13"/>
      <c r="BF27" s="13"/>
      <c r="BG27" s="13" t="s">
        <v>1484</v>
      </c>
      <c r="BH27" s="13" t="s">
        <v>1485</v>
      </c>
      <c r="BI27" s="13"/>
      <c r="BJ27" s="13" t="s">
        <v>853</v>
      </c>
      <c r="BK27" s="13"/>
      <c r="BL27" s="13"/>
      <c r="BM27" s="13"/>
      <c r="BN27" s="13"/>
      <c r="BO27" s="13"/>
      <c r="BP27" s="13"/>
      <c r="BQ27" s="13" t="s">
        <v>360</v>
      </c>
      <c r="BR27" s="13" t="s">
        <v>360</v>
      </c>
      <c r="BS27" s="13"/>
      <c r="BT27" s="13"/>
      <c r="BU27" s="13" t="s">
        <v>1486</v>
      </c>
      <c r="BV27" s="13" t="s">
        <v>360</v>
      </c>
      <c r="BW27" s="13" t="s">
        <v>360</v>
      </c>
      <c r="BX27" s="13"/>
      <c r="BY27" s="13"/>
      <c r="BZ27" s="13"/>
      <c r="CA27" s="13"/>
      <c r="CB27" s="13"/>
      <c r="CC27" s="13"/>
      <c r="CD27" s="13"/>
      <c r="CE27" s="13"/>
      <c r="CF27" s="13" t="s">
        <v>77</v>
      </c>
      <c r="CG27" s="13"/>
      <c r="CH27" s="13"/>
      <c r="CI27" s="13"/>
      <c r="CJ27" s="13"/>
      <c r="CK27" s="13"/>
      <c r="CL27" s="13"/>
      <c r="CM27" s="13"/>
      <c r="CN27" s="13"/>
      <c r="CO27" s="13"/>
      <c r="CP27" s="13"/>
      <c r="CQ27" s="13"/>
      <c r="CR27" s="13"/>
      <c r="CS27" s="13"/>
      <c r="CT27" s="13"/>
      <c r="CU27" s="13"/>
      <c r="CV27" s="13"/>
      <c r="CW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t="s">
        <v>803</v>
      </c>
      <c r="EN27" s="13" t="s">
        <v>400</v>
      </c>
      <c r="EO27" s="13"/>
      <c r="EP27" s="13" t="s">
        <v>1487</v>
      </c>
      <c r="EQ27" s="13"/>
      <c r="ER27" s="13"/>
      <c r="ES27" s="11" t="s">
        <v>1488</v>
      </c>
      <c r="ET27" s="13"/>
      <c r="EU27" s="13"/>
      <c r="EV27" s="13"/>
      <c r="EW27" s="13"/>
      <c r="EX27" s="13"/>
      <c r="EY27" s="13"/>
      <c r="EZ27" s="13"/>
      <c r="FA27" s="13"/>
      <c r="FB27" s="13"/>
      <c r="FC27" s="13"/>
      <c r="FD27" s="13"/>
      <c r="FE27" s="13"/>
      <c r="FF27" s="11" t="s">
        <v>747</v>
      </c>
      <c r="FG27" s="13"/>
      <c r="FH27" s="13" t="s">
        <v>403</v>
      </c>
      <c r="FJ27" s="13" t="s">
        <v>1489</v>
      </c>
      <c r="FK27" s="13"/>
      <c r="FL27" s="13"/>
      <c r="FM27" s="13"/>
      <c r="FN27" s="13"/>
      <c r="FO27" s="13"/>
      <c r="FP27" s="13" t="n">
        <f aca="false">2502</f>
        <v>2502</v>
      </c>
      <c r="FQ27" s="13" t="s">
        <v>1490</v>
      </c>
      <c r="FR27" s="13"/>
      <c r="FS27" s="13"/>
      <c r="FT27" s="13" t="s">
        <v>1491</v>
      </c>
      <c r="FU27" s="13"/>
      <c r="FV27" s="13"/>
      <c r="FW27" s="13"/>
      <c r="FX27" s="13" t="s">
        <v>77</v>
      </c>
      <c r="FY27" s="13"/>
      <c r="FZ27" s="13" t="n">
        <f aca="false">3814</f>
        <v>3814</v>
      </c>
      <c r="GA27" s="13" t="s">
        <v>407</v>
      </c>
      <c r="GB27" s="13"/>
      <c r="GC27" s="13" t="s">
        <v>644</v>
      </c>
      <c r="GD27" s="13"/>
      <c r="GE27" s="13"/>
      <c r="GF27" s="13" t="s">
        <v>1492</v>
      </c>
      <c r="GG27" s="13"/>
      <c r="GH27" s="13"/>
      <c r="GI27" s="13"/>
      <c r="GJ27" s="13"/>
      <c r="GK27" s="13"/>
      <c r="GL27" s="13" t="s">
        <v>456</v>
      </c>
      <c r="GM27" s="13"/>
      <c r="GN27" s="13"/>
      <c r="GO27" s="13"/>
      <c r="GP27" s="13" t="s">
        <v>408</v>
      </c>
      <c r="GQ27" s="13"/>
      <c r="GR27" s="13"/>
      <c r="GS27" s="13" t="s">
        <v>1493</v>
      </c>
      <c r="GT27" s="13"/>
      <c r="GU27" s="13"/>
      <c r="GV27" s="13"/>
      <c r="GW27" s="13"/>
      <c r="GX27" s="13"/>
      <c r="GY27" s="13"/>
      <c r="GZ27" s="13" t="s">
        <v>409</v>
      </c>
      <c r="HA27" s="13"/>
      <c r="HB27" s="13"/>
      <c r="HC27" s="13"/>
      <c r="HD27" s="13"/>
      <c r="HE27" s="13"/>
      <c r="HF27" s="13"/>
      <c r="HG27" s="13"/>
      <c r="HH27" s="13" t="s">
        <v>1116</v>
      </c>
      <c r="HI27" s="13"/>
      <c r="HJ27" s="13"/>
      <c r="HK27" s="13"/>
      <c r="HL27" s="13"/>
      <c r="HM27" s="13"/>
      <c r="HN27" s="13"/>
      <c r="HO27" s="13"/>
      <c r="HP27" s="13"/>
      <c r="HQ27" s="13"/>
      <c r="HS27" s="13"/>
      <c r="HT27" s="13"/>
      <c r="HU27" s="13"/>
      <c r="HV27" s="13"/>
      <c r="HW27" s="13" t="s">
        <v>412</v>
      </c>
      <c r="HX27" s="13"/>
      <c r="HY27" s="13"/>
      <c r="HZ27" s="13"/>
      <c r="IA27" s="13"/>
      <c r="IB27" s="13"/>
      <c r="IC27" s="13"/>
      <c r="ID27" s="13"/>
      <c r="IE27" s="13"/>
      <c r="IF27" s="13"/>
      <c r="IG27" s="13" t="s">
        <v>623</v>
      </c>
      <c r="IH27" s="13"/>
      <c r="II27" s="13"/>
      <c r="IJ27" s="13"/>
      <c r="IK27" s="13"/>
      <c r="IL27" s="13"/>
      <c r="IM27" s="13"/>
      <c r="IN27" s="13"/>
      <c r="IO27" s="11" t="s">
        <v>1494</v>
      </c>
      <c r="IP27" s="13" t="s">
        <v>65</v>
      </c>
      <c r="IQ27" s="13"/>
      <c r="IR27" s="13"/>
      <c r="IS27" s="13"/>
      <c r="IT27" s="13"/>
      <c r="IU27" s="13"/>
      <c r="IV27" s="13"/>
      <c r="IW27" s="13"/>
      <c r="IX27" s="13"/>
      <c r="IY27" s="13"/>
      <c r="IZ27" s="13"/>
      <c r="JA27" s="13"/>
      <c r="JB27" s="13"/>
      <c r="JC27" s="13"/>
      <c r="JD27" s="13"/>
      <c r="JE27" s="13"/>
      <c r="JF27" s="13"/>
      <c r="JG27" s="13"/>
      <c r="JH27" s="13"/>
      <c r="JI27" s="13"/>
      <c r="JJ27" s="13"/>
      <c r="JK27" s="13"/>
      <c r="JL27" s="13"/>
      <c r="JM27" s="13"/>
      <c r="JN27" s="13"/>
      <c r="JO27" s="13"/>
      <c r="JP27" s="13"/>
      <c r="JQ27" s="13"/>
      <c r="JR27" s="13"/>
      <c r="JS27" s="13"/>
      <c r="JT27" s="13"/>
      <c r="JU27" s="13" t="s">
        <v>1495</v>
      </c>
      <c r="JV27" s="13"/>
      <c r="JW27" s="13"/>
      <c r="JX27" s="13"/>
      <c r="JY27" s="13"/>
      <c r="JZ27" s="11" t="s">
        <v>1496</v>
      </c>
      <c r="KA27" s="13"/>
      <c r="KB27" s="13"/>
      <c r="KC27" s="13"/>
      <c r="KD27" s="13"/>
      <c r="KE27" s="13"/>
      <c r="KF27" s="13"/>
      <c r="KG27" s="13"/>
      <c r="KH27" s="13"/>
      <c r="KI27" s="13"/>
      <c r="KJ27" s="13" t="s">
        <v>1497</v>
      </c>
      <c r="KK27" s="13"/>
      <c r="KL27" s="13"/>
      <c r="KM27" s="13"/>
      <c r="KN27" s="13" t="s">
        <v>1498</v>
      </c>
      <c r="KO27" s="13"/>
      <c r="KP27" s="13"/>
      <c r="KQ27" s="13"/>
      <c r="KR27" s="13"/>
      <c r="KS27" s="13"/>
      <c r="KT27" s="13"/>
      <c r="KU27" s="13"/>
      <c r="KV27" s="13"/>
      <c r="KW27" s="13"/>
      <c r="KX27" s="13"/>
      <c r="KY27" s="13"/>
      <c r="KZ27" s="13"/>
      <c r="LA27" s="13"/>
      <c r="LB27" s="13"/>
      <c r="LC27" s="13"/>
      <c r="LD27" s="13"/>
      <c r="LE27" s="13"/>
      <c r="LF27" s="13"/>
      <c r="LG27" s="13"/>
      <c r="LH27" s="13"/>
      <c r="LI27" s="13"/>
      <c r="LJ27" s="13"/>
      <c r="LK27" s="13"/>
      <c r="LL27" s="13"/>
      <c r="LM27" s="13"/>
      <c r="LN27" s="13"/>
      <c r="LO27" s="13"/>
      <c r="LP27" s="13"/>
      <c r="LQ27" s="13"/>
      <c r="LR27" s="13"/>
      <c r="LS27" s="13"/>
      <c r="LT27" s="13"/>
      <c r="LU27" s="13"/>
      <c r="LV27" s="13"/>
      <c r="LW27" s="13"/>
      <c r="LX27" s="13"/>
      <c r="LY27" s="13" t="s">
        <v>1499</v>
      </c>
      <c r="LZ27" s="13" t="s">
        <v>1500</v>
      </c>
      <c r="MA27" s="13" t="s">
        <v>1501</v>
      </c>
      <c r="MB27" s="13" t="s">
        <v>503</v>
      </c>
      <c r="MC27" s="13" t="s">
        <v>1502</v>
      </c>
      <c r="MD27" s="13"/>
      <c r="ME27" s="13"/>
      <c r="MF27" s="13"/>
      <c r="MH27" s="13"/>
      <c r="MI27" s="13"/>
      <c r="MJ27" s="13"/>
      <c r="MK27" s="13"/>
      <c r="ML27" s="13"/>
      <c r="MM27" s="13"/>
      <c r="MN27" s="13"/>
      <c r="MO27" s="13"/>
      <c r="MP27" s="13"/>
      <c r="MQ27" s="13"/>
      <c r="MR27" s="13" t="s">
        <v>681</v>
      </c>
      <c r="MS27" s="13"/>
      <c r="MT27" s="13"/>
      <c r="MU27" s="13"/>
      <c r="MV27" s="13"/>
      <c r="MW27" s="13"/>
      <c r="MX27" s="13" t="s">
        <v>828</v>
      </c>
      <c r="MY27" s="13" t="s">
        <v>1503</v>
      </c>
      <c r="MZ27" s="13" t="s">
        <v>1504</v>
      </c>
      <c r="NA27" s="13" t="s">
        <v>1505</v>
      </c>
      <c r="NB27" s="13"/>
      <c r="NC27" s="13" t="s">
        <v>1506</v>
      </c>
      <c r="ND27" s="13"/>
      <c r="NE27" s="13" t="s">
        <v>858</v>
      </c>
      <c r="NF27" s="13"/>
      <c r="NG27" s="13"/>
      <c r="NH27" s="13"/>
      <c r="NI27" s="13"/>
      <c r="NJ27" s="13" t="s">
        <v>407</v>
      </c>
      <c r="NK27" s="13" t="s">
        <v>1507</v>
      </c>
      <c r="NL27" s="13"/>
      <c r="NM27" s="13"/>
      <c r="NN27" s="13"/>
      <c r="NO27" s="13"/>
      <c r="NP27" s="13" t="s">
        <v>408</v>
      </c>
      <c r="NQ27" s="11" t="s">
        <v>1508</v>
      </c>
      <c r="NR27" s="13"/>
      <c r="NS27" s="13"/>
      <c r="NT27" s="13"/>
      <c r="NU27" s="13"/>
      <c r="NV27" s="13"/>
      <c r="NW27" s="13"/>
      <c r="NX27" s="13" t="s">
        <v>472</v>
      </c>
      <c r="NY27" s="13" t="s">
        <v>428</v>
      </c>
      <c r="NZ27" s="13" t="s">
        <v>429</v>
      </c>
      <c r="OA27" s="13"/>
      <c r="OB27" s="13"/>
      <c r="OC27" s="13"/>
      <c r="OD27" s="13"/>
      <c r="OE27" s="13"/>
      <c r="OF27" s="13" t="s">
        <v>1498</v>
      </c>
      <c r="OG27" s="13"/>
      <c r="OH27" s="13"/>
      <c r="OJ27" s="13"/>
      <c r="OK27" s="13"/>
      <c r="OL27" s="13"/>
      <c r="OM27" s="13"/>
    </row>
    <row r="28" customFormat="false" ht="14.25" hidden="false" customHeight="true" outlineLevel="0" collapsed="false">
      <c r="A28" s="13" t="s">
        <v>1509</v>
      </c>
      <c r="B28" s="13" t="s">
        <v>360</v>
      </c>
      <c r="C28" s="13" t="s">
        <v>1510</v>
      </c>
      <c r="D28" s="13" t="s">
        <v>516</v>
      </c>
      <c r="E28" s="13" t="s">
        <v>1511</v>
      </c>
      <c r="F28" s="13" t="s">
        <v>360</v>
      </c>
      <c r="G28" s="13"/>
      <c r="H28" s="13"/>
      <c r="I28" s="13"/>
      <c r="J28" s="13"/>
      <c r="K28" s="13"/>
      <c r="L28" s="13" t="s">
        <v>1512</v>
      </c>
      <c r="M28" s="13"/>
      <c r="N28" s="13" t="s">
        <v>1513</v>
      </c>
      <c r="O28" s="13"/>
      <c r="P28" s="13"/>
      <c r="R28" s="14" t="s">
        <v>966</v>
      </c>
      <c r="S28" s="13"/>
      <c r="T28" s="13" t="s">
        <v>1514</v>
      </c>
      <c r="U28" s="13" t="s">
        <v>1515</v>
      </c>
      <c r="V28" s="13" t="s">
        <v>1516</v>
      </c>
      <c r="W28" s="13" t="s">
        <v>563</v>
      </c>
      <c r="X28" s="11" t="s">
        <v>1517</v>
      </c>
      <c r="Y28" s="13"/>
      <c r="Z28" s="13"/>
      <c r="AA28" s="13"/>
      <c r="AB28" s="13"/>
      <c r="AC28" s="13" t="s">
        <v>1518</v>
      </c>
      <c r="AD28" s="13"/>
      <c r="AE28" s="11" t="s">
        <v>435</v>
      </c>
      <c r="AF28" s="11" t="s">
        <v>1519</v>
      </c>
      <c r="AG28" s="11" t="s">
        <v>1520</v>
      </c>
      <c r="AH28" s="13" t="s">
        <v>1521</v>
      </c>
      <c r="AI28" s="13" t="s">
        <v>375</v>
      </c>
      <c r="AJ28" s="13" t="s">
        <v>376</v>
      </c>
      <c r="AK28" s="13" t="s">
        <v>377</v>
      </c>
      <c r="AL28" s="13" t="s">
        <v>438</v>
      </c>
      <c r="AM28" s="11" t="s">
        <v>1522</v>
      </c>
      <c r="AN28" s="13" t="s">
        <v>1523</v>
      </c>
      <c r="AO28" s="11" t="s">
        <v>1524</v>
      </c>
      <c r="AP28" s="13"/>
      <c r="AQ28" s="13" t="s">
        <v>1525</v>
      </c>
      <c r="AR28" s="13"/>
      <c r="AS28" s="13"/>
      <c r="AT28" s="13"/>
      <c r="AU28" s="13"/>
      <c r="AV28" s="13"/>
      <c r="AW28" s="13"/>
      <c r="AX28" s="13"/>
      <c r="AY28" s="13" t="s">
        <v>437</v>
      </c>
      <c r="AZ28" s="13" t="s">
        <v>1526</v>
      </c>
      <c r="BA28" s="13"/>
      <c r="BB28" s="13" t="s">
        <v>1527</v>
      </c>
      <c r="BD28" s="13"/>
      <c r="BE28" s="13"/>
      <c r="BF28" s="13"/>
      <c r="BG28" s="11" t="s">
        <v>1528</v>
      </c>
      <c r="BH28" s="13" t="s">
        <v>1529</v>
      </c>
      <c r="BI28" s="13"/>
      <c r="BJ28" s="13"/>
      <c r="BK28" s="13" t="s">
        <v>1212</v>
      </c>
      <c r="BL28" s="13"/>
      <c r="BM28" s="13"/>
      <c r="BN28" s="13"/>
      <c r="BO28" s="13"/>
      <c r="BP28" s="13"/>
      <c r="BQ28" s="13" t="s">
        <v>360</v>
      </c>
      <c r="BR28" s="13" t="s">
        <v>360</v>
      </c>
      <c r="BS28" s="13"/>
      <c r="BT28" s="13"/>
      <c r="BU28" s="13" t="s">
        <v>1530</v>
      </c>
      <c r="BV28" s="13" t="s">
        <v>360</v>
      </c>
      <c r="BW28" s="13" t="s">
        <v>360</v>
      </c>
      <c r="BX28" s="13"/>
      <c r="BY28" s="13"/>
      <c r="BZ28" s="13"/>
      <c r="CA28" s="13"/>
      <c r="CB28" s="13"/>
      <c r="CC28" s="13"/>
      <c r="CD28" s="13"/>
      <c r="CE28" s="13"/>
      <c r="CF28" s="13" t="s">
        <v>77</v>
      </c>
      <c r="CG28" s="13"/>
      <c r="CH28" s="13"/>
      <c r="CI28" s="13"/>
      <c r="CJ28" s="13"/>
      <c r="CK28" s="13"/>
      <c r="CL28" s="13"/>
      <c r="CM28" s="13"/>
      <c r="CN28" s="13"/>
      <c r="CO28" s="13"/>
      <c r="CP28" s="13"/>
      <c r="CQ28" s="13"/>
      <c r="CR28" s="13"/>
      <c r="CS28" s="13"/>
      <c r="CT28" s="13"/>
      <c r="CU28" s="13"/>
      <c r="CV28" s="13"/>
      <c r="CW28" s="13"/>
      <c r="CY28" s="13"/>
      <c r="CZ28" s="13"/>
      <c r="DA28" s="13"/>
      <c r="DB28" s="13" t="s">
        <v>1046</v>
      </c>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t="s">
        <v>491</v>
      </c>
      <c r="EN28" s="13" t="s">
        <v>400</v>
      </c>
      <c r="EO28" s="13" t="s">
        <v>1531</v>
      </c>
      <c r="EP28" s="13"/>
      <c r="EQ28" s="13"/>
      <c r="ER28" s="13"/>
      <c r="ES28" s="11" t="s">
        <v>1532</v>
      </c>
      <c r="ET28" s="13"/>
      <c r="EU28" s="13"/>
      <c r="EV28" s="13"/>
      <c r="EW28" s="13"/>
      <c r="EX28" s="13"/>
      <c r="EY28" s="13"/>
      <c r="EZ28" s="13"/>
      <c r="FA28" s="13"/>
      <c r="FB28" s="13"/>
      <c r="FC28" s="13"/>
      <c r="FD28" s="13"/>
      <c r="FE28" s="13"/>
      <c r="FF28" s="13" t="s">
        <v>112</v>
      </c>
      <c r="FG28" s="13" t="s">
        <v>864</v>
      </c>
      <c r="FH28" s="13" t="s">
        <v>403</v>
      </c>
      <c r="FJ28" s="13" t="s">
        <v>1533</v>
      </c>
      <c r="FK28" s="13"/>
      <c r="FL28" s="13"/>
      <c r="FM28" s="13"/>
      <c r="FN28" s="13"/>
      <c r="FO28" s="13"/>
      <c r="FP28" s="13" t="s">
        <v>1534</v>
      </c>
      <c r="FQ28" s="13"/>
      <c r="FR28" s="13"/>
      <c r="FS28" s="13"/>
      <c r="FT28" s="11" t="s">
        <v>1535</v>
      </c>
      <c r="FU28" s="13" t="s">
        <v>1536</v>
      </c>
      <c r="FV28" s="13" t="s">
        <v>1537</v>
      </c>
      <c r="FW28" s="13"/>
      <c r="FX28" s="13" t="s">
        <v>77</v>
      </c>
      <c r="FY28" s="13"/>
      <c r="FZ28" s="13" t="s">
        <v>1538</v>
      </c>
      <c r="GA28" s="13" t="s">
        <v>407</v>
      </c>
      <c r="GB28" s="13"/>
      <c r="GC28" s="13"/>
      <c r="GD28" s="13"/>
      <c r="GE28" s="13"/>
      <c r="GF28" s="13"/>
      <c r="GG28" s="13"/>
      <c r="GH28" s="13"/>
      <c r="GI28" s="13"/>
      <c r="GJ28" s="13"/>
      <c r="GK28" s="13"/>
      <c r="GL28" s="13" t="s">
        <v>407</v>
      </c>
      <c r="GM28" s="13" t="s">
        <v>1539</v>
      </c>
      <c r="GN28" s="13"/>
      <c r="GO28" s="13"/>
      <c r="GP28" s="13" t="s">
        <v>408</v>
      </c>
      <c r="GQ28" s="13"/>
      <c r="GR28" s="13"/>
      <c r="GS28" s="13"/>
      <c r="GT28" s="13"/>
      <c r="GU28" s="13"/>
      <c r="GV28" s="13"/>
      <c r="GW28" s="13"/>
      <c r="GX28" s="13"/>
      <c r="GY28" s="13"/>
      <c r="GZ28" s="13"/>
      <c r="HA28" s="13" t="s">
        <v>904</v>
      </c>
      <c r="HB28" s="13"/>
      <c r="HC28" s="13"/>
      <c r="HD28" s="13"/>
      <c r="HE28" s="13"/>
      <c r="HF28" s="13"/>
      <c r="HG28" s="13"/>
      <c r="HH28" s="13" t="s">
        <v>408</v>
      </c>
      <c r="HI28" s="13"/>
      <c r="HJ28" s="13"/>
      <c r="HK28" s="13"/>
      <c r="HL28" s="13"/>
      <c r="HM28" s="13"/>
      <c r="HN28" s="13"/>
      <c r="HO28" s="13"/>
      <c r="HP28" s="13"/>
      <c r="HQ28" s="13"/>
      <c r="HS28" s="13"/>
      <c r="HT28" s="13"/>
      <c r="HU28" s="13"/>
      <c r="HV28" s="13"/>
      <c r="HW28" s="13" t="s">
        <v>1540</v>
      </c>
      <c r="HX28" s="13"/>
      <c r="HY28" s="13"/>
      <c r="HZ28" s="13"/>
      <c r="IA28" s="13"/>
      <c r="IB28" s="13"/>
      <c r="IC28" s="13"/>
      <c r="ID28" s="13"/>
      <c r="IE28" s="13"/>
      <c r="IF28" s="13"/>
      <c r="IG28" s="13" t="s">
        <v>623</v>
      </c>
      <c r="IH28" s="13"/>
      <c r="II28" s="13"/>
      <c r="IJ28" s="13"/>
      <c r="IK28" s="13"/>
      <c r="IL28" s="13"/>
      <c r="IM28" s="13"/>
      <c r="IN28" s="13"/>
      <c r="IO28" s="13"/>
      <c r="IP28" s="13"/>
      <c r="IQ28" s="13"/>
      <c r="IR28" s="13"/>
      <c r="IS28" s="13"/>
      <c r="IT28" s="13"/>
      <c r="IU28" s="13"/>
      <c r="IV28" s="13"/>
      <c r="IW28" s="13"/>
      <c r="IX28" s="13"/>
      <c r="IY28" s="13"/>
      <c r="IZ28" s="13"/>
      <c r="JA28" s="13"/>
      <c r="JB28" s="13"/>
      <c r="JC28" s="13"/>
      <c r="JD28" s="13"/>
      <c r="JE28" s="13"/>
      <c r="JF28" s="13"/>
      <c r="JG28" s="13"/>
      <c r="JH28" s="13"/>
      <c r="JI28" s="13"/>
      <c r="JJ28" s="13"/>
      <c r="JK28" s="13"/>
      <c r="JL28" s="13"/>
      <c r="JM28" s="13"/>
      <c r="JN28" s="13"/>
      <c r="JO28" s="13"/>
      <c r="JP28" s="13"/>
      <c r="JQ28" s="13"/>
      <c r="JR28" s="13"/>
      <c r="JS28" s="13"/>
      <c r="JT28" s="13"/>
      <c r="JU28" s="11" t="s">
        <v>1541</v>
      </c>
      <c r="JV28" s="13"/>
      <c r="JW28" s="11" t="s">
        <v>1542</v>
      </c>
      <c r="JX28" s="13"/>
      <c r="JY28" s="13"/>
      <c r="JZ28" s="11" t="s">
        <v>1543</v>
      </c>
      <c r="KA28" s="13"/>
      <c r="KB28" s="13"/>
      <c r="KC28" s="13"/>
      <c r="KD28" s="13"/>
      <c r="KE28" s="13"/>
      <c r="KF28" s="13" t="s">
        <v>1544</v>
      </c>
      <c r="KG28" s="13"/>
      <c r="KH28" s="13"/>
      <c r="KI28" s="13"/>
      <c r="KJ28" s="13"/>
      <c r="KK28" s="13"/>
      <c r="KL28" s="13"/>
      <c r="KM28" s="13"/>
      <c r="KN28" s="13"/>
      <c r="KO28" s="13"/>
      <c r="KP28" s="13"/>
      <c r="KQ28" s="13"/>
      <c r="KR28" s="13"/>
      <c r="KS28" s="13"/>
      <c r="KT28" s="13" t="s">
        <v>1545</v>
      </c>
      <c r="KU28" s="13"/>
      <c r="KV28" s="13"/>
      <c r="KW28" s="13"/>
      <c r="KX28" s="13"/>
      <c r="KY28" s="13"/>
      <c r="KZ28" s="13"/>
      <c r="LA28" s="13"/>
      <c r="LB28" s="11" t="s">
        <v>1546</v>
      </c>
      <c r="LC28" s="13"/>
      <c r="LD28" s="13" t="s">
        <v>1547</v>
      </c>
      <c r="LE28" s="13"/>
      <c r="LF28" s="13"/>
      <c r="LG28" s="13"/>
      <c r="LH28" s="13"/>
      <c r="LI28" s="13"/>
      <c r="LJ28" s="13"/>
      <c r="LK28" s="13"/>
      <c r="LL28" s="13"/>
      <c r="LM28" s="13"/>
      <c r="LN28" s="13" t="s">
        <v>1548</v>
      </c>
      <c r="LO28" s="13"/>
      <c r="LP28" s="13"/>
      <c r="LQ28" s="13" t="s">
        <v>1549</v>
      </c>
      <c r="LR28" s="13"/>
      <c r="LS28" s="13" t="n">
        <f aca="false">3456</f>
        <v>3456</v>
      </c>
      <c r="LT28" s="13"/>
      <c r="LU28" s="13"/>
      <c r="LV28" s="13"/>
      <c r="LW28" s="13"/>
      <c r="LX28" s="13"/>
      <c r="LY28" s="13"/>
      <c r="LZ28" s="13"/>
      <c r="MA28" s="13" t="s">
        <v>1550</v>
      </c>
      <c r="MB28" s="13" t="s">
        <v>879</v>
      </c>
      <c r="MC28" s="13" t="s">
        <v>1551</v>
      </c>
      <c r="MD28" s="13" t="s">
        <v>1113</v>
      </c>
      <c r="ME28" s="13"/>
      <c r="MF28" s="13" t="s">
        <v>1552</v>
      </c>
      <c r="MH28" s="11" t="s">
        <v>1553</v>
      </c>
      <c r="MI28" s="13"/>
      <c r="MJ28" s="13"/>
      <c r="MK28" s="13"/>
      <c r="ML28" s="13"/>
      <c r="MM28" s="13"/>
      <c r="MN28" s="13"/>
      <c r="MO28" s="13"/>
      <c r="MP28" s="13"/>
      <c r="MQ28" s="13"/>
      <c r="MR28" s="13" t="s">
        <v>466</v>
      </c>
      <c r="MS28" s="13"/>
      <c r="MT28" s="13"/>
      <c r="MU28" s="13"/>
      <c r="MV28" s="13"/>
      <c r="MW28" s="13"/>
      <c r="MX28" s="13"/>
      <c r="MY28" s="13" t="s">
        <v>1554</v>
      </c>
      <c r="MZ28" s="14" t="s">
        <v>1555</v>
      </c>
      <c r="NA28" s="13" t="s">
        <v>1539</v>
      </c>
      <c r="NB28" s="13"/>
      <c r="NC28" s="13" t="s">
        <v>1556</v>
      </c>
      <c r="ND28" s="13"/>
      <c r="NE28" s="13"/>
      <c r="NF28" s="13"/>
      <c r="NG28" s="13"/>
      <c r="NH28" s="13"/>
      <c r="NI28" s="11" t="s">
        <v>1557</v>
      </c>
      <c r="NJ28" s="13" t="s">
        <v>407</v>
      </c>
      <c r="NK28" s="13" t="s">
        <v>1558</v>
      </c>
      <c r="NL28" s="13"/>
      <c r="NM28" s="13"/>
      <c r="NN28" s="13"/>
      <c r="NO28" s="13"/>
      <c r="NP28" s="13" t="s">
        <v>408</v>
      </c>
      <c r="NQ28" s="13"/>
      <c r="NR28" s="13"/>
      <c r="NS28" s="13"/>
      <c r="NT28" s="13"/>
      <c r="NU28" s="13"/>
      <c r="NV28" s="13"/>
      <c r="NW28" s="13"/>
      <c r="NX28" s="13" t="s">
        <v>472</v>
      </c>
      <c r="NY28" s="13" t="s">
        <v>428</v>
      </c>
      <c r="NZ28" s="13" t="s">
        <v>429</v>
      </c>
      <c r="OA28" s="13"/>
      <c r="OB28" s="13"/>
      <c r="OC28" s="13"/>
      <c r="OD28" s="13"/>
      <c r="OE28" s="13"/>
      <c r="OF28" s="13"/>
      <c r="OG28" s="13"/>
      <c r="OH28" s="13"/>
      <c r="OJ28" s="13"/>
      <c r="OK28" s="13"/>
      <c r="OL28" s="13"/>
      <c r="OM28" s="13"/>
    </row>
    <row r="29" customFormat="false" ht="14.25" hidden="false" customHeight="true" outlineLevel="0" collapsed="false">
      <c r="A29" s="13" t="s">
        <v>1559</v>
      </c>
      <c r="B29" s="13" t="s">
        <v>360</v>
      </c>
      <c r="C29" s="13" t="s">
        <v>1560</v>
      </c>
      <c r="D29" s="13" t="s">
        <v>1561</v>
      </c>
      <c r="E29" s="13" t="s">
        <v>1562</v>
      </c>
      <c r="F29" s="13" t="s">
        <v>360</v>
      </c>
      <c r="G29" s="13"/>
      <c r="H29" s="13"/>
      <c r="I29" s="13"/>
      <c r="J29" s="13"/>
      <c r="K29" s="13"/>
      <c r="L29" s="13" t="s">
        <v>1563</v>
      </c>
      <c r="M29" s="13"/>
      <c r="N29" s="13" t="s">
        <v>785</v>
      </c>
      <c r="O29" s="13"/>
      <c r="P29" s="13"/>
      <c r="R29" s="13" t="s">
        <v>370</v>
      </c>
      <c r="S29" s="13"/>
      <c r="T29" s="13" t="s">
        <v>371</v>
      </c>
      <c r="U29" s="13"/>
      <c r="V29" s="13"/>
      <c r="W29" s="13"/>
      <c r="X29" s="13"/>
      <c r="Y29" s="13"/>
      <c r="Z29" s="13"/>
      <c r="AA29" s="13"/>
      <c r="AB29" s="13"/>
      <c r="AC29" s="13" t="s">
        <v>458</v>
      </c>
      <c r="AD29" s="13"/>
      <c r="AE29" s="11" t="s">
        <v>372</v>
      </c>
      <c r="AF29" s="11" t="s">
        <v>1564</v>
      </c>
      <c r="AG29" s="11" t="s">
        <v>1565</v>
      </c>
      <c r="AH29" s="13"/>
      <c r="AI29" s="13" t="s">
        <v>375</v>
      </c>
      <c r="AJ29" s="13" t="s">
        <v>376</v>
      </c>
      <c r="AK29" s="13" t="s">
        <v>437</v>
      </c>
      <c r="AL29" s="13" t="s">
        <v>438</v>
      </c>
      <c r="AM29" s="11" t="s">
        <v>1566</v>
      </c>
      <c r="AN29" s="11" t="s">
        <v>1567</v>
      </c>
      <c r="AO29" s="13" t="s">
        <v>1568</v>
      </c>
      <c r="AP29" s="13"/>
      <c r="AQ29" s="13" t="s">
        <v>1569</v>
      </c>
      <c r="AR29" s="13" t="s">
        <v>1570</v>
      </c>
      <c r="AS29" s="13" t="s">
        <v>1571</v>
      </c>
      <c r="AT29" s="11" t="s">
        <v>1572</v>
      </c>
      <c r="AU29" s="11" t="s">
        <v>1573</v>
      </c>
      <c r="AV29" s="13" t="s">
        <v>1574</v>
      </c>
      <c r="AW29" s="13"/>
      <c r="AX29" s="13" t="s">
        <v>1575</v>
      </c>
      <c r="AY29" s="13" t="s">
        <v>437</v>
      </c>
      <c r="AZ29" s="13" t="s">
        <v>1576</v>
      </c>
      <c r="BA29" s="11" t="s">
        <v>1577</v>
      </c>
      <c r="BB29" s="13" t="s">
        <v>1578</v>
      </c>
      <c r="BD29" s="11" t="s">
        <v>1579</v>
      </c>
      <c r="BE29" s="13" t="s">
        <v>1580</v>
      </c>
      <c r="BF29" s="13"/>
      <c r="BG29" s="13" t="s">
        <v>1581</v>
      </c>
      <c r="BH29" s="13" t="s">
        <v>1582</v>
      </c>
      <c r="BI29" s="13"/>
      <c r="BJ29" s="13" t="s">
        <v>63</v>
      </c>
      <c r="BK29" s="13" t="s">
        <v>1435</v>
      </c>
      <c r="BL29" s="13"/>
      <c r="BM29" s="13"/>
      <c r="BN29" s="13"/>
      <c r="BO29" s="13"/>
      <c r="BP29" s="13"/>
      <c r="BQ29" s="13" t="s">
        <v>1583</v>
      </c>
      <c r="BR29" s="13" t="s">
        <v>360</v>
      </c>
      <c r="BS29" s="13" t="s">
        <v>1584</v>
      </c>
      <c r="BT29" s="13"/>
      <c r="BU29" s="13" t="s">
        <v>360</v>
      </c>
      <c r="BV29" s="13" t="s">
        <v>360</v>
      </c>
      <c r="BW29" s="13" t="s">
        <v>360</v>
      </c>
      <c r="BX29" s="13"/>
      <c r="BY29" s="13"/>
      <c r="BZ29" s="13"/>
      <c r="CA29" s="13"/>
      <c r="CB29" s="13"/>
      <c r="CC29" s="13"/>
      <c r="CD29" s="13"/>
      <c r="CE29" s="13"/>
      <c r="CF29" s="13" t="s">
        <v>77</v>
      </c>
      <c r="CG29" s="13"/>
      <c r="CH29" s="13"/>
      <c r="CI29" s="13"/>
      <c r="CJ29" s="13"/>
      <c r="CK29" s="13"/>
      <c r="CL29" s="13"/>
      <c r="CM29" s="13" t="s">
        <v>1585</v>
      </c>
      <c r="CN29" s="13" t="s">
        <v>623</v>
      </c>
      <c r="CO29" s="13" t="s">
        <v>942</v>
      </c>
      <c r="CP29" s="13"/>
      <c r="CQ29" s="13"/>
      <c r="CR29" s="13"/>
      <c r="CS29" s="11" t="s">
        <v>1586</v>
      </c>
      <c r="CT29" s="13"/>
      <c r="CU29" s="13"/>
      <c r="CV29" s="13"/>
      <c r="CW29" s="13"/>
      <c r="CY29" s="13"/>
      <c r="CZ29" s="13"/>
      <c r="DA29" s="13"/>
      <c r="DB29" s="13" t="s">
        <v>1587</v>
      </c>
      <c r="DC29" s="13" t="s">
        <v>1588</v>
      </c>
      <c r="DD29" s="13" t="s">
        <v>395</v>
      </c>
      <c r="DE29" s="13" t="s">
        <v>1589</v>
      </c>
      <c r="DF29" s="11" t="s">
        <v>1590</v>
      </c>
      <c r="DG29" s="13" t="s">
        <v>1591</v>
      </c>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t="s">
        <v>1592</v>
      </c>
      <c r="EN29" s="13" t="s">
        <v>744</v>
      </c>
      <c r="EO29" s="13"/>
      <c r="EP29" s="13"/>
      <c r="EQ29" s="13"/>
      <c r="ER29" s="13"/>
      <c r="ES29" s="11" t="s">
        <v>1593</v>
      </c>
      <c r="ET29" s="13"/>
      <c r="EU29" s="13"/>
      <c r="EV29" s="13"/>
      <c r="EW29" s="13"/>
      <c r="EX29" s="11" t="s">
        <v>1594</v>
      </c>
      <c r="EY29" s="13" t="s">
        <v>1595</v>
      </c>
      <c r="EZ29" s="13"/>
      <c r="FA29" s="13"/>
      <c r="FB29" s="13"/>
      <c r="FC29" s="13"/>
      <c r="FD29" s="13"/>
      <c r="FE29" s="13"/>
      <c r="FF29" s="13" t="s">
        <v>112</v>
      </c>
      <c r="FG29" s="13" t="s">
        <v>864</v>
      </c>
      <c r="FH29" s="13" t="s">
        <v>403</v>
      </c>
      <c r="FJ29" s="13" t="s">
        <v>1596</v>
      </c>
      <c r="FK29" s="13"/>
      <c r="FL29" s="13"/>
      <c r="FM29" s="13" t="s">
        <v>1298</v>
      </c>
      <c r="FN29" s="13"/>
      <c r="FO29" s="13"/>
      <c r="FP29" s="13" t="s">
        <v>1597</v>
      </c>
      <c r="FQ29" s="13"/>
      <c r="FR29" s="13"/>
      <c r="FS29" s="13"/>
      <c r="FT29" s="11" t="s">
        <v>1598</v>
      </c>
      <c r="FU29" s="13"/>
      <c r="FV29" s="13"/>
      <c r="FW29" s="13"/>
      <c r="FX29" s="13" t="s">
        <v>77</v>
      </c>
      <c r="FY29" s="13"/>
      <c r="FZ29" s="13" t="s">
        <v>1599</v>
      </c>
      <c r="GA29" s="13" t="s">
        <v>614</v>
      </c>
      <c r="GB29" s="13"/>
      <c r="GC29" s="13"/>
      <c r="GD29" s="13"/>
      <c r="GE29" s="13"/>
      <c r="GF29" s="13"/>
      <c r="GG29" s="13"/>
      <c r="GH29" s="13"/>
      <c r="GI29" s="13"/>
      <c r="GJ29" s="13"/>
      <c r="GK29" s="13"/>
      <c r="GL29" s="13" t="s">
        <v>407</v>
      </c>
      <c r="GM29" s="13" t="s">
        <v>1600</v>
      </c>
      <c r="GN29" s="13"/>
      <c r="GO29" s="13"/>
      <c r="GP29" s="13" t="s">
        <v>408</v>
      </c>
      <c r="GQ29" s="13" t="s">
        <v>1601</v>
      </c>
      <c r="GR29" s="13"/>
      <c r="GS29" s="13"/>
      <c r="GT29" s="13"/>
      <c r="GU29" s="13"/>
      <c r="GV29" s="13"/>
      <c r="GW29" s="11" t="s">
        <v>1602</v>
      </c>
      <c r="GX29" s="13"/>
      <c r="GY29" s="13"/>
      <c r="GZ29" s="13"/>
      <c r="HA29" s="13" t="s">
        <v>1603</v>
      </c>
      <c r="HB29" s="13"/>
      <c r="HC29" s="13"/>
      <c r="HD29" s="13"/>
      <c r="HE29" s="13" t="s">
        <v>807</v>
      </c>
      <c r="HF29" s="13" t="s">
        <v>1604</v>
      </c>
      <c r="HG29" s="13"/>
      <c r="HH29" s="13"/>
      <c r="HI29" s="13" t="s">
        <v>550</v>
      </c>
      <c r="HJ29" s="13"/>
      <c r="HK29" s="13"/>
      <c r="HL29" s="13"/>
      <c r="HM29" s="13"/>
      <c r="HN29" s="13"/>
      <c r="HO29" s="13"/>
      <c r="HP29" s="13"/>
      <c r="HQ29" s="13"/>
      <c r="HS29" s="13"/>
      <c r="HT29" s="13"/>
      <c r="HU29" s="13"/>
      <c r="HV29" s="13"/>
      <c r="HW29" s="13" t="s">
        <v>412</v>
      </c>
      <c r="HX29" s="11" t="s">
        <v>1605</v>
      </c>
      <c r="HY29" s="13"/>
      <c r="HZ29" s="13"/>
      <c r="IA29" s="13"/>
      <c r="IB29" s="13"/>
      <c r="IC29" s="13"/>
      <c r="ID29" s="13" t="s">
        <v>958</v>
      </c>
      <c r="IE29" s="13"/>
      <c r="IF29" s="13"/>
      <c r="IG29" s="13" t="s">
        <v>623</v>
      </c>
      <c r="IH29" s="13"/>
      <c r="II29" s="13"/>
      <c r="IJ29" s="13"/>
      <c r="IK29" s="13"/>
      <c r="IL29" s="13"/>
      <c r="IM29" s="13"/>
      <c r="IN29" s="13"/>
      <c r="IO29" s="13" t="s">
        <v>79</v>
      </c>
      <c r="IP29" s="13"/>
      <c r="IQ29" s="13"/>
      <c r="IR29" s="13"/>
      <c r="IS29" s="13"/>
      <c r="IT29" s="13"/>
      <c r="IU29" s="13"/>
      <c r="IV29" s="13" t="s">
        <v>1606</v>
      </c>
      <c r="IW29" s="13"/>
      <c r="IX29" s="13"/>
      <c r="IY29" s="13"/>
      <c r="IZ29" s="13"/>
      <c r="JA29" s="13"/>
      <c r="JB29" s="13"/>
      <c r="JC29" s="13"/>
      <c r="JD29" s="13"/>
      <c r="JE29" s="13"/>
      <c r="JF29" s="13"/>
      <c r="JG29" s="13"/>
      <c r="JH29" s="13" t="s">
        <v>77</v>
      </c>
      <c r="JI29" s="13"/>
      <c r="JJ29" s="13"/>
      <c r="JK29" s="13"/>
      <c r="JL29" s="13"/>
      <c r="JM29" s="13"/>
      <c r="JN29" s="13"/>
      <c r="JO29" s="13"/>
      <c r="JP29" s="13"/>
      <c r="JQ29" s="13"/>
      <c r="JR29" s="13"/>
      <c r="JS29" s="13"/>
      <c r="JT29" s="13"/>
      <c r="JU29" s="13" t="s">
        <v>1607</v>
      </c>
      <c r="JV29" s="13"/>
      <c r="JW29" s="13"/>
      <c r="JX29" s="13"/>
      <c r="JY29" s="13" t="s">
        <v>1364</v>
      </c>
      <c r="JZ29" s="13" t="s">
        <v>78</v>
      </c>
      <c r="KA29" s="13"/>
      <c r="KB29" s="13"/>
      <c r="KC29" s="13"/>
      <c r="KD29" s="13"/>
      <c r="KE29" s="13"/>
      <c r="KF29" s="13"/>
      <c r="KG29" s="13"/>
      <c r="KH29" s="13"/>
      <c r="KI29" s="13"/>
      <c r="KJ29" s="13" t="s">
        <v>743</v>
      </c>
      <c r="KK29" s="13"/>
      <c r="KL29" s="13"/>
      <c r="KM29" s="13"/>
      <c r="KN29" s="13" t="s">
        <v>1016</v>
      </c>
      <c r="KO29" s="13"/>
      <c r="KP29" s="13" t="s">
        <v>1608</v>
      </c>
      <c r="KQ29" s="13"/>
      <c r="KR29" s="13"/>
      <c r="KS29" s="13"/>
      <c r="KT29" s="13"/>
      <c r="KU29" s="13"/>
      <c r="KV29" s="13" t="s">
        <v>1609</v>
      </c>
      <c r="KW29" s="13"/>
      <c r="KX29" s="13"/>
      <c r="KY29" s="13"/>
      <c r="KZ29" s="13"/>
      <c r="LA29" s="13"/>
      <c r="LB29" s="13"/>
      <c r="LC29" s="13"/>
      <c r="LD29" s="13"/>
      <c r="LE29" s="13"/>
      <c r="LF29" s="13"/>
      <c r="LG29" s="13"/>
      <c r="LH29" s="13"/>
      <c r="LI29" s="13"/>
      <c r="LJ29" s="13"/>
      <c r="LK29" s="13"/>
      <c r="LL29" s="13"/>
      <c r="LM29" s="13"/>
      <c r="LN29" s="13" t="s">
        <v>1610</v>
      </c>
      <c r="LO29" s="13"/>
      <c r="LP29" s="13"/>
      <c r="LQ29" s="13"/>
      <c r="LR29" s="13"/>
      <c r="LS29" s="13" t="s">
        <v>1611</v>
      </c>
      <c r="LT29" s="13"/>
      <c r="LU29" s="13"/>
      <c r="LV29" s="13"/>
      <c r="LW29" s="13"/>
      <c r="LX29" s="13"/>
      <c r="LY29" s="13" t="s">
        <v>1612</v>
      </c>
      <c r="LZ29" s="13" t="s">
        <v>1613</v>
      </c>
      <c r="MA29" s="13" t="s">
        <v>958</v>
      </c>
      <c r="MB29" s="13" t="s">
        <v>63</v>
      </c>
      <c r="MC29" s="13" t="s">
        <v>1614</v>
      </c>
      <c r="MD29" s="13" t="s">
        <v>1615</v>
      </c>
      <c r="ME29" s="13"/>
      <c r="MF29" s="13"/>
      <c r="MH29" s="13" t="s">
        <v>79</v>
      </c>
      <c r="MI29" s="13"/>
      <c r="MJ29" s="13" t="s">
        <v>1616</v>
      </c>
      <c r="MK29" s="13"/>
      <c r="ML29" s="13"/>
      <c r="MM29" s="13"/>
      <c r="MN29" s="13"/>
      <c r="MO29" s="13" t="s">
        <v>1617</v>
      </c>
      <c r="MP29" s="13"/>
      <c r="MQ29" s="13"/>
      <c r="MR29" s="13" t="s">
        <v>466</v>
      </c>
      <c r="MS29" s="13"/>
      <c r="MT29" s="13"/>
      <c r="MU29" s="13"/>
      <c r="MV29" s="13"/>
      <c r="MW29" s="13"/>
      <c r="MX29" s="13" t="s">
        <v>828</v>
      </c>
      <c r="MY29" s="13" t="s">
        <v>1618</v>
      </c>
      <c r="MZ29" s="13" t="s">
        <v>1539</v>
      </c>
      <c r="NA29" s="13" t="s">
        <v>636</v>
      </c>
      <c r="NB29" s="13"/>
      <c r="NC29" s="13" t="s">
        <v>1619</v>
      </c>
      <c r="ND29" s="13"/>
      <c r="NE29" s="13" t="n">
        <f aca="false">250</f>
        <v>250</v>
      </c>
      <c r="NF29" s="13"/>
      <c r="NG29" s="13"/>
      <c r="NH29" s="13"/>
      <c r="NI29" s="13"/>
      <c r="NJ29" s="13" t="s">
        <v>407</v>
      </c>
      <c r="NK29" s="13" t="s">
        <v>1620</v>
      </c>
      <c r="NL29" s="13" t="s">
        <v>65</v>
      </c>
      <c r="NM29" s="13"/>
      <c r="NN29" s="13"/>
      <c r="NO29" s="13"/>
      <c r="NP29" s="13" t="s">
        <v>408</v>
      </c>
      <c r="NQ29" s="13" t="s">
        <v>1621</v>
      </c>
      <c r="NR29" s="13"/>
      <c r="NS29" s="13"/>
      <c r="NT29" s="13"/>
      <c r="NU29" s="13"/>
      <c r="NV29" s="13" t="s">
        <v>1622</v>
      </c>
      <c r="NW29" s="13"/>
      <c r="NX29" s="13" t="s">
        <v>472</v>
      </c>
      <c r="NY29" s="13" t="s">
        <v>428</v>
      </c>
      <c r="NZ29" s="13" t="s">
        <v>919</v>
      </c>
      <c r="OA29" s="13"/>
      <c r="OB29" s="13"/>
      <c r="OC29" s="13"/>
      <c r="OD29" s="13"/>
      <c r="OE29" s="13"/>
      <c r="OF29" s="13"/>
      <c r="OG29" s="13"/>
      <c r="OH29" s="13"/>
      <c r="OJ29" s="13"/>
      <c r="OK29" s="13"/>
      <c r="OL29" s="13"/>
      <c r="OM29" s="13"/>
    </row>
    <row r="30" customFormat="false" ht="14.25" hidden="false" customHeight="true" outlineLevel="0" collapsed="false">
      <c r="A30" s="11" t="s">
        <v>1623</v>
      </c>
      <c r="B30" s="13" t="s">
        <v>360</v>
      </c>
      <c r="C30" s="13" t="s">
        <v>1624</v>
      </c>
      <c r="D30" s="13" t="s">
        <v>1625</v>
      </c>
      <c r="E30" s="13" t="s">
        <v>1626</v>
      </c>
      <c r="F30" s="13" t="s">
        <v>360</v>
      </c>
      <c r="G30" s="13" t="s">
        <v>516</v>
      </c>
      <c r="H30" s="11" t="s">
        <v>1627</v>
      </c>
      <c r="I30" s="13" t="s">
        <v>1628</v>
      </c>
      <c r="J30" s="13" t="s">
        <v>1629</v>
      </c>
      <c r="K30" s="13"/>
      <c r="L30" s="13"/>
      <c r="M30" s="13"/>
      <c r="N30" s="13"/>
      <c r="O30" s="13"/>
      <c r="P30" s="13"/>
      <c r="R30" s="13" t="s">
        <v>897</v>
      </c>
      <c r="S30" s="13"/>
      <c r="T30" s="13" t="s">
        <v>371</v>
      </c>
      <c r="U30" s="13"/>
      <c r="V30" s="13"/>
      <c r="W30" s="13"/>
      <c r="X30" s="13"/>
      <c r="Y30" s="13"/>
      <c r="Z30" s="13"/>
      <c r="AA30" s="13"/>
      <c r="AB30" s="13"/>
      <c r="AC30" s="13"/>
      <c r="AD30" s="13"/>
      <c r="AE30" s="11" t="s">
        <v>372</v>
      </c>
      <c r="AF30" s="11" t="s">
        <v>1630</v>
      </c>
      <c r="AG30" s="11" t="s">
        <v>483</v>
      </c>
      <c r="AH30" s="13" t="s">
        <v>1631</v>
      </c>
      <c r="AI30" s="11" t="s">
        <v>1197</v>
      </c>
      <c r="AJ30" s="11" t="s">
        <v>1632</v>
      </c>
      <c r="AK30" s="11" t="s">
        <v>1633</v>
      </c>
      <c r="AL30" s="13" t="s">
        <v>1634</v>
      </c>
      <c r="AM30" s="11" t="s">
        <v>1635</v>
      </c>
      <c r="AN30" s="13" t="s">
        <v>1636</v>
      </c>
      <c r="AO30" s="11" t="s">
        <v>1637</v>
      </c>
      <c r="AP30" s="13" t="s">
        <v>1638</v>
      </c>
      <c r="AQ30" s="13" t="s">
        <v>1639</v>
      </c>
      <c r="AR30" s="13"/>
      <c r="AS30" s="13"/>
      <c r="AT30" s="11" t="s">
        <v>890</v>
      </c>
      <c r="AU30" s="11" t="s">
        <v>483</v>
      </c>
      <c r="AV30" s="13"/>
      <c r="AW30" s="13" t="s">
        <v>375</v>
      </c>
      <c r="AX30" s="13"/>
      <c r="AY30" s="13" t="s">
        <v>437</v>
      </c>
      <c r="AZ30" s="13" t="s">
        <v>438</v>
      </c>
      <c r="BA30" s="13" t="s">
        <v>1640</v>
      </c>
      <c r="BB30" s="13" t="s">
        <v>1044</v>
      </c>
      <c r="BD30" s="13"/>
      <c r="BE30" s="13"/>
      <c r="BF30" s="13"/>
      <c r="BG30" s="13" t="s">
        <v>1641</v>
      </c>
      <c r="BH30" s="11" t="s">
        <v>1642</v>
      </c>
      <c r="BI30" s="13"/>
      <c r="BJ30" s="13" t="s">
        <v>853</v>
      </c>
      <c r="BK30" s="13" t="s">
        <v>447</v>
      </c>
      <c r="BL30" s="13"/>
      <c r="BM30" s="13"/>
      <c r="BN30" s="13"/>
      <c r="BO30" s="13" t="s">
        <v>472</v>
      </c>
      <c r="BP30" s="13"/>
      <c r="BQ30" s="13" t="s">
        <v>360</v>
      </c>
      <c r="BR30" s="13" t="s">
        <v>360</v>
      </c>
      <c r="BS30" s="13"/>
      <c r="BT30" s="13"/>
      <c r="BU30" s="13" t="s">
        <v>360</v>
      </c>
      <c r="BV30" s="13" t="s">
        <v>360</v>
      </c>
      <c r="BW30" s="13" t="s">
        <v>360</v>
      </c>
      <c r="BX30" s="13"/>
      <c r="BY30" s="13"/>
      <c r="BZ30" s="13"/>
      <c r="CA30" s="13"/>
      <c r="CB30" s="13"/>
      <c r="CC30" s="13"/>
      <c r="CD30" s="13"/>
      <c r="CE30" s="13"/>
      <c r="CF30" s="13" t="s">
        <v>77</v>
      </c>
      <c r="CG30" s="13"/>
      <c r="CH30" s="13"/>
      <c r="CI30" s="13"/>
      <c r="CJ30" s="13"/>
      <c r="CK30" s="13"/>
      <c r="CL30" s="13"/>
      <c r="CM30" s="13" t="s">
        <v>1643</v>
      </c>
      <c r="CN30" s="13"/>
      <c r="CO30" s="13"/>
      <c r="CP30" s="13"/>
      <c r="CQ30" s="13"/>
      <c r="CR30" s="13"/>
      <c r="CS30" s="13" t="s">
        <v>458</v>
      </c>
      <c r="CT30" s="13"/>
      <c r="CU30" s="13"/>
      <c r="CV30" s="13"/>
      <c r="CW30" s="13"/>
      <c r="CY30" s="13" t="s">
        <v>1644</v>
      </c>
      <c r="CZ30" s="13"/>
      <c r="DA30" s="13"/>
      <c r="DB30" s="13" t="s">
        <v>1645</v>
      </c>
      <c r="DC30" s="13" t="s">
        <v>1646</v>
      </c>
      <c r="DD30" s="13" t="s">
        <v>1629</v>
      </c>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t="s">
        <v>458</v>
      </c>
      <c r="EE30" s="13"/>
      <c r="EF30" s="13"/>
      <c r="EG30" s="13"/>
      <c r="EH30" s="13"/>
      <c r="EI30" s="13"/>
      <c r="EJ30" s="13"/>
      <c r="EK30" s="13"/>
      <c r="EL30" s="13"/>
      <c r="EM30" s="11" t="s">
        <v>1647</v>
      </c>
      <c r="EN30" s="13" t="s">
        <v>400</v>
      </c>
      <c r="EO30" s="13"/>
      <c r="EP30" s="13"/>
      <c r="EQ30" s="13"/>
      <c r="ER30" s="13"/>
      <c r="ES30" s="11" t="s">
        <v>1648</v>
      </c>
      <c r="ET30" s="13"/>
      <c r="EU30" s="13"/>
      <c r="EV30" s="13"/>
      <c r="EW30" s="13"/>
      <c r="EX30" s="13"/>
      <c r="EY30" s="13"/>
      <c r="EZ30" s="13"/>
      <c r="FA30" s="13"/>
      <c r="FB30" s="13"/>
      <c r="FC30" s="13"/>
      <c r="FD30" s="13"/>
      <c r="FE30" s="13"/>
      <c r="FF30" s="13" t="s">
        <v>112</v>
      </c>
      <c r="FG30" s="14" t="s">
        <v>1649</v>
      </c>
      <c r="FH30" s="13" t="s">
        <v>403</v>
      </c>
      <c r="FJ30" s="13" t="s">
        <v>1650</v>
      </c>
      <c r="FK30" s="13"/>
      <c r="FL30" s="13"/>
      <c r="FM30" s="14" t="s">
        <v>1651</v>
      </c>
      <c r="FN30" s="13"/>
      <c r="FO30" s="13"/>
      <c r="FP30" s="11" t="s">
        <v>1652</v>
      </c>
      <c r="FQ30" s="13" t="s">
        <v>1653</v>
      </c>
      <c r="FR30" s="13"/>
      <c r="FS30" s="13" t="s">
        <v>1654</v>
      </c>
      <c r="FT30" s="13"/>
      <c r="FU30" s="13"/>
      <c r="FV30" s="14" t="s">
        <v>1655</v>
      </c>
      <c r="FW30" s="13"/>
      <c r="FX30" s="13" t="s">
        <v>77</v>
      </c>
      <c r="FY30" s="13" t="s">
        <v>62</v>
      </c>
      <c r="FZ30" s="13"/>
      <c r="GA30" s="13" t="s">
        <v>614</v>
      </c>
      <c r="GB30" s="13" t="s">
        <v>1656</v>
      </c>
      <c r="GC30" s="13"/>
      <c r="GD30" s="13"/>
      <c r="GE30" s="13" t="s">
        <v>1657</v>
      </c>
      <c r="GF30" s="13"/>
      <c r="GG30" s="13"/>
      <c r="GH30" s="13" t="s">
        <v>1658</v>
      </c>
      <c r="GI30" s="13"/>
      <c r="GJ30" s="13"/>
      <c r="GK30" s="13" t="s">
        <v>1659</v>
      </c>
      <c r="GL30" s="13" t="s">
        <v>407</v>
      </c>
      <c r="GM30" s="13" t="s">
        <v>1660</v>
      </c>
      <c r="GN30" s="13"/>
      <c r="GO30" s="13"/>
      <c r="GP30" s="13" t="s">
        <v>408</v>
      </c>
      <c r="GQ30" s="13"/>
      <c r="GR30" s="13"/>
      <c r="GS30" s="13"/>
      <c r="GT30" s="13"/>
      <c r="GU30" s="13"/>
      <c r="GV30" s="13"/>
      <c r="GW30" s="13"/>
      <c r="GX30" s="13"/>
      <c r="GY30" s="13"/>
      <c r="GZ30" s="13"/>
      <c r="HA30" s="13"/>
      <c r="HB30" s="13"/>
      <c r="HC30" s="13"/>
      <c r="HD30" s="13"/>
      <c r="HE30" s="13"/>
      <c r="HF30" s="13"/>
      <c r="HG30" s="13"/>
      <c r="HH30" s="13" t="s">
        <v>1661</v>
      </c>
      <c r="HI30" s="13"/>
      <c r="HJ30" s="13"/>
      <c r="HK30" s="13"/>
      <c r="HL30" s="13"/>
      <c r="HM30" s="13"/>
      <c r="HN30" s="13"/>
      <c r="HO30" s="13"/>
      <c r="HP30" s="13"/>
      <c r="HQ30" s="13"/>
      <c r="HS30" s="13"/>
      <c r="HT30" s="13"/>
      <c r="HU30" s="13"/>
      <c r="HV30" s="13"/>
      <c r="HW30" s="13" t="s">
        <v>412</v>
      </c>
      <c r="HX30" s="13"/>
      <c r="HY30" s="13"/>
      <c r="HZ30" s="13"/>
      <c r="IA30" s="13"/>
      <c r="IB30" s="13"/>
      <c r="IC30" s="13"/>
      <c r="ID30" s="13"/>
      <c r="IE30" s="13"/>
      <c r="IF30" s="13"/>
      <c r="IG30" s="13"/>
      <c r="IH30" s="13"/>
      <c r="II30" s="13"/>
      <c r="IJ30" s="13"/>
      <c r="IK30" s="13"/>
      <c r="IL30" s="13"/>
      <c r="IM30" s="13"/>
      <c r="IN30" s="13"/>
      <c r="IO30" s="13" t="s">
        <v>79</v>
      </c>
      <c r="IP30" s="13"/>
      <c r="IQ30" s="13"/>
      <c r="IR30" s="13"/>
      <c r="IS30" s="13"/>
      <c r="IT30" s="13"/>
      <c r="IU30" s="13"/>
      <c r="IV30" s="13"/>
      <c r="IW30" s="13"/>
      <c r="IX30" s="13"/>
      <c r="IY30" s="13"/>
      <c r="IZ30" s="13"/>
      <c r="JA30" s="13"/>
      <c r="JB30" s="13"/>
      <c r="JC30" s="13"/>
      <c r="JD30" s="13"/>
      <c r="JE30" s="13"/>
      <c r="JF30" s="13"/>
      <c r="JG30" s="13"/>
      <c r="JH30" s="13"/>
      <c r="JI30" s="13"/>
      <c r="JJ30" s="13"/>
      <c r="JK30" s="13"/>
      <c r="JL30" s="13"/>
      <c r="JM30" s="13"/>
      <c r="JN30" s="13"/>
      <c r="JO30" s="13"/>
      <c r="JP30" s="13"/>
      <c r="JQ30" s="13"/>
      <c r="JR30" s="13"/>
      <c r="JS30" s="13"/>
      <c r="JT30" s="13"/>
      <c r="JU30" s="13" t="s">
        <v>1662</v>
      </c>
      <c r="JV30" s="13"/>
      <c r="JW30" s="13" t="s">
        <v>1663</v>
      </c>
      <c r="JX30" s="13"/>
      <c r="JY30" s="13" t="s">
        <v>1664</v>
      </c>
      <c r="JZ30" s="13" t="s">
        <v>78</v>
      </c>
      <c r="KA30" s="13"/>
      <c r="KB30" s="13"/>
      <c r="KC30" s="13"/>
      <c r="KD30" s="13" t="s">
        <v>1665</v>
      </c>
      <c r="KE30" s="13"/>
      <c r="KF30" s="13"/>
      <c r="KG30" s="13"/>
      <c r="KH30" s="13" t="s">
        <v>1666</v>
      </c>
      <c r="KI30" s="13"/>
      <c r="KJ30" s="13"/>
      <c r="KK30" s="13"/>
      <c r="KL30" s="13" t="s">
        <v>626</v>
      </c>
      <c r="KM30" s="13"/>
      <c r="KN30" s="13"/>
      <c r="KO30" s="13"/>
      <c r="KP30" s="14" t="s">
        <v>1667</v>
      </c>
      <c r="KQ30" s="13"/>
      <c r="KR30" s="13"/>
      <c r="KS30" s="13"/>
      <c r="KT30" s="13"/>
      <c r="KU30" s="13"/>
      <c r="KV30" s="13" t="s">
        <v>919</v>
      </c>
      <c r="KW30" s="13"/>
      <c r="KX30" s="13"/>
      <c r="KY30" s="13"/>
      <c r="KZ30" s="13" t="s">
        <v>1668</v>
      </c>
      <c r="LA30" s="13"/>
      <c r="LB30" s="13" t="s">
        <v>1668</v>
      </c>
      <c r="LC30" s="13"/>
      <c r="LD30" s="13" t="s">
        <v>1669</v>
      </c>
      <c r="LE30" s="13"/>
      <c r="LF30" s="13"/>
      <c r="LG30" s="13"/>
      <c r="LH30" s="13" t="s">
        <v>1670</v>
      </c>
      <c r="LI30" s="13"/>
      <c r="LJ30" s="13"/>
      <c r="LK30" s="13"/>
      <c r="LL30" s="13" t="s">
        <v>1671</v>
      </c>
      <c r="LM30" s="13"/>
      <c r="LN30" s="13" t="s">
        <v>1672</v>
      </c>
      <c r="LO30" s="13"/>
      <c r="LP30" s="13"/>
      <c r="LQ30" s="13" t="s">
        <v>1673</v>
      </c>
      <c r="LR30" s="13"/>
      <c r="LS30" s="13"/>
      <c r="LT30" s="13" t="s">
        <v>1674</v>
      </c>
      <c r="LU30" s="13"/>
      <c r="LV30" s="13"/>
      <c r="LW30" s="13"/>
      <c r="LX30" s="13"/>
      <c r="LY30" s="13"/>
      <c r="LZ30" s="13" t="s">
        <v>1675</v>
      </c>
      <c r="MA30" s="13" t="s">
        <v>679</v>
      </c>
      <c r="MB30" s="13"/>
      <c r="MC30" s="13"/>
      <c r="MD30" s="13"/>
      <c r="ME30" s="13"/>
      <c r="MF30" s="13" t="s">
        <v>506</v>
      </c>
      <c r="MH30" s="13"/>
      <c r="MI30" s="13"/>
      <c r="MJ30" s="13"/>
      <c r="MK30" s="13"/>
      <c r="ML30" s="13"/>
      <c r="MM30" s="13"/>
      <c r="MN30" s="13" t="s">
        <v>506</v>
      </c>
      <c r="MO30" s="13"/>
      <c r="MP30" s="13"/>
      <c r="MQ30" s="13"/>
      <c r="MR30" s="13" t="s">
        <v>466</v>
      </c>
      <c r="MS30" s="13"/>
      <c r="MT30" s="13"/>
      <c r="MU30" s="13"/>
      <c r="MV30" s="13"/>
      <c r="MW30" s="13"/>
      <c r="MX30" s="13"/>
      <c r="MY30" s="13"/>
      <c r="MZ30" s="13"/>
      <c r="NA30" s="13"/>
      <c r="NB30" s="13"/>
      <c r="NC30" s="13"/>
      <c r="ND30" s="13"/>
      <c r="NE30" s="13"/>
      <c r="NF30" s="13"/>
      <c r="NG30" s="13"/>
      <c r="NH30" s="13"/>
      <c r="NI30" s="13"/>
      <c r="NJ30" s="13" t="s">
        <v>407</v>
      </c>
      <c r="NK30" s="13"/>
      <c r="NL30" s="13"/>
      <c r="NM30" s="13"/>
      <c r="NN30" s="13"/>
      <c r="NO30" s="13"/>
      <c r="NP30" s="13" t="s">
        <v>408</v>
      </c>
      <c r="NQ30" s="13"/>
      <c r="NR30" s="13"/>
      <c r="NS30" s="13"/>
      <c r="NT30" s="13"/>
      <c r="NU30" s="13"/>
      <c r="NV30" s="13"/>
      <c r="NW30" s="13"/>
      <c r="NX30" s="13" t="s">
        <v>472</v>
      </c>
      <c r="NY30" s="13" t="s">
        <v>1676</v>
      </c>
      <c r="NZ30" s="13" t="s">
        <v>684</v>
      </c>
      <c r="OA30" s="13"/>
      <c r="OB30" s="13"/>
      <c r="OC30" s="13"/>
      <c r="OD30" s="13"/>
      <c r="OE30" s="13"/>
      <c r="OF30" s="13"/>
      <c r="OG30" s="13"/>
      <c r="OH30" s="13"/>
      <c r="OJ30" s="13"/>
      <c r="OK30" s="13"/>
      <c r="OL30" s="13"/>
      <c r="OM30" s="13"/>
    </row>
    <row r="31" customFormat="false" ht="14.25" hidden="false" customHeight="true" outlineLevel="0" collapsed="false">
      <c r="A31" s="11" t="s">
        <v>1677</v>
      </c>
      <c r="B31" s="13" t="s">
        <v>360</v>
      </c>
      <c r="C31" s="13" t="s">
        <v>1678</v>
      </c>
      <c r="D31" s="13" t="s">
        <v>1679</v>
      </c>
      <c r="E31" s="13" t="s">
        <v>1680</v>
      </c>
      <c r="F31" s="13" t="s">
        <v>1681</v>
      </c>
      <c r="G31" s="13" t="s">
        <v>516</v>
      </c>
      <c r="H31" s="13" t="s">
        <v>1682</v>
      </c>
      <c r="I31" s="13" t="s">
        <v>1683</v>
      </c>
      <c r="J31" s="13" t="s">
        <v>1684</v>
      </c>
      <c r="K31" s="13" t="s">
        <v>472</v>
      </c>
      <c r="L31" s="13"/>
      <c r="M31" s="13" t="s">
        <v>598</v>
      </c>
      <c r="N31" s="13"/>
      <c r="O31" s="13"/>
      <c r="P31" s="13"/>
      <c r="R31" s="13"/>
      <c r="S31" s="13"/>
      <c r="T31" s="13" t="s">
        <v>1685</v>
      </c>
      <c r="U31" s="14" t="s">
        <v>1686</v>
      </c>
      <c r="V31" s="13" t="s">
        <v>1687</v>
      </c>
      <c r="W31" s="13" t="s">
        <v>1688</v>
      </c>
      <c r="X31" s="11" t="s">
        <v>1689</v>
      </c>
      <c r="Y31" s="11" t="s">
        <v>1690</v>
      </c>
      <c r="Z31" s="11" t="s">
        <v>1691</v>
      </c>
      <c r="AA31" s="13"/>
      <c r="AB31" s="13"/>
      <c r="AC31" s="11" t="s">
        <v>1692</v>
      </c>
      <c r="AD31" s="13" t="s">
        <v>897</v>
      </c>
      <c r="AE31" s="11" t="s">
        <v>435</v>
      </c>
      <c r="AF31" s="11" t="s">
        <v>1693</v>
      </c>
      <c r="AG31" s="11" t="s">
        <v>1694</v>
      </c>
      <c r="AH31" s="13"/>
      <c r="AI31" s="11" t="s">
        <v>1695</v>
      </c>
      <c r="AJ31" s="11" t="s">
        <v>1696</v>
      </c>
      <c r="AK31" s="11" t="s">
        <v>1697</v>
      </c>
      <c r="AL31" s="13" t="s">
        <v>438</v>
      </c>
      <c r="AM31" s="11" t="s">
        <v>1698</v>
      </c>
      <c r="AN31" s="13" t="s">
        <v>1699</v>
      </c>
      <c r="AO31" s="11" t="s">
        <v>1700</v>
      </c>
      <c r="AP31" s="14" t="s">
        <v>1701</v>
      </c>
      <c r="AQ31" s="13" t="s">
        <v>1702</v>
      </c>
      <c r="AR31" s="13"/>
      <c r="AS31" s="13" t="s">
        <v>1703</v>
      </c>
      <c r="AT31" s="11" t="s">
        <v>1704</v>
      </c>
      <c r="AU31" s="11" t="s">
        <v>1004</v>
      </c>
      <c r="AV31" s="13"/>
      <c r="AW31" s="11" t="s">
        <v>1705</v>
      </c>
      <c r="AX31" s="13" t="s">
        <v>1706</v>
      </c>
      <c r="AY31" s="13" t="s">
        <v>437</v>
      </c>
      <c r="AZ31" s="13" t="s">
        <v>1707</v>
      </c>
      <c r="BA31" s="11" t="s">
        <v>1708</v>
      </c>
      <c r="BB31" s="11" t="s">
        <v>1709</v>
      </c>
      <c r="BD31" s="13" t="s">
        <v>1710</v>
      </c>
      <c r="BE31" s="13"/>
      <c r="BF31" s="13"/>
      <c r="BG31" s="13" t="s">
        <v>1711</v>
      </c>
      <c r="BH31" s="13" t="s">
        <v>1712</v>
      </c>
      <c r="BI31" s="13"/>
      <c r="BJ31" s="13" t="s">
        <v>1713</v>
      </c>
      <c r="BK31" s="13" t="s">
        <v>1435</v>
      </c>
      <c r="BL31" s="13"/>
      <c r="BM31" s="13"/>
      <c r="BN31" s="13"/>
      <c r="BO31" s="13"/>
      <c r="BP31" s="13"/>
      <c r="BQ31" s="13" t="s">
        <v>1714</v>
      </c>
      <c r="BR31" s="13" t="n">
        <f aca="false">4122022</f>
        <v>4122022</v>
      </c>
      <c r="BS31" s="13" t="s">
        <v>1715</v>
      </c>
      <c r="BT31" s="13"/>
      <c r="BU31" s="11" t="s">
        <v>1716</v>
      </c>
      <c r="BV31" s="13" t="s">
        <v>1717</v>
      </c>
      <c r="BW31" s="13" t="s">
        <v>360</v>
      </c>
      <c r="BX31" s="13"/>
      <c r="BY31" s="14" t="s">
        <v>1718</v>
      </c>
      <c r="BZ31" s="13"/>
      <c r="CA31" s="13"/>
      <c r="CB31" s="13" t="s">
        <v>458</v>
      </c>
      <c r="CC31" s="13"/>
      <c r="CD31" s="13"/>
      <c r="CE31" s="13"/>
      <c r="CF31" s="13" t="s">
        <v>77</v>
      </c>
      <c r="CG31" s="13"/>
      <c r="CH31" s="13"/>
      <c r="CI31" s="13"/>
      <c r="CJ31" s="13"/>
      <c r="CK31" s="13"/>
      <c r="CL31" s="13"/>
      <c r="CM31" s="13" t="s">
        <v>1349</v>
      </c>
      <c r="CN31" s="13" t="s">
        <v>1349</v>
      </c>
      <c r="CO31" s="13" t="s">
        <v>1719</v>
      </c>
      <c r="CP31" s="14" t="s">
        <v>1720</v>
      </c>
      <c r="CQ31" s="13"/>
      <c r="CR31" s="13"/>
      <c r="CS31" s="13"/>
      <c r="CT31" s="13"/>
      <c r="CU31" s="13"/>
      <c r="CV31" s="13"/>
      <c r="CW31" s="13"/>
      <c r="CY31" s="13"/>
      <c r="CZ31" s="13"/>
      <c r="DA31" s="13"/>
      <c r="DB31" s="13" t="s">
        <v>1721</v>
      </c>
      <c r="DC31" s="13" t="s">
        <v>1722</v>
      </c>
      <c r="DD31" s="11" t="s">
        <v>1723</v>
      </c>
      <c r="DE31" s="11" t="s">
        <v>1724</v>
      </c>
      <c r="DF31" s="13" t="s">
        <v>1725</v>
      </c>
      <c r="DG31" s="13" t="s">
        <v>1726</v>
      </c>
      <c r="DH31" s="13"/>
      <c r="DI31" s="13"/>
      <c r="DJ31" s="13"/>
      <c r="DK31" s="13"/>
      <c r="DL31" s="13"/>
      <c r="DM31" s="13"/>
      <c r="DN31" s="13"/>
      <c r="DO31" s="13"/>
      <c r="DP31" s="13"/>
      <c r="DQ31" s="13"/>
      <c r="DR31" s="13"/>
      <c r="DS31" s="13"/>
      <c r="DT31" s="13"/>
      <c r="DU31" s="13"/>
      <c r="DV31" s="13"/>
      <c r="DW31" s="13"/>
      <c r="DX31" s="13"/>
      <c r="DY31" s="13"/>
      <c r="DZ31" s="13"/>
      <c r="EA31" s="13"/>
      <c r="EB31" s="13"/>
      <c r="EC31" s="13"/>
      <c r="ED31" s="13" t="s">
        <v>516</v>
      </c>
      <c r="EE31" s="13" t="s">
        <v>1727</v>
      </c>
      <c r="EF31" s="13" t="s">
        <v>1728</v>
      </c>
      <c r="EG31" s="11" t="s">
        <v>1729</v>
      </c>
      <c r="EH31" s="13"/>
      <c r="EI31" s="13"/>
      <c r="EJ31" s="13"/>
      <c r="EK31" s="13"/>
      <c r="EL31" s="14" t="s">
        <v>1730</v>
      </c>
      <c r="EM31" s="11" t="s">
        <v>1731</v>
      </c>
      <c r="EN31" s="11" t="s">
        <v>1732</v>
      </c>
      <c r="EO31" s="13"/>
      <c r="EP31" s="13"/>
      <c r="EQ31" s="13"/>
      <c r="ER31" s="13"/>
      <c r="ES31" s="11" t="s">
        <v>1733</v>
      </c>
      <c r="ET31" s="13"/>
      <c r="EU31" s="13" t="s">
        <v>409</v>
      </c>
      <c r="EV31" s="13" t="s">
        <v>472</v>
      </c>
      <c r="EW31" s="13"/>
      <c r="EX31" s="13" t="s">
        <v>1734</v>
      </c>
      <c r="EY31" s="13" t="s">
        <v>1735</v>
      </c>
      <c r="EZ31" s="13" t="s">
        <v>1736</v>
      </c>
      <c r="FA31" s="13"/>
      <c r="FB31" s="13" t="s">
        <v>472</v>
      </c>
      <c r="FC31" s="13" t="s">
        <v>1737</v>
      </c>
      <c r="FD31" s="13" t="s">
        <v>1738</v>
      </c>
      <c r="FE31" s="13" t="s">
        <v>1739</v>
      </c>
      <c r="FF31" s="11" t="s">
        <v>1740</v>
      </c>
      <c r="FG31" s="13"/>
      <c r="FH31" s="13" t="s">
        <v>403</v>
      </c>
      <c r="FJ31" s="13" t="s">
        <v>534</v>
      </c>
      <c r="FK31" s="14" t="s">
        <v>1741</v>
      </c>
      <c r="FL31" s="13"/>
      <c r="FM31" s="13" t="s">
        <v>1742</v>
      </c>
      <c r="FN31" s="13"/>
      <c r="FO31" s="13"/>
      <c r="FP31" s="13" t="s">
        <v>1743</v>
      </c>
      <c r="FQ31" s="13"/>
      <c r="FR31" s="13"/>
      <c r="FS31" s="13"/>
      <c r="FT31" s="13" t="s">
        <v>1744</v>
      </c>
      <c r="FU31" s="13" t="s">
        <v>1745</v>
      </c>
      <c r="FV31" s="13" t="s">
        <v>1746</v>
      </c>
      <c r="FW31" s="13"/>
      <c r="FX31" s="13" t="s">
        <v>77</v>
      </c>
      <c r="FY31" s="13"/>
      <c r="FZ31" s="13" t="s">
        <v>1747</v>
      </c>
      <c r="GA31" s="11" t="s">
        <v>1748</v>
      </c>
      <c r="GB31" s="13" t="s">
        <v>1749</v>
      </c>
      <c r="GC31" s="13" t="s">
        <v>1750</v>
      </c>
      <c r="GD31" s="13"/>
      <c r="GE31" s="13" t="s">
        <v>1751</v>
      </c>
      <c r="GF31" s="13"/>
      <c r="GG31" s="13" t="s">
        <v>623</v>
      </c>
      <c r="GH31" s="13" t="s">
        <v>1752</v>
      </c>
      <c r="GI31" s="13"/>
      <c r="GJ31" s="13"/>
      <c r="GK31" s="13" t="s">
        <v>1753</v>
      </c>
      <c r="GL31" s="13" t="s">
        <v>456</v>
      </c>
      <c r="GM31" s="13" t="s">
        <v>1754</v>
      </c>
      <c r="GN31" s="13" t="s">
        <v>798</v>
      </c>
      <c r="GO31" s="13" t="s">
        <v>1755</v>
      </c>
      <c r="GP31" s="13" t="s">
        <v>408</v>
      </c>
      <c r="GQ31" s="14" t="s">
        <v>1756</v>
      </c>
      <c r="GR31" s="13"/>
      <c r="GS31" s="13" t="s">
        <v>1757</v>
      </c>
      <c r="GT31" s="13"/>
      <c r="GU31" s="13"/>
      <c r="GV31" s="13" t="s">
        <v>1758</v>
      </c>
      <c r="GW31" s="13" t="s">
        <v>897</v>
      </c>
      <c r="GX31" s="13"/>
      <c r="GY31" s="13"/>
      <c r="GZ31" s="11" t="s">
        <v>1759</v>
      </c>
      <c r="HA31" s="13" t="s">
        <v>77</v>
      </c>
      <c r="HB31" s="13"/>
      <c r="HC31" s="13" t="s">
        <v>1760</v>
      </c>
      <c r="HD31" s="13"/>
      <c r="HE31" s="13" t="s">
        <v>1761</v>
      </c>
      <c r="HF31" s="13"/>
      <c r="HG31" s="13" t="s">
        <v>1762</v>
      </c>
      <c r="HH31" s="11" t="s">
        <v>1763</v>
      </c>
      <c r="HI31" s="13" t="n">
        <f aca="false">126542</f>
        <v>126542</v>
      </c>
      <c r="HJ31" s="13"/>
      <c r="HK31" s="13"/>
      <c r="HL31" s="13" t="s">
        <v>1764</v>
      </c>
      <c r="HM31" s="13"/>
      <c r="HN31" s="13"/>
      <c r="HO31" s="13" t="s">
        <v>1765</v>
      </c>
      <c r="HP31" s="13"/>
      <c r="HQ31" s="13"/>
      <c r="HS31" s="13" t="s">
        <v>1766</v>
      </c>
      <c r="HT31" s="13"/>
      <c r="HU31" s="13"/>
      <c r="HV31" s="13" t="s">
        <v>1767</v>
      </c>
      <c r="HW31" s="13" t="s">
        <v>412</v>
      </c>
      <c r="HX31" s="13" t="s">
        <v>1264</v>
      </c>
      <c r="HY31" s="13" t="s">
        <v>1768</v>
      </c>
      <c r="HZ31" s="13" t="s">
        <v>1769</v>
      </c>
      <c r="IA31" s="13"/>
      <c r="IB31" s="13"/>
      <c r="IC31" s="13"/>
      <c r="ID31" s="13" t="s">
        <v>1770</v>
      </c>
      <c r="IE31" s="13"/>
      <c r="IF31" s="13"/>
      <c r="IG31" s="13"/>
      <c r="IH31" s="13" t="s">
        <v>1771</v>
      </c>
      <c r="II31" s="13"/>
      <c r="IJ31" s="13"/>
      <c r="IK31" s="13" t="s">
        <v>1742</v>
      </c>
      <c r="IL31" s="13" t="s">
        <v>1772</v>
      </c>
      <c r="IM31" s="13"/>
      <c r="IN31" s="13" t="s">
        <v>1773</v>
      </c>
      <c r="IO31" s="11" t="s">
        <v>1774</v>
      </c>
      <c r="IP31" s="13"/>
      <c r="IQ31" s="13" t="s">
        <v>1775</v>
      </c>
      <c r="IR31" s="11" t="s">
        <v>1776</v>
      </c>
      <c r="IS31" s="13"/>
      <c r="IT31" s="13"/>
      <c r="IU31" s="13"/>
      <c r="IV31" s="13" t="s">
        <v>1771</v>
      </c>
      <c r="IW31" s="13"/>
      <c r="IX31" s="13" t="s">
        <v>1777</v>
      </c>
      <c r="IY31" s="13" t="s">
        <v>1778</v>
      </c>
      <c r="IZ31" s="13"/>
      <c r="JA31" s="13" t="s">
        <v>1769</v>
      </c>
      <c r="JB31" s="13"/>
      <c r="JC31" s="14" t="s">
        <v>1779</v>
      </c>
      <c r="JD31" s="13"/>
      <c r="JE31" s="13" t="s">
        <v>1780</v>
      </c>
      <c r="JF31" s="13"/>
      <c r="JG31" s="13" t="s">
        <v>897</v>
      </c>
      <c r="JH31" s="11" t="s">
        <v>1781</v>
      </c>
      <c r="JI31" s="13"/>
      <c r="JJ31" s="13" t="s">
        <v>1782</v>
      </c>
      <c r="JK31" s="13" t="s">
        <v>600</v>
      </c>
      <c r="JL31" s="13"/>
      <c r="JM31" s="13" t="s">
        <v>1783</v>
      </c>
      <c r="JN31" s="14" t="s">
        <v>1555</v>
      </c>
      <c r="JO31" s="13"/>
      <c r="JP31" s="13"/>
      <c r="JQ31" s="13" t="s">
        <v>1784</v>
      </c>
      <c r="JR31" s="13"/>
      <c r="JS31" s="13" t="s">
        <v>1785</v>
      </c>
      <c r="JT31" s="13"/>
      <c r="JU31" s="13"/>
      <c r="JV31" s="13"/>
      <c r="JW31" s="13"/>
      <c r="JX31" s="13"/>
      <c r="JY31" s="13" t="s">
        <v>1786</v>
      </c>
      <c r="JZ31" s="13" t="s">
        <v>78</v>
      </c>
      <c r="KA31" s="13"/>
      <c r="KB31" s="13" t="s">
        <v>1787</v>
      </c>
      <c r="KC31" s="13"/>
      <c r="KD31" s="13"/>
      <c r="KE31" s="13"/>
      <c r="KF31" s="13" t="s">
        <v>1788</v>
      </c>
      <c r="KG31" s="13"/>
      <c r="KH31" s="14" t="s">
        <v>1789</v>
      </c>
      <c r="KI31" s="13"/>
      <c r="KJ31" s="13"/>
      <c r="KK31" s="13"/>
      <c r="KL31" s="13"/>
      <c r="KM31" s="13"/>
      <c r="KN31" s="13"/>
      <c r="KO31" s="13"/>
      <c r="KP31" s="13"/>
      <c r="KQ31" s="13"/>
      <c r="KR31" s="13" t="s">
        <v>1790</v>
      </c>
      <c r="KS31" s="13"/>
      <c r="KT31" s="13"/>
      <c r="KU31" s="13"/>
      <c r="KV31" s="13"/>
      <c r="KW31" s="13"/>
      <c r="KX31" s="13"/>
      <c r="KY31" s="13"/>
      <c r="KZ31" s="13" t="s">
        <v>1791</v>
      </c>
      <c r="LA31" s="13"/>
      <c r="LB31" s="13"/>
      <c r="LC31" s="13"/>
      <c r="LD31" s="13"/>
      <c r="LE31" s="13"/>
      <c r="LF31" s="13" t="s">
        <v>1792</v>
      </c>
      <c r="LG31" s="13"/>
      <c r="LH31" s="13"/>
      <c r="LI31" s="13"/>
      <c r="LJ31" s="13"/>
      <c r="LK31" s="13"/>
      <c r="LL31" s="13" t="n">
        <f aca="false">1426</f>
        <v>1426</v>
      </c>
      <c r="LM31" s="13"/>
      <c r="LN31" s="13"/>
      <c r="LO31" s="13"/>
      <c r="LP31" s="13"/>
      <c r="LQ31" s="13" t="s">
        <v>1793</v>
      </c>
      <c r="LR31" s="13"/>
      <c r="LS31" s="13"/>
      <c r="LT31" s="13" t="s">
        <v>1794</v>
      </c>
      <c r="LU31" s="13"/>
      <c r="LV31" s="13"/>
      <c r="LW31" s="13"/>
      <c r="LX31" s="13"/>
      <c r="LY31" s="13"/>
      <c r="LZ31" s="13" t="s">
        <v>1795</v>
      </c>
      <c r="MA31" s="13" t="s">
        <v>1796</v>
      </c>
      <c r="MB31" s="13"/>
      <c r="MC31" s="13"/>
      <c r="MD31" s="13"/>
      <c r="ME31" s="13"/>
      <c r="MF31" s="13" t="s">
        <v>1797</v>
      </c>
      <c r="MH31" s="11" t="s">
        <v>1798</v>
      </c>
      <c r="MI31" s="13"/>
      <c r="MJ31" s="13"/>
      <c r="MK31" s="13" t="s">
        <v>458</v>
      </c>
      <c r="ML31" s="13" t="s">
        <v>1799</v>
      </c>
      <c r="MM31" s="13" t="s">
        <v>1800</v>
      </c>
      <c r="MN31" s="13"/>
      <c r="MO31" s="13"/>
      <c r="MP31" s="13"/>
      <c r="MQ31" s="13" t="s">
        <v>1801</v>
      </c>
      <c r="MR31" s="11" t="s">
        <v>1802</v>
      </c>
      <c r="MS31" s="13"/>
      <c r="MT31" s="13"/>
      <c r="MU31" s="13"/>
      <c r="MV31" s="13"/>
      <c r="MW31" s="13" t="s">
        <v>1803</v>
      </c>
      <c r="MX31" s="13"/>
      <c r="MY31" s="13" t="s">
        <v>1804</v>
      </c>
      <c r="MZ31" s="11" t="s">
        <v>1805</v>
      </c>
      <c r="NA31" s="13" t="s">
        <v>1806</v>
      </c>
      <c r="NB31" s="13"/>
      <c r="NC31" s="13" t="s">
        <v>1807</v>
      </c>
      <c r="ND31" s="13"/>
      <c r="NE31" s="13"/>
      <c r="NF31" s="14" t="s">
        <v>1808</v>
      </c>
      <c r="NG31" s="13"/>
      <c r="NH31" s="13"/>
      <c r="NI31" s="13"/>
      <c r="NJ31" s="13" t="s">
        <v>407</v>
      </c>
      <c r="NK31" s="13" t="s">
        <v>1809</v>
      </c>
      <c r="NL31" s="13"/>
      <c r="NM31" s="13"/>
      <c r="NN31" s="13" t="s">
        <v>1810</v>
      </c>
      <c r="NO31" s="13"/>
      <c r="NP31" s="13" t="s">
        <v>408</v>
      </c>
      <c r="NQ31" s="13" t="s">
        <v>1782</v>
      </c>
      <c r="NR31" s="13"/>
      <c r="NS31" s="13"/>
      <c r="NT31" s="13"/>
      <c r="NU31" s="13" t="s">
        <v>1811</v>
      </c>
      <c r="NV31" s="13"/>
      <c r="NW31" s="13" t="s">
        <v>713</v>
      </c>
      <c r="NX31" s="13" t="s">
        <v>472</v>
      </c>
      <c r="NY31" s="11" t="s">
        <v>1812</v>
      </c>
      <c r="NZ31" s="13" t="s">
        <v>429</v>
      </c>
      <c r="OA31" s="13"/>
      <c r="OB31" s="13" t="s">
        <v>1813</v>
      </c>
      <c r="OC31" s="11" t="s">
        <v>1814</v>
      </c>
      <c r="OD31" s="13" t="s">
        <v>1815</v>
      </c>
      <c r="OE31" s="13"/>
      <c r="OF31" s="13" t="s">
        <v>1816</v>
      </c>
      <c r="OG31" s="13"/>
      <c r="OH31" s="13" t="s">
        <v>1817</v>
      </c>
      <c r="OJ31" s="13" t="s">
        <v>798</v>
      </c>
      <c r="OK31" s="13"/>
      <c r="OL31" s="13"/>
      <c r="OM31" s="13"/>
    </row>
    <row r="32" customFormat="false" ht="14.25" hidden="false" customHeight="true" outlineLevel="0" collapsed="false">
      <c r="A32" s="11" t="s">
        <v>1818</v>
      </c>
      <c r="B32" s="13" t="s">
        <v>360</v>
      </c>
      <c r="C32" s="13" t="s">
        <v>1819</v>
      </c>
      <c r="D32" s="11" t="s">
        <v>1820</v>
      </c>
      <c r="E32" s="13" t="s">
        <v>1821</v>
      </c>
      <c r="F32" s="13" t="s">
        <v>360</v>
      </c>
      <c r="G32" s="13"/>
      <c r="H32" s="13"/>
      <c r="I32" s="13"/>
      <c r="J32" s="13"/>
      <c r="K32" s="13"/>
      <c r="L32" s="13" t="s">
        <v>1512</v>
      </c>
      <c r="M32" s="13"/>
      <c r="N32" s="13"/>
      <c r="O32" s="13"/>
      <c r="P32" s="13"/>
      <c r="R32" s="13" t="s">
        <v>434</v>
      </c>
      <c r="S32" s="13"/>
      <c r="T32" s="13" t="s">
        <v>1822</v>
      </c>
      <c r="U32" s="13" t="s">
        <v>1823</v>
      </c>
      <c r="V32" s="13" t="s">
        <v>1824</v>
      </c>
      <c r="W32" s="13" t="s">
        <v>1825</v>
      </c>
      <c r="X32" s="13" t="s">
        <v>1826</v>
      </c>
      <c r="Y32" s="13"/>
      <c r="Z32" s="13"/>
      <c r="AA32" s="13"/>
      <c r="AB32" s="13"/>
      <c r="AC32" s="13"/>
      <c r="AD32" s="13"/>
      <c r="AE32" s="11" t="s">
        <v>1827</v>
      </c>
      <c r="AF32" s="11" t="s">
        <v>1828</v>
      </c>
      <c r="AG32" s="11" t="s">
        <v>1829</v>
      </c>
      <c r="AH32" s="13"/>
      <c r="AI32" s="13" t="s">
        <v>375</v>
      </c>
      <c r="AJ32" s="13" t="s">
        <v>376</v>
      </c>
      <c r="AK32" s="13" t="s">
        <v>437</v>
      </c>
      <c r="AL32" s="13" t="s">
        <v>1830</v>
      </c>
      <c r="AM32" s="11" t="s">
        <v>1831</v>
      </c>
      <c r="AN32" s="13"/>
      <c r="AO32" s="11" t="s">
        <v>1832</v>
      </c>
      <c r="AP32" s="13"/>
      <c r="AQ32" s="13" t="s">
        <v>1833</v>
      </c>
      <c r="AR32" s="13"/>
      <c r="AS32" s="13"/>
      <c r="AT32" s="11" t="s">
        <v>1834</v>
      </c>
      <c r="AU32" s="11" t="s">
        <v>1835</v>
      </c>
      <c r="AV32" s="13"/>
      <c r="AW32" s="11" t="s">
        <v>1836</v>
      </c>
      <c r="AX32" s="13" t="s">
        <v>1837</v>
      </c>
      <c r="AY32" s="13" t="s">
        <v>437</v>
      </c>
      <c r="AZ32" s="13" t="s">
        <v>1838</v>
      </c>
      <c r="BA32" s="13" t="s">
        <v>1839</v>
      </c>
      <c r="BB32" s="13" t="s">
        <v>486</v>
      </c>
      <c r="BD32" s="13"/>
      <c r="BE32" s="13"/>
      <c r="BF32" s="13"/>
      <c r="BG32" s="13" t="s">
        <v>1840</v>
      </c>
      <c r="BH32" s="11" t="s">
        <v>1841</v>
      </c>
      <c r="BI32" s="13"/>
      <c r="BJ32" s="13"/>
      <c r="BK32" s="13" t="s">
        <v>1435</v>
      </c>
      <c r="BL32" s="13"/>
      <c r="BM32" s="13"/>
      <c r="BN32" s="13"/>
      <c r="BO32" s="13"/>
      <c r="BP32" s="13"/>
      <c r="BQ32" s="13" t="s">
        <v>360</v>
      </c>
      <c r="BR32" s="13" t="s">
        <v>1842</v>
      </c>
      <c r="BS32" s="13" t="s">
        <v>1843</v>
      </c>
      <c r="BT32" s="13" t="s">
        <v>599</v>
      </c>
      <c r="BU32" s="13" t="s">
        <v>360</v>
      </c>
      <c r="BV32" s="13" t="s">
        <v>360</v>
      </c>
      <c r="BW32" s="13" t="s">
        <v>360</v>
      </c>
      <c r="BX32" s="13"/>
      <c r="BY32" s="13"/>
      <c r="BZ32" s="13"/>
      <c r="CA32" s="13"/>
      <c r="CB32" s="13"/>
      <c r="CC32" s="13"/>
      <c r="CD32" s="13"/>
      <c r="CE32" s="13"/>
      <c r="CF32" s="13" t="s">
        <v>77</v>
      </c>
      <c r="CG32" s="13"/>
      <c r="CH32" s="13"/>
      <c r="CI32" s="13"/>
      <c r="CJ32" s="13"/>
      <c r="CK32" s="13"/>
      <c r="CL32" s="13"/>
      <c r="CM32" s="13"/>
      <c r="CN32" s="13"/>
      <c r="CO32" s="13"/>
      <c r="CP32" s="13"/>
      <c r="CQ32" s="13"/>
      <c r="CR32" s="13"/>
      <c r="CS32" s="13"/>
      <c r="CT32" s="13"/>
      <c r="CU32" s="13"/>
      <c r="CV32" s="13"/>
      <c r="CW32" s="13"/>
      <c r="CY32" s="13" t="s">
        <v>1844</v>
      </c>
      <c r="CZ32" s="13" t="s">
        <v>1292</v>
      </c>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t="s">
        <v>66</v>
      </c>
      <c r="EM32" s="13" t="s">
        <v>664</v>
      </c>
      <c r="EN32" s="13" t="s">
        <v>400</v>
      </c>
      <c r="EO32" s="13"/>
      <c r="EP32" s="13" t="s">
        <v>1845</v>
      </c>
      <c r="EQ32" s="13"/>
      <c r="ER32" s="13"/>
      <c r="ES32" s="11" t="s">
        <v>1846</v>
      </c>
      <c r="ET32" s="13"/>
      <c r="EU32" s="13"/>
      <c r="EV32" s="13"/>
      <c r="EW32" s="13" t="s">
        <v>472</v>
      </c>
      <c r="EX32" s="11" t="s">
        <v>1847</v>
      </c>
      <c r="EY32" s="13" t="s">
        <v>1848</v>
      </c>
      <c r="EZ32" s="11" t="s">
        <v>1849</v>
      </c>
      <c r="FA32" s="13"/>
      <c r="FB32" s="13"/>
      <c r="FC32" s="13"/>
      <c r="FD32" s="13"/>
      <c r="FE32" s="13"/>
      <c r="FF32" s="13" t="s">
        <v>112</v>
      </c>
      <c r="FG32" s="13"/>
      <c r="FH32" s="13" t="s">
        <v>403</v>
      </c>
      <c r="FJ32" s="13" t="s">
        <v>1850</v>
      </c>
      <c r="FK32" s="13"/>
      <c r="FL32" s="13" t="s">
        <v>468</v>
      </c>
      <c r="FM32" s="13"/>
      <c r="FN32" s="13"/>
      <c r="FO32" s="13"/>
      <c r="FP32" s="13" t="s">
        <v>811</v>
      </c>
      <c r="FQ32" s="13"/>
      <c r="FR32" s="13"/>
      <c r="FS32" s="13" t="s">
        <v>1851</v>
      </c>
      <c r="FT32" s="13"/>
      <c r="FU32" s="13"/>
      <c r="FV32" s="13"/>
      <c r="FW32" s="13"/>
      <c r="FX32" s="13" t="s">
        <v>77</v>
      </c>
      <c r="FY32" s="13"/>
      <c r="FZ32" s="13"/>
      <c r="GA32" s="11" t="s">
        <v>1852</v>
      </c>
      <c r="GB32" s="13"/>
      <c r="GC32" s="13"/>
      <c r="GD32" s="13"/>
      <c r="GE32" s="13" t="s">
        <v>1853</v>
      </c>
      <c r="GF32" s="13"/>
      <c r="GG32" s="13"/>
      <c r="GH32" s="13"/>
      <c r="GI32" s="13"/>
      <c r="GJ32" s="13"/>
      <c r="GK32" s="13"/>
      <c r="GL32" s="13" t="s">
        <v>407</v>
      </c>
      <c r="GM32" s="13" t="s">
        <v>1854</v>
      </c>
      <c r="GN32" s="13"/>
      <c r="GO32" s="13" t="s">
        <v>1855</v>
      </c>
      <c r="GP32" s="13" t="s">
        <v>408</v>
      </c>
      <c r="GQ32" s="13" t="s">
        <v>1856</v>
      </c>
      <c r="GR32" s="13"/>
      <c r="GS32" s="13"/>
      <c r="GT32" s="13"/>
      <c r="GU32" s="13"/>
      <c r="GV32" s="13"/>
      <c r="GW32" s="13"/>
      <c r="GX32" s="13"/>
      <c r="GY32" s="13"/>
      <c r="GZ32" s="13" t="s">
        <v>409</v>
      </c>
      <c r="HA32" s="13"/>
      <c r="HB32" s="13"/>
      <c r="HC32" s="13"/>
      <c r="HD32" s="13"/>
      <c r="HE32" s="13"/>
      <c r="HF32" s="13"/>
      <c r="HG32" s="13"/>
      <c r="HH32" s="11" t="s">
        <v>1857</v>
      </c>
      <c r="HI32" s="13"/>
      <c r="HJ32" s="13"/>
      <c r="HK32" s="13"/>
      <c r="HL32" s="13"/>
      <c r="HM32" s="13"/>
      <c r="HN32" s="13"/>
      <c r="HO32" s="13"/>
      <c r="HP32" s="13"/>
      <c r="HQ32" s="13"/>
      <c r="HS32" s="13"/>
      <c r="HT32" s="13" t="s">
        <v>1858</v>
      </c>
      <c r="HU32" s="13"/>
      <c r="HV32" s="13"/>
      <c r="HW32" s="13" t="s">
        <v>412</v>
      </c>
      <c r="HX32" s="13"/>
      <c r="HY32" s="13"/>
      <c r="HZ32" s="13"/>
      <c r="IA32" s="13"/>
      <c r="IB32" s="13"/>
      <c r="IC32" s="13"/>
      <c r="ID32" s="13"/>
      <c r="IE32" s="13"/>
      <c r="IF32" s="13"/>
      <c r="IG32" s="13" t="s">
        <v>623</v>
      </c>
      <c r="IH32" s="13"/>
      <c r="II32" s="13"/>
      <c r="IJ32" s="13"/>
      <c r="IK32" s="13"/>
      <c r="IL32" s="13"/>
      <c r="IM32" s="13"/>
      <c r="IN32" s="13"/>
      <c r="IO32" s="13" t="s">
        <v>79</v>
      </c>
      <c r="IP32" s="13"/>
      <c r="IQ32" s="13"/>
      <c r="IR32" s="13"/>
      <c r="IS32" s="13"/>
      <c r="IT32" s="13"/>
      <c r="IU32" s="13"/>
      <c r="IV32" s="13"/>
      <c r="IW32" s="13"/>
      <c r="IX32" s="13" t="s">
        <v>1859</v>
      </c>
      <c r="IY32" s="13"/>
      <c r="IZ32" s="13"/>
      <c r="JA32" s="13"/>
      <c r="JB32" s="13"/>
      <c r="JC32" s="13"/>
      <c r="JD32" s="13"/>
      <c r="JE32" s="13"/>
      <c r="JF32" s="13"/>
      <c r="JG32" s="13"/>
      <c r="JH32" s="13"/>
      <c r="JI32" s="13"/>
      <c r="JJ32" s="13"/>
      <c r="JK32" s="13"/>
      <c r="JL32" s="13"/>
      <c r="JM32" s="13"/>
      <c r="JN32" s="13"/>
      <c r="JO32" s="13"/>
      <c r="JP32" s="13"/>
      <c r="JQ32" s="13"/>
      <c r="JR32" s="13"/>
      <c r="JS32" s="13"/>
      <c r="JT32" s="13"/>
      <c r="JU32" s="13" t="s">
        <v>704</v>
      </c>
      <c r="JV32" s="13"/>
      <c r="JW32" s="11" t="s">
        <v>1860</v>
      </c>
      <c r="JX32" s="13"/>
      <c r="JY32" s="13"/>
      <c r="JZ32" s="13" t="s">
        <v>78</v>
      </c>
      <c r="KA32" s="13"/>
      <c r="KB32" s="13"/>
      <c r="KC32" s="13"/>
      <c r="KD32" s="13"/>
      <c r="KE32" s="13"/>
      <c r="KF32" s="13"/>
      <c r="KG32" s="13"/>
      <c r="KH32" s="13" t="s">
        <v>1861</v>
      </c>
      <c r="KI32" s="13"/>
      <c r="KJ32" s="13" t="s">
        <v>1862</v>
      </c>
      <c r="KK32" s="13"/>
      <c r="KL32" s="13"/>
      <c r="KM32" s="13"/>
      <c r="KN32" s="13" t="s">
        <v>1029</v>
      </c>
      <c r="KO32" s="13"/>
      <c r="KP32" s="13" t="s">
        <v>1863</v>
      </c>
      <c r="KQ32" s="13"/>
      <c r="KR32" s="13"/>
      <c r="KS32" s="13"/>
      <c r="KT32" s="13" t="s">
        <v>958</v>
      </c>
      <c r="KU32" s="13"/>
      <c r="KV32" s="13"/>
      <c r="KW32" s="13"/>
      <c r="KX32" s="13"/>
      <c r="KY32" s="13"/>
      <c r="KZ32" s="13"/>
      <c r="LA32" s="13"/>
      <c r="LB32" s="13"/>
      <c r="LC32" s="13"/>
      <c r="LD32" s="13" t="s">
        <v>1864</v>
      </c>
      <c r="LE32" s="13"/>
      <c r="LF32" s="13"/>
      <c r="LG32" s="13"/>
      <c r="LH32" s="13"/>
      <c r="LI32" s="13"/>
      <c r="LJ32" s="13"/>
      <c r="LK32" s="13"/>
      <c r="LL32" s="13"/>
      <c r="LM32" s="13"/>
      <c r="LN32" s="13"/>
      <c r="LO32" s="13"/>
      <c r="LP32" s="13"/>
      <c r="LQ32" s="13"/>
      <c r="LR32" s="13"/>
      <c r="LS32" s="13"/>
      <c r="LT32" s="13"/>
      <c r="LU32" s="13"/>
      <c r="LV32" s="13"/>
      <c r="LW32" s="13"/>
      <c r="LX32" s="13" t="s">
        <v>1865</v>
      </c>
      <c r="LY32" s="13"/>
      <c r="LZ32" s="13"/>
      <c r="MA32" s="13"/>
      <c r="MB32" s="13"/>
      <c r="MC32" s="13" t="s">
        <v>1866</v>
      </c>
      <c r="MD32" s="11" t="s">
        <v>1867</v>
      </c>
      <c r="ME32" s="13"/>
      <c r="MF32" s="13" t="s">
        <v>709</v>
      </c>
      <c r="MH32" s="13" t="s">
        <v>550</v>
      </c>
      <c r="MI32" s="13"/>
      <c r="MJ32" s="13"/>
      <c r="MK32" s="13"/>
      <c r="ML32" s="13"/>
      <c r="MM32" s="13"/>
      <c r="MN32" s="13" t="s">
        <v>709</v>
      </c>
      <c r="MO32" s="13"/>
      <c r="MP32" s="13"/>
      <c r="MQ32" s="13"/>
      <c r="MR32" s="13" t="s">
        <v>466</v>
      </c>
      <c r="MS32" s="13"/>
      <c r="MT32" s="13"/>
      <c r="MU32" s="13"/>
      <c r="MV32" s="13"/>
      <c r="MW32" s="13"/>
      <c r="MX32" s="13" t="s">
        <v>611</v>
      </c>
      <c r="MY32" s="13"/>
      <c r="MZ32" s="13"/>
      <c r="NA32" s="13"/>
      <c r="NB32" s="13"/>
      <c r="NC32" s="13"/>
      <c r="ND32" s="13"/>
      <c r="NE32" s="13"/>
      <c r="NF32" s="13"/>
      <c r="NG32" s="13"/>
      <c r="NH32" s="13"/>
      <c r="NI32" s="13"/>
      <c r="NJ32" s="13" t="s">
        <v>407</v>
      </c>
      <c r="NK32" s="13" t="s">
        <v>807</v>
      </c>
      <c r="NL32" s="13"/>
      <c r="NM32" s="13"/>
      <c r="NN32" s="13"/>
      <c r="NO32" s="13"/>
      <c r="NP32" s="13" t="s">
        <v>408</v>
      </c>
      <c r="NQ32" s="13"/>
      <c r="NR32" s="13"/>
      <c r="NS32" s="13"/>
      <c r="NT32" s="13"/>
      <c r="NU32" s="13"/>
      <c r="NV32" s="13"/>
      <c r="NW32" s="13"/>
      <c r="NX32" s="13" t="s">
        <v>472</v>
      </c>
      <c r="NY32" s="13" t="s">
        <v>428</v>
      </c>
      <c r="NZ32" s="13" t="s">
        <v>684</v>
      </c>
      <c r="OA32" s="13" t="s">
        <v>1298</v>
      </c>
      <c r="OB32" s="13"/>
      <c r="OC32" s="13"/>
      <c r="OD32" s="13"/>
      <c r="OE32" s="13"/>
      <c r="OF32" s="13"/>
      <c r="OG32" s="13"/>
      <c r="OH32" s="13"/>
      <c r="OJ32" s="13"/>
      <c r="OK32" s="13"/>
      <c r="OL32" s="13"/>
      <c r="OM32" s="13"/>
    </row>
    <row r="33" customFormat="false" ht="15" hidden="false" customHeight="true" outlineLevel="0" collapsed="false">
      <c r="A33" s="13" t="s">
        <v>516</v>
      </c>
      <c r="B33" s="13" t="s">
        <v>360</v>
      </c>
      <c r="C33" s="13" t="s">
        <v>1868</v>
      </c>
      <c r="D33" s="11" t="s">
        <v>1869</v>
      </c>
      <c r="E33" s="13" t="s">
        <v>1870</v>
      </c>
      <c r="F33" s="13" t="s">
        <v>1871</v>
      </c>
      <c r="G33" s="13" t="s">
        <v>1872</v>
      </c>
      <c r="H33" s="11" t="s">
        <v>1873</v>
      </c>
      <c r="I33" s="13" t="s">
        <v>1874</v>
      </c>
      <c r="J33" s="11" t="s">
        <v>1875</v>
      </c>
      <c r="K33" s="13"/>
      <c r="L33" s="13"/>
      <c r="M33" s="13"/>
      <c r="N33" s="13" t="s">
        <v>598</v>
      </c>
      <c r="O33" s="13"/>
      <c r="P33" s="13"/>
      <c r="R33" s="13" t="s">
        <v>458</v>
      </c>
      <c r="S33" s="13"/>
      <c r="T33" s="13" t="s">
        <v>371</v>
      </c>
      <c r="U33" s="13"/>
      <c r="V33" s="13"/>
      <c r="W33" s="13"/>
      <c r="X33" s="13"/>
      <c r="Y33" s="13"/>
      <c r="Z33" s="13" t="s">
        <v>370</v>
      </c>
      <c r="AA33" s="13"/>
      <c r="AB33" s="13"/>
      <c r="AC33" s="13"/>
      <c r="AD33" s="13"/>
      <c r="AE33" s="11" t="s">
        <v>435</v>
      </c>
      <c r="AF33" s="11" t="s">
        <v>1876</v>
      </c>
      <c r="AG33" s="11" t="s">
        <v>1877</v>
      </c>
      <c r="AH33" s="13"/>
      <c r="AI33" s="11" t="s">
        <v>1878</v>
      </c>
      <c r="AJ33" s="11" t="s">
        <v>1879</v>
      </c>
      <c r="AK33" s="11" t="s">
        <v>1880</v>
      </c>
      <c r="AL33" s="13" t="s">
        <v>1881</v>
      </c>
      <c r="AM33" s="11" t="s">
        <v>1882</v>
      </c>
      <c r="AN33" s="11" t="s">
        <v>1883</v>
      </c>
      <c r="AO33" s="12" t="s">
        <v>1884</v>
      </c>
      <c r="AP33" s="13"/>
      <c r="AQ33" s="13"/>
      <c r="AR33" s="13"/>
      <c r="AS33" s="13"/>
      <c r="AT33" s="11" t="s">
        <v>1885</v>
      </c>
      <c r="AU33" s="11" t="s">
        <v>483</v>
      </c>
      <c r="AV33" s="13"/>
      <c r="AW33" s="13" t="s">
        <v>375</v>
      </c>
      <c r="AX33" s="13"/>
      <c r="AY33" s="13" t="s">
        <v>437</v>
      </c>
      <c r="AZ33" s="13" t="s">
        <v>438</v>
      </c>
      <c r="BA33" s="13" t="s">
        <v>1886</v>
      </c>
      <c r="BB33" s="11" t="s">
        <v>1887</v>
      </c>
      <c r="BD33" s="13" t="s">
        <v>1888</v>
      </c>
      <c r="BE33" s="13"/>
      <c r="BF33" s="13"/>
      <c r="BG33" s="13" t="s">
        <v>1889</v>
      </c>
      <c r="BH33" s="13" t="s">
        <v>1890</v>
      </c>
      <c r="BI33" s="13"/>
      <c r="BJ33" s="13"/>
      <c r="BK33" s="13" t="s">
        <v>1006</v>
      </c>
      <c r="BL33" s="13"/>
      <c r="BM33" s="13"/>
      <c r="BN33" s="13"/>
      <c r="BO33" s="13"/>
      <c r="BP33" s="13"/>
      <c r="BQ33" s="13" t="s">
        <v>360</v>
      </c>
      <c r="BR33" s="13" t="s">
        <v>360</v>
      </c>
      <c r="BS33" s="13"/>
      <c r="BT33" s="13"/>
      <c r="BU33" s="13" t="s">
        <v>360</v>
      </c>
      <c r="BV33" s="13" t="s">
        <v>360</v>
      </c>
      <c r="BW33" s="13" t="s">
        <v>360</v>
      </c>
      <c r="BX33" s="13"/>
      <c r="BY33" s="13" t="s">
        <v>472</v>
      </c>
      <c r="BZ33" s="13"/>
      <c r="CA33" s="13"/>
      <c r="CB33" s="13"/>
      <c r="CC33" s="13"/>
      <c r="CD33" s="13"/>
      <c r="CE33" s="13"/>
      <c r="CF33" s="13" t="s">
        <v>77</v>
      </c>
      <c r="CG33" s="13" t="s">
        <v>1292</v>
      </c>
      <c r="CH33" s="13"/>
      <c r="CI33" s="13"/>
      <c r="CJ33" s="13"/>
      <c r="CK33" s="13"/>
      <c r="CL33" s="13"/>
      <c r="CM33" s="13" t="s">
        <v>1891</v>
      </c>
      <c r="CN33" s="13" t="s">
        <v>1892</v>
      </c>
      <c r="CO33" s="13"/>
      <c r="CP33" s="13"/>
      <c r="CQ33" s="13"/>
      <c r="CR33" s="13"/>
      <c r="CS33" s="13" t="s">
        <v>1893</v>
      </c>
      <c r="CT33" s="13"/>
      <c r="CU33" s="13"/>
      <c r="CV33" s="13"/>
      <c r="CW33" s="13"/>
      <c r="CY33" s="13"/>
      <c r="CZ33" s="13"/>
      <c r="DA33" s="13"/>
      <c r="DB33" s="13" t="s">
        <v>1894</v>
      </c>
      <c r="DC33" s="13" t="s">
        <v>1895</v>
      </c>
      <c r="DD33" s="13"/>
      <c r="DE33" s="11" t="s">
        <v>1896</v>
      </c>
      <c r="DF33" s="13" t="s">
        <v>1897</v>
      </c>
      <c r="DG33" s="13"/>
      <c r="DH33" s="13"/>
      <c r="DI33" s="13"/>
      <c r="DJ33" s="13"/>
      <c r="DK33" s="13"/>
      <c r="DL33" s="13"/>
      <c r="DM33" s="13"/>
      <c r="DN33" s="13"/>
      <c r="DO33" s="13"/>
      <c r="DP33" s="13" t="s">
        <v>1891</v>
      </c>
      <c r="DQ33" s="13" t="s">
        <v>1892</v>
      </c>
      <c r="DR33" s="13"/>
      <c r="DS33" s="13"/>
      <c r="DT33" s="13"/>
      <c r="DU33" s="13"/>
      <c r="DV33" s="13"/>
      <c r="DW33" s="13"/>
      <c r="DX33" s="13"/>
      <c r="DY33" s="13"/>
      <c r="DZ33" s="13"/>
      <c r="EA33" s="13"/>
      <c r="EB33" s="13"/>
      <c r="EC33" s="13"/>
      <c r="ED33" s="11" t="s">
        <v>1898</v>
      </c>
      <c r="EE33" s="13"/>
      <c r="EF33" s="13"/>
      <c r="EG33" s="13"/>
      <c r="EH33" s="13"/>
      <c r="EI33" s="13"/>
      <c r="EJ33" s="13"/>
      <c r="EK33" s="13"/>
      <c r="EL33" s="14" t="s">
        <v>1741</v>
      </c>
      <c r="EM33" s="11" t="s">
        <v>1899</v>
      </c>
      <c r="EN33" s="13" t="s">
        <v>400</v>
      </c>
      <c r="EO33" s="13"/>
      <c r="EP33" s="13" t="s">
        <v>1900</v>
      </c>
      <c r="EQ33" s="13"/>
      <c r="ER33" s="13"/>
      <c r="ES33" s="11" t="s">
        <v>1901</v>
      </c>
      <c r="ET33" s="13"/>
      <c r="EU33" s="13"/>
      <c r="EV33" s="13"/>
      <c r="EW33" s="13"/>
      <c r="EX33" s="13"/>
      <c r="EY33" s="13"/>
      <c r="EZ33" s="13"/>
      <c r="FA33" s="13"/>
      <c r="FB33" s="13"/>
      <c r="FC33" s="13"/>
      <c r="FD33" s="13"/>
      <c r="FE33" s="13"/>
      <c r="FF33" s="11" t="s">
        <v>1902</v>
      </c>
      <c r="FG33" s="13" t="e">
        <f aca="false">cic frppxxx</f>
        <v>#VALUE!</v>
      </c>
      <c r="FH33" s="13" t="s">
        <v>403</v>
      </c>
      <c r="FJ33" s="13" t="s">
        <v>1903</v>
      </c>
      <c r="FK33" s="13"/>
      <c r="FL33" s="13"/>
      <c r="FM33" s="13" t="s">
        <v>1904</v>
      </c>
      <c r="FN33" s="13"/>
      <c r="FO33" s="13"/>
      <c r="FP33" s="13"/>
      <c r="FQ33" s="13" t="s">
        <v>1905</v>
      </c>
      <c r="FR33" s="13"/>
      <c r="FS33" s="13"/>
      <c r="FT33" s="13"/>
      <c r="FU33" s="13"/>
      <c r="FV33" s="13"/>
      <c r="FW33" s="13"/>
      <c r="FX33" s="13" t="s">
        <v>77</v>
      </c>
      <c r="FY33" s="13" t="e">
        <f aca="false">14 200</f>
        <v>#VALUE!</v>
      </c>
      <c r="FZ33" s="13"/>
      <c r="GA33" s="13" t="s">
        <v>614</v>
      </c>
      <c r="GB33" s="13"/>
      <c r="GC33" s="13"/>
      <c r="GD33" s="13"/>
      <c r="GE33" s="13"/>
      <c r="GF33" s="13"/>
      <c r="GG33" s="13"/>
      <c r="GH33" s="13"/>
      <c r="GI33" s="13"/>
      <c r="GJ33" s="13" t="s">
        <v>1906</v>
      </c>
      <c r="GK33" s="13"/>
      <c r="GL33" s="13" t="s">
        <v>407</v>
      </c>
      <c r="GM33" s="13"/>
      <c r="GN33" s="13"/>
      <c r="GO33" s="13"/>
      <c r="GP33" s="13" t="s">
        <v>408</v>
      </c>
      <c r="GQ33" s="13"/>
      <c r="GR33" s="13"/>
      <c r="GS33" s="13"/>
      <c r="GT33" s="13"/>
      <c r="GU33" s="13"/>
      <c r="GV33" s="13"/>
      <c r="GW33" s="13"/>
      <c r="GX33" s="13"/>
      <c r="GY33" s="13"/>
      <c r="GZ33" s="13" t="s">
        <v>409</v>
      </c>
      <c r="HA33" s="13"/>
      <c r="HB33" s="13"/>
      <c r="HC33" s="13"/>
      <c r="HD33" s="13"/>
      <c r="HE33" s="13"/>
      <c r="HF33" s="13"/>
      <c r="HG33" s="13"/>
      <c r="HH33" s="13"/>
      <c r="HI33" s="13"/>
      <c r="HJ33" s="13"/>
      <c r="HK33" s="13"/>
      <c r="HL33" s="13"/>
      <c r="HM33" s="13"/>
      <c r="HN33" s="13"/>
      <c r="HO33" s="13"/>
      <c r="HP33" s="13"/>
      <c r="HQ33" s="13"/>
      <c r="HS33" s="13"/>
      <c r="HT33" s="13"/>
      <c r="HU33" s="13"/>
      <c r="HV33" s="13"/>
      <c r="HW33" s="13" t="s">
        <v>412</v>
      </c>
      <c r="HX33" s="13" t="s">
        <v>545</v>
      </c>
      <c r="HY33" s="13"/>
      <c r="HZ33" s="13"/>
      <c r="IA33" s="13"/>
      <c r="IB33" s="13"/>
      <c r="IC33" s="13"/>
      <c r="ID33" s="13"/>
      <c r="IE33" s="13"/>
      <c r="IF33" s="13"/>
      <c r="IG33" s="13" t="s">
        <v>623</v>
      </c>
      <c r="IH33" s="13"/>
      <c r="II33" s="13"/>
      <c r="IJ33" s="13"/>
      <c r="IK33" s="13"/>
      <c r="IL33" s="13"/>
      <c r="IM33" s="13"/>
      <c r="IN33" s="13"/>
      <c r="IO33" s="13" t="s">
        <v>79</v>
      </c>
      <c r="IP33" s="13"/>
      <c r="IQ33" s="13"/>
      <c r="IR33" s="13"/>
      <c r="IS33" s="13"/>
      <c r="IT33" s="13"/>
      <c r="IU33" s="13"/>
      <c r="IV33" s="13"/>
      <c r="IW33" s="13"/>
      <c r="IX33" s="13" t="s">
        <v>554</v>
      </c>
      <c r="IY33" s="13"/>
      <c r="IZ33" s="13"/>
      <c r="JA33" s="13"/>
      <c r="JB33" s="13"/>
      <c r="JC33" s="13"/>
      <c r="JD33" s="13"/>
      <c r="JE33" s="13"/>
      <c r="JF33" s="13"/>
      <c r="JG33" s="13"/>
      <c r="JH33" s="13"/>
      <c r="JI33" s="13"/>
      <c r="JJ33" s="13"/>
      <c r="JK33" s="13"/>
      <c r="JL33" s="13"/>
      <c r="JM33" s="13"/>
      <c r="JN33" s="13"/>
      <c r="JO33" s="13"/>
      <c r="JP33" s="13"/>
      <c r="JQ33" s="13"/>
      <c r="JR33" s="13"/>
      <c r="JS33" s="13"/>
      <c r="JT33" s="13"/>
      <c r="JU33" s="13" t="s">
        <v>1907</v>
      </c>
      <c r="JV33" s="13"/>
      <c r="JW33" s="13"/>
      <c r="JX33" s="13"/>
      <c r="JY33" s="12" t="s">
        <v>1908</v>
      </c>
      <c r="JZ33" s="13" t="s">
        <v>78</v>
      </c>
      <c r="KA33" s="13"/>
      <c r="KB33" s="13"/>
      <c r="KC33" s="13"/>
      <c r="KD33" s="13"/>
      <c r="KE33" s="13"/>
      <c r="KF33" s="13"/>
      <c r="KG33" s="13"/>
      <c r="KH33" s="13" t="e">
        <f aca="false">18 826</f>
        <v>#VALUE!</v>
      </c>
      <c r="KI33" s="13"/>
      <c r="KJ33" s="13"/>
      <c r="KK33" s="13"/>
      <c r="KL33" s="13"/>
      <c r="KM33" s="13"/>
      <c r="KN33" s="13"/>
      <c r="KO33" s="13"/>
      <c r="KP33" s="13"/>
      <c r="KQ33" s="13"/>
      <c r="KR33" s="13"/>
      <c r="KS33" s="13"/>
      <c r="KT33" s="13"/>
      <c r="KU33" s="13"/>
      <c r="KV33" s="13"/>
      <c r="KW33" s="13"/>
      <c r="KX33" s="13"/>
      <c r="KY33" s="13"/>
      <c r="KZ33" s="13"/>
      <c r="LA33" s="13"/>
      <c r="LB33" s="13"/>
      <c r="LC33" s="13"/>
      <c r="LD33" s="13"/>
      <c r="LE33" s="13"/>
      <c r="LF33" s="13"/>
      <c r="LG33" s="13"/>
      <c r="LH33" s="13"/>
      <c r="LI33" s="13"/>
      <c r="LJ33" s="13"/>
      <c r="LK33" s="13"/>
      <c r="LL33" s="13"/>
      <c r="LM33" s="13"/>
      <c r="LN33" s="13" t="s">
        <v>1909</v>
      </c>
      <c r="LO33" s="13"/>
      <c r="LP33" s="11" t="s">
        <v>1910</v>
      </c>
      <c r="LQ33" s="13"/>
      <c r="LR33" s="13"/>
      <c r="LS33" s="13"/>
      <c r="LT33" s="13"/>
      <c r="LU33" s="13"/>
      <c r="LV33" s="13"/>
      <c r="LW33" s="13"/>
      <c r="LX33" s="13" t="s">
        <v>1911</v>
      </c>
      <c r="LY33" s="13"/>
      <c r="LZ33" s="13" t="s">
        <v>1912</v>
      </c>
      <c r="MA33" s="13" t="s">
        <v>418</v>
      </c>
      <c r="MB33" s="13" t="s">
        <v>1913</v>
      </c>
      <c r="MC33" s="11" t="s">
        <v>1914</v>
      </c>
      <c r="MD33" s="13"/>
      <c r="ME33" s="13"/>
      <c r="MF33" s="13" t="s">
        <v>506</v>
      </c>
      <c r="MH33" s="13"/>
      <c r="MI33" s="13"/>
      <c r="MJ33" s="13"/>
      <c r="MK33" s="13"/>
      <c r="ML33" s="13"/>
      <c r="MM33" s="13"/>
      <c r="MN33" s="13" t="s">
        <v>506</v>
      </c>
      <c r="MO33" s="13"/>
      <c r="MP33" s="13"/>
      <c r="MQ33" s="13"/>
      <c r="MR33" s="13" t="s">
        <v>1915</v>
      </c>
      <c r="MS33" s="13"/>
      <c r="MT33" s="13"/>
      <c r="MU33" s="13"/>
      <c r="MV33" s="13"/>
      <c r="MW33" s="13"/>
      <c r="MX33" s="13"/>
      <c r="MY33" s="13" t="s">
        <v>1916</v>
      </c>
      <c r="MZ33" s="13"/>
      <c r="NA33" s="13"/>
      <c r="NB33" s="13"/>
      <c r="NC33" s="13"/>
      <c r="ND33" s="13"/>
      <c r="NE33" s="13"/>
      <c r="NF33" s="13"/>
      <c r="NG33" s="13"/>
      <c r="NH33" s="13"/>
      <c r="NI33" s="13"/>
      <c r="NJ33" s="13" t="s">
        <v>407</v>
      </c>
      <c r="NK33" s="13" t="s">
        <v>1917</v>
      </c>
      <c r="NL33" s="13" t="s">
        <v>1918</v>
      </c>
      <c r="NM33" s="13"/>
      <c r="NN33" s="13"/>
      <c r="NO33" s="13"/>
      <c r="NP33" s="13" t="s">
        <v>408</v>
      </c>
      <c r="NQ33" s="13"/>
      <c r="NR33" s="13"/>
      <c r="NS33" s="13"/>
      <c r="NT33" s="13"/>
      <c r="NU33" s="13"/>
      <c r="NV33" s="13"/>
      <c r="NW33" s="13"/>
      <c r="NX33" s="13" t="s">
        <v>472</v>
      </c>
      <c r="NY33" s="13" t="s">
        <v>428</v>
      </c>
      <c r="NZ33" s="13" t="s">
        <v>513</v>
      </c>
      <c r="OA33" s="13"/>
      <c r="OB33" s="13"/>
      <c r="OC33" s="13"/>
      <c r="OD33" s="13"/>
      <c r="OE33" s="13"/>
      <c r="OF33" s="13"/>
      <c r="OG33" s="13"/>
      <c r="OH33" s="13"/>
      <c r="OJ33" s="13"/>
      <c r="OK33" s="13"/>
      <c r="OL33" s="13"/>
      <c r="OM33" s="13"/>
    </row>
    <row r="34" customFormat="false" ht="14.25" hidden="false" customHeight="true" outlineLevel="0" collapsed="false">
      <c r="A34" s="13" t="s">
        <v>1919</v>
      </c>
      <c r="B34" s="13" t="s">
        <v>360</v>
      </c>
      <c r="C34" s="13" t="s">
        <v>1920</v>
      </c>
      <c r="D34" s="13" t="s">
        <v>1921</v>
      </c>
      <c r="E34" s="13" t="s">
        <v>1922</v>
      </c>
      <c r="F34" s="13" t="s">
        <v>360</v>
      </c>
      <c r="G34" s="13"/>
      <c r="H34" s="13"/>
      <c r="I34" s="13"/>
      <c r="J34" s="13"/>
      <c r="K34" s="13"/>
      <c r="L34" s="13"/>
      <c r="M34" s="13"/>
      <c r="N34" s="11" t="s">
        <v>1923</v>
      </c>
      <c r="O34" s="13"/>
      <c r="P34" s="13"/>
      <c r="R34" s="13"/>
      <c r="S34" s="13"/>
      <c r="T34" s="13" t="s">
        <v>371</v>
      </c>
      <c r="U34" s="13"/>
      <c r="V34" s="13"/>
      <c r="W34" s="13"/>
      <c r="X34" s="13"/>
      <c r="Y34" s="13"/>
      <c r="Z34" s="13"/>
      <c r="AA34" s="13"/>
      <c r="AB34" s="13"/>
      <c r="AC34" s="13"/>
      <c r="AD34" s="13"/>
      <c r="AE34" s="11" t="s">
        <v>843</v>
      </c>
      <c r="AF34" s="11" t="s">
        <v>1924</v>
      </c>
      <c r="AG34" s="11" t="s">
        <v>968</v>
      </c>
      <c r="AH34" s="13"/>
      <c r="AI34" s="13" t="s">
        <v>375</v>
      </c>
      <c r="AJ34" s="13" t="s">
        <v>376</v>
      </c>
      <c r="AK34" s="13" t="s">
        <v>437</v>
      </c>
      <c r="AL34" s="13" t="s">
        <v>527</v>
      </c>
      <c r="AM34" s="11" t="s">
        <v>1925</v>
      </c>
      <c r="AN34" s="13" t="s">
        <v>1926</v>
      </c>
      <c r="AO34" s="11" t="s">
        <v>1927</v>
      </c>
      <c r="AP34" s="13"/>
      <c r="AQ34" s="13" t="s">
        <v>1928</v>
      </c>
      <c r="AR34" s="13"/>
      <c r="AS34" s="13"/>
      <c r="AT34" s="11" t="s">
        <v>971</v>
      </c>
      <c r="AU34" s="11" t="s">
        <v>972</v>
      </c>
      <c r="AV34" s="13"/>
      <c r="AW34" s="13" t="s">
        <v>375</v>
      </c>
      <c r="AX34" s="13" t="s">
        <v>442</v>
      </c>
      <c r="AY34" s="13" t="s">
        <v>437</v>
      </c>
      <c r="AZ34" s="13" t="s">
        <v>438</v>
      </c>
      <c r="BA34" s="13" t="s">
        <v>1929</v>
      </c>
      <c r="BB34" s="13" t="s">
        <v>1930</v>
      </c>
      <c r="BD34" s="13"/>
      <c r="BE34" s="13"/>
      <c r="BF34" s="13"/>
      <c r="BG34" s="13" t="s">
        <v>1931</v>
      </c>
      <c r="BH34" s="11" t="s">
        <v>1932</v>
      </c>
      <c r="BI34" s="13"/>
      <c r="BJ34" s="13"/>
      <c r="BK34" s="13" t="s">
        <v>388</v>
      </c>
      <c r="BL34" s="13"/>
      <c r="BM34" s="13"/>
      <c r="BN34" s="13"/>
      <c r="BO34" s="13"/>
      <c r="BP34" s="13"/>
      <c r="BQ34" s="13" t="s">
        <v>360</v>
      </c>
      <c r="BR34" s="13" t="s">
        <v>360</v>
      </c>
      <c r="BS34" s="13"/>
      <c r="BT34" s="13"/>
      <c r="BU34" s="13" t="s">
        <v>360</v>
      </c>
      <c r="BV34" s="13" t="s">
        <v>360</v>
      </c>
      <c r="BW34" s="13" t="s">
        <v>1933</v>
      </c>
      <c r="BX34" s="13"/>
      <c r="BY34" s="13"/>
      <c r="BZ34" s="13"/>
      <c r="CA34" s="13"/>
      <c r="CB34" s="13"/>
      <c r="CC34" s="13"/>
      <c r="CD34" s="13"/>
      <c r="CE34" s="13"/>
      <c r="CF34" s="13" t="s">
        <v>1934</v>
      </c>
      <c r="CG34" s="13" t="s">
        <v>1935</v>
      </c>
      <c r="CH34" s="13" t="s">
        <v>1935</v>
      </c>
      <c r="CI34" s="13"/>
      <c r="CJ34" s="13"/>
      <c r="CK34" s="13"/>
      <c r="CL34" s="13"/>
      <c r="CM34" s="13"/>
      <c r="CN34" s="13"/>
      <c r="CO34" s="13"/>
      <c r="CP34" s="13"/>
      <c r="CQ34" s="13"/>
      <c r="CR34" s="13"/>
      <c r="CS34" s="13"/>
      <c r="CT34" s="13"/>
      <c r="CU34" s="13"/>
      <c r="CV34" s="13"/>
      <c r="CW34" s="13"/>
      <c r="CY34" s="13"/>
      <c r="CZ34" s="13"/>
      <c r="DA34" s="13"/>
      <c r="DB34" s="13" t="s">
        <v>1936</v>
      </c>
      <c r="DC34" s="13" t="s">
        <v>1937</v>
      </c>
      <c r="DD34" s="11" t="s">
        <v>1938</v>
      </c>
      <c r="DE34" s="11" t="s">
        <v>1939</v>
      </c>
      <c r="DF34" s="13" t="s">
        <v>1940</v>
      </c>
      <c r="DG34" s="13" t="s">
        <v>1941</v>
      </c>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t="s">
        <v>1942</v>
      </c>
      <c r="EN34" s="13" t="s">
        <v>744</v>
      </c>
      <c r="EO34" s="13" t="s">
        <v>1109</v>
      </c>
      <c r="EP34" s="13"/>
      <c r="EQ34" s="13"/>
      <c r="ER34" s="13"/>
      <c r="ES34" s="13" t="s">
        <v>1943</v>
      </c>
      <c r="ET34" s="13"/>
      <c r="EU34" s="13"/>
      <c r="EV34" s="13"/>
      <c r="EW34" s="13" t="s">
        <v>1008</v>
      </c>
      <c r="EX34" s="13"/>
      <c r="EY34" s="13"/>
      <c r="EZ34" s="13"/>
      <c r="FA34" s="13"/>
      <c r="FB34" s="13" t="s">
        <v>472</v>
      </c>
      <c r="FC34" s="13"/>
      <c r="FD34" s="13"/>
      <c r="FE34" s="13"/>
      <c r="FF34" s="13" t="s">
        <v>112</v>
      </c>
      <c r="FG34" s="13"/>
      <c r="FH34" s="13" t="s">
        <v>403</v>
      </c>
      <c r="FJ34" s="13" t="s">
        <v>1944</v>
      </c>
      <c r="FK34" s="13" t="s">
        <v>64</v>
      </c>
      <c r="FL34" s="13"/>
      <c r="FM34" s="13"/>
      <c r="FN34" s="13"/>
      <c r="FO34" s="13"/>
      <c r="FP34" s="13"/>
      <c r="FQ34" s="13"/>
      <c r="FR34" s="13"/>
      <c r="FS34" s="13"/>
      <c r="FT34" s="13"/>
      <c r="FU34" s="13"/>
      <c r="FV34" s="13"/>
      <c r="FW34" s="13"/>
      <c r="FX34" s="13" t="s">
        <v>77</v>
      </c>
      <c r="FY34" s="13"/>
      <c r="FZ34" s="13"/>
      <c r="GA34" s="13" t="s">
        <v>1171</v>
      </c>
      <c r="GB34" s="13"/>
      <c r="GC34" s="13"/>
      <c r="GD34" s="13"/>
      <c r="GE34" s="13"/>
      <c r="GF34" s="13"/>
      <c r="GG34" s="13"/>
      <c r="GH34" s="13"/>
      <c r="GI34" s="13"/>
      <c r="GJ34" s="13"/>
      <c r="GK34" s="13"/>
      <c r="GL34" s="13" t="s">
        <v>407</v>
      </c>
      <c r="GM34" s="13"/>
      <c r="GN34" s="13"/>
      <c r="GO34" s="13"/>
      <c r="GP34" s="13" t="s">
        <v>408</v>
      </c>
      <c r="GQ34" s="13"/>
      <c r="GR34" s="13"/>
      <c r="GS34" s="13"/>
      <c r="GT34" s="13"/>
      <c r="GU34" s="13"/>
      <c r="GV34" s="13"/>
      <c r="GW34" s="13"/>
      <c r="GX34" s="13"/>
      <c r="GY34" s="13"/>
      <c r="GZ34" s="13"/>
      <c r="HA34" s="13" t="s">
        <v>77</v>
      </c>
      <c r="HB34" s="13"/>
      <c r="HC34" s="13"/>
      <c r="HD34" s="13"/>
      <c r="HE34" s="13"/>
      <c r="HF34" s="13"/>
      <c r="HG34" s="13"/>
      <c r="HH34" s="13" t="s">
        <v>1945</v>
      </c>
      <c r="HI34" s="13"/>
      <c r="HJ34" s="13"/>
      <c r="HK34" s="13"/>
      <c r="HL34" s="13"/>
      <c r="HM34" s="13"/>
      <c r="HN34" s="13"/>
      <c r="HO34" s="13"/>
      <c r="HP34" s="13"/>
      <c r="HQ34" s="13"/>
      <c r="HS34" s="13"/>
      <c r="HT34" s="13"/>
      <c r="HU34" s="13"/>
      <c r="HV34" s="13"/>
      <c r="HW34" s="13" t="s">
        <v>412</v>
      </c>
      <c r="HX34" s="13"/>
      <c r="HY34" s="13"/>
      <c r="HZ34" s="13"/>
      <c r="IA34" s="13"/>
      <c r="IB34" s="13"/>
      <c r="IC34" s="13"/>
      <c r="ID34" s="13"/>
      <c r="IE34" s="13"/>
      <c r="IF34" s="13"/>
      <c r="IG34" s="13"/>
      <c r="IH34" s="13"/>
      <c r="II34" s="13"/>
      <c r="IJ34" s="13"/>
      <c r="IK34" s="13"/>
      <c r="IL34" s="13"/>
      <c r="IM34" s="13"/>
      <c r="IN34" s="13"/>
      <c r="IO34" s="13" t="s">
        <v>79</v>
      </c>
      <c r="IP34" s="13"/>
      <c r="IQ34" s="13"/>
      <c r="IR34" s="13"/>
      <c r="IS34" s="13"/>
      <c r="IT34" s="13"/>
      <c r="IU34" s="13"/>
      <c r="IV34" s="13"/>
      <c r="IW34" s="13"/>
      <c r="IX34" s="13"/>
      <c r="IY34" s="13"/>
      <c r="IZ34" s="13"/>
      <c r="JA34" s="13"/>
      <c r="JB34" s="13"/>
      <c r="JC34" s="13"/>
      <c r="JD34" s="13"/>
      <c r="JE34" s="13"/>
      <c r="JF34" s="13"/>
      <c r="JG34" s="13"/>
      <c r="JH34" s="13"/>
      <c r="JI34" s="13"/>
      <c r="JJ34" s="13"/>
      <c r="JK34" s="13"/>
      <c r="JL34" s="13"/>
      <c r="JM34" s="13"/>
      <c r="JN34" s="13"/>
      <c r="JO34" s="13"/>
      <c r="JP34" s="13"/>
      <c r="JQ34" s="13"/>
      <c r="JR34" s="13"/>
      <c r="JS34" s="13"/>
      <c r="JT34" s="13"/>
      <c r="JU34" s="13" t="s">
        <v>1946</v>
      </c>
      <c r="JV34" s="13"/>
      <c r="JW34" s="13"/>
      <c r="JX34" s="13"/>
      <c r="JY34" s="13"/>
      <c r="JZ34" s="13" t="s">
        <v>78</v>
      </c>
      <c r="KA34" s="13"/>
      <c r="KB34" s="13" t="s">
        <v>1947</v>
      </c>
      <c r="KC34" s="13"/>
      <c r="KD34" s="13"/>
      <c r="KE34" s="13"/>
      <c r="KF34" s="13"/>
      <c r="KG34" s="13"/>
      <c r="KH34" s="13"/>
      <c r="KI34" s="13"/>
      <c r="KJ34" s="13"/>
      <c r="KK34" s="13"/>
      <c r="KL34" s="13"/>
      <c r="KM34" s="13"/>
      <c r="KN34" s="13"/>
      <c r="KO34" s="13"/>
      <c r="KP34" s="13"/>
      <c r="KQ34" s="13"/>
      <c r="KR34" s="13"/>
      <c r="KS34" s="13"/>
      <c r="KT34" s="13"/>
      <c r="KU34" s="13"/>
      <c r="KV34" s="13"/>
      <c r="KW34" s="13"/>
      <c r="KX34" s="13"/>
      <c r="KY34" s="13"/>
      <c r="KZ34" s="13"/>
      <c r="LA34" s="13"/>
      <c r="LB34" s="13"/>
      <c r="LC34" s="13"/>
      <c r="LD34" s="13"/>
      <c r="LE34" s="13"/>
      <c r="LF34" s="13"/>
      <c r="LG34" s="13"/>
      <c r="LH34" s="13"/>
      <c r="LI34" s="13"/>
      <c r="LJ34" s="13"/>
      <c r="LK34" s="13"/>
      <c r="LL34" s="13"/>
      <c r="LM34" s="13"/>
      <c r="LN34" s="13"/>
      <c r="LO34" s="13"/>
      <c r="LP34" s="13"/>
      <c r="LQ34" s="13"/>
      <c r="LR34" s="13"/>
      <c r="LS34" s="13"/>
      <c r="LT34" s="13"/>
      <c r="LU34" s="13"/>
      <c r="LV34" s="13"/>
      <c r="LW34" s="13" t="s">
        <v>472</v>
      </c>
      <c r="LX34" s="13"/>
      <c r="LY34" s="13"/>
      <c r="LZ34" s="13" t="s">
        <v>503</v>
      </c>
      <c r="MA34" s="13" t="s">
        <v>418</v>
      </c>
      <c r="MB34" s="13" t="s">
        <v>879</v>
      </c>
      <c r="MC34" s="13" t="s">
        <v>1948</v>
      </c>
      <c r="MD34" s="13"/>
      <c r="ME34" s="13"/>
      <c r="MF34" s="13" t="s">
        <v>710</v>
      </c>
      <c r="MH34" s="13" t="s">
        <v>1949</v>
      </c>
      <c r="MI34" s="13"/>
      <c r="MJ34" s="13"/>
      <c r="MK34" s="13"/>
      <c r="ML34" s="13"/>
      <c r="MM34" s="13"/>
      <c r="MN34" s="13" t="s">
        <v>710</v>
      </c>
      <c r="MO34" s="13"/>
      <c r="MP34" s="13"/>
      <c r="MQ34" s="13"/>
      <c r="MR34" s="13" t="s">
        <v>466</v>
      </c>
      <c r="MS34" s="13"/>
      <c r="MT34" s="13"/>
      <c r="MU34" s="13"/>
      <c r="MV34" s="13"/>
      <c r="MW34" s="13"/>
      <c r="MX34" s="13"/>
      <c r="MY34" s="13"/>
      <c r="MZ34" s="13"/>
      <c r="NA34" s="13" t="s">
        <v>1950</v>
      </c>
      <c r="NB34" s="13"/>
      <c r="NC34" s="13"/>
      <c r="ND34" s="13"/>
      <c r="NE34" s="13"/>
      <c r="NF34" s="13"/>
      <c r="NG34" s="13"/>
      <c r="NH34" s="13"/>
      <c r="NI34" s="11" t="s">
        <v>1951</v>
      </c>
      <c r="NJ34" s="13" t="s">
        <v>407</v>
      </c>
      <c r="NK34" s="13" t="s">
        <v>1952</v>
      </c>
      <c r="NL34" s="13"/>
      <c r="NM34" s="13"/>
      <c r="NN34" s="13"/>
      <c r="NO34" s="13"/>
      <c r="NP34" s="13" t="s">
        <v>408</v>
      </c>
      <c r="NQ34" s="13"/>
      <c r="NR34" s="13"/>
      <c r="NS34" s="13"/>
      <c r="NT34" s="13"/>
      <c r="NU34" s="13"/>
      <c r="NV34" s="13"/>
      <c r="NW34" s="13"/>
      <c r="NX34" s="13" t="s">
        <v>472</v>
      </c>
      <c r="NY34" s="13" t="s">
        <v>428</v>
      </c>
      <c r="NZ34" s="13" t="s">
        <v>516</v>
      </c>
      <c r="OA34" s="13"/>
      <c r="OB34" s="13"/>
      <c r="OC34" s="13"/>
      <c r="OD34" s="13"/>
      <c r="OE34" s="13"/>
      <c r="OF34" s="13"/>
      <c r="OG34" s="13"/>
      <c r="OH34" s="13"/>
      <c r="OJ34" s="13"/>
      <c r="OK34" s="13"/>
      <c r="OL34" s="13"/>
      <c r="OM34" s="13"/>
    </row>
    <row r="35" customFormat="false" ht="14.25" hidden="false" customHeight="true" outlineLevel="0" collapsed="false">
      <c r="A35" s="11" t="s">
        <v>1953</v>
      </c>
      <c r="B35" s="13" t="s">
        <v>360</v>
      </c>
      <c r="C35" s="13" t="s">
        <v>1954</v>
      </c>
      <c r="D35" s="13" t="s">
        <v>516</v>
      </c>
      <c r="E35" s="13" t="s">
        <v>1955</v>
      </c>
      <c r="F35" s="13" t="s">
        <v>360</v>
      </c>
      <c r="G35" s="13"/>
      <c r="H35" s="13"/>
      <c r="I35" s="13"/>
      <c r="J35" s="13"/>
      <c r="K35" s="13"/>
      <c r="L35" s="13"/>
      <c r="M35" s="13"/>
      <c r="N35" s="13" t="s">
        <v>1956</v>
      </c>
      <c r="O35" s="13"/>
      <c r="P35" s="13"/>
      <c r="R35" s="13"/>
      <c r="S35" s="13"/>
      <c r="T35" s="13" t="s">
        <v>1957</v>
      </c>
      <c r="U35" s="13" t="s">
        <v>1958</v>
      </c>
      <c r="V35" s="13" t="s">
        <v>1959</v>
      </c>
      <c r="W35" s="13" t="s">
        <v>1960</v>
      </c>
      <c r="X35" s="13" t="s">
        <v>1961</v>
      </c>
      <c r="Y35" s="13" t="s">
        <v>713</v>
      </c>
      <c r="Z35" s="13" t="s">
        <v>1962</v>
      </c>
      <c r="AA35" s="13"/>
      <c r="AB35" s="13" t="s">
        <v>623</v>
      </c>
      <c r="AC35" s="13"/>
      <c r="AD35" s="13"/>
      <c r="AE35" s="11" t="s">
        <v>435</v>
      </c>
      <c r="AF35" s="11" t="s">
        <v>1963</v>
      </c>
      <c r="AG35" s="11" t="s">
        <v>1964</v>
      </c>
      <c r="AH35" s="13" t="s">
        <v>1965</v>
      </c>
      <c r="AI35" s="11" t="s">
        <v>1705</v>
      </c>
      <c r="AJ35" s="11" t="s">
        <v>1966</v>
      </c>
      <c r="AK35" s="13" t="s">
        <v>437</v>
      </c>
      <c r="AL35" s="11" t="s">
        <v>1967</v>
      </c>
      <c r="AM35" s="11" t="s">
        <v>1968</v>
      </c>
      <c r="AN35" s="11" t="s">
        <v>1969</v>
      </c>
      <c r="AO35" s="11" t="s">
        <v>1970</v>
      </c>
      <c r="AP35" s="13"/>
      <c r="AQ35" s="13" t="s">
        <v>1971</v>
      </c>
      <c r="AR35" s="13"/>
      <c r="AS35" s="13"/>
      <c r="AT35" s="13"/>
      <c r="AU35" s="13"/>
      <c r="AV35" s="13"/>
      <c r="AW35" s="13"/>
      <c r="AX35" s="13"/>
      <c r="AY35" s="13" t="s">
        <v>437</v>
      </c>
      <c r="AZ35" s="13" t="s">
        <v>438</v>
      </c>
      <c r="BA35" s="13"/>
      <c r="BB35" s="13"/>
      <c r="BD35" s="13"/>
      <c r="BE35" s="13"/>
      <c r="BF35" s="13"/>
      <c r="BG35" s="13" t="s">
        <v>1961</v>
      </c>
      <c r="BH35" s="13" t="s">
        <v>1972</v>
      </c>
      <c r="BI35" s="13"/>
      <c r="BJ35" s="13" t="s">
        <v>853</v>
      </c>
      <c r="BK35" s="14" t="s">
        <v>1973</v>
      </c>
      <c r="BL35" s="13"/>
      <c r="BM35" s="13"/>
      <c r="BN35" s="13"/>
      <c r="BO35" s="13"/>
      <c r="BP35" s="13"/>
      <c r="BQ35" s="13" t="s">
        <v>360</v>
      </c>
      <c r="BR35" s="13" t="s">
        <v>360</v>
      </c>
      <c r="BS35" s="13"/>
      <c r="BT35" s="13"/>
      <c r="BU35" s="13" t="s">
        <v>360</v>
      </c>
      <c r="BV35" s="13" t="s">
        <v>360</v>
      </c>
      <c r="BW35" s="13" t="s">
        <v>360</v>
      </c>
      <c r="BX35" s="13"/>
      <c r="BY35" s="13"/>
      <c r="BZ35" s="13"/>
      <c r="CA35" s="13" t="s">
        <v>598</v>
      </c>
      <c r="CB35" s="13"/>
      <c r="CC35" s="13"/>
      <c r="CD35" s="13"/>
      <c r="CE35" s="13"/>
      <c r="CF35" s="13" t="s">
        <v>77</v>
      </c>
      <c r="CG35" s="13"/>
      <c r="CH35" s="13"/>
      <c r="CI35" s="13"/>
      <c r="CJ35" s="13"/>
      <c r="CK35" s="13"/>
      <c r="CL35" s="13"/>
      <c r="CM35" s="13" t="s">
        <v>1974</v>
      </c>
      <c r="CN35" s="13" t="s">
        <v>458</v>
      </c>
      <c r="CO35" s="13"/>
      <c r="CP35" s="13"/>
      <c r="CQ35" s="13"/>
      <c r="CR35" s="13"/>
      <c r="CS35" s="13"/>
      <c r="CT35" s="13"/>
      <c r="CU35" s="13"/>
      <c r="CV35" s="13"/>
      <c r="CW35" s="13"/>
      <c r="CY35" s="13"/>
      <c r="CZ35" s="13"/>
      <c r="DA35" s="13"/>
      <c r="DB35" s="13" t="s">
        <v>1046</v>
      </c>
      <c r="DC35" s="13"/>
      <c r="DD35" s="13"/>
      <c r="DE35" s="13"/>
      <c r="DF35" s="13"/>
      <c r="DG35" s="13"/>
      <c r="DH35" s="13"/>
      <c r="DI35" s="13"/>
      <c r="DJ35" s="13"/>
      <c r="DK35" s="13"/>
      <c r="DL35" s="13"/>
      <c r="DM35" s="13"/>
      <c r="DN35" s="13"/>
      <c r="DO35" s="13"/>
      <c r="DP35" s="13" t="s">
        <v>1975</v>
      </c>
      <c r="DQ35" s="13"/>
      <c r="DR35" s="13"/>
      <c r="DS35" s="13"/>
      <c r="DT35" s="13"/>
      <c r="DU35" s="13"/>
      <c r="DV35" s="13"/>
      <c r="DW35" s="13"/>
      <c r="DX35" s="13"/>
      <c r="DY35" s="13"/>
      <c r="DZ35" s="13"/>
      <c r="EA35" s="13"/>
      <c r="EB35" s="13"/>
      <c r="EC35" s="13"/>
      <c r="ED35" s="13" t="s">
        <v>77</v>
      </c>
      <c r="EE35" s="13"/>
      <c r="EF35" s="13"/>
      <c r="EG35" s="13"/>
      <c r="EH35" s="13"/>
      <c r="EI35" s="13"/>
      <c r="EJ35" s="13"/>
      <c r="EK35" s="13"/>
      <c r="EL35" s="13"/>
      <c r="EM35" s="13" t="s">
        <v>1248</v>
      </c>
      <c r="EN35" s="13" t="s">
        <v>400</v>
      </c>
      <c r="EO35" s="13"/>
      <c r="EP35" s="13"/>
      <c r="EQ35" s="13"/>
      <c r="ER35" s="13"/>
      <c r="ES35" s="11" t="s">
        <v>1976</v>
      </c>
      <c r="ET35" s="13" t="s">
        <v>1670</v>
      </c>
      <c r="EU35" s="13" t="s">
        <v>1977</v>
      </c>
      <c r="EV35" s="13"/>
      <c r="EW35" s="13"/>
      <c r="EX35" s="13" t="s">
        <v>1978</v>
      </c>
      <c r="EY35" s="13" t="s">
        <v>1979</v>
      </c>
      <c r="EZ35" s="13" t="s">
        <v>1980</v>
      </c>
      <c r="FA35" s="13"/>
      <c r="FB35" s="13" t="s">
        <v>472</v>
      </c>
      <c r="FC35" s="13" t="s">
        <v>1981</v>
      </c>
      <c r="FD35" s="11" t="s">
        <v>1982</v>
      </c>
      <c r="FE35" s="13" t="s">
        <v>1980</v>
      </c>
      <c r="FF35" s="13" t="s">
        <v>112</v>
      </c>
      <c r="FG35" s="13"/>
      <c r="FH35" s="13" t="s">
        <v>403</v>
      </c>
      <c r="FJ35" s="13" t="s">
        <v>1983</v>
      </c>
      <c r="FK35" s="13" t="s">
        <v>1984</v>
      </c>
      <c r="FL35" s="13"/>
      <c r="FM35" s="13"/>
      <c r="FN35" s="13"/>
      <c r="FO35" s="13"/>
      <c r="FP35" s="13"/>
      <c r="FQ35" s="13"/>
      <c r="FR35" s="13"/>
      <c r="FS35" s="13"/>
      <c r="FT35" s="13"/>
      <c r="FU35" s="13"/>
      <c r="FV35" s="13" t="s">
        <v>1985</v>
      </c>
      <c r="FW35" s="13"/>
      <c r="FX35" s="13" t="s">
        <v>77</v>
      </c>
      <c r="FY35" s="13"/>
      <c r="FZ35" s="13"/>
      <c r="GA35" s="13" t="s">
        <v>1986</v>
      </c>
      <c r="GB35" s="13"/>
      <c r="GC35" s="13"/>
      <c r="GD35" s="13"/>
      <c r="GE35" s="13"/>
      <c r="GF35" s="13"/>
      <c r="GG35" s="13" t="s">
        <v>807</v>
      </c>
      <c r="GH35" s="13" t="s">
        <v>1987</v>
      </c>
      <c r="GI35" s="13"/>
      <c r="GJ35" s="13"/>
      <c r="GK35" s="13"/>
      <c r="GL35" s="13" t="s">
        <v>407</v>
      </c>
      <c r="GM35" s="13" t="s">
        <v>1988</v>
      </c>
      <c r="GN35" s="13"/>
      <c r="GO35" s="13"/>
      <c r="GP35" s="13" t="s">
        <v>408</v>
      </c>
      <c r="GQ35" s="13"/>
      <c r="GR35" s="13"/>
      <c r="GS35" s="13"/>
      <c r="GT35" s="13"/>
      <c r="GU35" s="13"/>
      <c r="GV35" s="13" t="s">
        <v>1989</v>
      </c>
      <c r="GW35" s="13"/>
      <c r="GX35" s="13"/>
      <c r="GY35" s="13"/>
      <c r="GZ35" s="13"/>
      <c r="HA35" s="13" t="s">
        <v>904</v>
      </c>
      <c r="HB35" s="13"/>
      <c r="HC35" s="13"/>
      <c r="HD35" s="13"/>
      <c r="HE35" s="13"/>
      <c r="HF35" s="13"/>
      <c r="HG35" s="13"/>
      <c r="HH35" s="13" t="s">
        <v>1299</v>
      </c>
      <c r="HI35" s="13" t="s">
        <v>1504</v>
      </c>
      <c r="HJ35" s="13"/>
      <c r="HK35" s="13"/>
      <c r="HL35" s="13"/>
      <c r="HM35" s="13"/>
      <c r="HN35" s="13"/>
      <c r="HO35" s="13"/>
      <c r="HP35" s="13"/>
      <c r="HQ35" s="13"/>
      <c r="HS35" s="13"/>
      <c r="HT35" s="13"/>
      <c r="HU35" s="13"/>
      <c r="HV35" s="13" t="s">
        <v>1990</v>
      </c>
      <c r="HW35" s="13" t="s">
        <v>412</v>
      </c>
      <c r="HX35" s="13"/>
      <c r="HY35" s="13"/>
      <c r="HZ35" s="13"/>
      <c r="IA35" s="13"/>
      <c r="IB35" s="13"/>
      <c r="IC35" s="13"/>
      <c r="ID35" s="13"/>
      <c r="IE35" s="13" t="s">
        <v>919</v>
      </c>
      <c r="IF35" s="13"/>
      <c r="IG35" s="13" t="s">
        <v>623</v>
      </c>
      <c r="IH35" s="13"/>
      <c r="II35" s="13"/>
      <c r="IJ35" s="13"/>
      <c r="IK35" s="13"/>
      <c r="IL35" s="13"/>
      <c r="IM35" s="13"/>
      <c r="IN35" s="13" t="s">
        <v>1991</v>
      </c>
      <c r="IO35" s="13" t="s">
        <v>79</v>
      </c>
      <c r="IP35" s="13"/>
      <c r="IQ35" s="14" t="s">
        <v>1992</v>
      </c>
      <c r="IR35" s="13"/>
      <c r="IS35" s="13"/>
      <c r="IT35" s="13" t="s">
        <v>919</v>
      </c>
      <c r="IU35" s="13"/>
      <c r="IV35" s="13"/>
      <c r="IW35" s="13"/>
      <c r="IX35" s="13"/>
      <c r="IY35" s="13" t="s">
        <v>860</v>
      </c>
      <c r="IZ35" s="13"/>
      <c r="JA35" s="13"/>
      <c r="JB35" s="13"/>
      <c r="JC35" s="13"/>
      <c r="JD35" s="13"/>
      <c r="JE35" s="13"/>
      <c r="JF35" s="13"/>
      <c r="JG35" s="13"/>
      <c r="JH35" s="13" t="s">
        <v>77</v>
      </c>
      <c r="JI35" s="13"/>
      <c r="JJ35" s="13"/>
      <c r="JK35" s="13"/>
      <c r="JL35" s="13"/>
      <c r="JM35" s="13"/>
      <c r="JN35" s="13"/>
      <c r="JO35" s="13"/>
      <c r="JP35" s="13"/>
      <c r="JQ35" s="13"/>
      <c r="JR35" s="13"/>
      <c r="JS35" s="13"/>
      <c r="JT35" s="13"/>
      <c r="JU35" s="13"/>
      <c r="JV35" s="13"/>
      <c r="JW35" s="13"/>
      <c r="JX35" s="13"/>
      <c r="JY35" s="13"/>
      <c r="JZ35" s="13" t="s">
        <v>78</v>
      </c>
      <c r="KA35" s="13"/>
      <c r="KB35" s="13"/>
      <c r="KC35" s="13"/>
      <c r="KD35" s="13"/>
      <c r="KE35" s="13"/>
      <c r="KF35" s="13"/>
      <c r="KG35" s="13"/>
      <c r="KH35" s="13" t="s">
        <v>1471</v>
      </c>
      <c r="KI35" s="13"/>
      <c r="KJ35" s="13" t="s">
        <v>1539</v>
      </c>
      <c r="KK35" s="13"/>
      <c r="KL35" s="11" t="s">
        <v>1993</v>
      </c>
      <c r="KM35" s="13"/>
      <c r="KN35" s="13" t="s">
        <v>636</v>
      </c>
      <c r="KO35" s="13"/>
      <c r="KP35" s="13" t="s">
        <v>1994</v>
      </c>
      <c r="KQ35" s="13"/>
      <c r="KR35" s="13" t="s">
        <v>1995</v>
      </c>
      <c r="KS35" s="13"/>
      <c r="KT35" s="13" t="s">
        <v>1996</v>
      </c>
      <c r="KU35" s="13"/>
      <c r="KV35" s="13" t="s">
        <v>1997</v>
      </c>
      <c r="KW35" s="13"/>
      <c r="KX35" s="13" t="s">
        <v>1998</v>
      </c>
      <c r="KY35" s="13"/>
      <c r="KZ35" s="13"/>
      <c r="LA35" s="13"/>
      <c r="LB35" s="13"/>
      <c r="LC35" s="13"/>
      <c r="LD35" s="13" t="s">
        <v>1999</v>
      </c>
      <c r="LE35" s="13"/>
      <c r="LF35" s="13" t="s">
        <v>64</v>
      </c>
      <c r="LG35" s="13"/>
      <c r="LH35" s="13"/>
      <c r="LI35" s="13"/>
      <c r="LJ35" s="13" t="s">
        <v>2000</v>
      </c>
      <c r="LK35" s="13"/>
      <c r="LL35" s="13"/>
      <c r="LM35" s="13"/>
      <c r="LN35" s="13"/>
      <c r="LO35" s="13" t="s">
        <v>2001</v>
      </c>
      <c r="LP35" s="13"/>
      <c r="LQ35" s="13" t="s">
        <v>2002</v>
      </c>
      <c r="LR35" s="13"/>
      <c r="LS35" s="13"/>
      <c r="LT35" s="13" t="s">
        <v>550</v>
      </c>
      <c r="LU35" s="14" t="s">
        <v>1555</v>
      </c>
      <c r="LV35" s="13"/>
      <c r="LW35" s="13"/>
      <c r="LX35" s="13"/>
      <c r="LY35" s="13"/>
      <c r="LZ35" s="13" t="s">
        <v>2003</v>
      </c>
      <c r="MA35" s="13" t="s">
        <v>2004</v>
      </c>
      <c r="MB35" s="13"/>
      <c r="MC35" s="13" t="s">
        <v>2005</v>
      </c>
      <c r="MD35" s="13" t="s">
        <v>518</v>
      </c>
      <c r="ME35" s="13"/>
      <c r="MF35" s="13"/>
      <c r="MH35" s="13" t="s">
        <v>2006</v>
      </c>
      <c r="MI35" s="13"/>
      <c r="MJ35" s="13"/>
      <c r="MK35" s="11" t="s">
        <v>2007</v>
      </c>
      <c r="ML35" s="13" t="s">
        <v>575</v>
      </c>
      <c r="MM35" s="13"/>
      <c r="MN35" s="13"/>
      <c r="MO35" s="13"/>
      <c r="MP35" s="13"/>
      <c r="MQ35" s="13" t="s">
        <v>2008</v>
      </c>
      <c r="MR35" s="13" t="s">
        <v>466</v>
      </c>
      <c r="MS35" s="13"/>
      <c r="MT35" s="13"/>
      <c r="MU35" s="13"/>
      <c r="MV35" s="13"/>
      <c r="MW35" s="13"/>
      <c r="MX35" s="13"/>
      <c r="MY35" s="13"/>
      <c r="MZ35" s="13"/>
      <c r="NA35" s="13"/>
      <c r="NB35" s="13"/>
      <c r="NC35" s="13"/>
      <c r="ND35" s="13"/>
      <c r="NE35" s="13"/>
      <c r="NF35" s="13"/>
      <c r="NG35" s="13"/>
      <c r="NH35" s="13"/>
      <c r="NI35" s="13" t="s">
        <v>774</v>
      </c>
      <c r="NJ35" s="13" t="s">
        <v>407</v>
      </c>
      <c r="NK35" s="13" t="s">
        <v>2009</v>
      </c>
      <c r="NL35" s="13"/>
      <c r="NM35" s="13"/>
      <c r="NN35" s="13"/>
      <c r="NO35" s="13"/>
      <c r="NP35" s="13" t="s">
        <v>408</v>
      </c>
      <c r="NQ35" s="13" t="s">
        <v>2010</v>
      </c>
      <c r="NR35" s="13"/>
      <c r="NS35" s="13"/>
      <c r="NT35" s="13"/>
      <c r="NU35" s="13"/>
      <c r="NV35" s="13"/>
      <c r="NW35" s="13" t="s">
        <v>2011</v>
      </c>
      <c r="NX35" s="13" t="s">
        <v>472</v>
      </c>
      <c r="NY35" s="13" t="s">
        <v>428</v>
      </c>
      <c r="NZ35" s="11" t="s">
        <v>2012</v>
      </c>
      <c r="OA35" s="13"/>
      <c r="OB35" s="13"/>
      <c r="OC35" s="13" t="s">
        <v>2013</v>
      </c>
      <c r="OD35" s="13"/>
      <c r="OE35" s="13"/>
      <c r="OF35" s="13" t="s">
        <v>2014</v>
      </c>
      <c r="OG35" s="13"/>
      <c r="OH35" s="13"/>
      <c r="OJ35" s="13" t="s">
        <v>1471</v>
      </c>
      <c r="OK35" s="13"/>
      <c r="OL35" s="13"/>
      <c r="OM35" s="13"/>
    </row>
    <row r="36" customFormat="false" ht="14.25" hidden="false" customHeight="true" outlineLevel="0" collapsed="false">
      <c r="A36" s="13" t="s">
        <v>2015</v>
      </c>
      <c r="B36" s="13" t="s">
        <v>360</v>
      </c>
      <c r="C36" s="13" t="s">
        <v>2016</v>
      </c>
      <c r="D36" s="13" t="s">
        <v>2017</v>
      </c>
      <c r="E36" s="13" t="s">
        <v>2018</v>
      </c>
      <c r="F36" s="13" t="s">
        <v>2019</v>
      </c>
      <c r="G36" s="13" t="s">
        <v>2020</v>
      </c>
      <c r="H36" s="13" t="s">
        <v>2021</v>
      </c>
      <c r="I36" s="13" t="s">
        <v>1061</v>
      </c>
      <c r="J36" s="13" t="s">
        <v>2022</v>
      </c>
      <c r="K36" s="13"/>
      <c r="L36" s="13"/>
      <c r="M36" s="13"/>
      <c r="N36" s="12" t="s">
        <v>2023</v>
      </c>
      <c r="O36" s="13" t="s">
        <v>2024</v>
      </c>
      <c r="P36" s="13"/>
      <c r="R36" s="13"/>
      <c r="S36" s="13"/>
      <c r="T36" s="13" t="s">
        <v>371</v>
      </c>
      <c r="U36" s="13"/>
      <c r="V36" s="13"/>
      <c r="W36" s="13"/>
      <c r="X36" s="13"/>
      <c r="Y36" s="13"/>
      <c r="Z36" s="13"/>
      <c r="AA36" s="13"/>
      <c r="AB36" s="13"/>
      <c r="AC36" s="13"/>
      <c r="AD36" s="13"/>
      <c r="AE36" s="11" t="s">
        <v>2025</v>
      </c>
      <c r="AF36" s="11" t="s">
        <v>2026</v>
      </c>
      <c r="AG36" s="11" t="s">
        <v>651</v>
      </c>
      <c r="AH36" s="13"/>
      <c r="AI36" s="13" t="s">
        <v>375</v>
      </c>
      <c r="AJ36" s="13" t="s">
        <v>376</v>
      </c>
      <c r="AK36" s="13" t="s">
        <v>437</v>
      </c>
      <c r="AL36" s="13" t="s">
        <v>1634</v>
      </c>
      <c r="AM36" s="11" t="s">
        <v>2027</v>
      </c>
      <c r="AN36" s="13" t="s">
        <v>2028</v>
      </c>
      <c r="AO36" s="13" t="s">
        <v>2029</v>
      </c>
      <c r="AP36" s="13"/>
      <c r="AQ36" s="13" t="s">
        <v>2030</v>
      </c>
      <c r="AR36" s="13"/>
      <c r="AS36" s="13" t="s">
        <v>2031</v>
      </c>
      <c r="AT36" s="13" t="s">
        <v>2032</v>
      </c>
      <c r="AU36" s="13"/>
      <c r="AV36" s="13"/>
      <c r="AW36" s="13"/>
      <c r="AX36" s="13"/>
      <c r="AY36" s="13" t="s">
        <v>437</v>
      </c>
      <c r="AZ36" s="13" t="s">
        <v>438</v>
      </c>
      <c r="BA36" s="13" t="s">
        <v>2033</v>
      </c>
      <c r="BB36" s="13"/>
      <c r="BD36" s="13"/>
      <c r="BE36" s="13"/>
      <c r="BF36" s="13"/>
      <c r="BG36" s="13"/>
      <c r="BH36" s="13" t="s">
        <v>2034</v>
      </c>
      <c r="BI36" s="13"/>
      <c r="BJ36" s="13"/>
      <c r="BK36" s="11" t="s">
        <v>2035</v>
      </c>
      <c r="BL36" s="13"/>
      <c r="BM36" s="13"/>
      <c r="BN36" s="13"/>
      <c r="BO36" s="13"/>
      <c r="BP36" s="13"/>
      <c r="BQ36" s="13" t="s">
        <v>360</v>
      </c>
      <c r="BR36" s="13" t="s">
        <v>360</v>
      </c>
      <c r="BS36" s="13"/>
      <c r="BT36" s="13"/>
      <c r="BU36" s="13" t="s">
        <v>360</v>
      </c>
      <c r="BV36" s="13" t="s">
        <v>360</v>
      </c>
      <c r="BW36" s="13" t="s">
        <v>360</v>
      </c>
      <c r="BX36" s="13"/>
      <c r="BY36" s="13"/>
      <c r="BZ36" s="13"/>
      <c r="CA36" s="13"/>
      <c r="CB36" s="13"/>
      <c r="CC36" s="13"/>
      <c r="CD36" s="13"/>
      <c r="CE36" s="13"/>
      <c r="CF36" s="13" t="s">
        <v>77</v>
      </c>
      <c r="CG36" s="13"/>
      <c r="CH36" s="13"/>
      <c r="CI36" s="13"/>
      <c r="CJ36" s="13"/>
      <c r="CK36" s="13"/>
      <c r="CL36" s="13"/>
      <c r="CM36" s="13"/>
      <c r="CN36" s="13"/>
      <c r="CO36" s="13"/>
      <c r="CP36" s="13"/>
      <c r="CQ36" s="13"/>
      <c r="CR36" s="13"/>
      <c r="CS36" s="13"/>
      <c r="CT36" s="13"/>
      <c r="CU36" s="13"/>
      <c r="CV36" s="13" t="s">
        <v>2036</v>
      </c>
      <c r="CW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t="s">
        <v>803</v>
      </c>
      <c r="EN36" s="13" t="s">
        <v>400</v>
      </c>
      <c r="EO36" s="13"/>
      <c r="EP36" s="13"/>
      <c r="EQ36" s="13"/>
      <c r="ER36" s="13"/>
      <c r="ES36" s="11" t="s">
        <v>2037</v>
      </c>
      <c r="ET36" s="13"/>
      <c r="EU36" s="13"/>
      <c r="EV36" s="13"/>
      <c r="EW36" s="13"/>
      <c r="EX36" s="13"/>
      <c r="EY36" s="13"/>
      <c r="EZ36" s="13"/>
      <c r="FA36" s="13"/>
      <c r="FB36" s="13"/>
      <c r="FC36" s="13"/>
      <c r="FD36" s="13"/>
      <c r="FE36" s="13"/>
      <c r="FF36" s="13" t="s">
        <v>112</v>
      </c>
      <c r="FG36" s="13"/>
      <c r="FH36" s="13" t="s">
        <v>403</v>
      </c>
      <c r="FJ36" s="13" t="s">
        <v>2038</v>
      </c>
      <c r="FK36" s="13"/>
      <c r="FL36" s="13"/>
      <c r="FM36" s="13"/>
      <c r="FN36" s="13"/>
      <c r="FO36" s="13"/>
      <c r="FP36" s="13" t="s">
        <v>2039</v>
      </c>
      <c r="FQ36" s="13"/>
      <c r="FR36" s="13"/>
      <c r="FS36" s="13"/>
      <c r="FT36" s="13"/>
      <c r="FU36" s="13"/>
      <c r="FV36" s="13"/>
      <c r="FW36" s="13"/>
      <c r="FX36" s="13" t="s">
        <v>77</v>
      </c>
      <c r="FY36" s="13"/>
      <c r="FZ36" s="13"/>
      <c r="GA36" s="13" t="s">
        <v>614</v>
      </c>
      <c r="GB36" s="13" t="s">
        <v>618</v>
      </c>
      <c r="GC36" s="13"/>
      <c r="GD36" s="13"/>
      <c r="GE36" s="13"/>
      <c r="GF36" s="13"/>
      <c r="GG36" s="13"/>
      <c r="GH36" s="13"/>
      <c r="GI36" s="13"/>
      <c r="GJ36" s="13"/>
      <c r="GK36" s="13"/>
      <c r="GL36" s="13" t="s">
        <v>407</v>
      </c>
      <c r="GM36" s="13"/>
      <c r="GN36" s="13"/>
      <c r="GO36" s="13"/>
      <c r="GP36" s="11" t="s">
        <v>2040</v>
      </c>
      <c r="GQ36" s="13" t="s">
        <v>2041</v>
      </c>
      <c r="GR36" s="13"/>
      <c r="GS36" s="13"/>
      <c r="GT36" s="13"/>
      <c r="GU36" s="13"/>
      <c r="GV36" s="13"/>
      <c r="GW36" s="13"/>
      <c r="GX36" s="13"/>
      <c r="GY36" s="13"/>
      <c r="GZ36" s="13"/>
      <c r="HA36" s="13"/>
      <c r="HB36" s="13"/>
      <c r="HC36" s="13"/>
      <c r="HD36" s="13"/>
      <c r="HE36" s="13"/>
      <c r="HF36" s="13"/>
      <c r="HG36" s="13"/>
      <c r="HH36" s="13" t="s">
        <v>2042</v>
      </c>
      <c r="HI36" s="13"/>
      <c r="HJ36" s="13"/>
      <c r="HK36" s="13"/>
      <c r="HL36" s="13"/>
      <c r="HM36" s="13"/>
      <c r="HN36" s="13"/>
      <c r="HO36" s="13"/>
      <c r="HP36" s="13"/>
      <c r="HQ36" s="13"/>
      <c r="HS36" s="13"/>
      <c r="HT36" s="13"/>
      <c r="HU36" s="13"/>
      <c r="HV36" s="13"/>
      <c r="HW36" s="13" t="s">
        <v>412</v>
      </c>
      <c r="HX36" s="13"/>
      <c r="HY36" s="13"/>
      <c r="HZ36" s="13"/>
      <c r="IA36" s="13"/>
      <c r="IB36" s="13"/>
      <c r="IC36" s="13"/>
      <c r="ID36" s="13"/>
      <c r="IE36" s="13"/>
      <c r="IF36" s="13" t="s">
        <v>94</v>
      </c>
      <c r="IG36" s="13"/>
      <c r="IH36" s="13"/>
      <c r="II36" s="13"/>
      <c r="IJ36" s="13"/>
      <c r="IK36" s="13"/>
      <c r="IL36" s="13"/>
      <c r="IM36" s="13"/>
      <c r="IN36" s="13"/>
      <c r="IO36" s="13" t="s">
        <v>79</v>
      </c>
      <c r="IP36" s="13"/>
      <c r="IQ36" s="13"/>
      <c r="IR36" s="13"/>
      <c r="IS36" s="13"/>
      <c r="IT36" s="13"/>
      <c r="IU36" s="13"/>
      <c r="IV36" s="13"/>
      <c r="IW36" s="13"/>
      <c r="IX36" s="13"/>
      <c r="IY36" s="13"/>
      <c r="IZ36" s="13"/>
      <c r="JA36" s="13"/>
      <c r="JB36" s="13"/>
      <c r="JC36" s="13"/>
      <c r="JD36" s="13"/>
      <c r="JE36" s="13"/>
      <c r="JF36" s="13"/>
      <c r="JG36" s="13"/>
      <c r="JH36" s="13"/>
      <c r="JI36" s="13"/>
      <c r="JJ36" s="13"/>
      <c r="JK36" s="13"/>
      <c r="JL36" s="13"/>
      <c r="JM36" s="13"/>
      <c r="JN36" s="13"/>
      <c r="JO36" s="13"/>
      <c r="JP36" s="13"/>
      <c r="JQ36" s="13"/>
      <c r="JR36" s="13"/>
      <c r="JS36" s="13"/>
      <c r="JT36" s="13"/>
      <c r="JU36" s="13"/>
      <c r="JV36" s="13"/>
      <c r="JW36" s="13"/>
      <c r="JX36" s="13"/>
      <c r="JY36" s="13"/>
      <c r="JZ36" s="13" t="s">
        <v>75</v>
      </c>
      <c r="KA36" s="13"/>
      <c r="KB36" s="13"/>
      <c r="KC36" s="13"/>
      <c r="KD36" s="13"/>
      <c r="KE36" s="13"/>
      <c r="KF36" s="13"/>
      <c r="KG36" s="13"/>
      <c r="KH36" s="13" t="s">
        <v>2043</v>
      </c>
      <c r="KI36" s="13"/>
      <c r="KJ36" s="13"/>
      <c r="KK36" s="13"/>
      <c r="KL36" s="13"/>
      <c r="KM36" s="13"/>
      <c r="KN36" s="13"/>
      <c r="KO36" s="13"/>
      <c r="KP36" s="13"/>
      <c r="KQ36" s="13"/>
      <c r="KR36" s="13"/>
      <c r="KS36" s="13"/>
      <c r="KT36" s="13"/>
      <c r="KU36" s="13"/>
      <c r="KV36" s="13"/>
      <c r="KW36" s="13"/>
      <c r="KX36" s="13"/>
      <c r="KY36" s="13"/>
      <c r="KZ36" s="13"/>
      <c r="LA36" s="13"/>
      <c r="LB36" s="13"/>
      <c r="LC36" s="13"/>
      <c r="LD36" s="13"/>
      <c r="LE36" s="13"/>
      <c r="LF36" s="13"/>
      <c r="LG36" s="13"/>
      <c r="LH36" s="13"/>
      <c r="LI36" s="13"/>
      <c r="LJ36" s="13"/>
      <c r="LK36" s="13"/>
      <c r="LL36" s="13"/>
      <c r="LM36" s="13"/>
      <c r="LN36" s="13"/>
      <c r="LO36" s="13"/>
      <c r="LP36" s="13"/>
      <c r="LQ36" s="13"/>
      <c r="LR36" s="13"/>
      <c r="LS36" s="13"/>
      <c r="LT36" s="13"/>
      <c r="LU36" s="13"/>
      <c r="LV36" s="13"/>
      <c r="LW36" s="13"/>
      <c r="LX36" s="13"/>
      <c r="LY36" s="13" t="s">
        <v>807</v>
      </c>
      <c r="LZ36" s="13" t="s">
        <v>2044</v>
      </c>
      <c r="MA36" s="13" t="s">
        <v>418</v>
      </c>
      <c r="MB36" s="13"/>
      <c r="MC36" s="13"/>
      <c r="MD36" s="13"/>
      <c r="ME36" s="13"/>
      <c r="MF36" s="13"/>
      <c r="MH36" s="13"/>
      <c r="MI36" s="13"/>
      <c r="MJ36" s="13"/>
      <c r="MK36" s="13"/>
      <c r="ML36" s="13"/>
      <c r="MM36" s="13"/>
      <c r="MN36" s="13"/>
      <c r="MO36" s="13"/>
      <c r="MP36" s="13"/>
      <c r="MQ36" s="13"/>
      <c r="MR36" s="13" t="s">
        <v>466</v>
      </c>
      <c r="MS36" s="13"/>
      <c r="MT36" s="13"/>
      <c r="MU36" s="13"/>
      <c r="MV36" s="13"/>
      <c r="MW36" s="13"/>
      <c r="MX36" s="13"/>
      <c r="MY36" s="13" t="s">
        <v>2045</v>
      </c>
      <c r="MZ36" s="13" t="s">
        <v>636</v>
      </c>
      <c r="NA36" s="13"/>
      <c r="NB36" s="13"/>
      <c r="NC36" s="13" t="s">
        <v>2046</v>
      </c>
      <c r="ND36" s="13"/>
      <c r="NE36" s="13" t="s">
        <v>2047</v>
      </c>
      <c r="NF36" s="13"/>
      <c r="NG36" s="13"/>
      <c r="NH36" s="13"/>
      <c r="NI36" s="13"/>
      <c r="NJ36" s="13" t="s">
        <v>407</v>
      </c>
      <c r="NK36" s="13" t="s">
        <v>2048</v>
      </c>
      <c r="NL36" s="13"/>
      <c r="NM36" s="13"/>
      <c r="NN36" s="13"/>
      <c r="NO36" s="13"/>
      <c r="NP36" s="13" t="s">
        <v>408</v>
      </c>
      <c r="NQ36" s="13" t="s">
        <v>2049</v>
      </c>
      <c r="NR36" s="13"/>
      <c r="NS36" s="13"/>
      <c r="NT36" s="13"/>
      <c r="NU36" s="13"/>
      <c r="NV36" s="13"/>
      <c r="NW36" s="13"/>
      <c r="NX36" s="13" t="s">
        <v>472</v>
      </c>
      <c r="NY36" s="13" t="s">
        <v>428</v>
      </c>
      <c r="NZ36" s="13" t="s">
        <v>429</v>
      </c>
      <c r="OA36" s="13"/>
      <c r="OB36" s="13"/>
      <c r="OC36" s="13"/>
      <c r="OD36" s="13"/>
      <c r="OE36" s="13"/>
      <c r="OF36" s="13"/>
      <c r="OG36" s="13"/>
      <c r="OH36" s="13"/>
      <c r="OJ36" s="13"/>
      <c r="OK36" s="13"/>
      <c r="OL36" s="13"/>
      <c r="OM36" s="13"/>
    </row>
    <row r="37" customFormat="false" ht="14.25" hidden="false" customHeight="true" outlineLevel="0" collapsed="false">
      <c r="A37" s="11" t="s">
        <v>2050</v>
      </c>
      <c r="B37" s="13" t="s">
        <v>360</v>
      </c>
      <c r="C37" s="13" t="s">
        <v>2051</v>
      </c>
      <c r="D37" s="13"/>
      <c r="E37" s="13" t="s">
        <v>2052</v>
      </c>
      <c r="F37" s="13" t="s">
        <v>2053</v>
      </c>
      <c r="G37" s="13" t="s">
        <v>1671</v>
      </c>
      <c r="H37" s="13" t="s">
        <v>2054</v>
      </c>
      <c r="I37" s="11" t="s">
        <v>2055</v>
      </c>
      <c r="J37" s="13" t="s">
        <v>2056</v>
      </c>
      <c r="K37" s="13"/>
      <c r="L37" s="13" t="s">
        <v>924</v>
      </c>
      <c r="M37" s="13"/>
      <c r="N37" s="13"/>
      <c r="O37" s="13" t="s">
        <v>2057</v>
      </c>
      <c r="P37" s="13"/>
      <c r="R37" s="13" t="s">
        <v>1186</v>
      </c>
      <c r="S37" s="13"/>
      <c r="T37" s="13" t="s">
        <v>2058</v>
      </c>
      <c r="U37" s="13" t="s">
        <v>2059</v>
      </c>
      <c r="V37" s="11" t="s">
        <v>2060</v>
      </c>
      <c r="W37" s="11" t="s">
        <v>2061</v>
      </c>
      <c r="X37" s="11" t="s">
        <v>2062</v>
      </c>
      <c r="Y37" s="14" t="s">
        <v>1555</v>
      </c>
      <c r="Z37" s="13"/>
      <c r="AA37" s="13"/>
      <c r="AB37" s="13" t="s">
        <v>516</v>
      </c>
      <c r="AC37" s="13"/>
      <c r="AD37" s="13"/>
      <c r="AE37" s="11" t="s">
        <v>2063</v>
      </c>
      <c r="AF37" s="11" t="s">
        <v>2064</v>
      </c>
      <c r="AG37" s="11" t="s">
        <v>2065</v>
      </c>
      <c r="AH37" s="13"/>
      <c r="AI37" s="11" t="s">
        <v>2066</v>
      </c>
      <c r="AJ37" s="11" t="s">
        <v>2067</v>
      </c>
      <c r="AK37" s="13" t="s">
        <v>437</v>
      </c>
      <c r="AL37" s="13" t="s">
        <v>2068</v>
      </c>
      <c r="AM37" s="11" t="s">
        <v>2069</v>
      </c>
      <c r="AN37" s="13" t="s">
        <v>2070</v>
      </c>
      <c r="AO37" s="13" t="s">
        <v>2071</v>
      </c>
      <c r="AP37" s="13" t="s">
        <v>2072</v>
      </c>
      <c r="AQ37" s="13" t="s">
        <v>2073</v>
      </c>
      <c r="AR37" s="13"/>
      <c r="AS37" s="13" t="s">
        <v>2074</v>
      </c>
      <c r="AT37" s="11" t="s">
        <v>2075</v>
      </c>
      <c r="AU37" s="11" t="s">
        <v>2076</v>
      </c>
      <c r="AV37" s="13" t="s">
        <v>2077</v>
      </c>
      <c r="AW37" s="13"/>
      <c r="AX37" s="13"/>
      <c r="AY37" s="13" t="s">
        <v>437</v>
      </c>
      <c r="AZ37" s="13" t="s">
        <v>438</v>
      </c>
      <c r="BA37" s="13" t="s">
        <v>2074</v>
      </c>
      <c r="BB37" s="13" t="s">
        <v>2078</v>
      </c>
      <c r="BD37" s="13" t="s">
        <v>2079</v>
      </c>
      <c r="BE37" s="13" t="s">
        <v>2080</v>
      </c>
      <c r="BF37" s="13"/>
      <c r="BG37" s="11" t="s">
        <v>2081</v>
      </c>
      <c r="BH37" s="13" t="s">
        <v>2056</v>
      </c>
      <c r="BI37" s="13"/>
      <c r="BJ37" s="13" t="s">
        <v>1212</v>
      </c>
      <c r="BK37" s="13" t="s">
        <v>388</v>
      </c>
      <c r="BL37" s="13" t="s">
        <v>472</v>
      </c>
      <c r="BM37" s="13"/>
      <c r="BN37" s="13"/>
      <c r="BO37" s="13"/>
      <c r="BP37" s="13"/>
      <c r="BQ37" s="11" t="s">
        <v>2082</v>
      </c>
      <c r="BR37" s="13" t="s">
        <v>360</v>
      </c>
      <c r="BS37" s="13"/>
      <c r="BT37" s="13"/>
      <c r="BU37" s="13" t="s">
        <v>2083</v>
      </c>
      <c r="BV37" s="13" t="s">
        <v>360</v>
      </c>
      <c r="BW37" s="13" t="s">
        <v>360</v>
      </c>
      <c r="BX37" s="13"/>
      <c r="BY37" s="13"/>
      <c r="BZ37" s="13"/>
      <c r="CA37" s="13"/>
      <c r="CB37" s="13"/>
      <c r="CC37" s="13"/>
      <c r="CD37" s="13"/>
      <c r="CE37" s="13"/>
      <c r="CF37" s="13" t="s">
        <v>77</v>
      </c>
      <c r="CG37" s="13"/>
      <c r="CH37" s="13"/>
      <c r="CI37" s="13"/>
      <c r="CJ37" s="13"/>
      <c r="CK37" s="13"/>
      <c r="CL37" s="13"/>
      <c r="CM37" s="13" t="s">
        <v>1935</v>
      </c>
      <c r="CN37" s="13" t="s">
        <v>858</v>
      </c>
      <c r="CO37" s="13" t="s">
        <v>2084</v>
      </c>
      <c r="CP37" s="11" t="s">
        <v>2085</v>
      </c>
      <c r="CQ37" s="13" t="s">
        <v>1162</v>
      </c>
      <c r="CR37" s="13"/>
      <c r="CS37" s="13"/>
      <c r="CT37" s="13"/>
      <c r="CU37" s="13"/>
      <c r="CV37" s="13"/>
      <c r="CW37" s="13"/>
      <c r="CY37" s="13"/>
      <c r="CZ37" s="13"/>
      <c r="DA37" s="13"/>
      <c r="DB37" s="13" t="s">
        <v>2086</v>
      </c>
      <c r="DC37" s="13" t="s">
        <v>2087</v>
      </c>
      <c r="DD37" s="11" t="s">
        <v>2088</v>
      </c>
      <c r="DE37" s="11" t="s">
        <v>2089</v>
      </c>
      <c r="DF37" s="13" t="s">
        <v>2090</v>
      </c>
      <c r="DG37" s="13" t="s">
        <v>2091</v>
      </c>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t="s">
        <v>2092</v>
      </c>
      <c r="EF37" s="13" t="s">
        <v>2093</v>
      </c>
      <c r="EG37" s="13" t="s">
        <v>2094</v>
      </c>
      <c r="EH37" s="13" t="s">
        <v>2095</v>
      </c>
      <c r="EI37" s="13" t="s">
        <v>2096</v>
      </c>
      <c r="EJ37" s="13" t="s">
        <v>2056</v>
      </c>
      <c r="EK37" s="13"/>
      <c r="EL37" s="13"/>
      <c r="EM37" s="11" t="s">
        <v>1108</v>
      </c>
      <c r="EN37" s="13" t="s">
        <v>2097</v>
      </c>
      <c r="EO37" s="13" t="s">
        <v>2098</v>
      </c>
      <c r="EP37" s="13"/>
      <c r="EQ37" s="13"/>
      <c r="ER37" s="13"/>
      <c r="ES37" s="11" t="s">
        <v>2099</v>
      </c>
      <c r="ET37" s="13" t="s">
        <v>1142</v>
      </c>
      <c r="EU37" s="13"/>
      <c r="EV37" s="13" t="s">
        <v>472</v>
      </c>
      <c r="EW37" s="13" t="s">
        <v>598</v>
      </c>
      <c r="EX37" s="13" t="s">
        <v>2100</v>
      </c>
      <c r="EY37" s="11" t="s">
        <v>2101</v>
      </c>
      <c r="EZ37" s="13" t="s">
        <v>2102</v>
      </c>
      <c r="FA37" s="13"/>
      <c r="FB37" s="13"/>
      <c r="FC37" s="13" t="s">
        <v>2103</v>
      </c>
      <c r="FD37" s="11" t="s">
        <v>2104</v>
      </c>
      <c r="FE37" s="13" t="s">
        <v>2105</v>
      </c>
      <c r="FF37" s="11" t="s">
        <v>2106</v>
      </c>
      <c r="FG37" s="13"/>
      <c r="FH37" s="13" t="s">
        <v>403</v>
      </c>
      <c r="FJ37" s="13" t="s">
        <v>2107</v>
      </c>
      <c r="FK37" s="13"/>
      <c r="FL37" s="13"/>
      <c r="FM37" s="13" t="s">
        <v>1769</v>
      </c>
      <c r="FN37" s="13"/>
      <c r="FO37" s="13" t="s">
        <v>2108</v>
      </c>
      <c r="FP37" s="13"/>
      <c r="FQ37" s="14" t="s">
        <v>2109</v>
      </c>
      <c r="FR37" s="13"/>
      <c r="FS37" s="13" t="s">
        <v>1799</v>
      </c>
      <c r="FT37" s="13"/>
      <c r="FU37" s="13"/>
      <c r="FV37" s="13" t="s">
        <v>2110</v>
      </c>
      <c r="FW37" s="13"/>
      <c r="FX37" s="11" t="s">
        <v>2111</v>
      </c>
      <c r="FY37" s="13" t="s">
        <v>2049</v>
      </c>
      <c r="FZ37" s="13" t="n">
        <f aca="false">61</f>
        <v>61</v>
      </c>
      <c r="GA37" s="13" t="s">
        <v>614</v>
      </c>
      <c r="GB37" s="13" t="s">
        <v>2112</v>
      </c>
      <c r="GC37" s="13"/>
      <c r="GD37" s="13"/>
      <c r="GE37" s="13" t="s">
        <v>2113</v>
      </c>
      <c r="GF37" s="13"/>
      <c r="GG37" s="13"/>
      <c r="GH37" s="12" t="s">
        <v>2114</v>
      </c>
      <c r="GI37" s="13"/>
      <c r="GJ37" s="13"/>
      <c r="GK37" s="13" t="s">
        <v>2115</v>
      </c>
      <c r="GL37" s="13" t="s">
        <v>456</v>
      </c>
      <c r="GM37" s="13" t="s">
        <v>1757</v>
      </c>
      <c r="GN37" s="13"/>
      <c r="GO37" s="13"/>
      <c r="GP37" s="13" t="s">
        <v>408</v>
      </c>
      <c r="GQ37" s="13" t="s">
        <v>1788</v>
      </c>
      <c r="GR37" s="13" t="s">
        <v>2116</v>
      </c>
      <c r="GS37" s="13" t="s">
        <v>2117</v>
      </c>
      <c r="GT37" s="13"/>
      <c r="GU37" s="13"/>
      <c r="GV37" s="13" t="s">
        <v>2118</v>
      </c>
      <c r="GW37" s="13"/>
      <c r="GX37" s="13" t="s">
        <v>2119</v>
      </c>
      <c r="GY37" s="13"/>
      <c r="GZ37" s="13"/>
      <c r="HA37" s="13" t="s">
        <v>2120</v>
      </c>
      <c r="HB37" s="13"/>
      <c r="HC37" s="13"/>
      <c r="HD37" s="13"/>
      <c r="HE37" s="13" t="s">
        <v>1803</v>
      </c>
      <c r="HF37" s="13"/>
      <c r="HG37" s="13"/>
      <c r="HH37" s="13" t="s">
        <v>1986</v>
      </c>
      <c r="HI37" s="13" t="s">
        <v>2121</v>
      </c>
      <c r="HJ37" s="13"/>
      <c r="HK37" s="13"/>
      <c r="HL37" s="13" t="s">
        <v>2122</v>
      </c>
      <c r="HM37" s="13"/>
      <c r="HN37" s="13"/>
      <c r="HO37" s="13" t="s">
        <v>2123</v>
      </c>
      <c r="HP37" s="13"/>
      <c r="HQ37" s="13" t="s">
        <v>2124</v>
      </c>
      <c r="HS37" s="13"/>
      <c r="HT37" s="13" t="s">
        <v>2125</v>
      </c>
      <c r="HU37" s="13"/>
      <c r="HV37" s="13" t="s">
        <v>2126</v>
      </c>
      <c r="HW37" s="13" t="s">
        <v>412</v>
      </c>
      <c r="HX37" s="13" t="s">
        <v>2127</v>
      </c>
      <c r="HY37" s="13"/>
      <c r="HZ37" s="13"/>
      <c r="IA37" s="13"/>
      <c r="IB37" s="13"/>
      <c r="IC37" s="13"/>
      <c r="ID37" s="13" t="s">
        <v>2128</v>
      </c>
      <c r="IE37" s="13"/>
      <c r="IF37" s="13"/>
      <c r="IG37" s="13"/>
      <c r="IH37" s="13" t="s">
        <v>2129</v>
      </c>
      <c r="II37" s="13"/>
      <c r="IJ37" s="13"/>
      <c r="IK37" s="13"/>
      <c r="IL37" s="13" t="s">
        <v>713</v>
      </c>
      <c r="IM37" s="13"/>
      <c r="IN37" s="13" t="s">
        <v>2130</v>
      </c>
      <c r="IO37" s="11" t="s">
        <v>2131</v>
      </c>
      <c r="IP37" s="13"/>
      <c r="IQ37" s="13" t="s">
        <v>2132</v>
      </c>
      <c r="IR37" s="13" t="s">
        <v>1911</v>
      </c>
      <c r="IS37" s="13" t="s">
        <v>2133</v>
      </c>
      <c r="IT37" s="13"/>
      <c r="IU37" s="13" t="s">
        <v>2134</v>
      </c>
      <c r="IV37" s="13"/>
      <c r="IW37" s="13" t="s">
        <v>2135</v>
      </c>
      <c r="IX37" s="13" t="s">
        <v>2136</v>
      </c>
      <c r="IY37" s="13" t="s">
        <v>683</v>
      </c>
      <c r="IZ37" s="13"/>
      <c r="JA37" s="13"/>
      <c r="JB37" s="13" t="s">
        <v>2137</v>
      </c>
      <c r="JC37" s="13"/>
      <c r="JD37" s="13"/>
      <c r="JE37" s="13"/>
      <c r="JF37" s="13" t="s">
        <v>2138</v>
      </c>
      <c r="JG37" s="13" t="s">
        <v>1801</v>
      </c>
      <c r="JH37" s="13" t="s">
        <v>2139</v>
      </c>
      <c r="JI37" s="13" t="s">
        <v>1872</v>
      </c>
      <c r="JJ37" s="13" t="s">
        <v>2130</v>
      </c>
      <c r="JK37" s="13" t="s">
        <v>2140</v>
      </c>
      <c r="JL37" s="13"/>
      <c r="JM37" s="13" t="s">
        <v>713</v>
      </c>
      <c r="JN37" s="13"/>
      <c r="JO37" s="13" t="s">
        <v>2141</v>
      </c>
      <c r="JP37" s="13" t="s">
        <v>2142</v>
      </c>
      <c r="JQ37" s="13" t="s">
        <v>1786</v>
      </c>
      <c r="JR37" s="13" t="s">
        <v>713</v>
      </c>
      <c r="JS37" s="13" t="s">
        <v>2143</v>
      </c>
      <c r="JT37" s="13"/>
      <c r="JU37" s="13" t="s">
        <v>2144</v>
      </c>
      <c r="JV37" s="13"/>
      <c r="JW37" s="13"/>
      <c r="JX37" s="13"/>
      <c r="JY37" s="13"/>
      <c r="JZ37" s="13" t="s">
        <v>78</v>
      </c>
      <c r="KA37" s="13"/>
      <c r="KB37" s="13" t="s">
        <v>2145</v>
      </c>
      <c r="KC37" s="13"/>
      <c r="KD37" s="13"/>
      <c r="KE37" s="13"/>
      <c r="KF37" s="13"/>
      <c r="KG37" s="13"/>
      <c r="KH37" s="13" t="s">
        <v>2146</v>
      </c>
      <c r="KI37" s="13"/>
      <c r="KJ37" s="13"/>
      <c r="KK37" s="13"/>
      <c r="KL37" s="13"/>
      <c r="KM37" s="13"/>
      <c r="KN37" s="13"/>
      <c r="KO37" s="13"/>
      <c r="KP37" s="13"/>
      <c r="KQ37" s="13"/>
      <c r="KR37" s="13"/>
      <c r="KS37" s="13"/>
      <c r="KT37" s="13"/>
      <c r="KU37" s="13"/>
      <c r="KV37" s="13" t="n">
        <f aca="false">822</f>
        <v>822</v>
      </c>
      <c r="KW37" s="13"/>
      <c r="KX37" s="13"/>
      <c r="KY37" s="13"/>
      <c r="KZ37" s="13"/>
      <c r="LA37" s="13"/>
      <c r="LB37" s="13"/>
      <c r="LC37" s="13"/>
      <c r="LD37" s="13"/>
      <c r="LE37" s="13"/>
      <c r="LF37" s="13"/>
      <c r="LG37" s="13"/>
      <c r="LH37" s="13" t="s">
        <v>1771</v>
      </c>
      <c r="LI37" s="13"/>
      <c r="LJ37" s="13"/>
      <c r="LK37" s="13"/>
      <c r="LL37" s="13"/>
      <c r="LM37" s="13" t="s">
        <v>472</v>
      </c>
      <c r="LN37" s="13" t="s">
        <v>2147</v>
      </c>
      <c r="LO37" s="13"/>
      <c r="LP37" s="13" t="s">
        <v>2148</v>
      </c>
      <c r="LQ37" s="13"/>
      <c r="LR37" s="13"/>
      <c r="LS37" s="13"/>
      <c r="LT37" s="13"/>
      <c r="LU37" s="13" t="s">
        <v>612</v>
      </c>
      <c r="LV37" s="13"/>
      <c r="LW37" s="13"/>
      <c r="LX37" s="13" t="s">
        <v>2149</v>
      </c>
      <c r="LY37" s="13"/>
      <c r="LZ37" s="13"/>
      <c r="MA37" s="13"/>
      <c r="MB37" s="13"/>
      <c r="MC37" s="13"/>
      <c r="MD37" s="13" t="n">
        <f aca="false">600</f>
        <v>600</v>
      </c>
      <c r="ME37" s="13"/>
      <c r="MF37" s="13" t="s">
        <v>506</v>
      </c>
      <c r="MH37" s="13"/>
      <c r="MI37" s="13"/>
      <c r="MJ37" s="13"/>
      <c r="MK37" s="13"/>
      <c r="ML37" s="13" t="s">
        <v>2113</v>
      </c>
      <c r="MM37" s="13"/>
      <c r="MN37" s="13"/>
      <c r="MO37" s="13"/>
      <c r="MP37" s="13"/>
      <c r="MQ37" s="13" t="s">
        <v>458</v>
      </c>
      <c r="MR37" s="13" t="s">
        <v>2150</v>
      </c>
      <c r="MS37" s="13"/>
      <c r="MT37" s="13"/>
      <c r="MU37" s="13"/>
      <c r="MV37" s="13"/>
      <c r="MW37" s="13"/>
      <c r="MX37" s="13" t="s">
        <v>801</v>
      </c>
      <c r="MY37" s="13" t="s">
        <v>2151</v>
      </c>
      <c r="MZ37" s="13" t="s">
        <v>1257</v>
      </c>
      <c r="NA37" s="13"/>
      <c r="NB37" s="13"/>
      <c r="NC37" s="13" t="s">
        <v>2152</v>
      </c>
      <c r="ND37" s="13"/>
      <c r="NE37" s="13"/>
      <c r="NF37" s="13"/>
      <c r="NG37" s="13"/>
      <c r="NH37" s="13"/>
      <c r="NI37" s="11" t="s">
        <v>2153</v>
      </c>
      <c r="NJ37" s="13" t="s">
        <v>456</v>
      </c>
      <c r="NK37" s="11" t="s">
        <v>2154</v>
      </c>
      <c r="NL37" s="13"/>
      <c r="NM37" s="13"/>
      <c r="NN37" s="13"/>
      <c r="NO37" s="13"/>
      <c r="NP37" s="13" t="s">
        <v>408</v>
      </c>
      <c r="NQ37" s="13" t="s">
        <v>2155</v>
      </c>
      <c r="NR37" s="13"/>
      <c r="NS37" s="13"/>
      <c r="NT37" s="13"/>
      <c r="NU37" s="13"/>
      <c r="NV37" s="13" t="s">
        <v>1782</v>
      </c>
      <c r="NW37" s="13"/>
      <c r="NX37" s="13" t="s">
        <v>472</v>
      </c>
      <c r="NY37" s="13"/>
      <c r="NZ37" s="13" t="s">
        <v>429</v>
      </c>
      <c r="OA37" s="13"/>
      <c r="OB37" s="13"/>
      <c r="OC37" s="13"/>
      <c r="OD37" s="13"/>
      <c r="OE37" s="13" t="s">
        <v>636</v>
      </c>
      <c r="OF37" s="13"/>
      <c r="OG37" s="13"/>
      <c r="OH37" s="13"/>
      <c r="OJ37" s="13"/>
      <c r="OK37" s="13"/>
      <c r="OL37" s="13"/>
      <c r="OM37" s="13" t="s">
        <v>472</v>
      </c>
    </row>
    <row r="38" customFormat="false" ht="14.25" hidden="false" customHeight="true" outlineLevel="0" collapsed="false">
      <c r="A38" s="11" t="s">
        <v>2156</v>
      </c>
      <c r="B38" s="13" t="s">
        <v>360</v>
      </c>
      <c r="C38" s="13" t="s">
        <v>2157</v>
      </c>
      <c r="D38" s="13" t="s">
        <v>2158</v>
      </c>
      <c r="E38" s="13" t="s">
        <v>2159</v>
      </c>
      <c r="F38" s="11" t="s">
        <v>1078</v>
      </c>
      <c r="G38" s="13"/>
      <c r="H38" s="13"/>
      <c r="I38" s="13"/>
      <c r="J38" s="13"/>
      <c r="K38" s="13"/>
      <c r="L38" s="13"/>
      <c r="M38" s="13"/>
      <c r="N38" s="13"/>
      <c r="O38" s="13"/>
      <c r="P38" s="13"/>
      <c r="R38" s="13" t="s">
        <v>370</v>
      </c>
      <c r="S38" s="13"/>
      <c r="T38" s="13" t="s">
        <v>371</v>
      </c>
      <c r="U38" s="13"/>
      <c r="V38" s="13"/>
      <c r="W38" s="13"/>
      <c r="X38" s="13"/>
      <c r="Y38" s="13"/>
      <c r="Z38" s="13"/>
      <c r="AA38" s="13"/>
      <c r="AB38" s="13"/>
      <c r="AC38" s="13"/>
      <c r="AD38" s="13"/>
      <c r="AE38" s="13" t="s">
        <v>522</v>
      </c>
      <c r="AF38" s="11" t="s">
        <v>2160</v>
      </c>
      <c r="AG38" s="11" t="s">
        <v>2161</v>
      </c>
      <c r="AH38" s="13"/>
      <c r="AI38" s="13" t="s">
        <v>375</v>
      </c>
      <c r="AJ38" s="13" t="s">
        <v>376</v>
      </c>
      <c r="AK38" s="13" t="s">
        <v>437</v>
      </c>
      <c r="AL38" s="13" t="s">
        <v>1429</v>
      </c>
      <c r="AM38" s="11" t="s">
        <v>2162</v>
      </c>
      <c r="AN38" s="11" t="s">
        <v>2163</v>
      </c>
      <c r="AO38" s="13" t="s">
        <v>2164</v>
      </c>
      <c r="AP38" s="13"/>
      <c r="AQ38" s="11" t="s">
        <v>2165</v>
      </c>
      <c r="AR38" s="13"/>
      <c r="AS38" s="13" t="s">
        <v>2166</v>
      </c>
      <c r="AT38" s="11" t="s">
        <v>2167</v>
      </c>
      <c r="AU38" s="11" t="s">
        <v>2168</v>
      </c>
      <c r="AV38" s="13"/>
      <c r="AW38" s="13" t="s">
        <v>375</v>
      </c>
      <c r="AX38" s="13" t="s">
        <v>381</v>
      </c>
      <c r="AY38" s="13" t="s">
        <v>437</v>
      </c>
      <c r="AZ38" s="13" t="s">
        <v>1289</v>
      </c>
      <c r="BA38" s="13" t="s">
        <v>2169</v>
      </c>
      <c r="BB38" s="13" t="s">
        <v>2170</v>
      </c>
      <c r="BD38" s="13" t="s">
        <v>2171</v>
      </c>
      <c r="BE38" s="11" t="s">
        <v>2172</v>
      </c>
      <c r="BF38" s="13"/>
      <c r="BG38" s="13" t="s">
        <v>2173</v>
      </c>
      <c r="BH38" s="13" t="s">
        <v>2174</v>
      </c>
      <c r="BI38" s="13"/>
      <c r="BJ38" s="13"/>
      <c r="BK38" s="13"/>
      <c r="BL38" s="13"/>
      <c r="BM38" s="13"/>
      <c r="BN38" s="13"/>
      <c r="BO38" s="13"/>
      <c r="BP38" s="13"/>
      <c r="BQ38" s="13" t="s">
        <v>360</v>
      </c>
      <c r="BR38" s="13" t="s">
        <v>360</v>
      </c>
      <c r="BS38" s="13"/>
      <c r="BT38" s="13"/>
      <c r="BU38" s="13" t="s">
        <v>360</v>
      </c>
      <c r="BV38" s="13" t="s">
        <v>360</v>
      </c>
      <c r="BW38" s="13" t="s">
        <v>360</v>
      </c>
      <c r="BX38" s="13"/>
      <c r="BY38" s="13"/>
      <c r="BZ38" s="13"/>
      <c r="CA38" s="13"/>
      <c r="CB38" s="13"/>
      <c r="CC38" s="13"/>
      <c r="CD38" s="13"/>
      <c r="CE38" s="13"/>
      <c r="CF38" s="13" t="s">
        <v>77</v>
      </c>
      <c r="CG38" s="13"/>
      <c r="CH38" s="13"/>
      <c r="CI38" s="13"/>
      <c r="CJ38" s="13"/>
      <c r="CK38" s="13" t="s">
        <v>2175</v>
      </c>
      <c r="CL38" s="13"/>
      <c r="CM38" s="13"/>
      <c r="CN38" s="13"/>
      <c r="CO38" s="13"/>
      <c r="CP38" s="13"/>
      <c r="CQ38" s="13"/>
      <c r="CR38" s="13"/>
      <c r="CS38" s="13"/>
      <c r="CT38" s="13"/>
      <c r="CU38" s="13"/>
      <c r="CV38" s="13"/>
      <c r="CW38" s="13"/>
      <c r="CY38" s="13"/>
      <c r="CZ38" s="13"/>
      <c r="DA38" s="13"/>
      <c r="DB38" s="13" t="s">
        <v>2176</v>
      </c>
      <c r="DC38" s="13" t="s">
        <v>2177</v>
      </c>
      <c r="DD38" s="13" t="s">
        <v>2178</v>
      </c>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t="s">
        <v>77</v>
      </c>
      <c r="EE38" s="13"/>
      <c r="EF38" s="13"/>
      <c r="EG38" s="13"/>
      <c r="EH38" s="13"/>
      <c r="EI38" s="13"/>
      <c r="EJ38" s="13"/>
      <c r="EK38" s="13"/>
      <c r="EL38" s="13"/>
      <c r="EM38" s="13" t="s">
        <v>491</v>
      </c>
      <c r="EN38" s="13" t="s">
        <v>400</v>
      </c>
      <c r="EO38" s="13"/>
      <c r="EP38" s="13"/>
      <c r="EQ38" s="13" t="s">
        <v>2179</v>
      </c>
      <c r="ER38" s="13"/>
      <c r="ES38" s="11" t="s">
        <v>2180</v>
      </c>
      <c r="ET38" s="13"/>
      <c r="EU38" s="13"/>
      <c r="EV38" s="13"/>
      <c r="EW38" s="13"/>
      <c r="EX38" s="13"/>
      <c r="EY38" s="13"/>
      <c r="EZ38" s="13"/>
      <c r="FA38" s="13"/>
      <c r="FB38" s="13"/>
      <c r="FC38" s="13"/>
      <c r="FD38" s="13"/>
      <c r="FE38" s="13"/>
      <c r="FF38" s="13" t="s">
        <v>112</v>
      </c>
      <c r="FG38" s="13"/>
      <c r="FH38" s="13" t="s">
        <v>403</v>
      </c>
      <c r="FJ38" s="13" t="s">
        <v>2181</v>
      </c>
      <c r="FK38" s="13"/>
      <c r="FL38" s="13"/>
      <c r="FM38" s="13"/>
      <c r="FN38" s="13"/>
      <c r="FO38" s="13" t="s">
        <v>2182</v>
      </c>
      <c r="FP38" s="11" t="s">
        <v>2183</v>
      </c>
      <c r="FQ38" s="13" t="s">
        <v>2184</v>
      </c>
      <c r="FR38" s="13"/>
      <c r="FS38" s="13" t="s">
        <v>2185</v>
      </c>
      <c r="FT38" s="13" t="s">
        <v>2186</v>
      </c>
      <c r="FU38" s="13" t="s">
        <v>434</v>
      </c>
      <c r="FV38" s="13" t="s">
        <v>2187</v>
      </c>
      <c r="FW38" s="13"/>
      <c r="FX38" s="11" t="s">
        <v>2188</v>
      </c>
      <c r="FY38" s="13" t="s">
        <v>2189</v>
      </c>
      <c r="FZ38" s="13" t="s">
        <v>2190</v>
      </c>
      <c r="GA38" s="11" t="s">
        <v>2191</v>
      </c>
      <c r="GB38" s="13"/>
      <c r="GC38" s="13" t="s">
        <v>2192</v>
      </c>
      <c r="GD38" s="13"/>
      <c r="GE38" s="13" t="s">
        <v>2193</v>
      </c>
      <c r="GF38" s="13"/>
      <c r="GG38" s="13"/>
      <c r="GH38" s="13"/>
      <c r="GI38" s="13" t="s">
        <v>1465</v>
      </c>
      <c r="GJ38" s="13"/>
      <c r="GK38" s="13"/>
      <c r="GL38" s="13" t="s">
        <v>407</v>
      </c>
      <c r="GM38" s="13"/>
      <c r="GN38" s="11" t="s">
        <v>2194</v>
      </c>
      <c r="GO38" s="11" t="s">
        <v>2195</v>
      </c>
      <c r="GP38" s="13" t="s">
        <v>408</v>
      </c>
      <c r="GQ38" s="13" t="s">
        <v>2196</v>
      </c>
      <c r="GR38" s="13" t="s">
        <v>79</v>
      </c>
      <c r="GS38" s="13" t="s">
        <v>534</v>
      </c>
      <c r="GT38" s="13" t="s">
        <v>2197</v>
      </c>
      <c r="GU38" s="13"/>
      <c r="GV38" s="13" t="s">
        <v>2198</v>
      </c>
      <c r="GW38" s="13" t="s">
        <v>63</v>
      </c>
      <c r="GX38" s="13"/>
      <c r="GY38" s="13"/>
      <c r="GZ38" s="13" t="s">
        <v>2199</v>
      </c>
      <c r="HA38" s="13" t="s">
        <v>77</v>
      </c>
      <c r="HB38" s="13"/>
      <c r="HC38" s="13"/>
      <c r="HD38" s="11" t="s">
        <v>2200</v>
      </c>
      <c r="HE38" s="13" t="n">
        <f aca="false">89322</f>
        <v>89322</v>
      </c>
      <c r="HF38" s="13"/>
      <c r="HG38" s="13"/>
      <c r="HH38" s="11" t="s">
        <v>2201</v>
      </c>
      <c r="HI38" s="13" t="s">
        <v>2202</v>
      </c>
      <c r="HJ38" s="13"/>
      <c r="HK38" s="13"/>
      <c r="HL38" s="13"/>
      <c r="HM38" s="13"/>
      <c r="HN38" s="13"/>
      <c r="HO38" s="13" t="s">
        <v>2203</v>
      </c>
      <c r="HP38" s="13"/>
      <c r="HQ38" s="13" t="s">
        <v>2204</v>
      </c>
      <c r="HS38" s="13" t="s">
        <v>2205</v>
      </c>
      <c r="HT38" s="13"/>
      <c r="HU38" s="13"/>
      <c r="HV38" s="13"/>
      <c r="HW38" s="13" t="s">
        <v>412</v>
      </c>
      <c r="HX38" s="13"/>
      <c r="HY38" s="13"/>
      <c r="HZ38" s="13"/>
      <c r="IA38" s="13"/>
      <c r="IB38" s="13"/>
      <c r="IC38" s="13"/>
      <c r="ID38" s="13"/>
      <c r="IE38" s="13"/>
      <c r="IF38" s="13"/>
      <c r="IG38" s="13"/>
      <c r="IH38" s="13"/>
      <c r="II38" s="13" t="s">
        <v>2206</v>
      </c>
      <c r="IJ38" s="13" t="s">
        <v>2207</v>
      </c>
      <c r="IK38" s="13"/>
      <c r="IL38" s="13"/>
      <c r="IM38" s="13"/>
      <c r="IN38" s="13"/>
      <c r="IO38" s="13" t="s">
        <v>79</v>
      </c>
      <c r="IP38" s="13"/>
      <c r="IQ38" s="13" t="s">
        <v>2208</v>
      </c>
      <c r="IR38" s="13"/>
      <c r="IS38" s="13" t="s">
        <v>2209</v>
      </c>
      <c r="IT38" s="13" t="s">
        <v>74</v>
      </c>
      <c r="IU38" s="13"/>
      <c r="IV38" s="13"/>
      <c r="IW38" s="13"/>
      <c r="IX38" s="13"/>
      <c r="IY38" s="13"/>
      <c r="IZ38" s="13"/>
      <c r="JA38" s="13"/>
      <c r="JB38" s="13" t="n">
        <f aca="false">34167</f>
        <v>34167</v>
      </c>
      <c r="JC38" s="13" t="s">
        <v>2210</v>
      </c>
      <c r="JD38" s="13"/>
      <c r="JE38" s="13"/>
      <c r="JF38" s="13"/>
      <c r="JG38" s="13"/>
      <c r="JH38" s="13"/>
      <c r="JI38" s="13"/>
      <c r="JJ38" s="13"/>
      <c r="JK38" s="13" t="n">
        <f aca="false">58905</f>
        <v>58905</v>
      </c>
      <c r="JL38" s="13"/>
      <c r="JM38" s="13" t="s">
        <v>2211</v>
      </c>
      <c r="JN38" s="13"/>
      <c r="JO38" s="13"/>
      <c r="JP38" s="13" t="s">
        <v>434</v>
      </c>
      <c r="JQ38" s="13" t="s">
        <v>2212</v>
      </c>
      <c r="JR38" s="13" t="s">
        <v>2213</v>
      </c>
      <c r="JS38" s="13" t="s">
        <v>2214</v>
      </c>
      <c r="JT38" s="13"/>
      <c r="JU38" s="13"/>
      <c r="JV38" s="13"/>
      <c r="JW38" s="13"/>
      <c r="JX38" s="13"/>
      <c r="JY38" s="13"/>
      <c r="JZ38" s="13" t="s">
        <v>78</v>
      </c>
      <c r="KA38" s="13"/>
      <c r="KB38" s="13"/>
      <c r="KC38" s="13"/>
      <c r="KD38" s="13"/>
      <c r="KE38" s="13"/>
      <c r="KF38" s="13"/>
      <c r="KG38" s="13"/>
      <c r="KH38" s="13" t="s">
        <v>2215</v>
      </c>
      <c r="KI38" s="13"/>
      <c r="KJ38" s="13"/>
      <c r="KK38" s="13"/>
      <c r="KL38" s="13"/>
      <c r="KM38" s="13"/>
      <c r="KN38" s="13"/>
      <c r="KO38" s="13"/>
      <c r="KP38" s="13"/>
      <c r="KQ38" s="13"/>
      <c r="KR38" s="13"/>
      <c r="KS38" s="13"/>
      <c r="KT38" s="13"/>
      <c r="KU38" s="13"/>
      <c r="KV38" s="13"/>
      <c r="KW38" s="13"/>
      <c r="KX38" s="13"/>
      <c r="KY38" s="13"/>
      <c r="KZ38" s="13" t="s">
        <v>2216</v>
      </c>
      <c r="LA38" s="13"/>
      <c r="LB38" s="13"/>
      <c r="LC38" s="13"/>
      <c r="LD38" s="13"/>
      <c r="LE38" s="13"/>
      <c r="LF38" s="13"/>
      <c r="LG38" s="13"/>
      <c r="LH38" s="13"/>
      <c r="LI38" s="13"/>
      <c r="LJ38" s="13"/>
      <c r="LK38" s="13"/>
      <c r="LL38" s="13"/>
      <c r="LM38" s="13"/>
      <c r="LN38" s="13"/>
      <c r="LO38" s="13"/>
      <c r="LP38" s="13"/>
      <c r="LQ38" s="13"/>
      <c r="LR38" s="13"/>
      <c r="LS38" s="13"/>
      <c r="LT38" s="13"/>
      <c r="LU38" s="13"/>
      <c r="LV38" s="13"/>
      <c r="LW38" s="13"/>
      <c r="LX38" s="13"/>
      <c r="LY38" s="13"/>
      <c r="LZ38" s="13" t="s">
        <v>2044</v>
      </c>
      <c r="MA38" s="13" t="s">
        <v>678</v>
      </c>
      <c r="MB38" s="13"/>
      <c r="MC38" s="13" t="s">
        <v>2217</v>
      </c>
      <c r="MD38" s="13"/>
      <c r="ME38" s="13"/>
      <c r="MF38" s="13"/>
      <c r="MH38" s="13"/>
      <c r="MI38" s="13"/>
      <c r="MJ38" s="13"/>
      <c r="MK38" s="13"/>
      <c r="ML38" s="13"/>
      <c r="MM38" s="13"/>
      <c r="MN38" s="13"/>
      <c r="MO38" s="13"/>
      <c r="MP38" s="13"/>
      <c r="MQ38" s="13"/>
      <c r="MR38" s="13" t="s">
        <v>507</v>
      </c>
      <c r="MS38" s="13"/>
      <c r="MT38" s="13"/>
      <c r="MU38" s="13"/>
      <c r="MV38" s="13"/>
      <c r="MW38" s="13"/>
      <c r="MX38" s="13"/>
      <c r="MY38" s="13" t="s">
        <v>2218</v>
      </c>
      <c r="MZ38" s="13" t="s">
        <v>2219</v>
      </c>
      <c r="NA38" s="13" t="s">
        <v>1604</v>
      </c>
      <c r="NB38" s="13"/>
      <c r="NC38" s="13"/>
      <c r="ND38" s="13"/>
      <c r="NE38" s="13"/>
      <c r="NF38" s="13"/>
      <c r="NG38" s="13"/>
      <c r="NH38" s="13"/>
      <c r="NI38" s="13"/>
      <c r="NJ38" s="13" t="s">
        <v>407</v>
      </c>
      <c r="NK38" s="13"/>
      <c r="NL38" s="13"/>
      <c r="NM38" s="13"/>
      <c r="NN38" s="13"/>
      <c r="NO38" s="13"/>
      <c r="NP38" s="13" t="s">
        <v>408</v>
      </c>
      <c r="NQ38" s="13"/>
      <c r="NR38" s="13"/>
      <c r="NS38" s="13"/>
      <c r="NT38" s="13"/>
      <c r="NU38" s="13"/>
      <c r="NV38" s="13"/>
      <c r="NW38" s="13"/>
      <c r="NX38" s="13" t="s">
        <v>472</v>
      </c>
      <c r="NY38" s="13" t="s">
        <v>428</v>
      </c>
      <c r="NZ38" s="13" t="s">
        <v>429</v>
      </c>
      <c r="OA38" s="13"/>
      <c r="OB38" s="13"/>
      <c r="OC38" s="13"/>
      <c r="OD38" s="13"/>
      <c r="OE38" s="13"/>
      <c r="OF38" s="13"/>
      <c r="OG38" s="13"/>
      <c r="OH38" s="13"/>
      <c r="OJ38" s="13"/>
      <c r="OK38" s="13"/>
      <c r="OL38" s="13"/>
      <c r="OM38" s="13"/>
    </row>
    <row r="39" customFormat="false" ht="14.25" hidden="false" customHeight="true" outlineLevel="0" collapsed="false">
      <c r="A39" s="11" t="s">
        <v>2220</v>
      </c>
      <c r="B39" s="13" t="s">
        <v>360</v>
      </c>
      <c r="C39" s="13" t="s">
        <v>2221</v>
      </c>
      <c r="D39" s="13" t="s">
        <v>2222</v>
      </c>
      <c r="E39" s="13" t="s">
        <v>2223</v>
      </c>
      <c r="F39" s="13" t="s">
        <v>360</v>
      </c>
      <c r="G39" s="13"/>
      <c r="H39" s="13"/>
      <c r="I39" s="13"/>
      <c r="J39" s="13"/>
      <c r="K39" s="13"/>
      <c r="L39" s="13"/>
      <c r="M39" s="13"/>
      <c r="N39" s="12" t="s">
        <v>2224</v>
      </c>
      <c r="O39" s="13"/>
      <c r="P39" s="13"/>
      <c r="R39" s="13"/>
      <c r="S39" s="13"/>
      <c r="T39" s="13" t="s">
        <v>371</v>
      </c>
      <c r="U39" s="13"/>
      <c r="V39" s="13"/>
      <c r="W39" s="13"/>
      <c r="X39" s="13"/>
      <c r="Y39" s="13"/>
      <c r="Z39" s="13"/>
      <c r="AA39" s="13" t="s">
        <v>623</v>
      </c>
      <c r="AB39" s="13"/>
      <c r="AC39" s="13"/>
      <c r="AD39" s="13"/>
      <c r="AE39" s="13" t="s">
        <v>1146</v>
      </c>
      <c r="AF39" s="11" t="s">
        <v>2225</v>
      </c>
      <c r="AG39" s="11" t="s">
        <v>2226</v>
      </c>
      <c r="AH39" s="13" t="s">
        <v>2227</v>
      </c>
      <c r="AI39" s="11" t="s">
        <v>2228</v>
      </c>
      <c r="AJ39" s="11" t="s">
        <v>2229</v>
      </c>
      <c r="AK39" s="13" t="s">
        <v>437</v>
      </c>
      <c r="AL39" s="11" t="s">
        <v>2230</v>
      </c>
      <c r="AM39" s="11" t="s">
        <v>2231</v>
      </c>
      <c r="AN39" s="11" t="s">
        <v>2232</v>
      </c>
      <c r="AO39" s="11" t="s">
        <v>2233</v>
      </c>
      <c r="AP39" s="13"/>
      <c r="AQ39" s="13" t="s">
        <v>2234</v>
      </c>
      <c r="AR39" s="13"/>
      <c r="AS39" s="13" t="s">
        <v>2235</v>
      </c>
      <c r="AT39" s="11" t="s">
        <v>2236</v>
      </c>
      <c r="AU39" s="11" t="s">
        <v>2237</v>
      </c>
      <c r="AV39" s="13"/>
      <c r="AW39" s="11" t="s">
        <v>2238</v>
      </c>
      <c r="AX39" s="13" t="s">
        <v>2239</v>
      </c>
      <c r="AY39" s="13" t="s">
        <v>437</v>
      </c>
      <c r="AZ39" s="13" t="s">
        <v>527</v>
      </c>
      <c r="BA39" s="11" t="s">
        <v>2240</v>
      </c>
      <c r="BB39" s="11" t="s">
        <v>2241</v>
      </c>
      <c r="BD39" s="13" t="s">
        <v>2242</v>
      </c>
      <c r="BE39" s="13"/>
      <c r="BF39" s="13"/>
      <c r="BG39" s="13" t="s">
        <v>2243</v>
      </c>
      <c r="BH39" s="13" t="s">
        <v>2244</v>
      </c>
      <c r="BI39" s="13"/>
      <c r="BJ39" s="13"/>
      <c r="BK39" s="13" t="s">
        <v>388</v>
      </c>
      <c r="BL39" s="13"/>
      <c r="BM39" s="13"/>
      <c r="BN39" s="13"/>
      <c r="BO39" s="13"/>
      <c r="BP39" s="13"/>
      <c r="BQ39" s="13" t="s">
        <v>360</v>
      </c>
      <c r="BR39" s="13" t="s">
        <v>360</v>
      </c>
      <c r="BS39" s="13"/>
      <c r="BT39" s="13"/>
      <c r="BU39" s="13" t="s">
        <v>360</v>
      </c>
      <c r="BV39" s="13" t="s">
        <v>2245</v>
      </c>
      <c r="BW39" s="13" t="s">
        <v>360</v>
      </c>
      <c r="BX39" s="13"/>
      <c r="BY39" s="13"/>
      <c r="BZ39" s="13"/>
      <c r="CA39" s="13"/>
      <c r="CB39" s="13"/>
      <c r="CC39" s="13"/>
      <c r="CD39" s="13"/>
      <c r="CE39" s="13"/>
      <c r="CF39" s="13" t="s">
        <v>941</v>
      </c>
      <c r="CG39" s="13" t="s">
        <v>743</v>
      </c>
      <c r="CH39" s="13"/>
      <c r="CI39" s="13"/>
      <c r="CJ39" s="13"/>
      <c r="CK39" s="13"/>
      <c r="CL39" s="13"/>
      <c r="CM39" s="13"/>
      <c r="CN39" s="13"/>
      <c r="CO39" s="13"/>
      <c r="CP39" s="13"/>
      <c r="CQ39" s="13"/>
      <c r="CR39" s="13"/>
      <c r="CS39" s="13"/>
      <c r="CT39" s="13"/>
      <c r="CU39" s="13"/>
      <c r="CV39" s="13"/>
      <c r="CW39" s="13"/>
      <c r="CY39" s="13"/>
      <c r="CZ39" s="13"/>
      <c r="DA39" s="13"/>
      <c r="DB39" s="13" t="s">
        <v>2246</v>
      </c>
      <c r="DC39" s="13" t="s">
        <v>2247</v>
      </c>
      <c r="DD39" s="13" t="s">
        <v>2248</v>
      </c>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1" t="s">
        <v>2249</v>
      </c>
      <c r="EN39" s="13" t="s">
        <v>400</v>
      </c>
      <c r="EO39" s="13"/>
      <c r="EP39" s="13"/>
      <c r="EQ39" s="13"/>
      <c r="ER39" s="13"/>
      <c r="ES39" s="11" t="s">
        <v>2250</v>
      </c>
      <c r="ET39" s="13"/>
      <c r="EU39" s="13"/>
      <c r="EV39" s="13"/>
      <c r="EW39" s="13"/>
      <c r="EX39" s="13"/>
      <c r="EY39" s="13"/>
      <c r="EZ39" s="13"/>
      <c r="FA39" s="13"/>
      <c r="FB39" s="13"/>
      <c r="FC39" s="13"/>
      <c r="FD39" s="13"/>
      <c r="FE39" s="13"/>
      <c r="FF39" s="13" t="s">
        <v>112</v>
      </c>
      <c r="FG39" s="13" t="s">
        <v>864</v>
      </c>
      <c r="FH39" s="13" t="s">
        <v>403</v>
      </c>
      <c r="FJ39" s="13" t="s">
        <v>2251</v>
      </c>
      <c r="FK39" s="13" t="s">
        <v>2252</v>
      </c>
      <c r="FL39" s="13" t="s">
        <v>2253</v>
      </c>
      <c r="FM39" s="13"/>
      <c r="FN39" s="13"/>
      <c r="FO39" s="13"/>
      <c r="FP39" s="13" t="s">
        <v>2254</v>
      </c>
      <c r="FQ39" s="13"/>
      <c r="FR39" s="13"/>
      <c r="FS39" s="13" t="s">
        <v>2255</v>
      </c>
      <c r="FT39" s="13" t="s">
        <v>2256</v>
      </c>
      <c r="FU39" s="13"/>
      <c r="FV39" s="13"/>
      <c r="FW39" s="13"/>
      <c r="FX39" s="11" t="s">
        <v>2257</v>
      </c>
      <c r="FY39" s="13" t="s">
        <v>2258</v>
      </c>
      <c r="FZ39" s="13"/>
      <c r="GA39" s="11" t="s">
        <v>2259</v>
      </c>
      <c r="GB39" s="13" t="s">
        <v>2260</v>
      </c>
      <c r="GC39" s="13"/>
      <c r="GD39" s="13"/>
      <c r="GE39" s="13" t="s">
        <v>2261</v>
      </c>
      <c r="GF39" s="13"/>
      <c r="GG39" s="13"/>
      <c r="GH39" s="13"/>
      <c r="GI39" s="13"/>
      <c r="GJ39" s="13" t="s">
        <v>2262</v>
      </c>
      <c r="GK39" s="13"/>
      <c r="GL39" s="13" t="s">
        <v>407</v>
      </c>
      <c r="GM39" s="13" t="s">
        <v>2263</v>
      </c>
      <c r="GN39" s="13"/>
      <c r="GO39" s="13"/>
      <c r="GP39" s="13" t="s">
        <v>408</v>
      </c>
      <c r="GQ39" s="13" t="s">
        <v>2264</v>
      </c>
      <c r="GR39" s="13"/>
      <c r="GS39" s="13"/>
      <c r="GT39" s="13"/>
      <c r="GU39" s="13"/>
      <c r="GV39" s="13" t="s">
        <v>2265</v>
      </c>
      <c r="GW39" s="13"/>
      <c r="GX39" s="13"/>
      <c r="GY39" s="13"/>
      <c r="GZ39" s="13"/>
      <c r="HA39" s="13"/>
      <c r="HB39" s="13" t="s">
        <v>2266</v>
      </c>
      <c r="HC39" s="13" t="s">
        <v>2267</v>
      </c>
      <c r="HD39" s="13"/>
      <c r="HE39" s="13"/>
      <c r="HF39" s="13"/>
      <c r="HG39" s="13"/>
      <c r="HH39" s="11" t="s">
        <v>2268</v>
      </c>
      <c r="HI39" s="13" t="e">
        <f aca="false">230 760</f>
        <v>#VALUE!</v>
      </c>
      <c r="HJ39" s="13"/>
      <c r="HK39" s="13"/>
      <c r="HL39" s="13"/>
      <c r="HM39" s="13" t="s">
        <v>2269</v>
      </c>
      <c r="HN39" s="13" t="s">
        <v>2270</v>
      </c>
      <c r="HO39" s="13"/>
      <c r="HP39" s="13"/>
      <c r="HQ39" s="13"/>
      <c r="HS39" s="13" t="s">
        <v>2271</v>
      </c>
      <c r="HT39" s="13" t="s">
        <v>2272</v>
      </c>
      <c r="HU39" s="13" t="s">
        <v>919</v>
      </c>
      <c r="HV39" s="13" t="s">
        <v>2273</v>
      </c>
      <c r="HW39" s="13" t="s">
        <v>507</v>
      </c>
      <c r="HX39" s="13" t="s">
        <v>2274</v>
      </c>
      <c r="HY39" s="13"/>
      <c r="HZ39" s="13"/>
      <c r="IA39" s="13"/>
      <c r="IB39" s="13"/>
      <c r="IC39" s="13"/>
      <c r="ID39" s="13"/>
      <c r="IE39" s="13"/>
      <c r="IF39" s="13"/>
      <c r="IG39" s="13" t="n">
        <f aca="false">50234</f>
        <v>50234</v>
      </c>
      <c r="IH39" s="13"/>
      <c r="II39" s="13"/>
      <c r="IJ39" s="13"/>
      <c r="IK39" s="13"/>
      <c r="IL39" s="13" t="s">
        <v>2275</v>
      </c>
      <c r="IM39" s="13" t="s">
        <v>2276</v>
      </c>
      <c r="IN39" s="13"/>
      <c r="IO39" s="13" t="s">
        <v>2277</v>
      </c>
      <c r="IP39" s="13"/>
      <c r="IQ39" s="13"/>
      <c r="IR39" s="13" t="s">
        <v>516</v>
      </c>
      <c r="IS39" s="13" t="s">
        <v>2278</v>
      </c>
      <c r="IT39" s="13" t="s">
        <v>2279</v>
      </c>
      <c r="IU39" s="13"/>
      <c r="IV39" s="13" t="s">
        <v>2280</v>
      </c>
      <c r="IW39" s="13"/>
      <c r="IX39" s="13"/>
      <c r="IY39" s="13" t="s">
        <v>2281</v>
      </c>
      <c r="IZ39" s="13"/>
      <c r="JA39" s="13"/>
      <c r="JB39" s="13" t="s">
        <v>2282</v>
      </c>
      <c r="JC39" s="13"/>
      <c r="JD39" s="13"/>
      <c r="JE39" s="13"/>
      <c r="JF39" s="13"/>
      <c r="JG39" s="13" t="s">
        <v>2283</v>
      </c>
      <c r="JH39" s="13"/>
      <c r="JI39" s="13"/>
      <c r="JJ39" s="13" t="e">
        <f aca="false">800 240</f>
        <v>#VALUE!</v>
      </c>
      <c r="JK39" s="13" t="s">
        <v>2284</v>
      </c>
      <c r="JL39" s="13"/>
      <c r="JM39" s="13" t="s">
        <v>2285</v>
      </c>
      <c r="JN39" s="13"/>
      <c r="JO39" s="13"/>
      <c r="JP39" s="13" t="s">
        <v>2286</v>
      </c>
      <c r="JQ39" s="13" t="s">
        <v>2287</v>
      </c>
      <c r="JR39" s="13"/>
      <c r="JS39" s="13"/>
      <c r="JT39" s="13"/>
      <c r="JU39" s="13"/>
      <c r="JV39" s="13"/>
      <c r="JW39" s="13"/>
      <c r="JX39" s="13"/>
      <c r="JY39" s="13"/>
      <c r="JZ39" s="13" t="s">
        <v>78</v>
      </c>
      <c r="KA39" s="13"/>
      <c r="KB39" s="13"/>
      <c r="KC39" s="13"/>
      <c r="KD39" s="13" t="s">
        <v>2288</v>
      </c>
      <c r="KE39" s="13"/>
      <c r="KF39" s="13"/>
      <c r="KG39" s="13"/>
      <c r="KH39" s="13"/>
      <c r="KI39" s="13"/>
      <c r="KJ39" s="13"/>
      <c r="KK39" s="13"/>
      <c r="KL39" s="13"/>
      <c r="KM39" s="13"/>
      <c r="KN39" s="13"/>
      <c r="KO39" s="13"/>
      <c r="KP39" s="13"/>
      <c r="KQ39" s="13"/>
      <c r="KR39" s="13"/>
      <c r="KS39" s="13"/>
      <c r="KT39" s="13"/>
      <c r="KU39" s="13"/>
      <c r="KV39" s="13"/>
      <c r="KW39" s="13"/>
      <c r="KX39" s="13" t="s">
        <v>2289</v>
      </c>
      <c r="KY39" s="13"/>
      <c r="KZ39" s="13"/>
      <c r="LA39" s="13"/>
      <c r="LB39" s="13"/>
      <c r="LC39" s="13"/>
      <c r="LD39" s="13"/>
      <c r="LE39" s="13"/>
      <c r="LF39" s="13" t="s">
        <v>2290</v>
      </c>
      <c r="LG39" s="13"/>
      <c r="LH39" s="13"/>
      <c r="LI39" s="13"/>
      <c r="LJ39" s="13"/>
      <c r="LK39" s="13"/>
      <c r="LL39" s="13"/>
      <c r="LM39" s="13"/>
      <c r="LN39" s="13"/>
      <c r="LO39" s="13"/>
      <c r="LP39" s="13"/>
      <c r="LQ39" s="13"/>
      <c r="LR39" s="13"/>
      <c r="LS39" s="13"/>
      <c r="LT39" s="13"/>
      <c r="LU39" s="13"/>
      <c r="LV39" s="13"/>
      <c r="LW39" s="13"/>
      <c r="LX39" s="13"/>
      <c r="LY39" s="13"/>
      <c r="LZ39" s="13" t="s">
        <v>879</v>
      </c>
      <c r="MA39" s="13" t="s">
        <v>418</v>
      </c>
      <c r="MB39" s="13"/>
      <c r="MC39" s="13"/>
      <c r="MD39" s="13"/>
      <c r="ME39" s="13"/>
      <c r="MF39" s="13" t="s">
        <v>422</v>
      </c>
      <c r="MH39" s="13" t="s">
        <v>807</v>
      </c>
      <c r="MI39" s="13"/>
      <c r="MJ39" s="13"/>
      <c r="MK39" s="13"/>
      <c r="ML39" s="13"/>
      <c r="MM39" s="13"/>
      <c r="MN39" s="13" t="s">
        <v>422</v>
      </c>
      <c r="MO39" s="13"/>
      <c r="MP39" s="13"/>
      <c r="MQ39" s="13"/>
      <c r="MR39" s="13" t="s">
        <v>2291</v>
      </c>
      <c r="MS39" s="13"/>
      <c r="MT39" s="13" t="s">
        <v>422</v>
      </c>
      <c r="MU39" s="13"/>
      <c r="MV39" s="13"/>
      <c r="MW39" s="13"/>
      <c r="MX39" s="13"/>
      <c r="MY39" s="13" t="s">
        <v>2292</v>
      </c>
      <c r="MZ39" s="13" t="s">
        <v>2293</v>
      </c>
      <c r="NA39" s="13"/>
      <c r="NB39" s="13"/>
      <c r="NC39" s="13"/>
      <c r="ND39" s="13"/>
      <c r="NE39" s="13"/>
      <c r="NF39" s="13"/>
      <c r="NG39" s="13"/>
      <c r="NH39" s="13"/>
      <c r="NI39" s="13"/>
      <c r="NJ39" s="11" t="s">
        <v>2294</v>
      </c>
      <c r="NK39" s="13" t="s">
        <v>2295</v>
      </c>
      <c r="NL39" s="13"/>
      <c r="NM39" s="13"/>
      <c r="NN39" s="13"/>
      <c r="NO39" s="13"/>
      <c r="NP39" s="13" t="s">
        <v>408</v>
      </c>
      <c r="NQ39" s="13"/>
      <c r="NR39" s="13"/>
      <c r="NS39" s="13"/>
      <c r="NT39" s="13"/>
      <c r="NU39" s="13"/>
      <c r="NV39" s="13"/>
      <c r="NW39" s="13"/>
      <c r="NX39" s="13" t="s">
        <v>472</v>
      </c>
      <c r="NY39" s="13" t="s">
        <v>428</v>
      </c>
      <c r="NZ39" s="13" t="s">
        <v>429</v>
      </c>
      <c r="OA39" s="13"/>
      <c r="OB39" s="13"/>
      <c r="OC39" s="13"/>
      <c r="OD39" s="13"/>
      <c r="OE39" s="13"/>
      <c r="OF39" s="13" t="s">
        <v>2296</v>
      </c>
      <c r="OG39" s="13"/>
      <c r="OH39" s="13" t="s">
        <v>713</v>
      </c>
      <c r="OJ39" s="13"/>
      <c r="OK39" s="13"/>
      <c r="OL39" s="13"/>
      <c r="OM39" s="13"/>
    </row>
    <row r="40" customFormat="false" ht="14.25" hidden="false" customHeight="true" outlineLevel="0" collapsed="false">
      <c r="A40" s="11" t="s">
        <v>2297</v>
      </c>
      <c r="B40" s="13" t="s">
        <v>360</v>
      </c>
      <c r="C40" s="13" t="s">
        <v>2298</v>
      </c>
      <c r="D40" s="11" t="s">
        <v>2299</v>
      </c>
      <c r="E40" s="13" t="s">
        <v>2300</v>
      </c>
      <c r="F40" s="11" t="s">
        <v>2301</v>
      </c>
      <c r="G40" s="13" t="s">
        <v>2266</v>
      </c>
      <c r="H40" s="13" t="s">
        <v>2302</v>
      </c>
      <c r="I40" s="13" t="s">
        <v>2303</v>
      </c>
      <c r="J40" s="13" t="s">
        <v>2304</v>
      </c>
      <c r="K40" s="13"/>
      <c r="L40" s="13"/>
      <c r="M40" s="13"/>
      <c r="N40" s="13"/>
      <c r="O40" s="13" t="s">
        <v>2305</v>
      </c>
      <c r="P40" s="13"/>
      <c r="R40" s="13"/>
      <c r="S40" s="13"/>
      <c r="T40" s="13" t="s">
        <v>2306</v>
      </c>
      <c r="U40" s="13" t="s">
        <v>2307</v>
      </c>
      <c r="V40" s="11" t="s">
        <v>2308</v>
      </c>
      <c r="W40" s="11" t="s">
        <v>2309</v>
      </c>
      <c r="X40" s="13"/>
      <c r="Y40" s="13" t="s">
        <v>897</v>
      </c>
      <c r="Z40" s="13" t="s">
        <v>516</v>
      </c>
      <c r="AA40" s="13"/>
      <c r="AB40" s="13"/>
      <c r="AC40" s="13"/>
      <c r="AD40" s="13"/>
      <c r="AE40" s="11" t="s">
        <v>1827</v>
      </c>
      <c r="AF40" s="11" t="s">
        <v>2310</v>
      </c>
      <c r="AG40" s="11" t="s">
        <v>2311</v>
      </c>
      <c r="AH40" s="13"/>
      <c r="AI40" s="13" t="s">
        <v>375</v>
      </c>
      <c r="AJ40" s="13" t="s">
        <v>376</v>
      </c>
      <c r="AK40" s="11" t="s">
        <v>846</v>
      </c>
      <c r="AL40" s="13" t="s">
        <v>438</v>
      </c>
      <c r="AM40" s="11" t="s">
        <v>2312</v>
      </c>
      <c r="AN40" s="11" t="s">
        <v>2313</v>
      </c>
      <c r="AO40" s="11" t="s">
        <v>2314</v>
      </c>
      <c r="AP40" s="11" t="s">
        <v>2315</v>
      </c>
      <c r="AQ40" s="13" t="s">
        <v>2316</v>
      </c>
      <c r="AR40" s="13"/>
      <c r="AS40" s="13" t="s">
        <v>2317</v>
      </c>
      <c r="AT40" s="11" t="s">
        <v>2318</v>
      </c>
      <c r="AU40" s="11" t="s">
        <v>2319</v>
      </c>
      <c r="AV40" s="13" t="s">
        <v>2320</v>
      </c>
      <c r="AW40" s="13" t="s">
        <v>375</v>
      </c>
      <c r="AX40" s="13"/>
      <c r="AY40" s="13" t="s">
        <v>377</v>
      </c>
      <c r="AZ40" s="13" t="s">
        <v>2321</v>
      </c>
      <c r="BA40" s="11" t="s">
        <v>2322</v>
      </c>
      <c r="BB40" s="13"/>
      <c r="BD40" s="13" t="s">
        <v>2323</v>
      </c>
      <c r="BE40" s="13"/>
      <c r="BF40" s="13"/>
      <c r="BG40" s="13" t="s">
        <v>2324</v>
      </c>
      <c r="BH40" s="13" t="s">
        <v>2325</v>
      </c>
      <c r="BI40" s="13"/>
      <c r="BJ40" s="13"/>
      <c r="BK40" s="13" t="s">
        <v>388</v>
      </c>
      <c r="BL40" s="13"/>
      <c r="BM40" s="13"/>
      <c r="BN40" s="13"/>
      <c r="BO40" s="13"/>
      <c r="BP40" s="13"/>
      <c r="BQ40" s="13" t="s">
        <v>2326</v>
      </c>
      <c r="BR40" s="13" t="s">
        <v>2325</v>
      </c>
      <c r="BS40" s="13" t="s">
        <v>2327</v>
      </c>
      <c r="BT40" s="13"/>
      <c r="BU40" s="11" t="s">
        <v>2328</v>
      </c>
      <c r="BV40" s="13" t="s">
        <v>2329</v>
      </c>
      <c r="BW40" s="12" t="s">
        <v>2330</v>
      </c>
      <c r="BX40" s="13"/>
      <c r="BY40" s="13"/>
      <c r="BZ40" s="13"/>
      <c r="CA40" s="13"/>
      <c r="CB40" s="13"/>
      <c r="CC40" s="13"/>
      <c r="CD40" s="13"/>
      <c r="CE40" s="13" t="s">
        <v>1008</v>
      </c>
      <c r="CF40" s="13" t="s">
        <v>77</v>
      </c>
      <c r="CG40" s="13"/>
      <c r="CH40" s="13"/>
      <c r="CI40" s="13"/>
      <c r="CJ40" s="13"/>
      <c r="CK40" s="13"/>
      <c r="CL40" s="13"/>
      <c r="CM40" s="13" t="s">
        <v>2331</v>
      </c>
      <c r="CN40" s="13"/>
      <c r="CO40" s="13"/>
      <c r="CP40" s="13"/>
      <c r="CQ40" s="13"/>
      <c r="CR40" s="13"/>
      <c r="CS40" s="13"/>
      <c r="CT40" s="13"/>
      <c r="CU40" s="13"/>
      <c r="CV40" s="13"/>
      <c r="CW40" s="13"/>
      <c r="CY40" s="13"/>
      <c r="CZ40" s="13"/>
      <c r="DA40" s="13"/>
      <c r="DB40" s="13" t="s">
        <v>2332</v>
      </c>
      <c r="DC40" s="13" t="s">
        <v>2333</v>
      </c>
      <c r="DD40" s="13" t="s">
        <v>2334</v>
      </c>
      <c r="DE40" s="13"/>
      <c r="DF40" s="13"/>
      <c r="DG40" s="13"/>
      <c r="DH40" s="13"/>
      <c r="DI40" s="13"/>
      <c r="DJ40" s="13" t="s">
        <v>1142</v>
      </c>
      <c r="DK40" s="13"/>
      <c r="DL40" s="13"/>
      <c r="DM40" s="13"/>
      <c r="DN40" s="13"/>
      <c r="DO40" s="13"/>
      <c r="DP40" s="13" t="s">
        <v>2335</v>
      </c>
      <c r="DQ40" s="13"/>
      <c r="DR40" s="13" t="s">
        <v>1019</v>
      </c>
      <c r="DS40" s="14" t="s">
        <v>2336</v>
      </c>
      <c r="DT40" s="13"/>
      <c r="DU40" s="13"/>
      <c r="DV40" s="13"/>
      <c r="DW40" s="13"/>
      <c r="DX40" s="13"/>
      <c r="DY40" s="13"/>
      <c r="DZ40" s="13"/>
      <c r="EA40" s="13"/>
      <c r="EB40" s="13"/>
      <c r="EC40" s="13"/>
      <c r="ED40" s="13"/>
      <c r="EE40" s="13" t="s">
        <v>2337</v>
      </c>
      <c r="EF40" s="13" t="s">
        <v>2338</v>
      </c>
      <c r="EG40" s="13" t="s">
        <v>2339</v>
      </c>
      <c r="EH40" s="13" t="s">
        <v>2340</v>
      </c>
      <c r="EI40" s="11" t="s">
        <v>2341</v>
      </c>
      <c r="EJ40" s="13" t="s">
        <v>2342</v>
      </c>
      <c r="EK40" s="13"/>
      <c r="EL40" s="13"/>
      <c r="EM40" s="11" t="s">
        <v>2343</v>
      </c>
      <c r="EN40" s="13" t="s">
        <v>400</v>
      </c>
      <c r="EO40" s="13"/>
      <c r="EP40" s="13"/>
      <c r="EQ40" s="13"/>
      <c r="ER40" s="13"/>
      <c r="ES40" s="11" t="s">
        <v>2344</v>
      </c>
      <c r="ET40" s="13"/>
      <c r="EU40" s="13"/>
      <c r="EV40" s="13"/>
      <c r="EW40" s="13"/>
      <c r="EX40" s="13" t="s">
        <v>2345</v>
      </c>
      <c r="EY40" s="11" t="s">
        <v>2346</v>
      </c>
      <c r="EZ40" s="13" t="s">
        <v>2347</v>
      </c>
      <c r="FA40" s="13"/>
      <c r="FB40" s="13"/>
      <c r="FC40" s="13" t="s">
        <v>2348</v>
      </c>
      <c r="FD40" s="11" t="s">
        <v>2349</v>
      </c>
      <c r="FE40" s="13" t="s">
        <v>2350</v>
      </c>
      <c r="FF40" s="11" t="s">
        <v>2351</v>
      </c>
      <c r="FG40" s="13" t="n">
        <f aca="false">1261672421</f>
        <v>1261672421</v>
      </c>
      <c r="FH40" s="13" t="s">
        <v>403</v>
      </c>
      <c r="FJ40" s="13" t="s">
        <v>2352</v>
      </c>
      <c r="FK40" s="13"/>
      <c r="FL40" s="13"/>
      <c r="FM40" s="13" t="s">
        <v>2353</v>
      </c>
      <c r="FN40" s="13"/>
      <c r="FO40" s="13"/>
      <c r="FP40" s="13" t="s">
        <v>2354</v>
      </c>
      <c r="FQ40" s="13"/>
      <c r="FR40" s="13"/>
      <c r="FS40" s="13" t="s">
        <v>2355</v>
      </c>
      <c r="FT40" s="13"/>
      <c r="FU40" s="13"/>
      <c r="FV40" s="13" t="s">
        <v>1801</v>
      </c>
      <c r="FW40" s="13"/>
      <c r="FX40" s="13" t="s">
        <v>2356</v>
      </c>
      <c r="FY40" s="13" t="s">
        <v>64</v>
      </c>
      <c r="FZ40" s="13" t="e">
        <f aca="false">12ㅋㅋㅋ</f>
        <v>#NAME?</v>
      </c>
      <c r="GA40" s="13" t="s">
        <v>406</v>
      </c>
      <c r="GB40" s="13" t="s">
        <v>1801</v>
      </c>
      <c r="GC40" s="13"/>
      <c r="GD40" s="13"/>
      <c r="GE40" s="13" t="s">
        <v>2357</v>
      </c>
      <c r="GF40" s="13"/>
      <c r="GG40" s="13"/>
      <c r="GH40" s="13" t="s">
        <v>2358</v>
      </c>
      <c r="GI40" s="13"/>
      <c r="GJ40" s="13"/>
      <c r="GK40" s="13" t="s">
        <v>2359</v>
      </c>
      <c r="GL40" s="13" t="s">
        <v>407</v>
      </c>
      <c r="GM40" s="13" t="s">
        <v>2360</v>
      </c>
      <c r="GN40" s="13"/>
      <c r="GO40" s="13" t="s">
        <v>1743</v>
      </c>
      <c r="GP40" s="13" t="s">
        <v>408</v>
      </c>
      <c r="GQ40" s="13"/>
      <c r="GR40" s="13"/>
      <c r="GS40" s="13" t="s">
        <v>2361</v>
      </c>
      <c r="GT40" s="13" t="s">
        <v>2362</v>
      </c>
      <c r="GU40" s="13"/>
      <c r="GV40" s="13" t="s">
        <v>1788</v>
      </c>
      <c r="GW40" s="13" t="s">
        <v>1671</v>
      </c>
      <c r="GX40" s="13"/>
      <c r="GY40" s="13"/>
      <c r="GZ40" s="13"/>
      <c r="HA40" s="11" t="s">
        <v>2363</v>
      </c>
      <c r="HB40" s="13" t="s">
        <v>2364</v>
      </c>
      <c r="HC40" s="13" t="s">
        <v>1788</v>
      </c>
      <c r="HD40" s="13" t="s">
        <v>807</v>
      </c>
      <c r="HE40" s="13" t="s">
        <v>2365</v>
      </c>
      <c r="HF40" s="13"/>
      <c r="HG40" s="13" t="s">
        <v>2366</v>
      </c>
      <c r="HH40" s="13"/>
      <c r="HI40" s="13" t="s">
        <v>2367</v>
      </c>
      <c r="HJ40" s="13"/>
      <c r="HK40" s="13"/>
      <c r="HL40" s="13" t="s">
        <v>1788</v>
      </c>
      <c r="HM40" s="13"/>
      <c r="HN40" s="13"/>
      <c r="HO40" s="13" t="s">
        <v>1751</v>
      </c>
      <c r="HP40" s="13"/>
      <c r="HQ40" s="13" t="s">
        <v>2368</v>
      </c>
      <c r="HS40" s="13"/>
      <c r="HT40" s="13"/>
      <c r="HU40" s="13"/>
      <c r="HV40" s="13" t="s">
        <v>2369</v>
      </c>
      <c r="HW40" s="13" t="s">
        <v>412</v>
      </c>
      <c r="HX40" s="13" t="s">
        <v>1788</v>
      </c>
      <c r="HY40" s="13"/>
      <c r="HZ40" s="13" t="s">
        <v>1760</v>
      </c>
      <c r="IA40" s="13"/>
      <c r="IB40" s="13"/>
      <c r="IC40" s="13" t="s">
        <v>1790</v>
      </c>
      <c r="ID40" s="13"/>
      <c r="IE40" s="13" t="s">
        <v>1778</v>
      </c>
      <c r="IF40" s="13"/>
      <c r="IG40" s="13" t="s">
        <v>623</v>
      </c>
      <c r="IH40" s="13" t="s">
        <v>2370</v>
      </c>
      <c r="II40" s="13"/>
      <c r="IJ40" s="13" t="s">
        <v>2371</v>
      </c>
      <c r="IK40" s="13"/>
      <c r="IL40" s="13" t="s">
        <v>1257</v>
      </c>
      <c r="IM40" s="13"/>
      <c r="IN40" s="13" t="n">
        <f aca="false">829</f>
        <v>829</v>
      </c>
      <c r="IO40" s="13"/>
      <c r="IP40" s="13" t="s">
        <v>2372</v>
      </c>
      <c r="IQ40" s="13" t="s">
        <v>2373</v>
      </c>
      <c r="IR40" s="13" t="s">
        <v>2374</v>
      </c>
      <c r="IS40" s="13" t="s">
        <v>2375</v>
      </c>
      <c r="IT40" s="13" t="s">
        <v>74</v>
      </c>
      <c r="IU40" s="13" t="s">
        <v>2376</v>
      </c>
      <c r="IV40" s="13" t="s">
        <v>2377</v>
      </c>
      <c r="IW40" s="13" t="s">
        <v>1794</v>
      </c>
      <c r="IX40" s="13" t="s">
        <v>516</v>
      </c>
      <c r="IY40" s="14" t="s">
        <v>2378</v>
      </c>
      <c r="IZ40" s="13"/>
      <c r="JA40" s="13" t="s">
        <v>2379</v>
      </c>
      <c r="JB40" s="13"/>
      <c r="JC40" s="11" t="s">
        <v>2380</v>
      </c>
      <c r="JD40" s="13" t="s">
        <v>472</v>
      </c>
      <c r="JE40" s="13"/>
      <c r="JF40" s="13" t="s">
        <v>1788</v>
      </c>
      <c r="JG40" s="13" t="s">
        <v>1790</v>
      </c>
      <c r="JH40" s="13" t="s">
        <v>2381</v>
      </c>
      <c r="JI40" s="13" t="s">
        <v>1257</v>
      </c>
      <c r="JJ40" s="13" t="s">
        <v>1788</v>
      </c>
      <c r="JK40" s="13" t="s">
        <v>1801</v>
      </c>
      <c r="JL40" s="13"/>
      <c r="JM40" s="13" t="s">
        <v>1664</v>
      </c>
      <c r="JN40" s="13"/>
      <c r="JO40" s="13" t="s">
        <v>2382</v>
      </c>
      <c r="JP40" s="13"/>
      <c r="JQ40" s="13" t="s">
        <v>2383</v>
      </c>
      <c r="JR40" s="13" t="s">
        <v>2384</v>
      </c>
      <c r="JS40" s="13" t="s">
        <v>2385</v>
      </c>
      <c r="JT40" s="13"/>
      <c r="JU40" s="13" t="s">
        <v>1769</v>
      </c>
      <c r="JV40" s="13"/>
      <c r="JW40" s="13" t="s">
        <v>1742</v>
      </c>
      <c r="JX40" s="13"/>
      <c r="JY40" s="13"/>
      <c r="JZ40" s="11" t="s">
        <v>2386</v>
      </c>
      <c r="KA40" s="13"/>
      <c r="KB40" s="14" t="s">
        <v>2387</v>
      </c>
      <c r="KC40" s="13"/>
      <c r="KD40" s="13"/>
      <c r="KE40" s="13"/>
      <c r="KF40" s="13" t="s">
        <v>2388</v>
      </c>
      <c r="KG40" s="13"/>
      <c r="KH40" s="13"/>
      <c r="KI40" s="13"/>
      <c r="KJ40" s="13" t="s">
        <v>1769</v>
      </c>
      <c r="KK40" s="13"/>
      <c r="KL40" s="13"/>
      <c r="KM40" s="13"/>
      <c r="KN40" s="13" t="s">
        <v>1769</v>
      </c>
      <c r="KO40" s="13"/>
      <c r="KP40" s="13"/>
      <c r="KQ40" s="13"/>
      <c r="KR40" s="13" t="s">
        <v>2389</v>
      </c>
      <c r="KS40" s="13"/>
      <c r="KT40" s="13" t="s">
        <v>713</v>
      </c>
      <c r="KU40" s="13"/>
      <c r="KV40" s="13" t="s">
        <v>1790</v>
      </c>
      <c r="KW40" s="13"/>
      <c r="KX40" s="13"/>
      <c r="KY40" s="13"/>
      <c r="KZ40" s="13" t="s">
        <v>2390</v>
      </c>
      <c r="LA40" s="13"/>
      <c r="LB40" s="13"/>
      <c r="LC40" s="13"/>
      <c r="LD40" s="13" t="s">
        <v>2391</v>
      </c>
      <c r="LE40" s="13"/>
      <c r="LF40" s="13"/>
      <c r="LG40" s="13"/>
      <c r="LH40" s="13"/>
      <c r="LI40" s="13"/>
      <c r="LJ40" s="13" t="s">
        <v>2392</v>
      </c>
      <c r="LK40" s="13"/>
      <c r="LL40" s="13"/>
      <c r="LM40" s="13"/>
      <c r="LN40" s="13" t="s">
        <v>2393</v>
      </c>
      <c r="LO40" s="13" t="s">
        <v>2152</v>
      </c>
      <c r="LP40" s="13"/>
      <c r="LQ40" s="13"/>
      <c r="LR40" s="13"/>
      <c r="LS40" s="13"/>
      <c r="LT40" s="13"/>
      <c r="LU40" s="13"/>
      <c r="LV40" s="13"/>
      <c r="LW40" s="13"/>
      <c r="LX40" s="13"/>
      <c r="LY40" s="13" t="s">
        <v>2394</v>
      </c>
      <c r="LZ40" s="13" t="s">
        <v>503</v>
      </c>
      <c r="MA40" s="13"/>
      <c r="MB40" s="13"/>
      <c r="MC40" s="13" t="s">
        <v>2395</v>
      </c>
      <c r="MD40" s="13"/>
      <c r="ME40" s="13" t="s">
        <v>2396</v>
      </c>
      <c r="MF40" s="13" t="s">
        <v>65</v>
      </c>
      <c r="MH40" s="13" t="s">
        <v>79</v>
      </c>
      <c r="MI40" s="13"/>
      <c r="MJ40" s="13"/>
      <c r="MK40" s="13"/>
      <c r="ML40" s="13"/>
      <c r="MM40" s="13" t="s">
        <v>65</v>
      </c>
      <c r="MN40" s="13"/>
      <c r="MO40" s="13"/>
      <c r="MP40" s="13"/>
      <c r="MQ40" s="13"/>
      <c r="MR40" s="13" t="s">
        <v>466</v>
      </c>
      <c r="MS40" s="13" t="s">
        <v>2397</v>
      </c>
      <c r="MT40" s="13"/>
      <c r="MU40" s="13"/>
      <c r="MV40" s="13"/>
      <c r="MW40" s="13"/>
      <c r="MX40" s="13"/>
      <c r="MY40" s="13" t="s">
        <v>1769</v>
      </c>
      <c r="MZ40" s="13" t="s">
        <v>2398</v>
      </c>
      <c r="NA40" s="13" t="s">
        <v>671</v>
      </c>
      <c r="NB40" s="13"/>
      <c r="NC40" s="13" t="s">
        <v>2399</v>
      </c>
      <c r="ND40" s="13"/>
      <c r="NE40" s="13" t="s">
        <v>1788</v>
      </c>
      <c r="NF40" s="13"/>
      <c r="NG40" s="14" t="s">
        <v>2400</v>
      </c>
      <c r="NH40" s="13"/>
      <c r="NI40" s="13"/>
      <c r="NJ40" s="11" t="s">
        <v>2401</v>
      </c>
      <c r="NK40" s="13" t="s">
        <v>1794</v>
      </c>
      <c r="NL40" s="13"/>
      <c r="NM40" s="13"/>
      <c r="NN40" s="13"/>
      <c r="NO40" s="13"/>
      <c r="NP40" s="13" t="s">
        <v>408</v>
      </c>
      <c r="NQ40" s="13" t="s">
        <v>1788</v>
      </c>
      <c r="NR40" s="13"/>
      <c r="NS40" s="13"/>
      <c r="NT40" s="13"/>
      <c r="NU40" s="13"/>
      <c r="NV40" s="13" t="s">
        <v>1788</v>
      </c>
      <c r="NW40" s="13"/>
      <c r="NX40" s="11" t="s">
        <v>2402</v>
      </c>
      <c r="NY40" s="13" t="s">
        <v>428</v>
      </c>
      <c r="NZ40" s="13" t="s">
        <v>713</v>
      </c>
      <c r="OA40" s="13" t="s">
        <v>2403</v>
      </c>
      <c r="OB40" s="13"/>
      <c r="OC40" s="13" t="s">
        <v>671</v>
      </c>
      <c r="OD40" s="13"/>
      <c r="OE40" s="13" t="s">
        <v>2404</v>
      </c>
      <c r="OF40" s="13"/>
      <c r="OG40" s="13"/>
      <c r="OH40" s="13" t="s">
        <v>1257</v>
      </c>
      <c r="OJ40" s="13"/>
      <c r="OK40" s="13"/>
      <c r="OL40" s="13"/>
      <c r="OM40" s="13"/>
    </row>
    <row r="41" customFormat="false" ht="15" hidden="false" customHeight="true" outlineLevel="0" collapsed="false">
      <c r="A41" s="11" t="s">
        <v>2405</v>
      </c>
      <c r="B41" s="13" t="s">
        <v>360</v>
      </c>
      <c r="C41" s="13" t="s">
        <v>2406</v>
      </c>
      <c r="D41" s="13"/>
      <c r="E41" s="13" t="s">
        <v>2407</v>
      </c>
      <c r="F41" s="13" t="s">
        <v>360</v>
      </c>
      <c r="G41" s="13"/>
      <c r="H41" s="13"/>
      <c r="I41" s="13"/>
      <c r="J41" s="13"/>
      <c r="K41" s="14" t="s">
        <v>2408</v>
      </c>
      <c r="L41" s="13"/>
      <c r="M41" s="13"/>
      <c r="N41" s="13"/>
      <c r="O41" s="13"/>
      <c r="P41" s="13"/>
      <c r="R41" s="13"/>
      <c r="S41" s="13"/>
      <c r="T41" s="13" t="s">
        <v>371</v>
      </c>
      <c r="U41" s="13"/>
      <c r="V41" s="13"/>
      <c r="W41" s="13"/>
      <c r="X41" s="13"/>
      <c r="Y41" s="13"/>
      <c r="Z41" s="13"/>
      <c r="AA41" s="13"/>
      <c r="AB41" s="13"/>
      <c r="AC41" s="13"/>
      <c r="AD41" s="13"/>
      <c r="AE41" s="11" t="s">
        <v>435</v>
      </c>
      <c r="AF41" s="11" t="s">
        <v>2409</v>
      </c>
      <c r="AG41" s="11" t="s">
        <v>2410</v>
      </c>
      <c r="AH41" s="13"/>
      <c r="AI41" s="13" t="s">
        <v>375</v>
      </c>
      <c r="AJ41" s="11" t="s">
        <v>2411</v>
      </c>
      <c r="AK41" s="13" t="s">
        <v>437</v>
      </c>
      <c r="AL41" s="11" t="s">
        <v>2412</v>
      </c>
      <c r="AM41" s="11" t="s">
        <v>2413</v>
      </c>
      <c r="AN41" s="11" t="s">
        <v>2414</v>
      </c>
      <c r="AO41" s="11" t="s">
        <v>2415</v>
      </c>
      <c r="AP41" s="13" t="s">
        <v>63</v>
      </c>
      <c r="AQ41" s="13" t="s">
        <v>2416</v>
      </c>
      <c r="AR41" s="13"/>
      <c r="AS41" s="13"/>
      <c r="AT41" s="13"/>
      <c r="AU41" s="13"/>
      <c r="AV41" s="13"/>
      <c r="AW41" s="13"/>
      <c r="AX41" s="13"/>
      <c r="AY41" s="13" t="s">
        <v>437</v>
      </c>
      <c r="AZ41" s="13" t="s">
        <v>438</v>
      </c>
      <c r="BA41" s="13"/>
      <c r="BB41" s="13"/>
      <c r="BD41" s="13"/>
      <c r="BE41" s="13"/>
      <c r="BF41" s="13"/>
      <c r="BG41" s="13" t="s">
        <v>2417</v>
      </c>
      <c r="BH41" s="13" t="s">
        <v>2418</v>
      </c>
      <c r="BI41" s="13"/>
      <c r="BJ41" s="13" t="s">
        <v>1212</v>
      </c>
      <c r="BK41" s="13" t="s">
        <v>1212</v>
      </c>
      <c r="BL41" s="13"/>
      <c r="BM41" s="13"/>
      <c r="BN41" s="13"/>
      <c r="BO41" s="13"/>
      <c r="BP41" s="13"/>
      <c r="BQ41" s="13" t="s">
        <v>360</v>
      </c>
      <c r="BR41" s="13" t="s">
        <v>360</v>
      </c>
      <c r="BS41" s="13"/>
      <c r="BT41" s="13"/>
      <c r="BU41" s="13" t="s">
        <v>360</v>
      </c>
      <c r="BV41" s="13" t="s">
        <v>360</v>
      </c>
      <c r="BW41" s="13" t="s">
        <v>360</v>
      </c>
      <c r="BX41" s="13"/>
      <c r="BY41" s="13"/>
      <c r="BZ41" s="13"/>
      <c r="CA41" s="13"/>
      <c r="CB41" s="13"/>
      <c r="CC41" s="13"/>
      <c r="CD41" s="13"/>
      <c r="CE41" s="13"/>
      <c r="CF41" s="13" t="s">
        <v>77</v>
      </c>
      <c r="CG41" s="13"/>
      <c r="CH41" s="13"/>
      <c r="CI41" s="13"/>
      <c r="CJ41" s="13"/>
      <c r="CK41" s="13"/>
      <c r="CL41" s="13"/>
      <c r="CM41" s="13"/>
      <c r="CN41" s="13"/>
      <c r="CO41" s="13"/>
      <c r="CP41" s="13"/>
      <c r="CQ41" s="13"/>
      <c r="CR41" s="13"/>
      <c r="CS41" s="13"/>
      <c r="CT41" s="13"/>
      <c r="CU41" s="13"/>
      <c r="CV41" s="13"/>
      <c r="CW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t="s">
        <v>458</v>
      </c>
      <c r="EE41" s="13"/>
      <c r="EF41" s="13"/>
      <c r="EG41" s="13"/>
      <c r="EH41" s="13"/>
      <c r="EI41" s="13"/>
      <c r="EJ41" s="13"/>
      <c r="EK41" s="13"/>
      <c r="EL41" s="13"/>
      <c r="EM41" s="13" t="s">
        <v>491</v>
      </c>
      <c r="EN41" s="13" t="s">
        <v>400</v>
      </c>
      <c r="EO41" s="13" t="s">
        <v>2419</v>
      </c>
      <c r="EP41" s="13"/>
      <c r="EQ41" s="13"/>
      <c r="ER41" s="13"/>
      <c r="ES41" s="11" t="s">
        <v>2420</v>
      </c>
      <c r="ET41" s="13"/>
      <c r="EU41" s="13"/>
      <c r="EV41" s="13"/>
      <c r="EW41" s="13"/>
      <c r="EX41" s="13"/>
      <c r="EY41" s="13"/>
      <c r="EZ41" s="13"/>
      <c r="FA41" s="13"/>
      <c r="FB41" s="13"/>
      <c r="FC41" s="13"/>
      <c r="FD41" s="13"/>
      <c r="FE41" s="13"/>
      <c r="FF41" s="13" t="s">
        <v>112</v>
      </c>
      <c r="FG41" s="13"/>
      <c r="FH41" s="13" t="s">
        <v>403</v>
      </c>
      <c r="FJ41" s="13" t="s">
        <v>2421</v>
      </c>
      <c r="FK41" s="13"/>
      <c r="FL41" s="13"/>
      <c r="FM41" s="13" t="s">
        <v>2422</v>
      </c>
      <c r="FN41" s="13"/>
      <c r="FO41" s="13"/>
      <c r="FP41" s="13" t="s">
        <v>2423</v>
      </c>
      <c r="FQ41" s="13"/>
      <c r="FR41" s="13"/>
      <c r="FS41" s="11" t="s">
        <v>2424</v>
      </c>
      <c r="FT41" s="13"/>
      <c r="FU41" s="13"/>
      <c r="FV41" s="13"/>
      <c r="FW41" s="13"/>
      <c r="FX41" s="13" t="s">
        <v>77</v>
      </c>
      <c r="FY41" s="13" t="n">
        <f aca="false">8931</f>
        <v>8931</v>
      </c>
      <c r="FZ41" s="13"/>
      <c r="GA41" s="13" t="s">
        <v>407</v>
      </c>
      <c r="GB41" s="13"/>
      <c r="GC41" s="13"/>
      <c r="GD41" s="13"/>
      <c r="GE41" s="13" t="s">
        <v>2425</v>
      </c>
      <c r="GF41" s="13"/>
      <c r="GG41" s="13"/>
      <c r="GH41" s="13"/>
      <c r="GI41" s="13"/>
      <c r="GJ41" s="13"/>
      <c r="GK41" s="13" t="s">
        <v>2426</v>
      </c>
      <c r="GL41" s="13" t="s">
        <v>456</v>
      </c>
      <c r="GM41" s="13" t="s">
        <v>2427</v>
      </c>
      <c r="GN41" s="13"/>
      <c r="GO41" s="13"/>
      <c r="GP41" s="13" t="s">
        <v>408</v>
      </c>
      <c r="GQ41" s="13" t="s">
        <v>2428</v>
      </c>
      <c r="GR41" s="13"/>
      <c r="GS41" s="13"/>
      <c r="GT41" s="13"/>
      <c r="GU41" s="13"/>
      <c r="GV41" s="13"/>
      <c r="GW41" s="13"/>
      <c r="GX41" s="13"/>
      <c r="GY41" s="13"/>
      <c r="GZ41" s="13"/>
      <c r="HA41" s="13"/>
      <c r="HB41" s="13"/>
      <c r="HC41" s="13" t="s">
        <v>2429</v>
      </c>
      <c r="HD41" s="13"/>
      <c r="HE41" s="13"/>
      <c r="HF41" s="13"/>
      <c r="HG41" s="13" t="s">
        <v>2430</v>
      </c>
      <c r="HH41" s="13" t="s">
        <v>815</v>
      </c>
      <c r="HI41" s="13" t="s">
        <v>2431</v>
      </c>
      <c r="HJ41" s="13"/>
      <c r="HK41" s="13"/>
      <c r="HL41" s="13"/>
      <c r="HM41" s="13" t="s">
        <v>2432</v>
      </c>
      <c r="HN41" s="13" t="s">
        <v>2433</v>
      </c>
      <c r="HO41" s="13"/>
      <c r="HP41" s="13"/>
      <c r="HQ41" s="13"/>
      <c r="HS41" s="13"/>
      <c r="HT41" s="13"/>
      <c r="HU41" s="13" t="s">
        <v>2434</v>
      </c>
      <c r="HV41" s="13" t="s">
        <v>2435</v>
      </c>
      <c r="HW41" s="13" t="s">
        <v>412</v>
      </c>
      <c r="HX41" s="13"/>
      <c r="HY41" s="13"/>
      <c r="HZ41" s="13"/>
      <c r="IA41" s="13"/>
      <c r="IB41" s="13" t="s">
        <v>2436</v>
      </c>
      <c r="IC41" s="13" t="s">
        <v>2437</v>
      </c>
      <c r="ID41" s="13"/>
      <c r="IE41" s="13" t="s">
        <v>2438</v>
      </c>
      <c r="IF41" s="13"/>
      <c r="IG41" s="13" t="s">
        <v>623</v>
      </c>
      <c r="IH41" s="13"/>
      <c r="II41" s="13"/>
      <c r="IJ41" s="13"/>
      <c r="IK41" s="13" t="s">
        <v>2439</v>
      </c>
      <c r="IL41" s="13" t="s">
        <v>2440</v>
      </c>
      <c r="IM41" s="13"/>
      <c r="IN41" s="13"/>
      <c r="IO41" s="13" t="s">
        <v>79</v>
      </c>
      <c r="IP41" s="13"/>
      <c r="IQ41" s="13"/>
      <c r="IR41" s="13"/>
      <c r="IS41" s="13"/>
      <c r="IT41" s="13" t="s">
        <v>2441</v>
      </c>
      <c r="IU41" s="13"/>
      <c r="IV41" s="13"/>
      <c r="IW41" s="13"/>
      <c r="IX41" s="13"/>
      <c r="IY41" s="13" t="s">
        <v>2442</v>
      </c>
      <c r="IZ41" s="13"/>
      <c r="JA41" s="13"/>
      <c r="JB41" s="13"/>
      <c r="JC41" s="13"/>
      <c r="JD41" s="13"/>
      <c r="JE41" s="13"/>
      <c r="JF41" s="13"/>
      <c r="JG41" s="13"/>
      <c r="JH41" s="13"/>
      <c r="JI41" s="13" t="s">
        <v>2443</v>
      </c>
      <c r="JJ41" s="13"/>
      <c r="JK41" s="13"/>
      <c r="JL41" s="13"/>
      <c r="JM41" s="13"/>
      <c r="JN41" s="13" t="s">
        <v>2444</v>
      </c>
      <c r="JO41" s="13"/>
      <c r="JP41" s="13"/>
      <c r="JQ41" s="13"/>
      <c r="JR41" s="13"/>
      <c r="JS41" s="13"/>
      <c r="JT41" s="13"/>
      <c r="JU41" s="13" t="s">
        <v>2445</v>
      </c>
      <c r="JV41" s="13"/>
      <c r="JW41" s="13"/>
      <c r="JX41" s="13"/>
      <c r="JY41" s="13"/>
      <c r="JZ41" s="13" t="s">
        <v>78</v>
      </c>
      <c r="KA41" s="13"/>
      <c r="KB41" s="13" t="n">
        <f aca="false">2777</f>
        <v>2777</v>
      </c>
      <c r="KC41" s="13"/>
      <c r="KD41" s="13"/>
      <c r="KE41" s="13"/>
      <c r="KF41" s="13"/>
      <c r="KG41" s="13"/>
      <c r="KH41" s="13"/>
      <c r="KI41" s="13"/>
      <c r="KJ41" s="13"/>
      <c r="KK41" s="13"/>
      <c r="KL41" s="13"/>
      <c r="KM41" s="13"/>
      <c r="KN41" s="13"/>
      <c r="KO41" s="13"/>
      <c r="KP41" s="13" t="s">
        <v>2446</v>
      </c>
      <c r="KQ41" s="13"/>
      <c r="KR41" s="13" t="s">
        <v>2447</v>
      </c>
      <c r="KS41" s="13"/>
      <c r="KT41" s="13"/>
      <c r="KU41" s="13"/>
      <c r="KV41" s="13"/>
      <c r="KW41" s="13"/>
      <c r="KX41" s="13"/>
      <c r="KY41" s="13"/>
      <c r="KZ41" s="13"/>
      <c r="LA41" s="13"/>
      <c r="LB41" s="13"/>
      <c r="LC41" s="13"/>
      <c r="LD41" s="13"/>
      <c r="LE41" s="13"/>
      <c r="LF41" s="13"/>
      <c r="LG41" s="13"/>
      <c r="LH41" s="13"/>
      <c r="LI41" s="13"/>
      <c r="LJ41" s="13"/>
      <c r="LK41" s="13"/>
      <c r="LL41" s="13"/>
      <c r="LM41" s="13"/>
      <c r="LN41" s="13"/>
      <c r="LO41" s="13"/>
      <c r="LP41" s="13"/>
      <c r="LQ41" s="13"/>
      <c r="LR41" s="13"/>
      <c r="LS41" s="13"/>
      <c r="LT41" s="13"/>
      <c r="LU41" s="13"/>
      <c r="LV41" s="13"/>
      <c r="LW41" s="13"/>
      <c r="LX41" s="13"/>
      <c r="LY41" s="13"/>
      <c r="LZ41" s="13" t="s">
        <v>2044</v>
      </c>
      <c r="MA41" s="13"/>
      <c r="MB41" s="13"/>
      <c r="MC41" s="13"/>
      <c r="MD41" s="13"/>
      <c r="ME41" s="13"/>
      <c r="MF41" s="13"/>
      <c r="MH41" s="13"/>
      <c r="MI41" s="13"/>
      <c r="MJ41" s="13"/>
      <c r="MK41" s="13"/>
      <c r="ML41" s="13"/>
      <c r="MM41" s="13"/>
      <c r="MN41" s="13"/>
      <c r="MO41" s="13"/>
      <c r="MP41" s="13"/>
      <c r="MQ41" s="13"/>
      <c r="MR41" s="13" t="s">
        <v>466</v>
      </c>
      <c r="MS41" s="13"/>
      <c r="MT41" s="13"/>
      <c r="MU41" s="13"/>
      <c r="MV41" s="13"/>
      <c r="MW41" s="13"/>
      <c r="MX41" s="13"/>
      <c r="MY41" s="13"/>
      <c r="MZ41" s="13"/>
      <c r="NA41" s="13"/>
      <c r="NB41" s="13"/>
      <c r="NC41" s="13"/>
      <c r="ND41" s="13"/>
      <c r="NE41" s="13"/>
      <c r="NF41" s="13"/>
      <c r="NG41" s="13"/>
      <c r="NH41" s="13"/>
      <c r="NI41" s="13" t="s">
        <v>774</v>
      </c>
      <c r="NJ41" s="13" t="s">
        <v>407</v>
      </c>
      <c r="NK41" s="13"/>
      <c r="NL41" s="13"/>
      <c r="NM41" s="13"/>
      <c r="NN41" s="13"/>
      <c r="NO41" s="13"/>
      <c r="NP41" s="13" t="s">
        <v>408</v>
      </c>
      <c r="NQ41" s="13"/>
      <c r="NR41" s="13"/>
      <c r="NS41" s="13"/>
      <c r="NT41" s="13"/>
      <c r="NU41" s="13"/>
      <c r="NV41" s="13"/>
      <c r="NW41" s="13"/>
      <c r="NX41" s="13" t="s">
        <v>472</v>
      </c>
      <c r="NY41" s="13"/>
      <c r="NZ41" s="13" t="s">
        <v>429</v>
      </c>
      <c r="OA41" s="13"/>
      <c r="OB41" s="13"/>
      <c r="OC41" s="13"/>
      <c r="OD41" s="13"/>
      <c r="OE41" s="13"/>
      <c r="OF41" s="13"/>
      <c r="OG41" s="13"/>
      <c r="OH41" s="13"/>
      <c r="OJ41" s="13"/>
      <c r="OK41" s="13"/>
      <c r="OL41" s="13"/>
      <c r="OM41" s="13"/>
    </row>
    <row r="42" customFormat="false" ht="14.25" hidden="false" customHeight="true" outlineLevel="0" collapsed="false">
      <c r="A42" s="11" t="s">
        <v>2448</v>
      </c>
      <c r="B42" s="13" t="s">
        <v>360</v>
      </c>
      <c r="C42" s="13" t="s">
        <v>2449</v>
      </c>
      <c r="D42" s="13" t="s">
        <v>516</v>
      </c>
      <c r="E42" s="13" t="s">
        <v>2450</v>
      </c>
      <c r="F42" s="13" t="s">
        <v>2451</v>
      </c>
      <c r="G42" s="13" t="s">
        <v>2452</v>
      </c>
      <c r="H42" s="13" t="s">
        <v>2453</v>
      </c>
      <c r="I42" s="13" t="s">
        <v>2454</v>
      </c>
      <c r="J42" s="13" t="s">
        <v>2455</v>
      </c>
      <c r="K42" s="13" t="s">
        <v>472</v>
      </c>
      <c r="L42" s="13"/>
      <c r="M42" s="13"/>
      <c r="N42" s="13"/>
      <c r="O42" s="13"/>
      <c r="P42" s="13"/>
      <c r="R42" s="13" t="s">
        <v>897</v>
      </c>
      <c r="S42" s="13"/>
      <c r="T42" s="13" t="s">
        <v>371</v>
      </c>
      <c r="U42" s="13"/>
      <c r="V42" s="13"/>
      <c r="W42" s="13"/>
      <c r="X42" s="13"/>
      <c r="Y42" s="13"/>
      <c r="Z42" s="13" t="s">
        <v>370</v>
      </c>
      <c r="AA42" s="13"/>
      <c r="AB42" s="13"/>
      <c r="AC42" s="13"/>
      <c r="AD42" s="13"/>
      <c r="AE42" s="11" t="s">
        <v>1827</v>
      </c>
      <c r="AF42" s="11" t="s">
        <v>2456</v>
      </c>
      <c r="AG42" s="11" t="s">
        <v>2457</v>
      </c>
      <c r="AH42" s="13" t="s">
        <v>2458</v>
      </c>
      <c r="AI42" s="13" t="s">
        <v>375</v>
      </c>
      <c r="AJ42" s="11" t="s">
        <v>2459</v>
      </c>
      <c r="AK42" s="13" t="s">
        <v>437</v>
      </c>
      <c r="AL42" s="11" t="s">
        <v>2460</v>
      </c>
      <c r="AM42" s="11" t="s">
        <v>2461</v>
      </c>
      <c r="AN42" s="13" t="s">
        <v>2462</v>
      </c>
      <c r="AO42" s="13" t="s">
        <v>2463</v>
      </c>
      <c r="AP42" s="13" t="s">
        <v>2464</v>
      </c>
      <c r="AQ42" s="13" t="s">
        <v>2465</v>
      </c>
      <c r="AR42" s="13"/>
      <c r="AS42" s="13"/>
      <c r="AT42" s="13"/>
      <c r="AU42" s="13"/>
      <c r="AV42" s="13"/>
      <c r="AW42" s="13"/>
      <c r="AX42" s="13"/>
      <c r="AY42" s="13" t="s">
        <v>377</v>
      </c>
      <c r="AZ42" s="13" t="s">
        <v>1289</v>
      </c>
      <c r="BA42" s="13"/>
      <c r="BB42" s="13" t="s">
        <v>486</v>
      </c>
      <c r="BD42" s="13"/>
      <c r="BE42" s="13"/>
      <c r="BF42" s="13"/>
      <c r="BG42" s="11" t="s">
        <v>2466</v>
      </c>
      <c r="BH42" s="13" t="s">
        <v>2467</v>
      </c>
      <c r="BI42" s="13"/>
      <c r="BJ42" s="13"/>
      <c r="BK42" s="11" t="s">
        <v>2468</v>
      </c>
      <c r="BL42" s="13"/>
      <c r="BM42" s="13"/>
      <c r="BN42" s="13"/>
      <c r="BO42" s="13" t="s">
        <v>472</v>
      </c>
      <c r="BP42" s="13"/>
      <c r="BQ42" s="13" t="s">
        <v>360</v>
      </c>
      <c r="BR42" s="13" t="s">
        <v>360</v>
      </c>
      <c r="BS42" s="13"/>
      <c r="BT42" s="13"/>
      <c r="BU42" s="13" t="s">
        <v>360</v>
      </c>
      <c r="BV42" s="11" t="s">
        <v>2469</v>
      </c>
      <c r="BW42" s="13" t="s">
        <v>360</v>
      </c>
      <c r="BX42" s="13" t="s">
        <v>2470</v>
      </c>
      <c r="BY42" s="13"/>
      <c r="BZ42" s="13" t="s">
        <v>1008</v>
      </c>
      <c r="CA42" s="13"/>
      <c r="CB42" s="13" t="s">
        <v>472</v>
      </c>
      <c r="CC42" s="13"/>
      <c r="CD42" s="13"/>
      <c r="CE42" s="13"/>
      <c r="CF42" s="13" t="s">
        <v>77</v>
      </c>
      <c r="CG42" s="13"/>
      <c r="CH42" s="13"/>
      <c r="CI42" s="13"/>
      <c r="CJ42" s="13"/>
      <c r="CK42" s="13"/>
      <c r="CL42" s="13"/>
      <c r="CM42" s="13"/>
      <c r="CN42" s="13"/>
      <c r="CO42" s="13"/>
      <c r="CP42" s="13"/>
      <c r="CQ42" s="13"/>
      <c r="CR42" s="13"/>
      <c r="CS42" s="13"/>
      <c r="CT42" s="13"/>
      <c r="CU42" s="13"/>
      <c r="CV42" s="13"/>
      <c r="CW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t="s">
        <v>458</v>
      </c>
      <c r="EE42" s="13"/>
      <c r="EF42" s="13"/>
      <c r="EG42" s="13"/>
      <c r="EH42" s="13"/>
      <c r="EI42" s="13"/>
      <c r="EJ42" s="13"/>
      <c r="EK42" s="13"/>
      <c r="EL42" s="13"/>
      <c r="EM42" s="11" t="s">
        <v>2471</v>
      </c>
      <c r="EN42" s="13" t="s">
        <v>400</v>
      </c>
      <c r="EO42" s="13"/>
      <c r="EP42" s="13"/>
      <c r="EQ42" s="13"/>
      <c r="ER42" s="13"/>
      <c r="ES42" s="11" t="s">
        <v>2472</v>
      </c>
      <c r="ET42" s="13"/>
      <c r="EU42" s="13"/>
      <c r="EV42" s="13"/>
      <c r="EW42" s="13"/>
      <c r="EX42" s="13"/>
      <c r="EY42" s="13"/>
      <c r="EZ42" s="13"/>
      <c r="FA42" s="13"/>
      <c r="FB42" s="13"/>
      <c r="FC42" s="13"/>
      <c r="FD42" s="13"/>
      <c r="FE42" s="13"/>
      <c r="FF42" s="11" t="s">
        <v>2473</v>
      </c>
      <c r="FG42" s="13" t="s">
        <v>2474</v>
      </c>
      <c r="FH42" s="13" t="s">
        <v>403</v>
      </c>
      <c r="FJ42" s="13" t="s">
        <v>2475</v>
      </c>
      <c r="FK42" s="13"/>
      <c r="FL42" s="13"/>
      <c r="FM42" s="13" t="s">
        <v>2476</v>
      </c>
      <c r="FN42" s="13"/>
      <c r="FO42" s="13"/>
      <c r="FP42" s="13"/>
      <c r="FQ42" s="13" t="s">
        <v>2477</v>
      </c>
      <c r="FR42" s="13" t="s">
        <v>472</v>
      </c>
      <c r="FS42" s="13" t="s">
        <v>1465</v>
      </c>
      <c r="FT42" s="13" t="s">
        <v>2478</v>
      </c>
      <c r="FU42" s="13"/>
      <c r="FV42" s="13"/>
      <c r="FW42" s="13"/>
      <c r="FX42" s="11" t="s">
        <v>2479</v>
      </c>
      <c r="FY42" s="13"/>
      <c r="FZ42" s="13" t="s">
        <v>2480</v>
      </c>
      <c r="GA42" s="13" t="s">
        <v>614</v>
      </c>
      <c r="GB42" s="13" t="s">
        <v>600</v>
      </c>
      <c r="GC42" s="13"/>
      <c r="GD42" s="13"/>
      <c r="GE42" s="13"/>
      <c r="GF42" s="13"/>
      <c r="GG42" s="13"/>
      <c r="GH42" s="13"/>
      <c r="GI42" s="13"/>
      <c r="GJ42" s="13"/>
      <c r="GK42" s="13" t="s">
        <v>600</v>
      </c>
      <c r="GL42" s="13" t="s">
        <v>407</v>
      </c>
      <c r="GM42" s="13" t="s">
        <v>2481</v>
      </c>
      <c r="GN42" s="13"/>
      <c r="GO42" s="13" t="s">
        <v>600</v>
      </c>
      <c r="GP42" s="13" t="s">
        <v>408</v>
      </c>
      <c r="GQ42" s="13"/>
      <c r="GR42" s="13"/>
      <c r="GS42" s="13"/>
      <c r="GT42" s="13"/>
      <c r="GU42" s="13"/>
      <c r="GV42" s="13"/>
      <c r="GW42" s="13"/>
      <c r="GX42" s="13"/>
      <c r="GY42" s="13"/>
      <c r="GZ42" s="13" t="s">
        <v>623</v>
      </c>
      <c r="HA42" s="13" t="s">
        <v>77</v>
      </c>
      <c r="HB42" s="13"/>
      <c r="HC42" s="13"/>
      <c r="HD42" s="13"/>
      <c r="HE42" s="13"/>
      <c r="HF42" s="13"/>
      <c r="HG42" s="13"/>
      <c r="HH42" s="13" t="s">
        <v>2482</v>
      </c>
      <c r="HI42" s="13"/>
      <c r="HJ42" s="13"/>
      <c r="HK42" s="13"/>
      <c r="HL42" s="13"/>
      <c r="HM42" s="13"/>
      <c r="HN42" s="13"/>
      <c r="HO42" s="13"/>
      <c r="HP42" s="13"/>
      <c r="HQ42" s="13"/>
      <c r="HS42" s="13"/>
      <c r="HT42" s="13"/>
      <c r="HU42" s="13"/>
      <c r="HV42" s="13"/>
      <c r="HW42" s="13" t="s">
        <v>412</v>
      </c>
      <c r="HX42" s="13"/>
      <c r="HY42" s="13"/>
      <c r="HZ42" s="13"/>
      <c r="IA42" s="13"/>
      <c r="IB42" s="13"/>
      <c r="IC42" s="13"/>
      <c r="ID42" s="13"/>
      <c r="IE42" s="13"/>
      <c r="IF42" s="13"/>
      <c r="IG42" s="13" t="s">
        <v>518</v>
      </c>
      <c r="IH42" s="13"/>
      <c r="II42" s="13"/>
      <c r="IJ42" s="13"/>
      <c r="IK42" s="13"/>
      <c r="IL42" s="13"/>
      <c r="IM42" s="13"/>
      <c r="IN42" s="13"/>
      <c r="IO42" s="13"/>
      <c r="IP42" s="13"/>
      <c r="IQ42" s="13"/>
      <c r="IR42" s="13"/>
      <c r="IS42" s="13"/>
      <c r="IT42" s="13" t="s">
        <v>458</v>
      </c>
      <c r="IU42" s="13"/>
      <c r="IV42" s="13"/>
      <c r="IW42" s="13"/>
      <c r="IX42" s="13"/>
      <c r="IY42" s="13"/>
      <c r="IZ42" s="13"/>
      <c r="JA42" s="13"/>
      <c r="JB42" s="13"/>
      <c r="JC42" s="13"/>
      <c r="JD42" s="13"/>
      <c r="JE42" s="13"/>
      <c r="JF42" s="13"/>
      <c r="JG42" s="13"/>
      <c r="JH42" s="13" t="s">
        <v>77</v>
      </c>
      <c r="JI42" s="13"/>
      <c r="JJ42" s="13"/>
      <c r="JK42" s="13"/>
      <c r="JL42" s="13"/>
      <c r="JM42" s="13"/>
      <c r="JN42" s="13"/>
      <c r="JO42" s="13"/>
      <c r="JP42" s="13"/>
      <c r="JQ42" s="13"/>
      <c r="JR42" s="13"/>
      <c r="JS42" s="13"/>
      <c r="JT42" s="13"/>
      <c r="JU42" s="13" t="s">
        <v>2483</v>
      </c>
      <c r="JV42" s="13"/>
      <c r="JW42" s="13" t="s">
        <v>77</v>
      </c>
      <c r="JX42" s="13"/>
      <c r="JY42" s="13"/>
      <c r="JZ42" s="13" t="s">
        <v>78</v>
      </c>
      <c r="KA42" s="13"/>
      <c r="KB42" s="13"/>
      <c r="KC42" s="13"/>
      <c r="KD42" s="13" t="s">
        <v>1449</v>
      </c>
      <c r="KE42" s="13"/>
      <c r="KF42" s="13" t="s">
        <v>600</v>
      </c>
      <c r="KG42" s="13"/>
      <c r="KH42" s="13" t="s">
        <v>2484</v>
      </c>
      <c r="KI42" s="13"/>
      <c r="KJ42" s="13"/>
      <c r="KK42" s="13"/>
      <c r="KL42" s="13" t="s">
        <v>600</v>
      </c>
      <c r="KM42" s="13"/>
      <c r="KN42" s="13"/>
      <c r="KO42" s="13"/>
      <c r="KP42" s="13" t="s">
        <v>2485</v>
      </c>
      <c r="KQ42" s="13"/>
      <c r="KR42" s="11" t="s">
        <v>2486</v>
      </c>
      <c r="KS42" s="13"/>
      <c r="KT42" s="13" t="s">
        <v>600</v>
      </c>
      <c r="KU42" s="13"/>
      <c r="KV42" s="13" t="s">
        <v>550</v>
      </c>
      <c r="KW42" s="13"/>
      <c r="KX42" s="13"/>
      <c r="KY42" s="13"/>
      <c r="KZ42" s="13"/>
      <c r="LA42" s="13"/>
      <c r="LB42" s="13" t="s">
        <v>600</v>
      </c>
      <c r="LC42" s="13"/>
      <c r="LD42" s="13"/>
      <c r="LE42" s="13"/>
      <c r="LF42" s="13" t="s">
        <v>1465</v>
      </c>
      <c r="LG42" s="13"/>
      <c r="LH42" s="13"/>
      <c r="LI42" s="13"/>
      <c r="LJ42" s="13"/>
      <c r="LK42" s="13"/>
      <c r="LL42" s="13" t="s">
        <v>2049</v>
      </c>
      <c r="LM42" s="13"/>
      <c r="LN42" s="13" t="s">
        <v>2487</v>
      </c>
      <c r="LO42" s="13"/>
      <c r="LP42" s="13"/>
      <c r="LQ42" s="13" t="s">
        <v>600</v>
      </c>
      <c r="LR42" s="13" t="s">
        <v>600</v>
      </c>
      <c r="LS42" s="13"/>
      <c r="LT42" s="13"/>
      <c r="LU42" s="13" t="s">
        <v>600</v>
      </c>
      <c r="LV42" s="13"/>
      <c r="LW42" s="13"/>
      <c r="LX42" s="13"/>
      <c r="LY42" s="13"/>
      <c r="LZ42" s="13" t="s">
        <v>879</v>
      </c>
      <c r="MA42" s="13" t="s">
        <v>418</v>
      </c>
      <c r="MB42" s="13"/>
      <c r="MC42" s="13"/>
      <c r="MD42" s="13"/>
      <c r="ME42" s="13"/>
      <c r="MF42" s="13" t="s">
        <v>917</v>
      </c>
      <c r="MH42" s="13"/>
      <c r="MI42" s="13"/>
      <c r="MJ42" s="13"/>
      <c r="MK42" s="13"/>
      <c r="ML42" s="13"/>
      <c r="MM42" s="13"/>
      <c r="MN42" s="13"/>
      <c r="MO42" s="13"/>
      <c r="MP42" s="13"/>
      <c r="MQ42" s="13"/>
      <c r="MR42" s="13" t="s">
        <v>466</v>
      </c>
      <c r="MS42" s="13"/>
      <c r="MT42" s="13"/>
      <c r="MU42" s="13"/>
      <c r="MV42" s="13"/>
      <c r="MW42" s="13"/>
      <c r="MX42" s="13"/>
      <c r="MY42" s="13" t="s">
        <v>2488</v>
      </c>
      <c r="MZ42" s="13" t="s">
        <v>600</v>
      </c>
      <c r="NA42" s="13" t="s">
        <v>600</v>
      </c>
      <c r="NB42" s="13"/>
      <c r="NC42" s="13"/>
      <c r="ND42" s="13"/>
      <c r="NE42" s="13"/>
      <c r="NF42" s="13" t="s">
        <v>600</v>
      </c>
      <c r="NG42" s="13"/>
      <c r="NH42" s="13"/>
      <c r="NI42" s="11" t="s">
        <v>2489</v>
      </c>
      <c r="NJ42" s="11" t="s">
        <v>2490</v>
      </c>
      <c r="NK42" s="13" t="s">
        <v>2491</v>
      </c>
      <c r="NL42" s="13"/>
      <c r="NM42" s="13"/>
      <c r="NN42" s="13"/>
      <c r="NO42" s="13"/>
      <c r="NP42" s="13" t="s">
        <v>408</v>
      </c>
      <c r="NQ42" s="13"/>
      <c r="NR42" s="13"/>
      <c r="NS42" s="13"/>
      <c r="NT42" s="13"/>
      <c r="NU42" s="13"/>
      <c r="NV42" s="13"/>
      <c r="NW42" s="13"/>
      <c r="NX42" s="13" t="s">
        <v>472</v>
      </c>
      <c r="NY42" s="13" t="s">
        <v>428</v>
      </c>
      <c r="NZ42" s="13" t="s">
        <v>429</v>
      </c>
      <c r="OA42" s="13"/>
      <c r="OB42" s="13"/>
      <c r="OC42" s="13"/>
      <c r="OD42" s="13"/>
      <c r="OE42" s="13"/>
      <c r="OF42" s="13"/>
      <c r="OG42" s="13"/>
      <c r="OH42" s="13"/>
      <c r="OJ42" s="13"/>
      <c r="OK42" s="13"/>
      <c r="OL42" s="13"/>
      <c r="OM42" s="13"/>
    </row>
    <row r="43" customFormat="false" ht="14.25" hidden="false" customHeight="true" outlineLevel="0" collapsed="false">
      <c r="A43" s="13" t="s">
        <v>2492</v>
      </c>
      <c r="B43" s="13" t="s">
        <v>360</v>
      </c>
      <c r="C43" s="13" t="s">
        <v>2493</v>
      </c>
      <c r="D43" s="11" t="s">
        <v>2494</v>
      </c>
      <c r="E43" s="13" t="s">
        <v>2495</v>
      </c>
      <c r="F43" s="13" t="s">
        <v>2496</v>
      </c>
      <c r="G43" s="13" t="s">
        <v>409</v>
      </c>
      <c r="H43" s="13" t="s">
        <v>2497</v>
      </c>
      <c r="I43" s="13"/>
      <c r="J43" s="13" t="s">
        <v>2498</v>
      </c>
      <c r="K43" s="13"/>
      <c r="L43" s="13"/>
      <c r="M43" s="13"/>
      <c r="N43" s="13"/>
      <c r="O43" s="13"/>
      <c r="P43" s="13"/>
      <c r="R43" s="13" t="s">
        <v>370</v>
      </c>
      <c r="S43" s="13"/>
      <c r="T43" s="13" t="s">
        <v>2499</v>
      </c>
      <c r="U43" s="13" t="s">
        <v>568</v>
      </c>
      <c r="V43" s="13" t="s">
        <v>2500</v>
      </c>
      <c r="W43" s="11" t="s">
        <v>2501</v>
      </c>
      <c r="X43" s="13" t="s">
        <v>2502</v>
      </c>
      <c r="Y43" s="13"/>
      <c r="Z43" s="13"/>
      <c r="AA43" s="13"/>
      <c r="AB43" s="13"/>
      <c r="AC43" s="13"/>
      <c r="AD43" s="13"/>
      <c r="AE43" s="11" t="s">
        <v>372</v>
      </c>
      <c r="AF43" s="13" t="s">
        <v>2503</v>
      </c>
      <c r="AG43" s="11" t="s">
        <v>691</v>
      </c>
      <c r="AH43" s="13"/>
      <c r="AI43" s="13" t="s">
        <v>375</v>
      </c>
      <c r="AJ43" s="13" t="s">
        <v>376</v>
      </c>
      <c r="AK43" s="13" t="s">
        <v>377</v>
      </c>
      <c r="AL43" s="13" t="s">
        <v>1289</v>
      </c>
      <c r="AM43" s="11" t="s">
        <v>2504</v>
      </c>
      <c r="AN43" s="13"/>
      <c r="AO43" s="13"/>
      <c r="AP43" s="12" t="s">
        <v>2505</v>
      </c>
      <c r="AQ43" s="13" t="s">
        <v>2506</v>
      </c>
      <c r="AR43" s="11" t="s">
        <v>2507</v>
      </c>
      <c r="AS43" s="13" t="s">
        <v>2508</v>
      </c>
      <c r="AT43" s="11" t="s">
        <v>2509</v>
      </c>
      <c r="AU43" s="11" t="s">
        <v>2510</v>
      </c>
      <c r="AV43" s="13"/>
      <c r="AW43" s="13" t="s">
        <v>375</v>
      </c>
      <c r="AX43" s="13"/>
      <c r="AY43" s="13" t="s">
        <v>437</v>
      </c>
      <c r="AZ43" s="13" t="s">
        <v>1289</v>
      </c>
      <c r="BA43" s="11" t="s">
        <v>2511</v>
      </c>
      <c r="BB43" s="11" t="s">
        <v>2512</v>
      </c>
      <c r="BD43" s="13"/>
      <c r="BE43" s="13" t="s">
        <v>2513</v>
      </c>
      <c r="BF43" s="11" t="s">
        <v>2514</v>
      </c>
      <c r="BG43" s="13" t="s">
        <v>2515</v>
      </c>
      <c r="BH43" s="13" t="s">
        <v>2516</v>
      </c>
      <c r="BI43" s="13"/>
      <c r="BJ43" s="13"/>
      <c r="BK43" s="13" t="s">
        <v>2517</v>
      </c>
      <c r="BL43" s="13"/>
      <c r="BM43" s="13"/>
      <c r="BN43" s="13"/>
      <c r="BO43" s="13" t="s">
        <v>472</v>
      </c>
      <c r="BP43" s="13"/>
      <c r="BQ43" s="13" t="s">
        <v>2326</v>
      </c>
      <c r="BR43" s="13" t="s">
        <v>360</v>
      </c>
      <c r="BS43" s="13" t="s">
        <v>2518</v>
      </c>
      <c r="BT43" s="13" t="s">
        <v>472</v>
      </c>
      <c r="BU43" s="13" t="s">
        <v>2519</v>
      </c>
      <c r="BV43" s="13" t="s">
        <v>360</v>
      </c>
      <c r="BW43" s="13" t="s">
        <v>360</v>
      </c>
      <c r="BX43" s="13"/>
      <c r="BY43" s="13"/>
      <c r="BZ43" s="13"/>
      <c r="CA43" s="13"/>
      <c r="CB43" s="13" t="s">
        <v>2470</v>
      </c>
      <c r="CC43" s="13"/>
      <c r="CD43" s="13"/>
      <c r="CE43" s="13"/>
      <c r="CF43" s="13" t="s">
        <v>77</v>
      </c>
      <c r="CG43" s="13"/>
      <c r="CH43" s="13"/>
      <c r="CI43" s="13"/>
      <c r="CJ43" s="13"/>
      <c r="CK43" s="13"/>
      <c r="CL43" s="13"/>
      <c r="CM43" s="12" t="s">
        <v>2520</v>
      </c>
      <c r="CN43" s="11" t="s">
        <v>2521</v>
      </c>
      <c r="CO43" s="13"/>
      <c r="CP43" s="13"/>
      <c r="CQ43" s="13"/>
      <c r="CR43" s="13"/>
      <c r="CS43" s="13" t="s">
        <v>2452</v>
      </c>
      <c r="CT43" s="13"/>
      <c r="CU43" s="13"/>
      <c r="CV43" s="13"/>
      <c r="CW43" s="13"/>
      <c r="CY43" s="13"/>
      <c r="CZ43" s="13"/>
      <c r="DA43" s="13"/>
      <c r="DB43" s="13" t="s">
        <v>2522</v>
      </c>
      <c r="DC43" s="12" t="s">
        <v>2523</v>
      </c>
      <c r="DD43" s="11" t="s">
        <v>2524</v>
      </c>
      <c r="DE43" s="11" t="s">
        <v>2525</v>
      </c>
      <c r="DF43" s="13" t="s">
        <v>2526</v>
      </c>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t="s">
        <v>458</v>
      </c>
      <c r="EE43" s="13"/>
      <c r="EF43" s="13"/>
      <c r="EG43" s="13"/>
      <c r="EH43" s="13"/>
      <c r="EI43" s="13"/>
      <c r="EJ43" s="13"/>
      <c r="EK43" s="13"/>
      <c r="EL43" s="13"/>
      <c r="EM43" s="13" t="s">
        <v>491</v>
      </c>
      <c r="EN43" s="13" t="s">
        <v>400</v>
      </c>
      <c r="EO43" s="13" t="s">
        <v>1359</v>
      </c>
      <c r="EP43" s="13"/>
      <c r="EQ43" s="13"/>
      <c r="ER43" s="13"/>
      <c r="ES43" s="11" t="s">
        <v>2527</v>
      </c>
      <c r="ET43" s="13"/>
      <c r="EU43" s="13"/>
      <c r="EV43" s="13"/>
      <c r="EW43" s="13"/>
      <c r="EX43" s="13"/>
      <c r="EY43" s="13"/>
      <c r="EZ43" s="13"/>
      <c r="FA43" s="13"/>
      <c r="FB43" s="12" t="s">
        <v>2528</v>
      </c>
      <c r="FC43" s="13"/>
      <c r="FD43" s="13"/>
      <c r="FE43" s="13"/>
      <c r="FF43" s="11" t="s">
        <v>2529</v>
      </c>
      <c r="FG43" s="13" t="e">
        <f aca="false">u23456789</f>
        <v>#NAME?</v>
      </c>
      <c r="FH43" s="13" t="s">
        <v>403</v>
      </c>
      <c r="FJ43" s="13" t="s">
        <v>2530</v>
      </c>
      <c r="FK43" s="13"/>
      <c r="FL43" s="13"/>
      <c r="FM43" s="13"/>
      <c r="FN43" s="13"/>
      <c r="FO43" s="13" t="s">
        <v>1113</v>
      </c>
      <c r="FP43" s="13"/>
      <c r="FQ43" s="13"/>
      <c r="FR43" s="13" t="s">
        <v>472</v>
      </c>
      <c r="FS43" s="13"/>
      <c r="FT43" s="13"/>
      <c r="FU43" s="13"/>
      <c r="FV43" s="13" t="s">
        <v>2531</v>
      </c>
      <c r="FW43" s="13"/>
      <c r="FX43" s="13" t="s">
        <v>77</v>
      </c>
      <c r="FY43" s="13"/>
      <c r="FZ43" s="13"/>
      <c r="GA43" s="13" t="s">
        <v>2532</v>
      </c>
      <c r="GB43" s="13" t="s">
        <v>2533</v>
      </c>
      <c r="GC43" s="13"/>
      <c r="GD43" s="13"/>
      <c r="GE43" s="13"/>
      <c r="GF43" s="13"/>
      <c r="GG43" s="13"/>
      <c r="GH43" s="13"/>
      <c r="GI43" s="13"/>
      <c r="GJ43" s="13"/>
      <c r="GK43" s="13"/>
      <c r="GL43" s="13" t="s">
        <v>456</v>
      </c>
      <c r="GM43" s="13" t="s">
        <v>2534</v>
      </c>
      <c r="GN43" s="13"/>
      <c r="GO43" s="13"/>
      <c r="GP43" s="13" t="s">
        <v>408</v>
      </c>
      <c r="GQ43" s="13" t="s">
        <v>2535</v>
      </c>
      <c r="GR43" s="13"/>
      <c r="GS43" s="13"/>
      <c r="GT43" s="13"/>
      <c r="GU43" s="13"/>
      <c r="GV43" s="13" t="s">
        <v>2536</v>
      </c>
      <c r="GW43" s="11" t="s">
        <v>2537</v>
      </c>
      <c r="GX43" s="13"/>
      <c r="GY43" s="13"/>
      <c r="GZ43" s="13"/>
      <c r="HA43" s="13"/>
      <c r="HB43" s="13"/>
      <c r="HC43" s="13"/>
      <c r="HD43" s="13"/>
      <c r="HE43" s="13"/>
      <c r="HF43" s="13"/>
      <c r="HG43" s="13" t="s">
        <v>2538</v>
      </c>
      <c r="HH43" s="13"/>
      <c r="HI43" s="13" t="s">
        <v>2539</v>
      </c>
      <c r="HJ43" s="13"/>
      <c r="HK43" s="13"/>
      <c r="HL43" s="13"/>
      <c r="HM43" s="13"/>
      <c r="HN43" s="13"/>
      <c r="HO43" s="13"/>
      <c r="HP43" s="13"/>
      <c r="HQ43" s="13"/>
      <c r="HS43" s="13"/>
      <c r="HT43" s="13"/>
      <c r="HU43" s="13"/>
      <c r="HV43" s="13"/>
      <c r="HW43" s="13" t="s">
        <v>412</v>
      </c>
      <c r="HX43" s="13"/>
      <c r="HY43" s="13"/>
      <c r="HZ43" s="13"/>
      <c r="IA43" s="13"/>
      <c r="IB43" s="13"/>
      <c r="IC43" s="13"/>
      <c r="ID43" s="13"/>
      <c r="IE43" s="13"/>
      <c r="IF43" s="13"/>
      <c r="IG43" s="13"/>
      <c r="IH43" s="13"/>
      <c r="II43" s="13"/>
      <c r="IJ43" s="13"/>
      <c r="IK43" s="13"/>
      <c r="IL43" s="13"/>
      <c r="IM43" s="13"/>
      <c r="IN43" s="13"/>
      <c r="IO43" s="13" t="s">
        <v>79</v>
      </c>
      <c r="IP43" s="13"/>
      <c r="IQ43" s="13"/>
      <c r="IR43" s="13"/>
      <c r="IS43" s="13"/>
      <c r="IT43" s="13"/>
      <c r="IU43" s="13"/>
      <c r="IV43" s="13"/>
      <c r="IW43" s="13"/>
      <c r="IX43" s="13"/>
      <c r="IY43" s="13"/>
      <c r="IZ43" s="13"/>
      <c r="JA43" s="13"/>
      <c r="JB43" s="13"/>
      <c r="JC43" s="13"/>
      <c r="JD43" s="13"/>
      <c r="JE43" s="13"/>
      <c r="JF43" s="13"/>
      <c r="JG43" s="13"/>
      <c r="JH43" s="13"/>
      <c r="JI43" s="13"/>
      <c r="JJ43" s="13"/>
      <c r="JK43" s="13"/>
      <c r="JL43" s="13"/>
      <c r="JM43" s="13"/>
      <c r="JN43" s="13"/>
      <c r="JO43" s="13"/>
      <c r="JP43" s="13"/>
      <c r="JQ43" s="13"/>
      <c r="JR43" s="13"/>
      <c r="JS43" s="13"/>
      <c r="JT43" s="13"/>
      <c r="JU43" s="13"/>
      <c r="JV43" s="13"/>
      <c r="JW43" s="13"/>
      <c r="JX43" s="13"/>
      <c r="JY43" s="13" t="s">
        <v>64</v>
      </c>
      <c r="JZ43" s="11" t="s">
        <v>2540</v>
      </c>
      <c r="KA43" s="13"/>
      <c r="KB43" s="13" t="s">
        <v>600</v>
      </c>
      <c r="KC43" s="13"/>
      <c r="KD43" s="13"/>
      <c r="KE43" s="13"/>
      <c r="KF43" s="13"/>
      <c r="KG43" s="13"/>
      <c r="KH43" s="13" t="s">
        <v>600</v>
      </c>
      <c r="KI43" s="13"/>
      <c r="KJ43" s="13"/>
      <c r="KK43" s="13"/>
      <c r="KL43" s="13"/>
      <c r="KM43" s="13"/>
      <c r="KN43" s="13"/>
      <c r="KO43" s="13"/>
      <c r="KP43" s="13"/>
      <c r="KQ43" s="13"/>
      <c r="KR43" s="13"/>
      <c r="KS43" s="13"/>
      <c r="KT43" s="13" t="s">
        <v>600</v>
      </c>
      <c r="KU43" s="13"/>
      <c r="KV43" s="13"/>
      <c r="KW43" s="13"/>
      <c r="KX43" s="13"/>
      <c r="KY43" s="13"/>
      <c r="KZ43" s="13"/>
      <c r="LA43" s="13"/>
      <c r="LB43" s="13"/>
      <c r="LC43" s="13"/>
      <c r="LD43" s="13"/>
      <c r="LE43" s="13"/>
      <c r="LF43" s="13" t="s">
        <v>2541</v>
      </c>
      <c r="LG43" s="13"/>
      <c r="LH43" s="13" t="s">
        <v>600</v>
      </c>
      <c r="LI43" s="13"/>
      <c r="LJ43" s="13"/>
      <c r="LK43" s="13"/>
      <c r="LL43" s="13" t="s">
        <v>2049</v>
      </c>
      <c r="LM43" s="13"/>
      <c r="LN43" s="13"/>
      <c r="LO43" s="13"/>
      <c r="LP43" s="13"/>
      <c r="LQ43" s="13" t="s">
        <v>2542</v>
      </c>
      <c r="LR43" s="13"/>
      <c r="LS43" s="13"/>
      <c r="LT43" s="13"/>
      <c r="LU43" s="13"/>
      <c r="LV43" s="13"/>
      <c r="LW43" s="13"/>
      <c r="LX43" s="13"/>
      <c r="LY43" s="13"/>
      <c r="LZ43" s="13" t="s">
        <v>503</v>
      </c>
      <c r="MA43" s="13"/>
      <c r="MB43" s="13" t="s">
        <v>1022</v>
      </c>
      <c r="MC43" s="13" t="s">
        <v>2543</v>
      </c>
      <c r="MD43" s="13"/>
      <c r="ME43" s="13"/>
      <c r="MF43" s="13" t="s">
        <v>709</v>
      </c>
      <c r="MH43" s="13" t="s">
        <v>2544</v>
      </c>
      <c r="MI43" s="13"/>
      <c r="MJ43" s="13"/>
      <c r="MK43" s="13"/>
      <c r="ML43" s="13"/>
      <c r="MM43" s="13"/>
      <c r="MN43" s="13" t="s">
        <v>709</v>
      </c>
      <c r="MO43" s="13"/>
      <c r="MP43" s="13"/>
      <c r="MQ43" s="13"/>
      <c r="MR43" s="13" t="s">
        <v>466</v>
      </c>
      <c r="MS43" s="13"/>
      <c r="MT43" s="13"/>
      <c r="MU43" s="13"/>
      <c r="MV43" s="13"/>
      <c r="MW43" s="13"/>
      <c r="MX43" s="13"/>
      <c r="MY43" s="13"/>
      <c r="MZ43" s="13"/>
      <c r="NA43" s="13"/>
      <c r="NB43" s="13"/>
      <c r="NC43" s="13" t="s">
        <v>858</v>
      </c>
      <c r="ND43" s="13"/>
      <c r="NE43" s="12" t="s">
        <v>1973</v>
      </c>
      <c r="NF43" s="13" t="s">
        <v>1188</v>
      </c>
      <c r="NG43" s="13"/>
      <c r="NH43" s="13"/>
      <c r="NI43" s="11" t="s">
        <v>2545</v>
      </c>
      <c r="NJ43" s="13" t="s">
        <v>407</v>
      </c>
      <c r="NK43" s="13" t="s">
        <v>1604</v>
      </c>
      <c r="NL43" s="13"/>
      <c r="NM43" s="13"/>
      <c r="NN43" s="13"/>
      <c r="NO43" s="13"/>
      <c r="NP43" s="13" t="s">
        <v>408</v>
      </c>
      <c r="NQ43" s="13" t="s">
        <v>858</v>
      </c>
      <c r="NR43" s="13"/>
      <c r="NS43" s="13"/>
      <c r="NT43" s="13"/>
      <c r="NU43" s="13"/>
      <c r="NV43" s="13"/>
      <c r="NW43" s="13"/>
      <c r="NX43" s="13" t="s">
        <v>472</v>
      </c>
      <c r="NY43" s="13" t="s">
        <v>428</v>
      </c>
      <c r="NZ43" s="13" t="s">
        <v>429</v>
      </c>
      <c r="OA43" s="13"/>
      <c r="OB43" s="13"/>
      <c r="OC43" s="13"/>
      <c r="OD43" s="13"/>
      <c r="OE43" s="13"/>
      <c r="OF43" s="13"/>
      <c r="OG43" s="13"/>
      <c r="OH43" s="13"/>
      <c r="OJ43" s="13"/>
      <c r="OK43" s="13"/>
      <c r="OL43" s="13"/>
      <c r="OM43" s="13"/>
    </row>
    <row r="44" customFormat="false" ht="14.25" hidden="false" customHeight="true" outlineLevel="0" collapsed="false">
      <c r="A44" s="12" t="s">
        <v>2546</v>
      </c>
      <c r="B44" s="13" t="s">
        <v>360</v>
      </c>
      <c r="C44" s="13" t="s">
        <v>2547</v>
      </c>
      <c r="D44" s="13" t="s">
        <v>2548</v>
      </c>
      <c r="E44" s="13" t="s">
        <v>2549</v>
      </c>
      <c r="F44" s="13" t="s">
        <v>2550</v>
      </c>
      <c r="G44" s="12" t="s">
        <v>2551</v>
      </c>
      <c r="H44" s="13" t="s">
        <v>2552</v>
      </c>
      <c r="I44" s="13" t="s">
        <v>2553</v>
      </c>
      <c r="J44" s="13" t="s">
        <v>2554</v>
      </c>
      <c r="K44" s="13"/>
      <c r="L44" s="11" t="s">
        <v>2555</v>
      </c>
      <c r="M44" s="13"/>
      <c r="N44" s="13" t="s">
        <v>2556</v>
      </c>
      <c r="O44" s="13"/>
      <c r="P44" s="13"/>
      <c r="R44" s="13" t="s">
        <v>370</v>
      </c>
      <c r="S44" s="13"/>
      <c r="T44" s="13" t="s">
        <v>2557</v>
      </c>
      <c r="U44" s="13" t="s">
        <v>1823</v>
      </c>
      <c r="V44" s="13" t="s">
        <v>2558</v>
      </c>
      <c r="W44" s="13" t="s">
        <v>2559</v>
      </c>
      <c r="X44" s="13" t="s">
        <v>2560</v>
      </c>
      <c r="Y44" s="13" t="s">
        <v>66</v>
      </c>
      <c r="Z44" s="13" t="s">
        <v>458</v>
      </c>
      <c r="AA44" s="13"/>
      <c r="AB44" s="13"/>
      <c r="AC44" s="13" t="s">
        <v>2561</v>
      </c>
      <c r="AD44" s="13"/>
      <c r="AE44" s="11" t="s">
        <v>435</v>
      </c>
      <c r="AF44" s="11" t="s">
        <v>2562</v>
      </c>
      <c r="AG44" s="11" t="s">
        <v>2563</v>
      </c>
      <c r="AH44" s="13" t="n">
        <f aca="false">1071965</f>
        <v>1071965</v>
      </c>
      <c r="AI44" s="13" t="s">
        <v>2564</v>
      </c>
      <c r="AJ44" s="11" t="s">
        <v>2565</v>
      </c>
      <c r="AK44" s="11" t="s">
        <v>2566</v>
      </c>
      <c r="AL44" s="13" t="s">
        <v>2567</v>
      </c>
      <c r="AM44" s="11" t="s">
        <v>2568</v>
      </c>
      <c r="AN44" s="11" t="s">
        <v>2569</v>
      </c>
      <c r="AO44" s="11" t="s">
        <v>2570</v>
      </c>
      <c r="AP44" s="13"/>
      <c r="AQ44" s="13" t="s">
        <v>2571</v>
      </c>
      <c r="AR44" s="13"/>
      <c r="AS44" s="13" t="s">
        <v>2572</v>
      </c>
      <c r="AT44" s="11" t="s">
        <v>2573</v>
      </c>
      <c r="AU44" s="11" t="s">
        <v>2574</v>
      </c>
      <c r="AV44" s="11" t="s">
        <v>2575</v>
      </c>
      <c r="AW44" s="11" t="s">
        <v>2576</v>
      </c>
      <c r="AX44" s="13" t="s">
        <v>2577</v>
      </c>
      <c r="AY44" s="11" t="s">
        <v>2578</v>
      </c>
      <c r="AZ44" s="13" t="s">
        <v>438</v>
      </c>
      <c r="BA44" s="13" t="s">
        <v>2579</v>
      </c>
      <c r="BB44" s="11" t="s">
        <v>2580</v>
      </c>
      <c r="BD44" s="13"/>
      <c r="BE44" s="13"/>
      <c r="BF44" s="13" t="s">
        <v>2581</v>
      </c>
      <c r="BG44" s="11" t="s">
        <v>2582</v>
      </c>
      <c r="BH44" s="13" t="s">
        <v>2583</v>
      </c>
      <c r="BI44" s="13"/>
      <c r="BJ44" s="13"/>
      <c r="BK44" s="11" t="s">
        <v>2584</v>
      </c>
      <c r="BL44" s="13"/>
      <c r="BM44" s="13"/>
      <c r="BN44" s="13"/>
      <c r="BO44" s="13"/>
      <c r="BP44" s="13" t="s">
        <v>472</v>
      </c>
      <c r="BQ44" s="13" t="s">
        <v>2585</v>
      </c>
      <c r="BR44" s="13" t="s">
        <v>2586</v>
      </c>
      <c r="BS44" s="13" t="s">
        <v>2587</v>
      </c>
      <c r="BT44" s="13"/>
      <c r="BU44" s="13" t="s">
        <v>360</v>
      </c>
      <c r="BV44" s="13" t="s">
        <v>360</v>
      </c>
      <c r="BW44" s="13" t="s">
        <v>360</v>
      </c>
      <c r="BX44" s="13" t="s">
        <v>472</v>
      </c>
      <c r="BY44" s="13"/>
      <c r="BZ44" s="13" t="s">
        <v>472</v>
      </c>
      <c r="CA44" s="13"/>
      <c r="CB44" s="13"/>
      <c r="CC44" s="13"/>
      <c r="CD44" s="13"/>
      <c r="CE44" s="13" t="s">
        <v>1008</v>
      </c>
      <c r="CF44" s="13" t="s">
        <v>448</v>
      </c>
      <c r="CG44" s="13" t="s">
        <v>1891</v>
      </c>
      <c r="CH44" s="13"/>
      <c r="CI44" s="13"/>
      <c r="CJ44" s="13"/>
      <c r="CK44" s="13"/>
      <c r="CL44" s="13"/>
      <c r="CM44" s="13"/>
      <c r="CN44" s="13"/>
      <c r="CO44" s="13"/>
      <c r="CP44" s="13"/>
      <c r="CQ44" s="13"/>
      <c r="CR44" s="13"/>
      <c r="CS44" s="13" t="s">
        <v>2588</v>
      </c>
      <c r="CT44" s="13"/>
      <c r="CU44" s="13"/>
      <c r="CV44" s="13"/>
      <c r="CW44" s="13"/>
      <c r="CY44" s="13"/>
      <c r="CZ44" s="13"/>
      <c r="DA44" s="13"/>
      <c r="DB44" s="11" t="s">
        <v>2589</v>
      </c>
      <c r="DC44" s="13" t="s">
        <v>2590</v>
      </c>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t="s">
        <v>2591</v>
      </c>
      <c r="EF44" s="13" t="s">
        <v>2592</v>
      </c>
      <c r="EG44" s="11" t="s">
        <v>2593</v>
      </c>
      <c r="EH44" s="13"/>
      <c r="EI44" s="13"/>
      <c r="EJ44" s="13"/>
      <c r="EK44" s="13"/>
      <c r="EL44" s="13"/>
      <c r="EM44" s="11" t="s">
        <v>2594</v>
      </c>
      <c r="EN44" s="13" t="s">
        <v>2097</v>
      </c>
      <c r="EO44" s="13" t="s">
        <v>2595</v>
      </c>
      <c r="EP44" s="13"/>
      <c r="EQ44" s="13"/>
      <c r="ER44" s="13"/>
      <c r="ES44" s="11" t="s">
        <v>2596</v>
      </c>
      <c r="ET44" s="13"/>
      <c r="EU44" s="13"/>
      <c r="EV44" s="13"/>
      <c r="EW44" s="13"/>
      <c r="EX44" s="13"/>
      <c r="EY44" s="13"/>
      <c r="EZ44" s="13"/>
      <c r="FA44" s="13"/>
      <c r="FB44" s="13"/>
      <c r="FC44" s="13"/>
      <c r="FD44" s="13"/>
      <c r="FE44" s="13"/>
      <c r="FF44" s="11" t="s">
        <v>2597</v>
      </c>
      <c r="FG44" s="13" t="s">
        <v>2598</v>
      </c>
      <c r="FH44" s="13" t="s">
        <v>403</v>
      </c>
      <c r="FJ44" s="13" t="s">
        <v>2599</v>
      </c>
      <c r="FK44" s="13"/>
      <c r="FL44" s="13"/>
      <c r="FM44" s="13" t="s">
        <v>2600</v>
      </c>
      <c r="FN44" s="13"/>
      <c r="FO44" s="13" t="s">
        <v>1188</v>
      </c>
      <c r="FP44" s="13" t="s">
        <v>858</v>
      </c>
      <c r="FQ44" s="13" t="s">
        <v>600</v>
      </c>
      <c r="FR44" s="13" t="s">
        <v>472</v>
      </c>
      <c r="FS44" s="13" t="s">
        <v>2601</v>
      </c>
      <c r="FT44" s="13"/>
      <c r="FU44" s="13"/>
      <c r="FV44" s="13" t="s">
        <v>2602</v>
      </c>
      <c r="FW44" s="13"/>
      <c r="FX44" s="11" t="s">
        <v>2479</v>
      </c>
      <c r="FY44" s="13" t="n">
        <f aca="false">350</f>
        <v>350</v>
      </c>
      <c r="FZ44" s="13"/>
      <c r="GA44" s="13" t="s">
        <v>407</v>
      </c>
      <c r="GB44" s="13" t="s">
        <v>618</v>
      </c>
      <c r="GC44" s="13"/>
      <c r="GD44" s="13"/>
      <c r="GE44" s="13" t="s">
        <v>635</v>
      </c>
      <c r="GF44" s="13"/>
      <c r="GG44" s="13" t="s">
        <v>600</v>
      </c>
      <c r="GH44" s="13" t="s">
        <v>1298</v>
      </c>
      <c r="GI44" s="13"/>
      <c r="GJ44" s="13"/>
      <c r="GK44" s="13" t="s">
        <v>553</v>
      </c>
      <c r="GL44" s="13" t="s">
        <v>407</v>
      </c>
      <c r="GM44" s="13" t="s">
        <v>600</v>
      </c>
      <c r="GN44" s="13"/>
      <c r="GO44" s="13" t="s">
        <v>807</v>
      </c>
      <c r="GP44" s="13" t="s">
        <v>408</v>
      </c>
      <c r="GQ44" s="13" t="s">
        <v>1465</v>
      </c>
      <c r="GR44" s="13"/>
      <c r="GS44" s="13"/>
      <c r="GT44" s="13" t="s">
        <v>712</v>
      </c>
      <c r="GU44" s="13"/>
      <c r="GV44" s="13"/>
      <c r="GW44" s="13" t="s">
        <v>2603</v>
      </c>
      <c r="GX44" s="13" t="s">
        <v>600</v>
      </c>
      <c r="GY44" s="13" t="s">
        <v>472</v>
      </c>
      <c r="GZ44" s="13" t="s">
        <v>2604</v>
      </c>
      <c r="HA44" s="13" t="s">
        <v>77</v>
      </c>
      <c r="HB44" s="13"/>
      <c r="HC44" s="13"/>
      <c r="HD44" s="13"/>
      <c r="HE44" s="13"/>
      <c r="HF44" s="13" t="s">
        <v>2605</v>
      </c>
      <c r="HG44" s="13"/>
      <c r="HH44" s="13" t="s">
        <v>408</v>
      </c>
      <c r="HI44" s="13" t="s">
        <v>1298</v>
      </c>
      <c r="HJ44" s="13" t="s">
        <v>600</v>
      </c>
      <c r="HK44" s="13"/>
      <c r="HL44" s="13" t="s">
        <v>2603</v>
      </c>
      <c r="HM44" s="13"/>
      <c r="HN44" s="13" t="s">
        <v>600</v>
      </c>
      <c r="HO44" s="13" t="s">
        <v>2606</v>
      </c>
      <c r="HP44" s="13"/>
      <c r="HQ44" s="13" t="s">
        <v>600</v>
      </c>
      <c r="HS44" s="13" t="s">
        <v>2607</v>
      </c>
      <c r="HT44" s="13" t="s">
        <v>600</v>
      </c>
      <c r="HU44" s="13"/>
      <c r="HV44" s="13" t="s">
        <v>636</v>
      </c>
      <c r="HW44" s="13" t="s">
        <v>412</v>
      </c>
      <c r="HX44" s="13"/>
      <c r="HY44" s="13"/>
      <c r="HZ44" s="13"/>
      <c r="IA44" s="13" t="s">
        <v>64</v>
      </c>
      <c r="IB44" s="13"/>
      <c r="IC44" s="13"/>
      <c r="ID44" s="13" t="s">
        <v>600</v>
      </c>
      <c r="IE44" s="13" t="s">
        <v>600</v>
      </c>
      <c r="IF44" s="13"/>
      <c r="IG44" s="13"/>
      <c r="IH44" s="13"/>
      <c r="II44" s="13"/>
      <c r="IJ44" s="13"/>
      <c r="IK44" s="13"/>
      <c r="IL44" s="13"/>
      <c r="IM44" s="13"/>
      <c r="IN44" s="13"/>
      <c r="IO44" s="13" t="s">
        <v>79</v>
      </c>
      <c r="IP44" s="13" t="s">
        <v>600</v>
      </c>
      <c r="IQ44" s="13"/>
      <c r="IR44" s="13"/>
      <c r="IS44" s="13" t="s">
        <v>600</v>
      </c>
      <c r="IT44" s="13"/>
      <c r="IU44" s="13" t="s">
        <v>600</v>
      </c>
      <c r="IV44" s="13"/>
      <c r="IW44" s="13"/>
      <c r="IX44" s="13"/>
      <c r="IY44" s="13"/>
      <c r="IZ44" s="13" t="s">
        <v>575</v>
      </c>
      <c r="JA44" s="13"/>
      <c r="JB44" s="13"/>
      <c r="JC44" s="13"/>
      <c r="JD44" s="13"/>
      <c r="JE44" s="13" t="s">
        <v>64</v>
      </c>
      <c r="JF44" s="13" t="s">
        <v>600</v>
      </c>
      <c r="JG44" s="13"/>
      <c r="JH44" s="13" t="s">
        <v>600</v>
      </c>
      <c r="JI44" s="13" t="s">
        <v>2608</v>
      </c>
      <c r="JJ44" s="13"/>
      <c r="JK44" s="13"/>
      <c r="JL44" s="13" t="s">
        <v>600</v>
      </c>
      <c r="JM44" s="13"/>
      <c r="JN44" s="13"/>
      <c r="JO44" s="13"/>
      <c r="JP44" s="13"/>
      <c r="JQ44" s="13"/>
      <c r="JR44" s="13"/>
      <c r="JS44" s="13"/>
      <c r="JT44" s="13"/>
      <c r="JU44" s="13" t="s">
        <v>2609</v>
      </c>
      <c r="JV44" s="13"/>
      <c r="JW44" s="13"/>
      <c r="JX44" s="13"/>
      <c r="JY44" s="13" t="s">
        <v>612</v>
      </c>
      <c r="JZ44" s="11" t="s">
        <v>2610</v>
      </c>
      <c r="KA44" s="13"/>
      <c r="KB44" s="13" t="s">
        <v>2611</v>
      </c>
      <c r="KC44" s="13"/>
      <c r="KD44" s="13"/>
      <c r="KE44" s="13"/>
      <c r="KF44" s="13"/>
      <c r="KG44" s="13"/>
      <c r="KH44" s="11" t="s">
        <v>2612</v>
      </c>
      <c r="KI44" s="13"/>
      <c r="KJ44" s="13"/>
      <c r="KK44" s="13"/>
      <c r="KL44" s="13"/>
      <c r="KM44" s="13"/>
      <c r="KN44" s="13" t="s">
        <v>600</v>
      </c>
      <c r="KO44" s="13"/>
      <c r="KP44" s="13" t="s">
        <v>626</v>
      </c>
      <c r="KQ44" s="13"/>
      <c r="KR44" s="13"/>
      <c r="KS44" s="13"/>
      <c r="KT44" s="13" t="s">
        <v>1212</v>
      </c>
      <c r="KU44" s="13"/>
      <c r="KV44" s="13"/>
      <c r="KW44" s="13"/>
      <c r="KX44" s="13"/>
      <c r="KY44" s="13"/>
      <c r="KZ44" s="13"/>
      <c r="LA44" s="13"/>
      <c r="LB44" s="13"/>
      <c r="LC44" s="13"/>
      <c r="LD44" s="13" t="s">
        <v>600</v>
      </c>
      <c r="LE44" s="13"/>
      <c r="LF44" s="13"/>
      <c r="LG44" s="13"/>
      <c r="LH44" s="13"/>
      <c r="LI44" s="13"/>
      <c r="LJ44" s="13"/>
      <c r="LK44" s="13"/>
      <c r="LL44" s="13"/>
      <c r="LM44" s="13" t="s">
        <v>472</v>
      </c>
      <c r="LN44" s="13" t="s">
        <v>545</v>
      </c>
      <c r="LO44" s="13" t="s">
        <v>516</v>
      </c>
      <c r="LP44" s="13" t="s">
        <v>2613</v>
      </c>
      <c r="LQ44" s="13"/>
      <c r="LR44" s="13"/>
      <c r="LS44" s="13" t="s">
        <v>600</v>
      </c>
      <c r="LT44" s="13"/>
      <c r="LU44" s="13"/>
      <c r="LV44" s="13"/>
      <c r="LW44" s="13"/>
      <c r="LX44" s="13" t="s">
        <v>2614</v>
      </c>
      <c r="LY44" s="13"/>
      <c r="LZ44" s="13"/>
      <c r="MA44" s="11" t="s">
        <v>2615</v>
      </c>
      <c r="MB44" s="13"/>
      <c r="MC44" s="13" t="s">
        <v>2616</v>
      </c>
      <c r="MD44" s="13"/>
      <c r="ME44" s="13"/>
      <c r="MF44" s="13" t="s">
        <v>2617</v>
      </c>
      <c r="MH44" s="13"/>
      <c r="MI44" s="13"/>
      <c r="MJ44" s="13"/>
      <c r="MK44" s="13" t="s">
        <v>600</v>
      </c>
      <c r="ML44" s="13"/>
      <c r="MM44" s="13"/>
      <c r="MN44" s="13" t="s">
        <v>709</v>
      </c>
      <c r="MO44" s="13"/>
      <c r="MP44" s="13"/>
      <c r="MQ44" s="13"/>
      <c r="MR44" s="13" t="s">
        <v>2618</v>
      </c>
      <c r="MS44" s="13"/>
      <c r="MT44" s="13"/>
      <c r="MU44" s="13"/>
      <c r="MV44" s="13"/>
      <c r="MW44" s="13"/>
      <c r="MX44" s="13"/>
      <c r="MY44" s="13" t="s">
        <v>1113</v>
      </c>
      <c r="MZ44" s="13"/>
      <c r="NA44" s="11" t="s">
        <v>2619</v>
      </c>
      <c r="NB44" s="13"/>
      <c r="NC44" s="13"/>
      <c r="ND44" s="13"/>
      <c r="NE44" s="13" t="s">
        <v>858</v>
      </c>
      <c r="NF44" s="13"/>
      <c r="NG44" s="13" t="s">
        <v>472</v>
      </c>
      <c r="NH44" s="13"/>
      <c r="NI44" s="11" t="s">
        <v>2620</v>
      </c>
      <c r="NJ44" s="13" t="s">
        <v>407</v>
      </c>
      <c r="NK44" s="13" t="s">
        <v>2621</v>
      </c>
      <c r="NL44" s="13"/>
      <c r="NM44" s="13"/>
      <c r="NN44" s="13"/>
      <c r="NO44" s="13"/>
      <c r="NP44" s="13" t="s">
        <v>408</v>
      </c>
      <c r="NQ44" s="13" t="s">
        <v>2603</v>
      </c>
      <c r="NR44" s="13"/>
      <c r="NS44" s="13"/>
      <c r="NT44" s="13"/>
      <c r="NU44" s="13"/>
      <c r="NV44" s="13"/>
      <c r="NW44" s="13"/>
      <c r="NX44" s="13" t="s">
        <v>472</v>
      </c>
      <c r="NY44" s="13" t="s">
        <v>428</v>
      </c>
      <c r="NZ44" s="13" t="s">
        <v>713</v>
      </c>
      <c r="OA44" s="13"/>
      <c r="OB44" s="13"/>
      <c r="OC44" s="13"/>
      <c r="OD44" s="13"/>
      <c r="OE44" s="13"/>
      <c r="OF44" s="13"/>
      <c r="OG44" s="13"/>
      <c r="OH44" s="13"/>
      <c r="OJ44" s="13"/>
      <c r="OK44" s="13"/>
      <c r="OL44" s="13"/>
      <c r="OM44" s="13"/>
    </row>
    <row r="45" customFormat="false" ht="14.25" hidden="false" customHeight="true" outlineLevel="0" collapsed="false">
      <c r="A45" s="11" t="s">
        <v>2622</v>
      </c>
      <c r="B45" s="13" t="s">
        <v>360</v>
      </c>
      <c r="C45" s="13" t="s">
        <v>2623</v>
      </c>
      <c r="D45" s="13" t="s">
        <v>2624</v>
      </c>
      <c r="E45" s="13"/>
      <c r="F45" s="13" t="s">
        <v>2625</v>
      </c>
      <c r="G45" s="13" t="s">
        <v>2626</v>
      </c>
      <c r="H45" s="13" t="s">
        <v>2627</v>
      </c>
      <c r="I45" s="13" t="s">
        <v>2628</v>
      </c>
      <c r="J45" s="13" t="s">
        <v>2629</v>
      </c>
      <c r="K45" s="13" t="s">
        <v>472</v>
      </c>
      <c r="L45" s="13" t="s">
        <v>2630</v>
      </c>
      <c r="M45" s="13"/>
      <c r="N45" s="13"/>
      <c r="O45" s="13"/>
      <c r="P45" s="13"/>
      <c r="R45" s="13" t="s">
        <v>897</v>
      </c>
      <c r="S45" s="13"/>
      <c r="T45" s="13" t="s">
        <v>371</v>
      </c>
      <c r="U45" s="13"/>
      <c r="V45" s="13"/>
      <c r="W45" s="13"/>
      <c r="X45" s="13"/>
      <c r="Y45" s="13"/>
      <c r="Z45" s="13"/>
      <c r="AA45" s="13"/>
      <c r="AB45" s="13"/>
      <c r="AC45" s="13"/>
      <c r="AD45" s="13"/>
      <c r="AE45" s="11" t="s">
        <v>435</v>
      </c>
      <c r="AF45" s="11" t="s">
        <v>2631</v>
      </c>
      <c r="AG45" s="11" t="s">
        <v>483</v>
      </c>
      <c r="AH45" s="13" t="s">
        <v>2632</v>
      </c>
      <c r="AI45" s="13" t="s">
        <v>375</v>
      </c>
      <c r="AJ45" s="13" t="s">
        <v>376</v>
      </c>
      <c r="AK45" s="13" t="s">
        <v>377</v>
      </c>
      <c r="AL45" s="13" t="s">
        <v>438</v>
      </c>
      <c r="AM45" s="11" t="s">
        <v>2633</v>
      </c>
      <c r="AN45" s="13"/>
      <c r="AO45" s="13"/>
      <c r="AP45" s="13"/>
      <c r="AQ45" s="13"/>
      <c r="AR45" s="13"/>
      <c r="AS45" s="13"/>
      <c r="AT45" s="11" t="s">
        <v>482</v>
      </c>
      <c r="AU45" s="11" t="s">
        <v>2634</v>
      </c>
      <c r="AV45" s="13"/>
      <c r="AW45" s="13" t="s">
        <v>375</v>
      </c>
      <c r="AX45" s="13"/>
      <c r="AY45" s="13" t="s">
        <v>437</v>
      </c>
      <c r="AZ45" s="13" t="s">
        <v>527</v>
      </c>
      <c r="BA45" s="13" t="s">
        <v>2635</v>
      </c>
      <c r="BB45" s="13" t="s">
        <v>486</v>
      </c>
      <c r="BD45" s="13"/>
      <c r="BE45" s="13"/>
      <c r="BF45" s="13"/>
      <c r="BG45" s="13" t="s">
        <v>2636</v>
      </c>
      <c r="BH45" s="13"/>
      <c r="BI45" s="13"/>
      <c r="BJ45" s="13"/>
      <c r="BK45" s="13" t="s">
        <v>2637</v>
      </c>
      <c r="BL45" s="13"/>
      <c r="BM45" s="13"/>
      <c r="BN45" s="13"/>
      <c r="BO45" s="13"/>
      <c r="BP45" s="13"/>
      <c r="BQ45" s="13" t="s">
        <v>360</v>
      </c>
      <c r="BR45" s="13" t="s">
        <v>2638</v>
      </c>
      <c r="BS45" s="13"/>
      <c r="BT45" s="13"/>
      <c r="BU45" s="13" t="s">
        <v>360</v>
      </c>
      <c r="BV45" s="13" t="s">
        <v>360</v>
      </c>
      <c r="BW45" s="13" t="s">
        <v>360</v>
      </c>
      <c r="BX45" s="13"/>
      <c r="BY45" s="13"/>
      <c r="BZ45" s="13"/>
      <c r="CA45" s="13"/>
      <c r="CB45" s="13"/>
      <c r="CC45" s="13"/>
      <c r="CD45" s="13"/>
      <c r="CE45" s="13"/>
      <c r="CF45" s="13" t="s">
        <v>77</v>
      </c>
      <c r="CG45" s="13"/>
      <c r="CH45" s="13"/>
      <c r="CI45" s="13"/>
      <c r="CJ45" s="13"/>
      <c r="CK45" s="13"/>
      <c r="CL45" s="13"/>
      <c r="CM45" s="13" t="s">
        <v>2639</v>
      </c>
      <c r="CN45" s="13"/>
      <c r="CO45" s="13"/>
      <c r="CP45" s="13"/>
      <c r="CQ45" s="13"/>
      <c r="CR45" s="13"/>
      <c r="CS45" s="13"/>
      <c r="CT45" s="13"/>
      <c r="CU45" s="13"/>
      <c r="CV45" s="13"/>
      <c r="CW45" s="13"/>
      <c r="CY45" s="13"/>
      <c r="CZ45" s="13"/>
      <c r="DA45" s="13"/>
      <c r="DB45" s="11" t="s">
        <v>2640</v>
      </c>
      <c r="DC45" s="13" t="s">
        <v>2641</v>
      </c>
      <c r="DD45" s="13" t="s">
        <v>1941</v>
      </c>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t="s">
        <v>2642</v>
      </c>
      <c r="EN45" s="13" t="s">
        <v>450</v>
      </c>
      <c r="EO45" s="13"/>
      <c r="EP45" s="13"/>
      <c r="EQ45" s="13"/>
      <c r="ER45" s="13"/>
      <c r="ES45" s="13" t="s">
        <v>2643</v>
      </c>
      <c r="ET45" s="13" t="s">
        <v>1142</v>
      </c>
      <c r="EU45" s="13"/>
      <c r="EV45" s="13"/>
      <c r="EW45" s="13"/>
      <c r="EX45" s="13"/>
      <c r="EY45" s="13"/>
      <c r="EZ45" s="13"/>
      <c r="FA45" s="13"/>
      <c r="FB45" s="13"/>
      <c r="FC45" s="13"/>
      <c r="FD45" s="13"/>
      <c r="FE45" s="13"/>
      <c r="FF45" s="11" t="s">
        <v>747</v>
      </c>
      <c r="FG45" s="13"/>
      <c r="FH45" s="13" t="s">
        <v>403</v>
      </c>
      <c r="FJ45" s="13" t="s">
        <v>2644</v>
      </c>
      <c r="FK45" s="13"/>
      <c r="FL45" s="13"/>
      <c r="FM45" s="13" t="s">
        <v>2645</v>
      </c>
      <c r="FN45" s="13"/>
      <c r="FO45" s="13"/>
      <c r="FP45" s="13" t="s">
        <v>2646</v>
      </c>
      <c r="FQ45" s="13"/>
      <c r="FR45" s="13"/>
      <c r="FS45" s="13" t="s">
        <v>706</v>
      </c>
      <c r="FT45" s="13"/>
      <c r="FU45" s="13"/>
      <c r="FV45" s="13" t="s">
        <v>2647</v>
      </c>
      <c r="FW45" s="13"/>
      <c r="FX45" s="13" t="s">
        <v>77</v>
      </c>
      <c r="FY45" s="13"/>
      <c r="FZ45" s="13" t="n">
        <f aca="false">6787</f>
        <v>6787</v>
      </c>
      <c r="GA45" s="13" t="s">
        <v>1171</v>
      </c>
      <c r="GB45" s="13"/>
      <c r="GC45" s="13" t="s">
        <v>2648</v>
      </c>
      <c r="GD45" s="13"/>
      <c r="GE45" s="13" t="s">
        <v>2649</v>
      </c>
      <c r="GF45" s="13"/>
      <c r="GG45" s="13" t="s">
        <v>516</v>
      </c>
      <c r="GH45" s="11" t="s">
        <v>2650</v>
      </c>
      <c r="GI45" s="13"/>
      <c r="GJ45" s="13"/>
      <c r="GK45" s="13" t="s">
        <v>2651</v>
      </c>
      <c r="GL45" s="13" t="s">
        <v>407</v>
      </c>
      <c r="GM45" s="13"/>
      <c r="GN45" s="13"/>
      <c r="GO45" s="13" t="s">
        <v>1539</v>
      </c>
      <c r="GP45" s="13" t="s">
        <v>408</v>
      </c>
      <c r="GQ45" s="13" t="n">
        <f aca="false">917547</f>
        <v>917547</v>
      </c>
      <c r="GR45" s="13"/>
      <c r="GS45" s="13"/>
      <c r="GT45" s="13" t="s">
        <v>2652</v>
      </c>
      <c r="GU45" s="13"/>
      <c r="GV45" s="13"/>
      <c r="GW45" s="13"/>
      <c r="GX45" s="13"/>
      <c r="GY45" s="13"/>
      <c r="GZ45" s="13"/>
      <c r="HA45" s="13" t="s">
        <v>2653</v>
      </c>
      <c r="HB45" s="13"/>
      <c r="HC45" s="13"/>
      <c r="HD45" s="13"/>
      <c r="HE45" s="13" t="s">
        <v>2654</v>
      </c>
      <c r="HF45" s="13"/>
      <c r="HG45" s="13" t="s">
        <v>2655</v>
      </c>
      <c r="HH45" s="13" t="s">
        <v>815</v>
      </c>
      <c r="HI45" s="11" t="s">
        <v>2656</v>
      </c>
      <c r="HJ45" s="13"/>
      <c r="HK45" s="13"/>
      <c r="HL45" s="12" t="s">
        <v>1555</v>
      </c>
      <c r="HM45" s="13"/>
      <c r="HN45" s="13"/>
      <c r="HO45" s="13" t="s">
        <v>1670</v>
      </c>
      <c r="HP45" s="13"/>
      <c r="HQ45" s="13" t="s">
        <v>2657</v>
      </c>
      <c r="HS45" s="13"/>
      <c r="HT45" s="13"/>
      <c r="HU45" s="13"/>
      <c r="HV45" s="13"/>
      <c r="HW45" s="13" t="s">
        <v>412</v>
      </c>
      <c r="HX45" s="13" t="s">
        <v>2658</v>
      </c>
      <c r="HY45" s="13"/>
      <c r="HZ45" s="13"/>
      <c r="IA45" s="13" t="s">
        <v>392</v>
      </c>
      <c r="IB45" s="13"/>
      <c r="IC45" s="13"/>
      <c r="ID45" s="13"/>
      <c r="IE45" s="13"/>
      <c r="IF45" s="13" t="s">
        <v>472</v>
      </c>
      <c r="IG45" s="13"/>
      <c r="IH45" s="13"/>
      <c r="II45" s="13"/>
      <c r="IJ45" s="13"/>
      <c r="IK45" s="13"/>
      <c r="IL45" s="12" t="s">
        <v>1779</v>
      </c>
      <c r="IM45" s="13"/>
      <c r="IN45" s="13"/>
      <c r="IO45" s="13" t="s">
        <v>79</v>
      </c>
      <c r="IP45" s="13"/>
      <c r="IQ45" s="13"/>
      <c r="IR45" s="13"/>
      <c r="IS45" s="13" t="s">
        <v>2659</v>
      </c>
      <c r="IT45" s="13"/>
      <c r="IU45" s="13"/>
      <c r="IV45" s="13"/>
      <c r="IW45" s="13"/>
      <c r="IX45" s="13"/>
      <c r="IY45" s="13"/>
      <c r="IZ45" s="13"/>
      <c r="JA45" s="13"/>
      <c r="JB45" s="13"/>
      <c r="JC45" s="13"/>
      <c r="JD45" s="13"/>
      <c r="JE45" s="13"/>
      <c r="JF45" s="13"/>
      <c r="JG45" s="13"/>
      <c r="JH45" s="13"/>
      <c r="JI45" s="13"/>
      <c r="JJ45" s="13" t="s">
        <v>2151</v>
      </c>
      <c r="JK45" s="13"/>
      <c r="JL45" s="13"/>
      <c r="JM45" s="13"/>
      <c r="JN45" s="13"/>
      <c r="JO45" s="13"/>
      <c r="JP45" s="13"/>
      <c r="JQ45" s="13"/>
      <c r="JR45" s="13"/>
      <c r="JS45" s="13"/>
      <c r="JT45" s="13"/>
      <c r="JU45" s="13"/>
      <c r="JV45" s="13"/>
      <c r="JW45" s="13" t="s">
        <v>2660</v>
      </c>
      <c r="JX45" s="13"/>
      <c r="JY45" s="13"/>
      <c r="JZ45" s="13" t="s">
        <v>62</v>
      </c>
      <c r="KA45" s="13"/>
      <c r="KB45" s="13"/>
      <c r="KC45" s="13"/>
      <c r="KD45" s="13"/>
      <c r="KE45" s="13"/>
      <c r="KF45" s="13"/>
      <c r="KG45" s="13"/>
      <c r="KH45" s="13"/>
      <c r="KI45" s="13"/>
      <c r="KJ45" s="13"/>
      <c r="KK45" s="13"/>
      <c r="KL45" s="13"/>
      <c r="KM45" s="13"/>
      <c r="KN45" s="13" t="s">
        <v>2661</v>
      </c>
      <c r="KO45" s="13"/>
      <c r="KP45" s="13"/>
      <c r="KQ45" s="13"/>
      <c r="KR45" s="13"/>
      <c r="KS45" s="13"/>
      <c r="KT45" s="13"/>
      <c r="KU45" s="13"/>
      <c r="KV45" s="13"/>
      <c r="KW45" s="13"/>
      <c r="KX45" s="13"/>
      <c r="KY45" s="13"/>
      <c r="KZ45" s="13"/>
      <c r="LA45" s="13"/>
      <c r="LB45" s="13"/>
      <c r="LC45" s="13"/>
      <c r="LD45" s="13"/>
      <c r="LE45" s="13"/>
      <c r="LF45" s="13"/>
      <c r="LG45" s="13"/>
      <c r="LH45" s="13"/>
      <c r="LI45" s="13"/>
      <c r="LJ45" s="13"/>
      <c r="LK45" s="13"/>
      <c r="LL45" s="13"/>
      <c r="LM45" s="13"/>
      <c r="LN45" s="13" t="s">
        <v>2662</v>
      </c>
      <c r="LO45" s="13"/>
      <c r="LP45" s="13"/>
      <c r="LQ45" s="13"/>
      <c r="LR45" s="13"/>
      <c r="LS45" s="13"/>
      <c r="LT45" s="13"/>
      <c r="LU45" s="13"/>
      <c r="LV45" s="13"/>
      <c r="LW45" s="13"/>
      <c r="LX45" s="13"/>
      <c r="LY45" s="13"/>
      <c r="LZ45" s="13" t="s">
        <v>2663</v>
      </c>
      <c r="MA45" s="13" t="s">
        <v>678</v>
      </c>
      <c r="MB45" s="13" t="s">
        <v>679</v>
      </c>
      <c r="MC45" s="13"/>
      <c r="MD45" s="13"/>
      <c r="ME45" s="13"/>
      <c r="MF45" s="13" t="s">
        <v>2664</v>
      </c>
      <c r="MH45" s="11" t="s">
        <v>2665</v>
      </c>
      <c r="MI45" s="13"/>
      <c r="MJ45" s="13"/>
      <c r="MK45" s="13"/>
      <c r="ML45" s="13"/>
      <c r="MM45" s="13"/>
      <c r="MN45" s="13" t="s">
        <v>710</v>
      </c>
      <c r="MO45" s="13"/>
      <c r="MP45" s="13"/>
      <c r="MQ45" s="13"/>
      <c r="MR45" s="13" t="s">
        <v>507</v>
      </c>
      <c r="MS45" s="13"/>
      <c r="MT45" s="13"/>
      <c r="MU45" s="13"/>
      <c r="MV45" s="13"/>
      <c r="MW45" s="13"/>
      <c r="MX45" s="13"/>
      <c r="MY45" s="13" t="s">
        <v>858</v>
      </c>
      <c r="MZ45" s="13"/>
      <c r="NA45" s="13"/>
      <c r="NB45" s="13"/>
      <c r="NC45" s="13" t="s">
        <v>2666</v>
      </c>
      <c r="ND45" s="13"/>
      <c r="NE45" s="13"/>
      <c r="NF45" s="13"/>
      <c r="NG45" s="13"/>
      <c r="NH45" s="13"/>
      <c r="NI45" s="13"/>
      <c r="NJ45" s="13" t="s">
        <v>407</v>
      </c>
      <c r="NK45" s="13" t="s">
        <v>2667</v>
      </c>
      <c r="NL45" s="13"/>
      <c r="NM45" s="13"/>
      <c r="NN45" s="13"/>
      <c r="NO45" s="13"/>
      <c r="NP45" s="13" t="s">
        <v>408</v>
      </c>
      <c r="NQ45" s="13" t="s">
        <v>2668</v>
      </c>
      <c r="NR45" s="13"/>
      <c r="NS45" s="13"/>
      <c r="NT45" s="13"/>
      <c r="NU45" s="13"/>
      <c r="NV45" s="13"/>
      <c r="NW45" s="13"/>
      <c r="NX45" s="13" t="s">
        <v>472</v>
      </c>
      <c r="NY45" s="13" t="s">
        <v>428</v>
      </c>
      <c r="NZ45" s="13" t="s">
        <v>429</v>
      </c>
      <c r="OA45" s="13"/>
      <c r="OB45" s="13"/>
      <c r="OC45" s="13"/>
      <c r="OD45" s="13"/>
      <c r="OE45" s="13"/>
      <c r="OF45" s="13"/>
      <c r="OG45" s="13"/>
      <c r="OH45" s="13"/>
      <c r="OJ45" s="13"/>
      <c r="OK45" s="13"/>
      <c r="OL45" s="13"/>
      <c r="OM45" s="13"/>
    </row>
    <row r="46" customFormat="false" ht="14.25" hidden="false" customHeight="true" outlineLevel="0" collapsed="false">
      <c r="A46" s="13" t="s">
        <v>1671</v>
      </c>
      <c r="B46" s="13" t="s">
        <v>360</v>
      </c>
      <c r="C46" s="13" t="s">
        <v>2669</v>
      </c>
      <c r="D46" s="13" t="s">
        <v>2670</v>
      </c>
      <c r="E46" s="13" t="s">
        <v>2671</v>
      </c>
      <c r="F46" s="13" t="s">
        <v>360</v>
      </c>
      <c r="G46" s="13"/>
      <c r="H46" s="13"/>
      <c r="I46" s="13"/>
      <c r="J46" s="13"/>
      <c r="K46" s="13"/>
      <c r="L46" s="13"/>
      <c r="M46" s="13"/>
      <c r="N46" s="13" t="s">
        <v>1956</v>
      </c>
      <c r="O46" s="13"/>
      <c r="P46" s="13"/>
      <c r="R46" s="13"/>
      <c r="S46" s="13"/>
      <c r="T46" s="13" t="s">
        <v>2672</v>
      </c>
      <c r="U46" s="13" t="s">
        <v>2673</v>
      </c>
      <c r="V46" s="11" t="s">
        <v>2674</v>
      </c>
      <c r="W46" s="12" t="s">
        <v>2675</v>
      </c>
      <c r="X46" s="13" t="s">
        <v>2676</v>
      </c>
      <c r="Y46" s="13" t="s">
        <v>2677</v>
      </c>
      <c r="Z46" s="13" t="s">
        <v>516</v>
      </c>
      <c r="AA46" s="13" t="s">
        <v>623</v>
      </c>
      <c r="AB46" s="13"/>
      <c r="AC46" s="13" t="s">
        <v>2678</v>
      </c>
      <c r="AD46" s="13" t="s">
        <v>2679</v>
      </c>
      <c r="AE46" s="11" t="s">
        <v>372</v>
      </c>
      <c r="AF46" s="11" t="s">
        <v>2680</v>
      </c>
      <c r="AG46" s="11" t="s">
        <v>483</v>
      </c>
      <c r="AH46" s="13"/>
      <c r="AI46" s="11" t="s">
        <v>2681</v>
      </c>
      <c r="AJ46" s="11" t="s">
        <v>2682</v>
      </c>
      <c r="AK46" s="13" t="s">
        <v>377</v>
      </c>
      <c r="AL46" s="13" t="s">
        <v>438</v>
      </c>
      <c r="AM46" s="11" t="s">
        <v>2683</v>
      </c>
      <c r="AN46" s="13"/>
      <c r="AO46" s="13" t="s">
        <v>2684</v>
      </c>
      <c r="AP46" s="13"/>
      <c r="AQ46" s="11" t="s">
        <v>2685</v>
      </c>
      <c r="AR46" s="13"/>
      <c r="AS46" s="13"/>
      <c r="AT46" s="11" t="s">
        <v>890</v>
      </c>
      <c r="AU46" s="11" t="s">
        <v>483</v>
      </c>
      <c r="AV46" s="13"/>
      <c r="AW46" s="11" t="s">
        <v>2686</v>
      </c>
      <c r="AX46" s="13" t="s">
        <v>2687</v>
      </c>
      <c r="AY46" s="11" t="s">
        <v>2688</v>
      </c>
      <c r="AZ46" s="13" t="s">
        <v>1634</v>
      </c>
      <c r="BA46" s="13" t="s">
        <v>2689</v>
      </c>
      <c r="BB46" s="11" t="s">
        <v>2690</v>
      </c>
      <c r="BD46" s="13" t="s">
        <v>2691</v>
      </c>
      <c r="BE46" s="13"/>
      <c r="BF46" s="13"/>
      <c r="BG46" s="13" t="s">
        <v>2676</v>
      </c>
      <c r="BH46" s="11" t="s">
        <v>2692</v>
      </c>
      <c r="BI46" s="13"/>
      <c r="BJ46" s="13" t="s">
        <v>853</v>
      </c>
      <c r="BK46" s="13" t="s">
        <v>2693</v>
      </c>
      <c r="BL46" s="13"/>
      <c r="BM46" s="13"/>
      <c r="BN46" s="13" t="s">
        <v>599</v>
      </c>
      <c r="BO46" s="13"/>
      <c r="BP46" s="13"/>
      <c r="BQ46" s="13" t="s">
        <v>360</v>
      </c>
      <c r="BR46" s="13" t="n">
        <f aca="false">71072022</f>
        <v>71072022</v>
      </c>
      <c r="BS46" s="13" t="s">
        <v>2694</v>
      </c>
      <c r="BT46" s="13"/>
      <c r="BU46" s="13" t="s">
        <v>360</v>
      </c>
      <c r="BV46" s="13" t="s">
        <v>360</v>
      </c>
      <c r="BW46" s="13" t="s">
        <v>360</v>
      </c>
      <c r="BX46" s="13"/>
      <c r="BY46" s="13"/>
      <c r="BZ46" s="13"/>
      <c r="CA46" s="13"/>
      <c r="CB46" s="13"/>
      <c r="CC46" s="13"/>
      <c r="CD46" s="13"/>
      <c r="CE46" s="13"/>
      <c r="CF46" s="13" t="s">
        <v>448</v>
      </c>
      <c r="CG46" s="13" t="s">
        <v>1935</v>
      </c>
      <c r="CH46" s="13"/>
      <c r="CI46" s="13"/>
      <c r="CJ46" s="13"/>
      <c r="CK46" s="13"/>
      <c r="CL46" s="13"/>
      <c r="CM46" s="13"/>
      <c r="CN46" s="13"/>
      <c r="CO46" s="13"/>
      <c r="CP46" s="13"/>
      <c r="CQ46" s="13"/>
      <c r="CR46" s="13" t="s">
        <v>2695</v>
      </c>
      <c r="CS46" s="13"/>
      <c r="CT46" s="13"/>
      <c r="CU46" s="13"/>
      <c r="CV46" s="13"/>
      <c r="CW46" s="13"/>
      <c r="CY46" s="13" t="s">
        <v>1935</v>
      </c>
      <c r="CZ46" s="13"/>
      <c r="DA46" s="13"/>
      <c r="DB46" s="13" t="s">
        <v>2696</v>
      </c>
      <c r="DC46" s="13" t="s">
        <v>2697</v>
      </c>
      <c r="DD46" s="11" t="s">
        <v>2698</v>
      </c>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t="s">
        <v>803</v>
      </c>
      <c r="EN46" s="13" t="s">
        <v>450</v>
      </c>
      <c r="EO46" s="13"/>
      <c r="EP46" s="13" t="s">
        <v>2699</v>
      </c>
      <c r="EQ46" s="13"/>
      <c r="ER46" s="13"/>
      <c r="ES46" s="11" t="s">
        <v>2700</v>
      </c>
      <c r="ET46" s="13"/>
      <c r="EU46" s="13"/>
      <c r="EV46" s="13"/>
      <c r="EW46" s="13"/>
      <c r="EX46" s="13"/>
      <c r="EY46" s="13"/>
      <c r="EZ46" s="13"/>
      <c r="FA46" s="13"/>
      <c r="FB46" s="13"/>
      <c r="FC46" s="13"/>
      <c r="FD46" s="13"/>
      <c r="FE46" s="13"/>
      <c r="FF46" s="11" t="s">
        <v>2701</v>
      </c>
      <c r="FG46" s="13" t="s">
        <v>2702</v>
      </c>
      <c r="FH46" s="13" t="s">
        <v>403</v>
      </c>
      <c r="FJ46" s="13" t="s">
        <v>2703</v>
      </c>
      <c r="FK46" s="13"/>
      <c r="FL46" s="13" t="s">
        <v>2704</v>
      </c>
      <c r="FM46" s="13"/>
      <c r="FN46" s="13"/>
      <c r="FO46" s="13"/>
      <c r="FP46" s="13" t="s">
        <v>2705</v>
      </c>
      <c r="FQ46" s="13"/>
      <c r="FR46" s="13"/>
      <c r="FS46" s="13"/>
      <c r="FT46" s="13" t="s">
        <v>2706</v>
      </c>
      <c r="FU46" s="13"/>
      <c r="FV46" s="13"/>
      <c r="FW46" s="13"/>
      <c r="FX46" s="13" t="s">
        <v>77</v>
      </c>
      <c r="FY46" s="13" t="s">
        <v>2707</v>
      </c>
      <c r="FZ46" s="13"/>
      <c r="GA46" s="13" t="s">
        <v>815</v>
      </c>
      <c r="GB46" s="13"/>
      <c r="GC46" s="13" t="s">
        <v>2708</v>
      </c>
      <c r="GD46" s="13"/>
      <c r="GE46" s="13" t="s">
        <v>2143</v>
      </c>
      <c r="GF46" s="13"/>
      <c r="GG46" s="13"/>
      <c r="GH46" s="13"/>
      <c r="GI46" s="13"/>
      <c r="GJ46" s="13"/>
      <c r="GK46" s="13"/>
      <c r="GL46" s="13" t="s">
        <v>407</v>
      </c>
      <c r="GM46" s="13" t="s">
        <v>2709</v>
      </c>
      <c r="GN46" s="13" t="s">
        <v>516</v>
      </c>
      <c r="GO46" s="13" t="s">
        <v>2710</v>
      </c>
      <c r="GP46" s="13" t="s">
        <v>408</v>
      </c>
      <c r="GQ46" s="13" t="s">
        <v>2711</v>
      </c>
      <c r="GR46" s="13"/>
      <c r="GS46" s="13" t="s">
        <v>2712</v>
      </c>
      <c r="GT46" s="13" t="s">
        <v>2713</v>
      </c>
      <c r="GU46" s="13"/>
      <c r="GV46" s="13"/>
      <c r="GW46" s="13"/>
      <c r="GX46" s="13"/>
      <c r="GY46" s="13"/>
      <c r="GZ46" s="13" t="s">
        <v>623</v>
      </c>
      <c r="HA46" s="11" t="s">
        <v>2714</v>
      </c>
      <c r="HB46" s="13"/>
      <c r="HC46" s="13"/>
      <c r="HD46" s="13"/>
      <c r="HE46" s="13"/>
      <c r="HF46" s="13"/>
      <c r="HG46" s="13" t="s">
        <v>2715</v>
      </c>
      <c r="HH46" s="11" t="s">
        <v>2716</v>
      </c>
      <c r="HI46" s="13"/>
      <c r="HJ46" s="13"/>
      <c r="HK46" s="13"/>
      <c r="HL46" s="13" t="s">
        <v>2717</v>
      </c>
      <c r="HM46" s="13"/>
      <c r="HN46" s="13" t="s">
        <v>2718</v>
      </c>
      <c r="HO46" s="13"/>
      <c r="HP46" s="13"/>
      <c r="HQ46" s="13" t="s">
        <v>1617</v>
      </c>
      <c r="HS46" s="13" t="s">
        <v>1872</v>
      </c>
      <c r="HT46" s="13"/>
      <c r="HU46" s="13"/>
      <c r="HV46" s="13" t="s">
        <v>1621</v>
      </c>
      <c r="HW46" s="13" t="s">
        <v>412</v>
      </c>
      <c r="HX46" s="13" t="s">
        <v>1113</v>
      </c>
      <c r="HY46" s="13"/>
      <c r="HZ46" s="13"/>
      <c r="IA46" s="13"/>
      <c r="IB46" s="13"/>
      <c r="IC46" s="13" t="s">
        <v>1621</v>
      </c>
      <c r="ID46" s="13"/>
      <c r="IE46" s="13"/>
      <c r="IF46" s="13"/>
      <c r="IG46" s="13"/>
      <c r="IH46" s="13" t="s">
        <v>2719</v>
      </c>
      <c r="II46" s="13"/>
      <c r="IJ46" s="13" t="s">
        <v>2720</v>
      </c>
      <c r="IK46" s="13"/>
      <c r="IL46" s="13"/>
      <c r="IM46" s="13"/>
      <c r="IN46" s="13"/>
      <c r="IO46" s="11" t="s">
        <v>2721</v>
      </c>
      <c r="IP46" s="13"/>
      <c r="IQ46" s="13"/>
      <c r="IR46" s="13"/>
      <c r="IS46" s="13"/>
      <c r="IT46" s="13"/>
      <c r="IU46" s="13"/>
      <c r="IV46" s="13"/>
      <c r="IW46" s="13" t="s">
        <v>636</v>
      </c>
      <c r="IX46" s="13"/>
      <c r="IY46" s="13"/>
      <c r="IZ46" s="13"/>
      <c r="JA46" s="13"/>
      <c r="JB46" s="13"/>
      <c r="JC46" s="13"/>
      <c r="JD46" s="13"/>
      <c r="JE46" s="13"/>
      <c r="JF46" s="13"/>
      <c r="JG46" s="13"/>
      <c r="JH46" s="13"/>
      <c r="JI46" s="13"/>
      <c r="JJ46" s="13"/>
      <c r="JK46" s="13"/>
      <c r="JL46" s="13"/>
      <c r="JM46" s="13"/>
      <c r="JN46" s="13"/>
      <c r="JO46" s="13"/>
      <c r="JP46" s="13"/>
      <c r="JQ46" s="13"/>
      <c r="JR46" s="13"/>
      <c r="JS46" s="13"/>
      <c r="JT46" s="13"/>
      <c r="JU46" s="13" t="s">
        <v>1080</v>
      </c>
      <c r="JV46" s="13"/>
      <c r="JW46" s="13" t="s">
        <v>2722</v>
      </c>
      <c r="JX46" s="13"/>
      <c r="JY46" s="13" t="s">
        <v>2723</v>
      </c>
      <c r="JZ46" s="11" t="s">
        <v>2724</v>
      </c>
      <c r="KA46" s="13"/>
      <c r="KB46" s="13"/>
      <c r="KC46" s="13"/>
      <c r="KD46" s="13" t="s">
        <v>2725</v>
      </c>
      <c r="KE46" s="13"/>
      <c r="KF46" s="13" t="s">
        <v>2726</v>
      </c>
      <c r="KG46" s="13"/>
      <c r="KH46" s="11" t="s">
        <v>2727</v>
      </c>
      <c r="KI46" s="13"/>
      <c r="KJ46" s="13"/>
      <c r="KK46" s="13"/>
      <c r="KL46" s="13" t="s">
        <v>553</v>
      </c>
      <c r="KM46" s="13"/>
      <c r="KN46" s="13" t="s">
        <v>713</v>
      </c>
      <c r="KO46" s="13"/>
      <c r="KP46" s="13" t="s">
        <v>2728</v>
      </c>
      <c r="KQ46" s="13"/>
      <c r="KR46" s="13"/>
      <c r="KS46" s="13"/>
      <c r="KT46" s="13" t="s">
        <v>2729</v>
      </c>
      <c r="KU46" s="13"/>
      <c r="KV46" s="13"/>
      <c r="KW46" s="13"/>
      <c r="KX46" s="13"/>
      <c r="KY46" s="13"/>
      <c r="KZ46" s="13"/>
      <c r="LA46" s="13"/>
      <c r="LB46" s="13" t="s">
        <v>2730</v>
      </c>
      <c r="LC46" s="13"/>
      <c r="LD46" s="13"/>
      <c r="LE46" s="13"/>
      <c r="LF46" s="13"/>
      <c r="LG46" s="13"/>
      <c r="LH46" s="13" t="s">
        <v>2731</v>
      </c>
      <c r="LI46" s="13"/>
      <c r="LJ46" s="13"/>
      <c r="LK46" s="13"/>
      <c r="LL46" s="13"/>
      <c r="LM46" s="13"/>
      <c r="LN46" s="13" t="s">
        <v>1859</v>
      </c>
      <c r="LO46" s="13" t="n">
        <f aca="false">2000</f>
        <v>2000</v>
      </c>
      <c r="LP46" s="11" t="s">
        <v>2732</v>
      </c>
      <c r="LQ46" s="13"/>
      <c r="LR46" s="13"/>
      <c r="LS46" s="13"/>
      <c r="LT46" s="13"/>
      <c r="LU46" s="13"/>
      <c r="LV46" s="13"/>
      <c r="LW46" s="13"/>
      <c r="LX46" s="13"/>
      <c r="LY46" s="13" t="s">
        <v>1855</v>
      </c>
      <c r="LZ46" s="13" t="s">
        <v>643</v>
      </c>
      <c r="MA46" s="13" t="s">
        <v>1260</v>
      </c>
      <c r="MB46" s="13" t="s">
        <v>2733</v>
      </c>
      <c r="MC46" s="13" t="s">
        <v>2734</v>
      </c>
      <c r="MD46" s="13" t="s">
        <v>2735</v>
      </c>
      <c r="ME46" s="13"/>
      <c r="MF46" s="13" t="s">
        <v>2736</v>
      </c>
      <c r="MH46" s="13" t="s">
        <v>550</v>
      </c>
      <c r="MI46" s="13"/>
      <c r="MJ46" s="12" t="s">
        <v>2737</v>
      </c>
      <c r="MK46" s="13" t="s">
        <v>2738</v>
      </c>
      <c r="ML46" s="13" t="s">
        <v>2739</v>
      </c>
      <c r="MM46" s="13"/>
      <c r="MN46" s="13" t="s">
        <v>2740</v>
      </c>
      <c r="MO46" s="13"/>
      <c r="MP46" s="13"/>
      <c r="MQ46" s="13"/>
      <c r="MR46" s="11" t="s">
        <v>2741</v>
      </c>
      <c r="MS46" s="13"/>
      <c r="MT46" s="13" t="s">
        <v>917</v>
      </c>
      <c r="MU46" s="13"/>
      <c r="MV46" s="13"/>
      <c r="MW46" s="13"/>
      <c r="MX46" s="13"/>
      <c r="MY46" s="13" t="s">
        <v>2742</v>
      </c>
      <c r="MZ46" s="13" t="s">
        <v>2743</v>
      </c>
      <c r="NA46" s="13" t="s">
        <v>839</v>
      </c>
      <c r="NB46" s="13"/>
      <c r="NC46" s="13" t="s">
        <v>2744</v>
      </c>
      <c r="ND46" s="13"/>
      <c r="NE46" s="13"/>
      <c r="NF46" s="13"/>
      <c r="NG46" s="13"/>
      <c r="NH46" s="13"/>
      <c r="NI46" s="11" t="s">
        <v>2745</v>
      </c>
      <c r="NJ46" s="13" t="s">
        <v>407</v>
      </c>
      <c r="NK46" s="13" t="s">
        <v>1080</v>
      </c>
      <c r="NL46" s="13"/>
      <c r="NM46" s="13"/>
      <c r="NN46" s="13"/>
      <c r="NO46" s="13"/>
      <c r="NP46" s="13" t="s">
        <v>408</v>
      </c>
      <c r="NQ46" s="13" t="s">
        <v>1913</v>
      </c>
      <c r="NR46" s="13"/>
      <c r="NS46" s="13"/>
      <c r="NT46" s="13"/>
      <c r="NU46" s="13"/>
      <c r="NV46" s="13"/>
      <c r="NW46" s="13"/>
      <c r="NX46" s="13" t="s">
        <v>472</v>
      </c>
      <c r="NY46" s="13"/>
      <c r="NZ46" s="13" t="s">
        <v>429</v>
      </c>
      <c r="OA46" s="13"/>
      <c r="OB46" s="13"/>
      <c r="OC46" s="13"/>
      <c r="OD46" s="13"/>
      <c r="OE46" s="13"/>
      <c r="OF46" s="13"/>
      <c r="OG46" s="13"/>
      <c r="OH46" s="13"/>
      <c r="OJ46" s="13" t="s">
        <v>516</v>
      </c>
      <c r="OK46" s="13" t="s">
        <v>472</v>
      </c>
      <c r="OL46" s="13" t="s">
        <v>472</v>
      </c>
      <c r="OM46" s="13"/>
    </row>
    <row r="47" customFormat="false" ht="14.25" hidden="false" customHeight="true" outlineLevel="0" collapsed="false">
      <c r="A47" s="13" t="s">
        <v>1227</v>
      </c>
      <c r="B47" s="13" t="s">
        <v>360</v>
      </c>
      <c r="C47" s="13" t="s">
        <v>2746</v>
      </c>
      <c r="D47" s="13" t="s">
        <v>2747</v>
      </c>
      <c r="E47" s="13" t="s">
        <v>2748</v>
      </c>
      <c r="F47" s="13" t="s">
        <v>2749</v>
      </c>
      <c r="G47" s="13" t="s">
        <v>568</v>
      </c>
      <c r="H47" s="11" t="s">
        <v>2750</v>
      </c>
      <c r="I47" s="13" t="s">
        <v>2751</v>
      </c>
      <c r="J47" s="13" t="s">
        <v>2752</v>
      </c>
      <c r="K47" s="13"/>
      <c r="L47" s="13"/>
      <c r="M47" s="13"/>
      <c r="N47" s="12" t="s">
        <v>2408</v>
      </c>
      <c r="O47" s="13" t="s">
        <v>2753</v>
      </c>
      <c r="P47" s="13"/>
      <c r="R47" s="13"/>
      <c r="S47" s="13"/>
      <c r="T47" s="13" t="s">
        <v>371</v>
      </c>
      <c r="U47" s="13"/>
      <c r="V47" s="13"/>
      <c r="W47" s="13"/>
      <c r="X47" s="13"/>
      <c r="Y47" s="13"/>
      <c r="Z47" s="13"/>
      <c r="AA47" s="13"/>
      <c r="AB47" s="13"/>
      <c r="AC47" s="13"/>
      <c r="AD47" s="13"/>
      <c r="AE47" s="11" t="s">
        <v>372</v>
      </c>
      <c r="AF47" s="13" t="s">
        <v>2754</v>
      </c>
      <c r="AG47" s="11" t="s">
        <v>691</v>
      </c>
      <c r="AH47" s="13"/>
      <c r="AI47" s="13" t="s">
        <v>375</v>
      </c>
      <c r="AJ47" s="13" t="s">
        <v>376</v>
      </c>
      <c r="AK47" s="13" t="s">
        <v>377</v>
      </c>
      <c r="AL47" s="13" t="s">
        <v>2755</v>
      </c>
      <c r="AM47" s="11" t="s">
        <v>2756</v>
      </c>
      <c r="AN47" s="13"/>
      <c r="AO47" s="13" t="s">
        <v>2757</v>
      </c>
      <c r="AP47" s="13"/>
      <c r="AQ47" s="13" t="s">
        <v>2758</v>
      </c>
      <c r="AR47" s="13"/>
      <c r="AS47" s="13" t="s">
        <v>2759</v>
      </c>
      <c r="AT47" s="11" t="s">
        <v>2760</v>
      </c>
      <c r="AU47" s="11" t="s">
        <v>2761</v>
      </c>
      <c r="AV47" s="13"/>
      <c r="AW47" s="11" t="s">
        <v>2762</v>
      </c>
      <c r="AX47" s="11" t="s">
        <v>2763</v>
      </c>
      <c r="AY47" s="13" t="s">
        <v>437</v>
      </c>
      <c r="AZ47" s="13" t="s">
        <v>438</v>
      </c>
      <c r="BA47" s="13" t="s">
        <v>2759</v>
      </c>
      <c r="BB47" s="13"/>
      <c r="BD47" s="13"/>
      <c r="BE47" s="13"/>
      <c r="BF47" s="13"/>
      <c r="BG47" s="13" t="s">
        <v>2764</v>
      </c>
      <c r="BH47" s="11" t="s">
        <v>2765</v>
      </c>
      <c r="BI47" s="13"/>
      <c r="BJ47" s="13"/>
      <c r="BK47" s="13" t="s">
        <v>2766</v>
      </c>
      <c r="BL47" s="13"/>
      <c r="BM47" s="13"/>
      <c r="BN47" s="13"/>
      <c r="BO47" s="13"/>
      <c r="BP47" s="13"/>
      <c r="BQ47" s="13" t="s">
        <v>360</v>
      </c>
      <c r="BR47" s="13" t="s">
        <v>2767</v>
      </c>
      <c r="BS47" s="13" t="s">
        <v>2768</v>
      </c>
      <c r="BT47" s="13"/>
      <c r="BU47" s="13" t="s">
        <v>360</v>
      </c>
      <c r="BV47" s="13" t="s">
        <v>360</v>
      </c>
      <c r="BW47" s="13" t="s">
        <v>360</v>
      </c>
      <c r="BX47" s="13"/>
      <c r="BY47" s="13"/>
      <c r="BZ47" s="13" t="s">
        <v>599</v>
      </c>
      <c r="CA47" s="13"/>
      <c r="CB47" s="13"/>
      <c r="CC47" s="13"/>
      <c r="CD47" s="13"/>
      <c r="CE47" s="13" t="s">
        <v>472</v>
      </c>
      <c r="CF47" s="13" t="s">
        <v>77</v>
      </c>
      <c r="CG47" s="13"/>
      <c r="CH47" s="13"/>
      <c r="CI47" s="13"/>
      <c r="CJ47" s="13"/>
      <c r="CK47" s="13"/>
      <c r="CL47" s="13"/>
      <c r="CM47" s="13"/>
      <c r="CN47" s="13"/>
      <c r="CO47" s="13"/>
      <c r="CP47" s="13"/>
      <c r="CQ47" s="13"/>
      <c r="CR47" s="13"/>
      <c r="CS47" s="13"/>
      <c r="CT47" s="13"/>
      <c r="CU47" s="13"/>
      <c r="CV47" s="13"/>
      <c r="CW47" s="13"/>
      <c r="CY47" s="13"/>
      <c r="CZ47" s="13"/>
      <c r="DA47" s="13"/>
      <c r="DB47" s="13"/>
      <c r="DC47" s="13"/>
      <c r="DD47" s="13"/>
      <c r="DE47" s="13"/>
      <c r="DF47" s="13"/>
      <c r="DG47" s="13"/>
      <c r="DH47" s="13"/>
      <c r="DI47" s="13"/>
      <c r="DJ47" s="13"/>
      <c r="DK47" s="13"/>
      <c r="DL47" s="13"/>
      <c r="DM47" s="13"/>
      <c r="DN47" s="13"/>
      <c r="DO47" s="13"/>
      <c r="DP47" s="13" t="s">
        <v>1019</v>
      </c>
      <c r="DQ47" s="13"/>
      <c r="DR47" s="13"/>
      <c r="DS47" s="13"/>
      <c r="DT47" s="13"/>
      <c r="DU47" s="13"/>
      <c r="DV47" s="13"/>
      <c r="DW47" s="13"/>
      <c r="DX47" s="13"/>
      <c r="DY47" s="13"/>
      <c r="DZ47" s="13"/>
      <c r="EA47" s="13"/>
      <c r="EB47" s="13"/>
      <c r="EC47" s="13"/>
      <c r="ED47" s="13" t="s">
        <v>2769</v>
      </c>
      <c r="EE47" s="13"/>
      <c r="EF47" s="13"/>
      <c r="EG47" s="13"/>
      <c r="EH47" s="13"/>
      <c r="EI47" s="13"/>
      <c r="EJ47" s="13"/>
      <c r="EK47" s="13"/>
      <c r="EL47" s="13"/>
      <c r="EM47" s="13" t="s">
        <v>803</v>
      </c>
      <c r="EN47" s="13" t="s">
        <v>400</v>
      </c>
      <c r="EO47" s="13"/>
      <c r="EP47" s="13" t="s">
        <v>2770</v>
      </c>
      <c r="EQ47" s="13"/>
      <c r="ER47" s="13"/>
      <c r="ES47" s="11" t="s">
        <v>2771</v>
      </c>
      <c r="ET47" s="13"/>
      <c r="EU47" s="13"/>
      <c r="EV47" s="13"/>
      <c r="EW47" s="13"/>
      <c r="EX47" s="11" t="s">
        <v>2772</v>
      </c>
      <c r="EY47" s="11" t="s">
        <v>2773</v>
      </c>
      <c r="EZ47" s="11" t="s">
        <v>2774</v>
      </c>
      <c r="FA47" s="13"/>
      <c r="FB47" s="13"/>
      <c r="FC47" s="11" t="s">
        <v>2775</v>
      </c>
      <c r="FD47" s="11" t="s">
        <v>2776</v>
      </c>
      <c r="FE47" s="11" t="s">
        <v>2777</v>
      </c>
      <c r="FF47" s="13" t="s">
        <v>112</v>
      </c>
      <c r="FG47" s="13" t="s">
        <v>864</v>
      </c>
      <c r="FH47" s="13" t="s">
        <v>403</v>
      </c>
      <c r="FJ47" s="13" t="s">
        <v>2778</v>
      </c>
      <c r="FK47" s="13"/>
      <c r="FL47" s="13"/>
      <c r="FM47" s="13" t="s">
        <v>2779</v>
      </c>
      <c r="FN47" s="13"/>
      <c r="FO47" s="13" t="s">
        <v>1863</v>
      </c>
      <c r="FP47" s="13"/>
      <c r="FQ47" s="13" t="s">
        <v>2780</v>
      </c>
      <c r="FR47" s="13" t="s">
        <v>472</v>
      </c>
      <c r="FS47" s="13"/>
      <c r="FT47" s="13"/>
      <c r="FU47" s="13"/>
      <c r="FV47" s="13"/>
      <c r="FW47" s="13"/>
      <c r="FX47" s="13" t="s">
        <v>77</v>
      </c>
      <c r="FY47" s="13" t="s">
        <v>2781</v>
      </c>
      <c r="FZ47" s="13" t="n">
        <f aca="false">5000</f>
        <v>5000</v>
      </c>
      <c r="GA47" s="13" t="s">
        <v>407</v>
      </c>
      <c r="GB47" s="13"/>
      <c r="GC47" s="13"/>
      <c r="GD47" s="13"/>
      <c r="GE47" s="13"/>
      <c r="GF47" s="13"/>
      <c r="GG47" s="13"/>
      <c r="GH47" s="13"/>
      <c r="GI47" s="13"/>
      <c r="GJ47" s="13"/>
      <c r="GK47" s="13" t="s">
        <v>1810</v>
      </c>
      <c r="GL47" s="13" t="s">
        <v>456</v>
      </c>
      <c r="GM47" s="13"/>
      <c r="GN47" s="13"/>
      <c r="GO47" s="13"/>
      <c r="GP47" s="13" t="s">
        <v>408</v>
      </c>
      <c r="GQ47" s="13" t="s">
        <v>2782</v>
      </c>
      <c r="GR47" s="13"/>
      <c r="GS47" s="13"/>
      <c r="GT47" s="13"/>
      <c r="GU47" s="13"/>
      <c r="GV47" s="13"/>
      <c r="GW47" s="13"/>
      <c r="GX47" s="13"/>
      <c r="GY47" s="13"/>
      <c r="GZ47" s="13" t="s">
        <v>409</v>
      </c>
      <c r="HA47" s="13" t="s">
        <v>2266</v>
      </c>
      <c r="HB47" s="13"/>
      <c r="HC47" s="13"/>
      <c r="HD47" s="13"/>
      <c r="HE47" s="13"/>
      <c r="HF47" s="13"/>
      <c r="HG47" s="13"/>
      <c r="HH47" s="13" t="s">
        <v>2783</v>
      </c>
      <c r="HI47" s="13"/>
      <c r="HJ47" s="13"/>
      <c r="HK47" s="13"/>
      <c r="HL47" s="13" t="s">
        <v>832</v>
      </c>
      <c r="HM47" s="13"/>
      <c r="HN47" s="13" t="s">
        <v>2784</v>
      </c>
      <c r="HO47" s="13"/>
      <c r="HP47" s="13"/>
      <c r="HQ47" s="13"/>
      <c r="HS47" s="13"/>
      <c r="HT47" s="12" t="s">
        <v>2785</v>
      </c>
      <c r="HU47" s="13"/>
      <c r="HV47" s="13" t="s">
        <v>2786</v>
      </c>
      <c r="HW47" s="13" t="s">
        <v>412</v>
      </c>
      <c r="HX47" s="13" t="s">
        <v>2787</v>
      </c>
      <c r="HY47" s="13"/>
      <c r="HZ47" s="13" t="s">
        <v>1872</v>
      </c>
      <c r="IA47" s="13"/>
      <c r="IB47" s="13"/>
      <c r="IC47" s="13"/>
      <c r="ID47" s="13" t="s">
        <v>2726</v>
      </c>
      <c r="IE47" s="13"/>
      <c r="IF47" s="13"/>
      <c r="IG47" s="13"/>
      <c r="IH47" s="13"/>
      <c r="II47" s="13"/>
      <c r="IJ47" s="13"/>
      <c r="IK47" s="13"/>
      <c r="IL47" s="13"/>
      <c r="IM47" s="13"/>
      <c r="IN47" s="13" t="s">
        <v>2726</v>
      </c>
      <c r="IO47" s="13" t="s">
        <v>79</v>
      </c>
      <c r="IP47" s="13"/>
      <c r="IQ47" s="13"/>
      <c r="IR47" s="13"/>
      <c r="IS47" s="13"/>
      <c r="IT47" s="13" t="s">
        <v>414</v>
      </c>
      <c r="IU47" s="13"/>
      <c r="IV47" s="13"/>
      <c r="IW47" s="13"/>
      <c r="IX47" s="13" t="s">
        <v>2788</v>
      </c>
      <c r="IY47" s="13" t="s">
        <v>2789</v>
      </c>
      <c r="IZ47" s="13"/>
      <c r="JA47" s="13"/>
      <c r="JB47" s="12" t="s">
        <v>1779</v>
      </c>
      <c r="JC47" s="13"/>
      <c r="JD47" s="13"/>
      <c r="JE47" s="13"/>
      <c r="JF47" s="13"/>
      <c r="JG47" s="13"/>
      <c r="JH47" s="13"/>
      <c r="JI47" s="13"/>
      <c r="JJ47" s="13" t="s">
        <v>2790</v>
      </c>
      <c r="JK47" s="13"/>
      <c r="JL47" s="13"/>
      <c r="JM47" s="13"/>
      <c r="JN47" s="13"/>
      <c r="JO47" s="13"/>
      <c r="JP47" s="13"/>
      <c r="JQ47" s="13" t="s">
        <v>2791</v>
      </c>
      <c r="JR47" s="13"/>
      <c r="JS47" s="13" t="s">
        <v>2792</v>
      </c>
      <c r="JT47" s="13"/>
      <c r="JU47" s="11" t="s">
        <v>2793</v>
      </c>
      <c r="JV47" s="13"/>
      <c r="JW47" s="13" t="s">
        <v>2794</v>
      </c>
      <c r="JX47" s="13"/>
      <c r="JY47" s="13"/>
      <c r="JZ47" s="11" t="s">
        <v>2795</v>
      </c>
      <c r="KA47" s="13"/>
      <c r="KB47" s="13"/>
      <c r="KC47" s="13"/>
      <c r="KD47" s="13" t="s">
        <v>2112</v>
      </c>
      <c r="KE47" s="13"/>
      <c r="KF47" s="13"/>
      <c r="KG47" s="13"/>
      <c r="KH47" s="13" t="s">
        <v>2796</v>
      </c>
      <c r="KI47" s="13"/>
      <c r="KJ47" s="13"/>
      <c r="KK47" s="13"/>
      <c r="KL47" s="13" t="s">
        <v>2797</v>
      </c>
      <c r="KM47" s="13"/>
      <c r="KN47" s="13"/>
      <c r="KO47" s="13"/>
      <c r="KP47" s="13"/>
      <c r="KQ47" s="13"/>
      <c r="KR47" s="13"/>
      <c r="KS47" s="13"/>
      <c r="KT47" s="13"/>
      <c r="KU47" s="13"/>
      <c r="KV47" s="13" t="n">
        <f aca="false">3007</f>
        <v>3007</v>
      </c>
      <c r="KW47" s="13"/>
      <c r="KX47" s="13" t="s">
        <v>2798</v>
      </c>
      <c r="KY47" s="13"/>
      <c r="KZ47" s="13" t="s">
        <v>2799</v>
      </c>
      <c r="LA47" s="13"/>
      <c r="LB47" s="13"/>
      <c r="LC47" s="13"/>
      <c r="LD47" s="13"/>
      <c r="LE47" s="13"/>
      <c r="LF47" s="13" t="s">
        <v>2800</v>
      </c>
      <c r="LG47" s="13"/>
      <c r="LH47" s="13" t="s">
        <v>2801</v>
      </c>
      <c r="LI47" s="13"/>
      <c r="LJ47" s="13"/>
      <c r="LK47" s="13"/>
      <c r="LL47" s="13"/>
      <c r="LM47" s="13"/>
      <c r="LN47" s="13"/>
      <c r="LO47" s="13"/>
      <c r="LP47" s="13"/>
      <c r="LQ47" s="13" t="s">
        <v>2802</v>
      </c>
      <c r="LR47" s="13"/>
      <c r="LS47" s="13"/>
      <c r="LT47" s="13" t="s">
        <v>2803</v>
      </c>
      <c r="LU47" s="13"/>
      <c r="LV47" s="13"/>
      <c r="LW47" s="13" t="s">
        <v>472</v>
      </c>
      <c r="LX47" s="13"/>
      <c r="LY47" s="13"/>
      <c r="LZ47" s="13" t="s">
        <v>2804</v>
      </c>
      <c r="MA47" s="13" t="s">
        <v>2805</v>
      </c>
      <c r="MB47" s="13"/>
      <c r="MC47" s="13"/>
      <c r="MD47" s="13" t="s">
        <v>1906</v>
      </c>
      <c r="ME47" s="13"/>
      <c r="MF47" s="13" t="s">
        <v>710</v>
      </c>
      <c r="MH47" s="13" t="s">
        <v>2806</v>
      </c>
      <c r="MI47" s="13" t="s">
        <v>472</v>
      </c>
      <c r="MJ47" s="13"/>
      <c r="MK47" s="13"/>
      <c r="ML47" s="13" t="s">
        <v>2807</v>
      </c>
      <c r="MM47" s="13"/>
      <c r="MN47" s="13" t="s">
        <v>710</v>
      </c>
      <c r="MO47" s="13"/>
      <c r="MP47" s="13"/>
      <c r="MQ47" s="13"/>
      <c r="MR47" s="13" t="s">
        <v>466</v>
      </c>
      <c r="MS47" s="13"/>
      <c r="MT47" s="13"/>
      <c r="MU47" s="13"/>
      <c r="MV47" s="13"/>
      <c r="MW47" s="13"/>
      <c r="MX47" s="13"/>
      <c r="MY47" s="13" t="s">
        <v>630</v>
      </c>
      <c r="MZ47" s="13" t="s">
        <v>2808</v>
      </c>
      <c r="NA47" s="13" t="s">
        <v>2797</v>
      </c>
      <c r="NB47" s="13"/>
      <c r="NC47" s="13" t="s">
        <v>2809</v>
      </c>
      <c r="ND47" s="13"/>
      <c r="NE47" s="13"/>
      <c r="NF47" s="13"/>
      <c r="NG47" s="13"/>
      <c r="NH47" s="13"/>
      <c r="NI47" s="13"/>
      <c r="NJ47" s="13" t="s">
        <v>407</v>
      </c>
      <c r="NK47" s="13" t="s">
        <v>1364</v>
      </c>
      <c r="NL47" s="13"/>
      <c r="NM47" s="13"/>
      <c r="NN47" s="13"/>
      <c r="NO47" s="13"/>
      <c r="NP47" s="13" t="s">
        <v>408</v>
      </c>
      <c r="NQ47" s="13" t="s">
        <v>2739</v>
      </c>
      <c r="NR47" s="13"/>
      <c r="NS47" s="13"/>
      <c r="NT47" s="13"/>
      <c r="NU47" s="13"/>
      <c r="NV47" s="13"/>
      <c r="NW47" s="13"/>
      <c r="NX47" s="13" t="s">
        <v>472</v>
      </c>
      <c r="NY47" s="13" t="s">
        <v>428</v>
      </c>
      <c r="NZ47" s="13" t="s">
        <v>429</v>
      </c>
      <c r="OA47" s="13"/>
      <c r="OB47" s="13"/>
      <c r="OC47" s="13"/>
      <c r="OD47" s="13"/>
      <c r="OE47" s="13"/>
      <c r="OF47" s="13"/>
      <c r="OG47" s="13"/>
      <c r="OH47" s="13"/>
      <c r="OJ47" s="13"/>
      <c r="OK47" s="13"/>
      <c r="OL47" s="13"/>
      <c r="OM47" s="13"/>
    </row>
    <row r="48" customFormat="false" ht="15" hidden="false" customHeight="true" outlineLevel="0" collapsed="false">
      <c r="A48" s="13" t="s">
        <v>2810</v>
      </c>
      <c r="B48" s="13" t="s">
        <v>360</v>
      </c>
      <c r="C48" s="13" t="s">
        <v>2811</v>
      </c>
      <c r="D48" s="13" t="s">
        <v>2812</v>
      </c>
      <c r="E48" s="13" t="s">
        <v>2813</v>
      </c>
      <c r="F48" s="13" t="s">
        <v>360</v>
      </c>
      <c r="G48" s="13"/>
      <c r="H48" s="13"/>
      <c r="I48" s="13"/>
      <c r="J48" s="13"/>
      <c r="K48" s="13"/>
      <c r="L48" s="13" t="s">
        <v>2814</v>
      </c>
      <c r="M48" s="13"/>
      <c r="N48" s="13"/>
      <c r="O48" s="13"/>
      <c r="P48" s="13"/>
      <c r="R48" s="13" t="s">
        <v>897</v>
      </c>
      <c r="S48" s="13"/>
      <c r="T48" s="13" t="s">
        <v>2815</v>
      </c>
      <c r="U48" s="13" t="s">
        <v>1332</v>
      </c>
      <c r="V48" s="11" t="s">
        <v>2816</v>
      </c>
      <c r="W48" s="13" t="s">
        <v>2817</v>
      </c>
      <c r="X48" s="13" t="s">
        <v>2818</v>
      </c>
      <c r="Y48" s="13"/>
      <c r="Z48" s="13"/>
      <c r="AA48" s="13"/>
      <c r="AB48" s="13"/>
      <c r="AC48" s="13"/>
      <c r="AD48" s="13"/>
      <c r="AE48" s="11" t="s">
        <v>435</v>
      </c>
      <c r="AF48" s="11" t="s">
        <v>2819</v>
      </c>
      <c r="AG48" s="11" t="s">
        <v>2820</v>
      </c>
      <c r="AH48" s="13" t="s">
        <v>2821</v>
      </c>
      <c r="AI48" s="11" t="s">
        <v>2822</v>
      </c>
      <c r="AJ48" s="11" t="s">
        <v>2823</v>
      </c>
      <c r="AK48" s="13" t="s">
        <v>377</v>
      </c>
      <c r="AL48" s="13" t="s">
        <v>438</v>
      </c>
      <c r="AM48" s="11" t="s">
        <v>2824</v>
      </c>
      <c r="AN48" s="13" t="s">
        <v>2825</v>
      </c>
      <c r="AO48" s="11" t="s">
        <v>2826</v>
      </c>
      <c r="AP48" s="13"/>
      <c r="AQ48" s="13" t="s">
        <v>2827</v>
      </c>
      <c r="AR48" s="13"/>
      <c r="AS48" s="13" t="s">
        <v>2828</v>
      </c>
      <c r="AT48" s="11" t="s">
        <v>2829</v>
      </c>
      <c r="AU48" s="13"/>
      <c r="AV48" s="13"/>
      <c r="AW48" s="13" t="s">
        <v>2830</v>
      </c>
      <c r="AX48" s="13" t="s">
        <v>2831</v>
      </c>
      <c r="AY48" s="11" t="s">
        <v>2832</v>
      </c>
      <c r="AZ48" s="13" t="s">
        <v>438</v>
      </c>
      <c r="BA48" s="13" t="s">
        <v>2833</v>
      </c>
      <c r="BB48" s="11" t="s">
        <v>2834</v>
      </c>
      <c r="BD48" s="13" t="s">
        <v>2835</v>
      </c>
      <c r="BE48" s="13"/>
      <c r="BF48" s="13"/>
      <c r="BG48" s="11" t="s">
        <v>2836</v>
      </c>
      <c r="BH48" s="13" t="s">
        <v>2837</v>
      </c>
      <c r="BI48" s="13"/>
      <c r="BJ48" s="13" t="s">
        <v>2838</v>
      </c>
      <c r="BK48" s="11" t="s">
        <v>2839</v>
      </c>
      <c r="BL48" s="13" t="s">
        <v>472</v>
      </c>
      <c r="BM48" s="13"/>
      <c r="BN48" s="13"/>
      <c r="BO48" s="13"/>
      <c r="BP48" s="13" t="s">
        <v>472</v>
      </c>
      <c r="BQ48" s="13" t="s">
        <v>2840</v>
      </c>
      <c r="BR48" s="13" t="s">
        <v>360</v>
      </c>
      <c r="BS48" s="13" t="s">
        <v>2841</v>
      </c>
      <c r="BT48" s="13" t="s">
        <v>472</v>
      </c>
      <c r="BU48" s="13" t="s">
        <v>360</v>
      </c>
      <c r="BV48" s="13" t="s">
        <v>360</v>
      </c>
      <c r="BW48" s="13" t="s">
        <v>360</v>
      </c>
      <c r="BX48" s="13"/>
      <c r="BY48" s="13"/>
      <c r="BZ48" s="13"/>
      <c r="CA48" s="13"/>
      <c r="CB48" s="13"/>
      <c r="CC48" s="13"/>
      <c r="CD48" s="13" t="s">
        <v>855</v>
      </c>
      <c r="CE48" s="13"/>
      <c r="CF48" s="13" t="s">
        <v>77</v>
      </c>
      <c r="CG48" s="13"/>
      <c r="CH48" s="13"/>
      <c r="CI48" s="13"/>
      <c r="CJ48" s="13"/>
      <c r="CK48" s="13"/>
      <c r="CL48" s="13"/>
      <c r="CM48" s="13"/>
      <c r="CN48" s="13"/>
      <c r="CO48" s="13"/>
      <c r="CP48" s="13"/>
      <c r="CQ48" s="13"/>
      <c r="CR48" s="13"/>
      <c r="CS48" s="13"/>
      <c r="CT48" s="13"/>
      <c r="CU48" s="13"/>
      <c r="CV48" s="13"/>
      <c r="CW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t="s">
        <v>458</v>
      </c>
      <c r="EM48" s="13" t="s">
        <v>803</v>
      </c>
      <c r="EN48" s="13" t="s">
        <v>744</v>
      </c>
      <c r="EO48" s="13"/>
      <c r="EP48" s="13"/>
      <c r="EQ48" s="13"/>
      <c r="ER48" s="13" t="s">
        <v>2842</v>
      </c>
      <c r="ES48" s="11" t="s">
        <v>2843</v>
      </c>
      <c r="ET48" s="13" t="s">
        <v>516</v>
      </c>
      <c r="EU48" s="13"/>
      <c r="EV48" s="13" t="s">
        <v>1008</v>
      </c>
      <c r="EW48" s="13"/>
      <c r="EX48" s="13" t="s">
        <v>2844</v>
      </c>
      <c r="EY48" s="13" t="s">
        <v>2845</v>
      </c>
      <c r="EZ48" s="13" t="s">
        <v>2818</v>
      </c>
      <c r="FA48" s="13"/>
      <c r="FB48" s="13"/>
      <c r="FC48" s="11" t="s">
        <v>2846</v>
      </c>
      <c r="FD48" s="11" t="s">
        <v>2847</v>
      </c>
      <c r="FE48" s="13" t="s">
        <v>2848</v>
      </c>
      <c r="FF48" s="13" t="s">
        <v>112</v>
      </c>
      <c r="FG48" s="13"/>
      <c r="FH48" s="13" t="s">
        <v>403</v>
      </c>
      <c r="FJ48" s="13" t="s">
        <v>2849</v>
      </c>
      <c r="FK48" s="13"/>
      <c r="FL48" s="13" t="s">
        <v>2070</v>
      </c>
      <c r="FM48" s="13" t="s">
        <v>552</v>
      </c>
      <c r="FN48" s="13"/>
      <c r="FO48" s="13" t="s">
        <v>2850</v>
      </c>
      <c r="FP48" s="13" t="s">
        <v>550</v>
      </c>
      <c r="FQ48" s="13" t="s">
        <v>2851</v>
      </c>
      <c r="FR48" s="13" t="s">
        <v>472</v>
      </c>
      <c r="FS48" s="13" t="s">
        <v>2852</v>
      </c>
      <c r="FT48" s="13" t="n">
        <f aca="false">200</f>
        <v>200</v>
      </c>
      <c r="FU48" s="13"/>
      <c r="FV48" s="13"/>
      <c r="FW48" s="13"/>
      <c r="FX48" s="13" t="s">
        <v>77</v>
      </c>
      <c r="FY48" s="13" t="n">
        <f aca="false">420</f>
        <v>420</v>
      </c>
      <c r="FZ48" s="13" t="s">
        <v>2853</v>
      </c>
      <c r="GA48" s="11" t="s">
        <v>2854</v>
      </c>
      <c r="GB48" s="13" t="s">
        <v>2855</v>
      </c>
      <c r="GC48" s="13" t="s">
        <v>2856</v>
      </c>
      <c r="GD48" s="13"/>
      <c r="GE48" s="13" t="s">
        <v>1298</v>
      </c>
      <c r="GF48" s="13"/>
      <c r="GG48" s="13" t="s">
        <v>1210</v>
      </c>
      <c r="GH48" s="13" t="s">
        <v>2857</v>
      </c>
      <c r="GI48" s="13"/>
      <c r="GJ48" s="13" t="s">
        <v>518</v>
      </c>
      <c r="GK48" s="13" t="s">
        <v>575</v>
      </c>
      <c r="GL48" s="13" t="s">
        <v>456</v>
      </c>
      <c r="GM48" s="13" t="s">
        <v>553</v>
      </c>
      <c r="GN48" s="13" t="s">
        <v>1670</v>
      </c>
      <c r="GO48" s="13" t="s">
        <v>2858</v>
      </c>
      <c r="GP48" s="13" t="s">
        <v>408</v>
      </c>
      <c r="GQ48" s="13" t="s">
        <v>2859</v>
      </c>
      <c r="GR48" s="13"/>
      <c r="GS48" s="13" t="s">
        <v>2860</v>
      </c>
      <c r="GT48" s="13" t="s">
        <v>2861</v>
      </c>
      <c r="GU48" s="13"/>
      <c r="GV48" s="13" t="s">
        <v>984</v>
      </c>
      <c r="GW48" s="11" t="s">
        <v>2862</v>
      </c>
      <c r="GX48" s="13" t="s">
        <v>516</v>
      </c>
      <c r="GY48" s="13"/>
      <c r="GZ48" s="13" t="s">
        <v>2863</v>
      </c>
      <c r="HA48" s="13" t="s">
        <v>77</v>
      </c>
      <c r="HB48" s="13" t="s">
        <v>1264</v>
      </c>
      <c r="HC48" s="13" t="s">
        <v>618</v>
      </c>
      <c r="HD48" s="13"/>
      <c r="HE48" s="13" t="s">
        <v>499</v>
      </c>
      <c r="HF48" s="13" t="s">
        <v>553</v>
      </c>
      <c r="HG48" s="11" t="s">
        <v>2864</v>
      </c>
      <c r="HH48" s="13" t="s">
        <v>1116</v>
      </c>
      <c r="HI48" s="13" t="s">
        <v>409</v>
      </c>
      <c r="HJ48" s="13" t="s">
        <v>897</v>
      </c>
      <c r="HK48" s="13"/>
      <c r="HL48" s="13" t="s">
        <v>550</v>
      </c>
      <c r="HM48" s="13"/>
      <c r="HN48" s="13" t="s">
        <v>2865</v>
      </c>
      <c r="HO48" s="13"/>
      <c r="HP48" s="13"/>
      <c r="HQ48" s="13" t="s">
        <v>2866</v>
      </c>
      <c r="HS48" s="13" t="s">
        <v>2867</v>
      </c>
      <c r="HT48" s="13"/>
      <c r="HU48" s="13" t="s">
        <v>2398</v>
      </c>
      <c r="HV48" s="13" t="s">
        <v>2868</v>
      </c>
      <c r="HW48" s="13" t="s">
        <v>412</v>
      </c>
      <c r="HX48" s="13"/>
      <c r="HY48" s="13"/>
      <c r="HZ48" s="13"/>
      <c r="IA48" s="13"/>
      <c r="IB48" s="13"/>
      <c r="IC48" s="13"/>
      <c r="ID48" s="13"/>
      <c r="IE48" s="13"/>
      <c r="IF48" s="13"/>
      <c r="IG48" s="13"/>
      <c r="IH48" s="13"/>
      <c r="II48" s="13"/>
      <c r="IJ48" s="13"/>
      <c r="IK48" s="13"/>
      <c r="IL48" s="13"/>
      <c r="IM48" s="13"/>
      <c r="IN48" s="13"/>
      <c r="IO48" s="13" t="s">
        <v>79</v>
      </c>
      <c r="IP48" s="13"/>
      <c r="IQ48" s="13"/>
      <c r="IR48" s="13"/>
      <c r="IS48" s="13"/>
      <c r="IT48" s="13" t="s">
        <v>414</v>
      </c>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t="s">
        <v>78</v>
      </c>
      <c r="KA48" s="13"/>
      <c r="KB48" s="13"/>
      <c r="KC48" s="13"/>
      <c r="KD48" s="13"/>
      <c r="KE48" s="13"/>
      <c r="KF48" s="13"/>
      <c r="KG48" s="13"/>
      <c r="KH48" s="13"/>
      <c r="KI48" s="13"/>
      <c r="KJ48" s="13" t="s">
        <v>2869</v>
      </c>
      <c r="KK48" s="13"/>
      <c r="KL48" s="11" t="s">
        <v>2870</v>
      </c>
      <c r="KM48" s="13"/>
      <c r="KN48" s="13"/>
      <c r="KO48" s="13"/>
      <c r="KP48" s="13" t="s">
        <v>550</v>
      </c>
      <c r="KQ48" s="13"/>
      <c r="KR48" s="11" t="s">
        <v>2871</v>
      </c>
      <c r="KS48" s="13"/>
      <c r="KT48" s="12" t="s">
        <v>1555</v>
      </c>
      <c r="KU48" s="13"/>
      <c r="KV48" s="13" t="s">
        <v>2872</v>
      </c>
      <c r="KW48" s="13"/>
      <c r="KX48" s="13" t="s">
        <v>575</v>
      </c>
      <c r="KY48" s="13"/>
      <c r="KZ48" s="13" t="n">
        <f aca="false">10</f>
        <v>10</v>
      </c>
      <c r="LA48" s="13"/>
      <c r="LB48" s="13" t="s">
        <v>1670</v>
      </c>
      <c r="LC48" s="13"/>
      <c r="LD48" s="13" t="s">
        <v>713</v>
      </c>
      <c r="LE48" s="13"/>
      <c r="LF48" s="13"/>
      <c r="LG48" s="13"/>
      <c r="LH48" s="13"/>
      <c r="LI48" s="13"/>
      <c r="LJ48" s="13" t="s">
        <v>989</v>
      </c>
      <c r="LK48" s="13"/>
      <c r="LL48" s="13" t="s">
        <v>2873</v>
      </c>
      <c r="LM48" s="13" t="s">
        <v>472</v>
      </c>
      <c r="LN48" s="13" t="s">
        <v>1300</v>
      </c>
      <c r="LO48" s="13"/>
      <c r="LP48" s="13"/>
      <c r="LQ48" s="13" t="s">
        <v>552</v>
      </c>
      <c r="LR48" s="13"/>
      <c r="LS48" s="13" t="s">
        <v>2874</v>
      </c>
      <c r="LT48" s="13" t="s">
        <v>2875</v>
      </c>
      <c r="LU48" s="13"/>
      <c r="LV48" s="13"/>
      <c r="LW48" s="13"/>
      <c r="LX48" s="13"/>
      <c r="LY48" s="13" t="s">
        <v>2876</v>
      </c>
      <c r="LZ48" s="11" t="s">
        <v>2877</v>
      </c>
      <c r="MA48" s="13" t="s">
        <v>2398</v>
      </c>
      <c r="MB48" s="13" t="s">
        <v>713</v>
      </c>
      <c r="MC48" s="13"/>
      <c r="MD48" s="13" t="s">
        <v>2878</v>
      </c>
      <c r="ME48" s="13"/>
      <c r="MF48" s="13"/>
      <c r="MH48" s="13"/>
      <c r="MI48" s="13"/>
      <c r="MJ48" s="13"/>
      <c r="MK48" s="13" t="s">
        <v>2879</v>
      </c>
      <c r="ML48" s="13" t="s">
        <v>2880</v>
      </c>
      <c r="MM48" s="13"/>
      <c r="MN48" s="13" t="s">
        <v>2881</v>
      </c>
      <c r="MO48" s="13" t="s">
        <v>2882</v>
      </c>
      <c r="MP48" s="13" t="s">
        <v>2883</v>
      </c>
      <c r="MQ48" s="13"/>
      <c r="MR48" s="11" t="s">
        <v>2884</v>
      </c>
      <c r="MS48" s="13" t="s">
        <v>2885</v>
      </c>
      <c r="MT48" s="13"/>
      <c r="MU48" s="13"/>
      <c r="MV48" s="13" t="s">
        <v>472</v>
      </c>
      <c r="MW48" s="13"/>
      <c r="MX48" s="13"/>
      <c r="MY48" s="13" t="s">
        <v>2151</v>
      </c>
      <c r="MZ48" s="13"/>
      <c r="NA48" s="13"/>
      <c r="NB48" s="13"/>
      <c r="NC48" s="13"/>
      <c r="ND48" s="13"/>
      <c r="NE48" s="13" t="s">
        <v>2886</v>
      </c>
      <c r="NF48" s="13" t="s">
        <v>2887</v>
      </c>
      <c r="NG48" s="13"/>
      <c r="NH48" s="13" t="s">
        <v>472</v>
      </c>
      <c r="NI48" s="13"/>
      <c r="NJ48" s="11" t="s">
        <v>2888</v>
      </c>
      <c r="NK48" s="13" t="s">
        <v>2889</v>
      </c>
      <c r="NL48" s="13"/>
      <c r="NM48" s="13"/>
      <c r="NN48" s="13"/>
      <c r="NO48" s="13"/>
      <c r="NP48" s="13" t="s">
        <v>408</v>
      </c>
      <c r="NQ48" s="13" t="s">
        <v>2890</v>
      </c>
      <c r="NR48" s="13"/>
      <c r="NS48" s="13"/>
      <c r="NT48" s="13"/>
      <c r="NU48" s="13"/>
      <c r="NV48" s="13"/>
      <c r="NW48" s="13" t="s">
        <v>2887</v>
      </c>
      <c r="NX48" s="13" t="s">
        <v>472</v>
      </c>
      <c r="NY48" s="13" t="s">
        <v>428</v>
      </c>
      <c r="NZ48" s="11" t="s">
        <v>2891</v>
      </c>
      <c r="OA48" s="13" t="s">
        <v>2892</v>
      </c>
      <c r="OB48" s="13"/>
      <c r="OC48" s="13" t="s">
        <v>897</v>
      </c>
      <c r="OD48" s="13" t="s">
        <v>1758</v>
      </c>
      <c r="OE48" s="13"/>
      <c r="OF48" s="13" t="n">
        <f aca="false">1215</f>
        <v>1215</v>
      </c>
      <c r="OG48" s="13"/>
      <c r="OH48" s="13"/>
      <c r="OJ48" s="13" t="s">
        <v>2893</v>
      </c>
      <c r="OK48" s="13"/>
      <c r="OL48" s="13"/>
      <c r="OM48" s="13"/>
    </row>
    <row r="49" customFormat="false" ht="14.25" hidden="false" customHeight="true" outlineLevel="0" collapsed="false">
      <c r="A49" s="13" t="s">
        <v>2894</v>
      </c>
      <c r="B49" s="13" t="s">
        <v>360</v>
      </c>
      <c r="C49" s="13" t="s">
        <v>2895</v>
      </c>
      <c r="D49" s="13" t="s">
        <v>2896</v>
      </c>
      <c r="E49" s="13" t="s">
        <v>2897</v>
      </c>
      <c r="F49" s="11" t="s">
        <v>1078</v>
      </c>
      <c r="G49" s="13"/>
      <c r="H49" s="13"/>
      <c r="I49" s="13"/>
      <c r="J49" s="13"/>
      <c r="K49" s="13"/>
      <c r="L49" s="13"/>
      <c r="M49" s="13"/>
      <c r="N49" s="13"/>
      <c r="O49" s="13"/>
      <c r="P49" s="13"/>
      <c r="R49" s="13" t="s">
        <v>2898</v>
      </c>
      <c r="S49" s="13"/>
      <c r="T49" s="13" t="s">
        <v>371</v>
      </c>
      <c r="U49" s="13"/>
      <c r="V49" s="13"/>
      <c r="W49" s="13"/>
      <c r="X49" s="13"/>
      <c r="Y49" s="13"/>
      <c r="Z49" s="13"/>
      <c r="AA49" s="13"/>
      <c r="AB49" s="13"/>
      <c r="AC49" s="13" t="s">
        <v>2898</v>
      </c>
      <c r="AD49" s="13"/>
      <c r="AE49" s="13" t="s">
        <v>1146</v>
      </c>
      <c r="AF49" s="11" t="s">
        <v>2899</v>
      </c>
      <c r="AG49" s="11" t="s">
        <v>2900</v>
      </c>
      <c r="AH49" s="13"/>
      <c r="AI49" s="13" t="s">
        <v>375</v>
      </c>
      <c r="AJ49" s="13" t="s">
        <v>376</v>
      </c>
      <c r="AK49" s="13" t="s">
        <v>437</v>
      </c>
      <c r="AL49" s="13" t="s">
        <v>1634</v>
      </c>
      <c r="AM49" s="11" t="s">
        <v>2901</v>
      </c>
      <c r="AN49" s="13"/>
      <c r="AO49" s="13"/>
      <c r="AP49" s="13"/>
      <c r="AQ49" s="13"/>
      <c r="AR49" s="13"/>
      <c r="AS49" s="13"/>
      <c r="AT49" s="11" t="s">
        <v>2902</v>
      </c>
      <c r="AU49" s="11" t="s">
        <v>2903</v>
      </c>
      <c r="AV49" s="13"/>
      <c r="AW49" s="13" t="s">
        <v>375</v>
      </c>
      <c r="AX49" s="13"/>
      <c r="AY49" s="13" t="s">
        <v>437</v>
      </c>
      <c r="AZ49" s="13" t="s">
        <v>2904</v>
      </c>
      <c r="BA49" s="11" t="s">
        <v>2905</v>
      </c>
      <c r="BB49" s="13" t="s">
        <v>2906</v>
      </c>
      <c r="BD49" s="13"/>
      <c r="BE49" s="11" t="s">
        <v>2907</v>
      </c>
      <c r="BF49" s="13"/>
      <c r="BG49" s="13" t="s">
        <v>2629</v>
      </c>
      <c r="BH49" s="11" t="s">
        <v>2908</v>
      </c>
      <c r="BI49" s="13"/>
      <c r="BJ49" s="13"/>
      <c r="BK49" s="13" t="s">
        <v>853</v>
      </c>
      <c r="BL49" s="13"/>
      <c r="BM49" s="13"/>
      <c r="BN49" s="13"/>
      <c r="BO49" s="13"/>
      <c r="BP49" s="13"/>
      <c r="BQ49" s="13" t="s">
        <v>360</v>
      </c>
      <c r="BR49" s="13" t="s">
        <v>360</v>
      </c>
      <c r="BS49" s="13"/>
      <c r="BT49" s="13"/>
      <c r="BU49" s="13" t="s">
        <v>2909</v>
      </c>
      <c r="BV49" s="13" t="s">
        <v>360</v>
      </c>
      <c r="BW49" s="13" t="s">
        <v>360</v>
      </c>
      <c r="BX49" s="13"/>
      <c r="BY49" s="13"/>
      <c r="BZ49" s="13"/>
      <c r="CA49" s="13"/>
      <c r="CB49" s="13"/>
      <c r="CC49" s="13"/>
      <c r="CD49" s="13"/>
      <c r="CE49" s="13"/>
      <c r="CF49" s="13" t="s">
        <v>448</v>
      </c>
      <c r="CG49" s="13" t="s">
        <v>2910</v>
      </c>
      <c r="CH49" s="13"/>
      <c r="CI49" s="13"/>
      <c r="CJ49" s="13"/>
      <c r="CK49" s="13"/>
      <c r="CL49" s="13"/>
      <c r="CM49" s="13"/>
      <c r="CN49" s="13"/>
      <c r="CO49" s="13"/>
      <c r="CP49" s="13"/>
      <c r="CQ49" s="13"/>
      <c r="CR49" s="13"/>
      <c r="CS49" s="13"/>
      <c r="CT49" s="13"/>
      <c r="CU49" s="13"/>
      <c r="CV49" s="13"/>
      <c r="CW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t="s">
        <v>798</v>
      </c>
      <c r="DX49" s="13"/>
      <c r="DY49" s="13"/>
      <c r="DZ49" s="13"/>
      <c r="EA49" s="13" t="s">
        <v>2910</v>
      </c>
      <c r="EB49" s="13"/>
      <c r="EC49" s="13"/>
      <c r="ED49" s="11" t="s">
        <v>2911</v>
      </c>
      <c r="EE49" s="13"/>
      <c r="EF49" s="13"/>
      <c r="EG49" s="13"/>
      <c r="EH49" s="13"/>
      <c r="EI49" s="13"/>
      <c r="EJ49" s="13"/>
      <c r="EK49" s="13"/>
      <c r="EL49" s="13"/>
      <c r="EM49" s="13" t="s">
        <v>664</v>
      </c>
      <c r="EN49" s="13" t="s">
        <v>744</v>
      </c>
      <c r="EO49" s="13"/>
      <c r="EP49" s="13"/>
      <c r="EQ49" s="13"/>
      <c r="ER49" s="13"/>
      <c r="ES49" s="11" t="s">
        <v>2912</v>
      </c>
      <c r="ET49" s="13"/>
      <c r="EU49" s="13"/>
      <c r="EV49" s="13"/>
      <c r="EW49" s="13"/>
      <c r="EX49" s="13"/>
      <c r="EY49" s="13"/>
      <c r="EZ49" s="13"/>
      <c r="FA49" s="13"/>
      <c r="FB49" s="13"/>
      <c r="FC49" s="13"/>
      <c r="FD49" s="13"/>
      <c r="FE49" s="13"/>
      <c r="FF49" s="13" t="s">
        <v>112</v>
      </c>
      <c r="FG49" s="13"/>
      <c r="FH49" s="13" t="s">
        <v>403</v>
      </c>
      <c r="FJ49" s="13" t="s">
        <v>2913</v>
      </c>
      <c r="FK49" s="13"/>
      <c r="FL49" s="13"/>
      <c r="FM49" s="13" t="s">
        <v>618</v>
      </c>
      <c r="FN49" s="13"/>
      <c r="FO49" s="13"/>
      <c r="FP49" s="13"/>
      <c r="FQ49" s="13"/>
      <c r="FR49" s="13"/>
      <c r="FS49" s="13" t="s">
        <v>493</v>
      </c>
      <c r="FT49" s="13"/>
      <c r="FU49" s="13"/>
      <c r="FV49" s="13"/>
      <c r="FW49" s="13"/>
      <c r="FX49" s="13" t="n">
        <f aca="false">4712</f>
        <v>4712</v>
      </c>
      <c r="FY49" s="11" t="s">
        <v>2914</v>
      </c>
      <c r="FZ49" s="13"/>
      <c r="GA49" s="13" t="s">
        <v>614</v>
      </c>
      <c r="GB49" s="13" t="s">
        <v>618</v>
      </c>
      <c r="GC49" s="13"/>
      <c r="GD49" s="13"/>
      <c r="GE49" s="13" t="s">
        <v>1080</v>
      </c>
      <c r="GF49" s="13"/>
      <c r="GG49" s="13"/>
      <c r="GH49" s="13"/>
      <c r="GI49" s="13"/>
      <c r="GJ49" s="13"/>
      <c r="GK49" s="13"/>
      <c r="GL49" s="13" t="s">
        <v>456</v>
      </c>
      <c r="GM49" s="13" t="s">
        <v>713</v>
      </c>
      <c r="GN49" s="13"/>
      <c r="GO49" s="13"/>
      <c r="GP49" s="13" t="s">
        <v>408</v>
      </c>
      <c r="GQ49" s="13"/>
      <c r="GR49" s="13"/>
      <c r="GS49" s="13"/>
      <c r="GT49" s="13"/>
      <c r="GU49" s="13"/>
      <c r="GV49" s="13"/>
      <c r="GW49" s="13"/>
      <c r="GX49" s="13"/>
      <c r="GY49" s="13"/>
      <c r="GZ49" s="13"/>
      <c r="HA49" s="13" t="s">
        <v>77</v>
      </c>
      <c r="HB49" s="13"/>
      <c r="HC49" s="13"/>
      <c r="HD49" s="13"/>
      <c r="HE49" s="13"/>
      <c r="HF49" s="13"/>
      <c r="HG49" s="13"/>
      <c r="HH49" s="13" t="s">
        <v>408</v>
      </c>
      <c r="HI49" s="13"/>
      <c r="HJ49" s="13"/>
      <c r="HK49" s="13"/>
      <c r="HL49" s="13"/>
      <c r="HM49" s="13"/>
      <c r="HN49" s="13"/>
      <c r="HO49" s="13"/>
      <c r="HP49" s="13"/>
      <c r="HQ49" s="13"/>
      <c r="HS49" s="13"/>
      <c r="HT49" s="13"/>
      <c r="HU49" s="13"/>
      <c r="HV49" s="13"/>
      <c r="HW49" s="13" t="s">
        <v>412</v>
      </c>
      <c r="HX49" s="13"/>
      <c r="HY49" s="13"/>
      <c r="HZ49" s="13"/>
      <c r="IA49" s="13"/>
      <c r="IB49" s="13"/>
      <c r="IC49" s="13"/>
      <c r="ID49" s="13"/>
      <c r="IE49" s="13"/>
      <c r="IF49" s="13"/>
      <c r="IG49" s="13" t="s">
        <v>623</v>
      </c>
      <c r="IH49" s="13"/>
      <c r="II49" s="13"/>
      <c r="IJ49" s="13"/>
      <c r="IK49" s="13"/>
      <c r="IL49" s="13"/>
      <c r="IM49" s="13"/>
      <c r="IN49" s="13"/>
      <c r="IO49" s="13" t="s">
        <v>550</v>
      </c>
      <c r="IP49" s="13"/>
      <c r="IQ49" s="13"/>
      <c r="IR49" s="13"/>
      <c r="IS49" s="13"/>
      <c r="IT49" s="13" t="s">
        <v>74</v>
      </c>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t="s">
        <v>2915</v>
      </c>
      <c r="JV49" s="13"/>
      <c r="JW49" s="13" t="s">
        <v>2916</v>
      </c>
      <c r="JX49" s="13"/>
      <c r="JY49" s="13"/>
      <c r="JZ49" s="13" t="s">
        <v>78</v>
      </c>
      <c r="KA49" s="13"/>
      <c r="KB49" s="13"/>
      <c r="KC49" s="13"/>
      <c r="KD49" s="13"/>
      <c r="KE49" s="13"/>
      <c r="KF49" s="13"/>
      <c r="KG49" s="13"/>
      <c r="KH49" s="13" t="s">
        <v>2917</v>
      </c>
      <c r="KI49" s="13"/>
      <c r="KJ49" s="13"/>
      <c r="KK49" s="13"/>
      <c r="KL49" s="13"/>
      <c r="KM49" s="13"/>
      <c r="KN49" s="13"/>
      <c r="KO49" s="13"/>
      <c r="KP49" s="13"/>
      <c r="KQ49" s="13"/>
      <c r="KR49" s="13" t="s">
        <v>2918</v>
      </c>
      <c r="KS49" s="13"/>
      <c r="KT49" s="13" t="s">
        <v>618</v>
      </c>
      <c r="KU49" s="13"/>
      <c r="KV49" s="13"/>
      <c r="KW49" s="13"/>
      <c r="KX49" s="13"/>
      <c r="KY49" s="13"/>
      <c r="KZ49" s="13"/>
      <c r="LA49" s="13"/>
      <c r="LB49" s="13" t="s">
        <v>2919</v>
      </c>
      <c r="LC49" s="13"/>
      <c r="LD49" s="13" t="s">
        <v>2920</v>
      </c>
      <c r="LE49" s="13"/>
      <c r="LF49" s="13"/>
      <c r="LG49" s="13"/>
      <c r="LH49" s="13"/>
      <c r="LI49" s="13"/>
      <c r="LJ49" s="13"/>
      <c r="LK49" s="13"/>
      <c r="LL49" s="13"/>
      <c r="LM49" s="13"/>
      <c r="LN49" s="13" t="s">
        <v>985</v>
      </c>
      <c r="LO49" s="13"/>
      <c r="LP49" s="11" t="s">
        <v>2921</v>
      </c>
      <c r="LQ49" s="13"/>
      <c r="LR49" s="13"/>
      <c r="LS49" s="13"/>
      <c r="LT49" s="13"/>
      <c r="LU49" s="13"/>
      <c r="LV49" s="13"/>
      <c r="LW49" s="13"/>
      <c r="LX49" s="13"/>
      <c r="LY49" s="13" t="s">
        <v>2922</v>
      </c>
      <c r="LZ49" s="13"/>
      <c r="MA49" s="13" t="s">
        <v>2923</v>
      </c>
      <c r="MB49" s="13"/>
      <c r="MC49" s="13" t="s">
        <v>2320</v>
      </c>
      <c r="MD49" s="13"/>
      <c r="ME49" s="13"/>
      <c r="MF49" s="13" t="s">
        <v>2924</v>
      </c>
      <c r="MH49" s="13"/>
      <c r="MI49" s="13"/>
      <c r="MJ49" s="13"/>
      <c r="MK49" s="13"/>
      <c r="ML49" s="13"/>
      <c r="MM49" s="13"/>
      <c r="MN49" s="13" t="s">
        <v>2925</v>
      </c>
      <c r="MO49" s="13"/>
      <c r="MP49" s="13"/>
      <c r="MQ49" s="13"/>
      <c r="MR49" s="13" t="s">
        <v>466</v>
      </c>
      <c r="MS49" s="13"/>
      <c r="MT49" s="13" t="s">
        <v>709</v>
      </c>
      <c r="MU49" s="13"/>
      <c r="MV49" s="13"/>
      <c r="MW49" s="13" t="s">
        <v>2926</v>
      </c>
      <c r="MX49" s="13"/>
      <c r="MY49" s="11" t="s">
        <v>2927</v>
      </c>
      <c r="MZ49" s="13" t="s">
        <v>2928</v>
      </c>
      <c r="NA49" s="13"/>
      <c r="NB49" s="13"/>
      <c r="NC49" s="13" t="s">
        <v>2929</v>
      </c>
      <c r="ND49" s="13"/>
      <c r="NE49" s="11" t="s">
        <v>2930</v>
      </c>
      <c r="NF49" s="13"/>
      <c r="NG49" s="13"/>
      <c r="NH49" s="13"/>
      <c r="NI49" s="11" t="s">
        <v>2931</v>
      </c>
      <c r="NJ49" s="13" t="s">
        <v>456</v>
      </c>
      <c r="NK49" s="11" t="s">
        <v>2932</v>
      </c>
      <c r="NL49" s="13" t="s">
        <v>2933</v>
      </c>
      <c r="NM49" s="13"/>
      <c r="NN49" s="13"/>
      <c r="NO49" s="13"/>
      <c r="NP49" s="13" t="s">
        <v>408</v>
      </c>
      <c r="NQ49" s="13"/>
      <c r="NR49" s="13"/>
      <c r="NS49" s="13"/>
      <c r="NT49" s="13"/>
      <c r="NU49" s="13"/>
      <c r="NV49" s="13"/>
      <c r="NW49" s="13"/>
      <c r="NX49" s="13" t="s">
        <v>472</v>
      </c>
      <c r="NY49" s="13" t="s">
        <v>428</v>
      </c>
      <c r="NZ49" s="13" t="s">
        <v>513</v>
      </c>
      <c r="OA49" s="13"/>
      <c r="OB49" s="13"/>
      <c r="OC49" s="13"/>
      <c r="OD49" s="13"/>
      <c r="OE49" s="13"/>
      <c r="OF49" s="13"/>
      <c r="OG49" s="13"/>
      <c r="OH49" s="13"/>
      <c r="OJ49" s="13"/>
      <c r="OK49" s="13"/>
      <c r="OL49" s="13"/>
      <c r="OM49" s="13"/>
    </row>
    <row r="50" customFormat="false" ht="15" hidden="false" customHeight="true" outlineLevel="0" collapsed="false">
      <c r="A50" s="11" t="s">
        <v>2934</v>
      </c>
      <c r="B50" s="13" t="s">
        <v>360</v>
      </c>
      <c r="C50" s="13" t="s">
        <v>2935</v>
      </c>
      <c r="D50" s="13" t="s">
        <v>2936</v>
      </c>
      <c r="E50" s="13" t="s">
        <v>2937</v>
      </c>
      <c r="F50" s="13" t="s">
        <v>2938</v>
      </c>
      <c r="G50" s="13" t="s">
        <v>516</v>
      </c>
      <c r="H50" s="11" t="s">
        <v>2939</v>
      </c>
      <c r="I50" s="13" t="s">
        <v>2940</v>
      </c>
      <c r="J50" s="13" t="s">
        <v>2941</v>
      </c>
      <c r="K50" s="13"/>
      <c r="L50" s="13"/>
      <c r="M50" s="13"/>
      <c r="N50" s="13" t="s">
        <v>472</v>
      </c>
      <c r="O50" s="13"/>
      <c r="P50" s="13"/>
      <c r="R50" s="13" t="s">
        <v>568</v>
      </c>
      <c r="S50" s="13"/>
      <c r="T50" s="13" t="s">
        <v>371</v>
      </c>
      <c r="U50" s="13"/>
      <c r="V50" s="13"/>
      <c r="W50" s="13"/>
      <c r="X50" s="13"/>
      <c r="Y50" s="13"/>
      <c r="Z50" s="13"/>
      <c r="AA50" s="13"/>
      <c r="AB50" s="13"/>
      <c r="AC50" s="13"/>
      <c r="AD50" s="13"/>
      <c r="AE50" s="11" t="s">
        <v>372</v>
      </c>
      <c r="AF50" s="11" t="s">
        <v>2942</v>
      </c>
      <c r="AG50" s="11" t="s">
        <v>483</v>
      </c>
      <c r="AH50" s="13"/>
      <c r="AI50" s="13" t="s">
        <v>375</v>
      </c>
      <c r="AJ50" s="13" t="s">
        <v>376</v>
      </c>
      <c r="AK50" s="13" t="s">
        <v>437</v>
      </c>
      <c r="AL50" s="13" t="s">
        <v>932</v>
      </c>
      <c r="AM50" s="11" t="s">
        <v>2943</v>
      </c>
      <c r="AN50" s="13"/>
      <c r="AO50" s="13"/>
      <c r="AP50" s="13"/>
      <c r="AQ50" s="13"/>
      <c r="AR50" s="13"/>
      <c r="AS50" s="13"/>
      <c r="AT50" s="11" t="s">
        <v>482</v>
      </c>
      <c r="AU50" s="11" t="s">
        <v>483</v>
      </c>
      <c r="AV50" s="13"/>
      <c r="AW50" s="13" t="s">
        <v>375</v>
      </c>
      <c r="AX50" s="13"/>
      <c r="AY50" s="13" t="s">
        <v>437</v>
      </c>
      <c r="AZ50" s="13" t="s">
        <v>2944</v>
      </c>
      <c r="BA50" s="13" t="s">
        <v>2945</v>
      </c>
      <c r="BB50" s="13" t="s">
        <v>2946</v>
      </c>
      <c r="BD50" s="13" t="s">
        <v>2947</v>
      </c>
      <c r="BE50" s="13"/>
      <c r="BF50" s="13"/>
      <c r="BG50" s="13" t="s">
        <v>2941</v>
      </c>
      <c r="BH50" s="13" t="s">
        <v>2948</v>
      </c>
      <c r="BI50" s="13"/>
      <c r="BJ50" s="13"/>
      <c r="BK50" s="13"/>
      <c r="BL50" s="13"/>
      <c r="BM50" s="13"/>
      <c r="BN50" s="13"/>
      <c r="BO50" s="13"/>
      <c r="BP50" s="13"/>
      <c r="BQ50" s="13" t="s">
        <v>360</v>
      </c>
      <c r="BR50" s="13" t="s">
        <v>360</v>
      </c>
      <c r="BS50" s="13"/>
      <c r="BT50" s="13"/>
      <c r="BU50" s="13" t="s">
        <v>360</v>
      </c>
      <c r="BV50" s="13" t="s">
        <v>360</v>
      </c>
      <c r="BW50" s="13" t="s">
        <v>360</v>
      </c>
      <c r="BX50" s="13"/>
      <c r="BY50" s="13"/>
      <c r="BZ50" s="13"/>
      <c r="CA50" s="13"/>
      <c r="CB50" s="13"/>
      <c r="CC50" s="13"/>
      <c r="CD50" s="13" t="s">
        <v>855</v>
      </c>
      <c r="CE50" s="13"/>
      <c r="CF50" s="13" t="s">
        <v>77</v>
      </c>
      <c r="CG50" s="13"/>
      <c r="CH50" s="13"/>
      <c r="CI50" s="13"/>
      <c r="CJ50" s="13"/>
      <c r="CK50" s="13"/>
      <c r="CL50" s="13"/>
      <c r="CM50" s="13"/>
      <c r="CN50" s="13"/>
      <c r="CO50" s="13"/>
      <c r="CP50" s="13"/>
      <c r="CQ50" s="13"/>
      <c r="CR50" s="13"/>
      <c r="CS50" s="13"/>
      <c r="CT50" s="13"/>
      <c r="CU50" s="13"/>
      <c r="CV50" s="13"/>
      <c r="CW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t="s">
        <v>2949</v>
      </c>
      <c r="EN50" s="13" t="s">
        <v>400</v>
      </c>
      <c r="EO50" s="13"/>
      <c r="EP50" s="13"/>
      <c r="EQ50" s="13"/>
      <c r="ER50" s="13"/>
      <c r="ES50" s="11" t="s">
        <v>2950</v>
      </c>
      <c r="ET50" s="13"/>
      <c r="EU50" s="13"/>
      <c r="EV50" s="13"/>
      <c r="EW50" s="13"/>
      <c r="EX50" s="13"/>
      <c r="EY50" s="13"/>
      <c r="EZ50" s="13"/>
      <c r="FA50" s="13"/>
      <c r="FB50" s="13"/>
      <c r="FC50" s="13"/>
      <c r="FD50" s="13"/>
      <c r="FE50" s="13"/>
      <c r="FF50" s="13" t="s">
        <v>112</v>
      </c>
      <c r="FG50" s="13"/>
      <c r="FH50" s="13" t="s">
        <v>403</v>
      </c>
      <c r="FJ50" s="13" t="s">
        <v>2951</v>
      </c>
      <c r="FK50" s="13"/>
      <c r="FL50" s="13"/>
      <c r="FM50" s="13"/>
      <c r="FN50" s="13"/>
      <c r="FO50" s="13" t="s">
        <v>2952</v>
      </c>
      <c r="FP50" s="13"/>
      <c r="FQ50" s="13"/>
      <c r="FR50" s="13"/>
      <c r="FS50" s="13"/>
      <c r="FT50" s="13" t="s">
        <v>2115</v>
      </c>
      <c r="FU50" s="13"/>
      <c r="FV50" s="13"/>
      <c r="FW50" s="13"/>
      <c r="FX50" s="13" t="s">
        <v>77</v>
      </c>
      <c r="FY50" s="13"/>
      <c r="FZ50" s="13" t="s">
        <v>1403</v>
      </c>
      <c r="GA50" s="13" t="s">
        <v>407</v>
      </c>
      <c r="GB50" s="13"/>
      <c r="GC50" s="13"/>
      <c r="GD50" s="13"/>
      <c r="GE50" s="13"/>
      <c r="GF50" s="13"/>
      <c r="GG50" s="13"/>
      <c r="GH50" s="13"/>
      <c r="GI50" s="13"/>
      <c r="GJ50" s="13"/>
      <c r="GK50" s="13"/>
      <c r="GL50" s="13" t="s">
        <v>407</v>
      </c>
      <c r="GM50" s="13" t="s">
        <v>2953</v>
      </c>
      <c r="GN50" s="13"/>
      <c r="GO50" s="13" t="s">
        <v>2954</v>
      </c>
      <c r="GP50" s="13" t="s">
        <v>408</v>
      </c>
      <c r="GQ50" s="13"/>
      <c r="GR50" s="13"/>
      <c r="GS50" s="13"/>
      <c r="GT50" s="13"/>
      <c r="GU50" s="13"/>
      <c r="GV50" s="13"/>
      <c r="GW50" s="13"/>
      <c r="GX50" s="13"/>
      <c r="GY50" s="13"/>
      <c r="GZ50" s="13"/>
      <c r="HA50" s="13"/>
      <c r="HB50" s="13"/>
      <c r="HC50" s="13"/>
      <c r="HD50" s="13"/>
      <c r="HE50" s="13" t="s">
        <v>2955</v>
      </c>
      <c r="HF50" s="13" t="n">
        <f aca="false">3452</f>
        <v>3452</v>
      </c>
      <c r="HG50" s="13"/>
      <c r="HH50" s="13" t="s">
        <v>408</v>
      </c>
      <c r="HI50" s="13" t="s">
        <v>2956</v>
      </c>
      <c r="HJ50" s="13"/>
      <c r="HK50" s="13"/>
      <c r="HL50" s="13"/>
      <c r="HM50" s="13"/>
      <c r="HN50" s="13" t="s">
        <v>2957</v>
      </c>
      <c r="HO50" s="13"/>
      <c r="HP50" s="13"/>
      <c r="HQ50" s="13"/>
      <c r="HS50" s="13"/>
      <c r="HT50" s="13"/>
      <c r="HU50" s="13"/>
      <c r="HV50" s="13"/>
      <c r="HW50" s="13" t="s">
        <v>412</v>
      </c>
      <c r="HX50" s="13"/>
      <c r="HY50" s="13"/>
      <c r="HZ50" s="13"/>
      <c r="IA50" s="13"/>
      <c r="IB50" s="13"/>
      <c r="IC50" s="13"/>
      <c r="ID50" s="13"/>
      <c r="IE50" s="13"/>
      <c r="IF50" s="13"/>
      <c r="IG50" s="13" t="s">
        <v>623</v>
      </c>
      <c r="IH50" s="13"/>
      <c r="II50" s="13"/>
      <c r="IJ50" s="13"/>
      <c r="IK50" s="13"/>
      <c r="IL50" s="13"/>
      <c r="IM50" s="13"/>
      <c r="IN50" s="13"/>
      <c r="IO50" s="13" t="s">
        <v>550</v>
      </c>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t="s">
        <v>2958</v>
      </c>
      <c r="JV50" s="13"/>
      <c r="JW50" s="13" t="s">
        <v>2726</v>
      </c>
      <c r="JX50" s="13"/>
      <c r="JY50" s="13"/>
      <c r="JZ50" s="13" t="s">
        <v>78</v>
      </c>
      <c r="KA50" s="13"/>
      <c r="KB50" s="13" t="s">
        <v>2959</v>
      </c>
      <c r="KC50" s="13"/>
      <c r="KD50" s="13"/>
      <c r="KE50" s="13"/>
      <c r="KF50" s="13"/>
      <c r="KG50" s="13"/>
      <c r="KH50" s="11" t="s">
        <v>2960</v>
      </c>
      <c r="KI50" s="13"/>
      <c r="KJ50" s="13" t="s">
        <v>958</v>
      </c>
      <c r="KK50" s="13"/>
      <c r="KL50" s="13" t="s">
        <v>2961</v>
      </c>
      <c r="KM50" s="13"/>
      <c r="KN50" s="13"/>
      <c r="KO50" s="13"/>
      <c r="KP50" s="13" t="s">
        <v>2962</v>
      </c>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t="s">
        <v>2963</v>
      </c>
      <c r="LY50" s="13"/>
      <c r="LZ50" s="13" t="s">
        <v>2964</v>
      </c>
      <c r="MA50" s="13" t="s">
        <v>708</v>
      </c>
      <c r="MB50" s="13"/>
      <c r="MC50" s="13"/>
      <c r="MD50" s="13"/>
      <c r="ME50" s="13"/>
      <c r="MF50" s="13" t="s">
        <v>2965</v>
      </c>
      <c r="MH50" s="13" t="s">
        <v>833</v>
      </c>
      <c r="MI50" s="13"/>
      <c r="MJ50" s="13"/>
      <c r="MK50" s="13"/>
      <c r="ML50" s="13"/>
      <c r="MM50" s="13"/>
      <c r="MN50" s="13" t="s">
        <v>506</v>
      </c>
      <c r="MO50" s="13"/>
      <c r="MP50" s="13"/>
      <c r="MQ50" s="13"/>
      <c r="MR50" s="13" t="s">
        <v>2291</v>
      </c>
      <c r="MS50" s="13"/>
      <c r="MT50" s="13"/>
      <c r="MU50" s="13"/>
      <c r="MV50" s="13"/>
      <c r="MW50" s="13"/>
      <c r="MX50" s="13" t="s">
        <v>636</v>
      </c>
      <c r="MY50" s="13" t="s">
        <v>552</v>
      </c>
      <c r="MZ50" s="13" t="s">
        <v>545</v>
      </c>
      <c r="NA50" s="13" t="s">
        <v>1539</v>
      </c>
      <c r="NB50" s="13"/>
      <c r="NC50" s="13"/>
      <c r="ND50" s="13"/>
      <c r="NE50" s="13"/>
      <c r="NF50" s="13"/>
      <c r="NG50" s="13"/>
      <c r="NH50" s="13"/>
      <c r="NI50" s="13"/>
      <c r="NJ50" s="13" t="s">
        <v>407</v>
      </c>
      <c r="NK50" s="13" t="s">
        <v>2966</v>
      </c>
      <c r="NL50" s="13"/>
      <c r="NM50" s="13"/>
      <c r="NN50" s="13"/>
      <c r="NO50" s="13"/>
      <c r="NP50" s="13" t="s">
        <v>408</v>
      </c>
      <c r="NQ50" s="13" t="s">
        <v>811</v>
      </c>
      <c r="NR50" s="13"/>
      <c r="NS50" s="13"/>
      <c r="NT50" s="13"/>
      <c r="NU50" s="13"/>
      <c r="NV50" s="13"/>
      <c r="NW50" s="13"/>
      <c r="NX50" s="13" t="s">
        <v>472</v>
      </c>
      <c r="NY50" s="13"/>
      <c r="NZ50" s="13" t="s">
        <v>713</v>
      </c>
      <c r="OA50" s="13"/>
      <c r="OB50" s="13"/>
      <c r="OC50" s="13"/>
      <c r="OD50" s="13"/>
      <c r="OE50" s="13"/>
      <c r="OF50" s="13"/>
      <c r="OG50" s="13"/>
      <c r="OH50" s="13"/>
      <c r="OJ50" s="13"/>
      <c r="OK50" s="13"/>
      <c r="OL50" s="13"/>
      <c r="OM50" s="13"/>
    </row>
    <row r="51" customFormat="false" ht="14.25" hidden="false" customHeight="true" outlineLevel="0" collapsed="false">
      <c r="A51" s="11" t="s">
        <v>2967</v>
      </c>
      <c r="B51" s="13" t="s">
        <v>360</v>
      </c>
      <c r="C51" s="13" t="s">
        <v>2968</v>
      </c>
      <c r="D51" s="13" t="s">
        <v>2969</v>
      </c>
      <c r="E51" s="13" t="s">
        <v>2970</v>
      </c>
      <c r="F51" s="13" t="s">
        <v>2971</v>
      </c>
      <c r="G51" s="13" t="s">
        <v>2972</v>
      </c>
      <c r="H51" s="13" t="s">
        <v>2973</v>
      </c>
      <c r="I51" s="13" t="s">
        <v>2974</v>
      </c>
      <c r="J51" s="11" t="s">
        <v>2975</v>
      </c>
      <c r="K51" s="13" t="s">
        <v>472</v>
      </c>
      <c r="L51" s="13"/>
      <c r="M51" s="13"/>
      <c r="N51" s="13"/>
      <c r="O51" s="13"/>
      <c r="P51" s="13"/>
      <c r="R51" s="13" t="s">
        <v>458</v>
      </c>
      <c r="S51" s="13"/>
      <c r="T51" s="13" t="s">
        <v>371</v>
      </c>
      <c r="U51" s="13"/>
      <c r="V51" s="13"/>
      <c r="W51" s="13"/>
      <c r="X51" s="13"/>
      <c r="Y51" s="13"/>
      <c r="Z51" s="13"/>
      <c r="AA51" s="13"/>
      <c r="AB51" s="13"/>
      <c r="AC51" s="13"/>
      <c r="AD51" s="13"/>
      <c r="AE51" s="13" t="s">
        <v>2976</v>
      </c>
      <c r="AF51" s="11" t="s">
        <v>2977</v>
      </c>
      <c r="AG51" s="11" t="s">
        <v>2978</v>
      </c>
      <c r="AH51" s="13"/>
      <c r="AI51" s="13"/>
      <c r="AJ51" s="11" t="s">
        <v>2979</v>
      </c>
      <c r="AK51" s="11" t="s">
        <v>2980</v>
      </c>
      <c r="AL51" s="13" t="s">
        <v>438</v>
      </c>
      <c r="AM51" s="11" t="s">
        <v>2981</v>
      </c>
      <c r="AN51" s="11" t="s">
        <v>2982</v>
      </c>
      <c r="AO51" s="11" t="s">
        <v>2983</v>
      </c>
      <c r="AP51" s="13" t="s">
        <v>2984</v>
      </c>
      <c r="AQ51" s="13" t="s">
        <v>2985</v>
      </c>
      <c r="AR51" s="13"/>
      <c r="AS51" s="13" t="s">
        <v>2986</v>
      </c>
      <c r="AT51" s="11" t="s">
        <v>2987</v>
      </c>
      <c r="AU51" s="11" t="s">
        <v>2988</v>
      </c>
      <c r="AV51" s="13"/>
      <c r="AW51" s="11" t="s">
        <v>2989</v>
      </c>
      <c r="AX51" s="11" t="s">
        <v>2990</v>
      </c>
      <c r="AY51" s="13" t="s">
        <v>437</v>
      </c>
      <c r="AZ51" s="13" t="s">
        <v>788</v>
      </c>
      <c r="BA51" s="13" t="s">
        <v>2991</v>
      </c>
      <c r="BB51" s="13" t="s">
        <v>2992</v>
      </c>
      <c r="BD51" s="13" t="s">
        <v>2993</v>
      </c>
      <c r="BE51" s="11" t="s">
        <v>2994</v>
      </c>
      <c r="BF51" s="13"/>
      <c r="BG51" s="11" t="s">
        <v>2995</v>
      </c>
      <c r="BH51" s="13" t="s">
        <v>2996</v>
      </c>
      <c r="BI51" s="13"/>
      <c r="BJ51" s="13"/>
      <c r="BK51" s="11" t="s">
        <v>2997</v>
      </c>
      <c r="BL51" s="13"/>
      <c r="BM51" s="13"/>
      <c r="BN51" s="13" t="s">
        <v>74</v>
      </c>
      <c r="BO51" s="13"/>
      <c r="BP51" s="13"/>
      <c r="BQ51" s="13" t="s">
        <v>360</v>
      </c>
      <c r="BR51" s="13" t="s">
        <v>2998</v>
      </c>
      <c r="BS51" s="13" t="s">
        <v>2999</v>
      </c>
      <c r="BT51" s="13"/>
      <c r="BU51" s="13" t="s">
        <v>360</v>
      </c>
      <c r="BV51" s="13" t="s">
        <v>360</v>
      </c>
      <c r="BW51" s="13" t="s">
        <v>360</v>
      </c>
      <c r="BX51" s="13"/>
      <c r="BY51" s="13"/>
      <c r="BZ51" s="13"/>
      <c r="CA51" s="13"/>
      <c r="CB51" s="13"/>
      <c r="CC51" s="13"/>
      <c r="CD51" s="13"/>
      <c r="CE51" s="13"/>
      <c r="CF51" s="13" t="s">
        <v>448</v>
      </c>
      <c r="CG51" s="13" t="s">
        <v>1019</v>
      </c>
      <c r="CH51" s="13"/>
      <c r="CI51" s="13"/>
      <c r="CJ51" s="13"/>
      <c r="CK51" s="13"/>
      <c r="CL51" s="13"/>
      <c r="CM51" s="13"/>
      <c r="CN51" s="13"/>
      <c r="CO51" s="13"/>
      <c r="CP51" s="13"/>
      <c r="CQ51" s="13"/>
      <c r="CR51" s="13"/>
      <c r="CS51" s="13"/>
      <c r="CT51" s="13"/>
      <c r="CU51" s="13"/>
      <c r="CV51" s="13"/>
      <c r="CW51" s="13"/>
      <c r="CY51" s="13"/>
      <c r="CZ51" s="13"/>
      <c r="DA51" s="13"/>
      <c r="DB51" s="13" t="s">
        <v>3000</v>
      </c>
      <c r="DC51" s="13" t="s">
        <v>3001</v>
      </c>
      <c r="DD51" s="13" t="s">
        <v>3002</v>
      </c>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2" t="s">
        <v>1730</v>
      </c>
      <c r="EM51" s="11" t="s">
        <v>3003</v>
      </c>
      <c r="EN51" s="11" t="s">
        <v>3004</v>
      </c>
      <c r="EO51" s="13" t="s">
        <v>3005</v>
      </c>
      <c r="EP51" s="13"/>
      <c r="EQ51" s="13"/>
      <c r="ER51" s="13"/>
      <c r="ES51" s="11" t="s">
        <v>3006</v>
      </c>
      <c r="ET51" s="12" t="s">
        <v>1730</v>
      </c>
      <c r="EU51" s="13"/>
      <c r="EV51" s="13"/>
      <c r="EW51" s="13"/>
      <c r="EX51" s="13" t="s">
        <v>3007</v>
      </c>
      <c r="EY51" s="11" t="s">
        <v>3008</v>
      </c>
      <c r="EZ51" s="13" t="s">
        <v>3009</v>
      </c>
      <c r="FA51" s="13"/>
      <c r="FB51" s="13"/>
      <c r="FC51" s="13"/>
      <c r="FD51" s="13"/>
      <c r="FE51" s="13"/>
      <c r="FF51" s="11" t="s">
        <v>3010</v>
      </c>
      <c r="FG51" s="13" t="s">
        <v>864</v>
      </c>
      <c r="FH51" s="13" t="s">
        <v>403</v>
      </c>
      <c r="FJ51" s="13" t="s">
        <v>3011</v>
      </c>
      <c r="FK51" s="13"/>
      <c r="FL51" s="13" t="s">
        <v>3012</v>
      </c>
      <c r="FM51" s="13" t="s">
        <v>3013</v>
      </c>
      <c r="FN51" s="13" t="s">
        <v>1210</v>
      </c>
      <c r="FO51" s="13"/>
      <c r="FP51" s="13" t="s">
        <v>636</v>
      </c>
      <c r="FQ51" s="13" t="s">
        <v>552</v>
      </c>
      <c r="FR51" s="13" t="s">
        <v>3014</v>
      </c>
      <c r="FS51" s="13" t="s">
        <v>3015</v>
      </c>
      <c r="FT51" s="13" t="s">
        <v>610</v>
      </c>
      <c r="FU51" s="13"/>
      <c r="FV51" s="13"/>
      <c r="FW51" s="13"/>
      <c r="FX51" s="13" t="s">
        <v>77</v>
      </c>
      <c r="FY51" s="13"/>
      <c r="FZ51" s="13" t="s">
        <v>3016</v>
      </c>
      <c r="GA51" s="11" t="s">
        <v>3017</v>
      </c>
      <c r="GB51" s="13"/>
      <c r="GC51" s="13" t="s">
        <v>3018</v>
      </c>
      <c r="GD51" s="13"/>
      <c r="GE51" s="13"/>
      <c r="GF51" s="13"/>
      <c r="GG51" s="13"/>
      <c r="GH51" s="13" t="s">
        <v>3019</v>
      </c>
      <c r="GI51" s="13"/>
      <c r="GJ51" s="13"/>
      <c r="GK51" s="13" t="s">
        <v>984</v>
      </c>
      <c r="GL51" s="13" t="s">
        <v>407</v>
      </c>
      <c r="GM51" s="13"/>
      <c r="GN51" s="13"/>
      <c r="GO51" s="13"/>
      <c r="GP51" s="13" t="s">
        <v>408</v>
      </c>
      <c r="GQ51" s="13" t="s">
        <v>3020</v>
      </c>
      <c r="GR51" s="13"/>
      <c r="GS51" s="13" t="s">
        <v>832</v>
      </c>
      <c r="GT51" s="13"/>
      <c r="GU51" s="13" t="s">
        <v>3021</v>
      </c>
      <c r="GV51" s="13"/>
      <c r="GW51" s="13" t="s">
        <v>3022</v>
      </c>
      <c r="GX51" s="13" t="s">
        <v>811</v>
      </c>
      <c r="GY51" s="13" t="s">
        <v>65</v>
      </c>
      <c r="GZ51" s="11" t="s">
        <v>3023</v>
      </c>
      <c r="HA51" s="13" t="s">
        <v>1498</v>
      </c>
      <c r="HB51" s="13"/>
      <c r="HC51" s="13"/>
      <c r="HD51" s="13"/>
      <c r="HE51" s="13"/>
      <c r="HF51" s="13"/>
      <c r="HG51" s="13" t="s">
        <v>3024</v>
      </c>
      <c r="HH51" s="11" t="s">
        <v>3025</v>
      </c>
      <c r="HI51" s="13"/>
      <c r="HJ51" s="13" t="s">
        <v>3026</v>
      </c>
      <c r="HK51" s="13"/>
      <c r="HL51" s="13"/>
      <c r="HM51" s="13"/>
      <c r="HN51" s="13"/>
      <c r="HO51" s="13" t="s">
        <v>3027</v>
      </c>
      <c r="HP51" s="13"/>
      <c r="HQ51" s="13"/>
      <c r="HS51" s="13" t="s">
        <v>919</v>
      </c>
      <c r="HT51" s="13"/>
      <c r="HU51" s="13"/>
      <c r="HV51" s="13"/>
      <c r="HW51" s="13" t="s">
        <v>412</v>
      </c>
      <c r="HX51" s="13"/>
      <c r="HY51" s="13"/>
      <c r="HZ51" s="13" t="s">
        <v>3028</v>
      </c>
      <c r="IA51" s="13"/>
      <c r="IB51" s="13"/>
      <c r="IC51" s="13"/>
      <c r="ID51" s="13" t="s">
        <v>392</v>
      </c>
      <c r="IE51" s="13" t="s">
        <v>553</v>
      </c>
      <c r="IF51" s="13" t="s">
        <v>472</v>
      </c>
      <c r="IG51" s="11" t="s">
        <v>3029</v>
      </c>
      <c r="IH51" s="13" t="s">
        <v>858</v>
      </c>
      <c r="II51" s="13"/>
      <c r="IJ51" s="13"/>
      <c r="IK51" s="13"/>
      <c r="IL51" s="13"/>
      <c r="IM51" s="13"/>
      <c r="IN51" s="11" t="s">
        <v>3030</v>
      </c>
      <c r="IO51" s="13" t="s">
        <v>79</v>
      </c>
      <c r="IP51" s="13" t="s">
        <v>3031</v>
      </c>
      <c r="IQ51" s="13"/>
      <c r="IR51" s="13" t="s">
        <v>3032</v>
      </c>
      <c r="IS51" s="13"/>
      <c r="IT51" s="13" t="s">
        <v>458</v>
      </c>
      <c r="IU51" s="13" t="s">
        <v>2728</v>
      </c>
      <c r="IV51" s="13"/>
      <c r="IW51" s="13"/>
      <c r="IX51" s="13" t="s">
        <v>2541</v>
      </c>
      <c r="IY51" s="13" t="s">
        <v>3033</v>
      </c>
      <c r="IZ51" s="13"/>
      <c r="JA51" s="13"/>
      <c r="JB51" s="13" t="s">
        <v>3034</v>
      </c>
      <c r="JC51" s="13" t="s">
        <v>553</v>
      </c>
      <c r="JD51" s="13"/>
      <c r="JE51" s="13" t="s">
        <v>1764</v>
      </c>
      <c r="JF51" s="11" t="s">
        <v>3035</v>
      </c>
      <c r="JG51" s="13"/>
      <c r="JH51" s="13"/>
      <c r="JI51" s="13"/>
      <c r="JJ51" s="13" t="s">
        <v>3036</v>
      </c>
      <c r="JK51" s="13"/>
      <c r="JL51" s="13"/>
      <c r="JM51" s="13"/>
      <c r="JN51" s="13"/>
      <c r="JO51" s="13"/>
      <c r="JP51" s="13"/>
      <c r="JQ51" s="13" t="s">
        <v>3037</v>
      </c>
      <c r="JR51" s="13"/>
      <c r="JS51" s="13"/>
      <c r="JT51" s="13"/>
      <c r="JU51" s="13" t="s">
        <v>1349</v>
      </c>
      <c r="JV51" s="13"/>
      <c r="JW51" s="13"/>
      <c r="JX51" s="13"/>
      <c r="JY51" s="13" t="s">
        <v>3038</v>
      </c>
      <c r="JZ51" s="11" t="s">
        <v>3039</v>
      </c>
      <c r="KA51" s="13"/>
      <c r="KB51" s="13" t="s">
        <v>3040</v>
      </c>
      <c r="KC51" s="13"/>
      <c r="KD51" s="13" t="s">
        <v>3041</v>
      </c>
      <c r="KE51" s="13"/>
      <c r="KF51" s="13" t="s">
        <v>3042</v>
      </c>
      <c r="KG51" s="13"/>
      <c r="KH51" s="13"/>
      <c r="KI51" s="13"/>
      <c r="KJ51" s="13" t="s">
        <v>3043</v>
      </c>
      <c r="KK51" s="13"/>
      <c r="KL51" s="13"/>
      <c r="KM51" s="13"/>
      <c r="KN51" s="12" t="s">
        <v>1779</v>
      </c>
      <c r="KO51" s="13"/>
      <c r="KP51" s="13" t="s">
        <v>516</v>
      </c>
      <c r="KQ51" s="13"/>
      <c r="KR51" s="13" t="s">
        <v>3044</v>
      </c>
      <c r="KS51" s="13"/>
      <c r="KT51" s="13" t="s">
        <v>635</v>
      </c>
      <c r="KU51" s="13"/>
      <c r="KV51" s="13"/>
      <c r="KW51" s="13"/>
      <c r="KX51" s="13"/>
      <c r="KY51" s="13"/>
      <c r="KZ51" s="13" t="s">
        <v>1751</v>
      </c>
      <c r="LA51" s="13"/>
      <c r="LB51" s="13" t="s">
        <v>3045</v>
      </c>
      <c r="LC51" s="13"/>
      <c r="LD51" s="13" t="s">
        <v>3046</v>
      </c>
      <c r="LE51" s="13"/>
      <c r="LF51" s="13"/>
      <c r="LG51" s="13"/>
      <c r="LH51" s="13"/>
      <c r="LI51" s="13"/>
      <c r="LJ51" s="13"/>
      <c r="LK51" s="13"/>
      <c r="LL51" s="13"/>
      <c r="LM51" s="13"/>
      <c r="LN51" s="13" t="s">
        <v>754</v>
      </c>
      <c r="LO51" s="13" t="s">
        <v>545</v>
      </c>
      <c r="LP51" s="11" t="s">
        <v>3047</v>
      </c>
      <c r="LQ51" s="13"/>
      <c r="LR51" s="13"/>
      <c r="LS51" s="13"/>
      <c r="LT51" s="13"/>
      <c r="LU51" s="13"/>
      <c r="LV51" s="13" t="s">
        <v>472</v>
      </c>
      <c r="LW51" s="13"/>
      <c r="LX51" s="13" t="s">
        <v>3048</v>
      </c>
      <c r="LY51" s="13" t="n">
        <f aca="false">40160</f>
        <v>40160</v>
      </c>
      <c r="LZ51" s="13" t="s">
        <v>3049</v>
      </c>
      <c r="MA51" s="13"/>
      <c r="MB51" s="13"/>
      <c r="MC51" s="13" t="s">
        <v>3050</v>
      </c>
      <c r="MD51" s="13"/>
      <c r="ME51" s="13"/>
      <c r="MF51" s="13" t="s">
        <v>709</v>
      </c>
      <c r="MH51" s="11" t="s">
        <v>3051</v>
      </c>
      <c r="MI51" s="12" t="s">
        <v>3052</v>
      </c>
      <c r="MJ51" s="13"/>
      <c r="MK51" s="13"/>
      <c r="ML51" s="13"/>
      <c r="MM51" s="13"/>
      <c r="MN51" s="13" t="s">
        <v>709</v>
      </c>
      <c r="MO51" s="13" t="s">
        <v>3053</v>
      </c>
      <c r="MP51" s="13"/>
      <c r="MQ51" s="13"/>
      <c r="MR51" s="11" t="s">
        <v>3054</v>
      </c>
      <c r="MS51" s="13"/>
      <c r="MT51" s="11" t="s">
        <v>3055</v>
      </c>
      <c r="MU51" s="13" t="s">
        <v>3056</v>
      </c>
      <c r="MV51" s="13"/>
      <c r="MW51" s="13"/>
      <c r="MX51" s="13"/>
      <c r="MY51" s="13"/>
      <c r="MZ51" s="13"/>
      <c r="NA51" s="13"/>
      <c r="NB51" s="13"/>
      <c r="NC51" s="13"/>
      <c r="ND51" s="13"/>
      <c r="NE51" s="13"/>
      <c r="NF51" s="13"/>
      <c r="NG51" s="13"/>
      <c r="NH51" s="13"/>
      <c r="NI51" s="13"/>
      <c r="NJ51" s="13" t="s">
        <v>407</v>
      </c>
      <c r="NK51" s="13" t="s">
        <v>644</v>
      </c>
      <c r="NL51" s="13"/>
      <c r="NM51" s="13"/>
      <c r="NN51" s="13"/>
      <c r="NO51" s="13"/>
      <c r="NP51" s="13" t="s">
        <v>408</v>
      </c>
      <c r="NQ51" s="13" t="s">
        <v>3057</v>
      </c>
      <c r="NR51" s="13"/>
      <c r="NS51" s="13"/>
      <c r="NT51" s="13"/>
      <c r="NU51" s="13"/>
      <c r="NV51" s="13" t="s">
        <v>3058</v>
      </c>
      <c r="NW51" s="13" t="s">
        <v>3059</v>
      </c>
      <c r="NX51" s="13" t="s">
        <v>599</v>
      </c>
      <c r="NY51" s="13" t="s">
        <v>428</v>
      </c>
      <c r="NZ51" s="13" t="s">
        <v>429</v>
      </c>
      <c r="OA51" s="13" t="s">
        <v>3060</v>
      </c>
      <c r="OB51" s="13" t="s">
        <v>3042</v>
      </c>
      <c r="OC51" s="13" t="s">
        <v>3061</v>
      </c>
      <c r="OD51" s="13"/>
      <c r="OE51" s="13"/>
      <c r="OF51" s="13"/>
      <c r="OG51" s="13"/>
      <c r="OH51" s="13"/>
      <c r="OJ51" s="13"/>
      <c r="OK51" s="12" t="s">
        <v>3062</v>
      </c>
      <c r="OL51" s="13"/>
      <c r="OM51" s="13"/>
    </row>
    <row r="52" customFormat="false" ht="14.25" hidden="false" customHeight="true" outlineLevel="0" collapsed="false">
      <c r="A52" s="11" t="s">
        <v>3063</v>
      </c>
      <c r="B52" s="13" t="s">
        <v>360</v>
      </c>
      <c r="C52" s="13" t="s">
        <v>3064</v>
      </c>
      <c r="D52" s="13" t="s">
        <v>516</v>
      </c>
      <c r="E52" s="13" t="s">
        <v>3065</v>
      </c>
      <c r="F52" s="13" t="s">
        <v>360</v>
      </c>
      <c r="G52" s="13" t="s">
        <v>546</v>
      </c>
      <c r="H52" s="11" t="s">
        <v>3066</v>
      </c>
      <c r="I52" s="13" t="s">
        <v>3067</v>
      </c>
      <c r="J52" s="13" t="s">
        <v>395</v>
      </c>
      <c r="K52" s="13"/>
      <c r="L52" s="13"/>
      <c r="M52" s="13"/>
      <c r="N52" s="13" t="s">
        <v>3068</v>
      </c>
      <c r="O52" s="13"/>
      <c r="P52" s="13"/>
      <c r="R52" s="13" t="s">
        <v>1186</v>
      </c>
      <c r="S52" s="13"/>
      <c r="T52" s="13" t="s">
        <v>371</v>
      </c>
      <c r="U52" s="13"/>
      <c r="V52" s="13"/>
      <c r="W52" s="13"/>
      <c r="X52" s="13"/>
      <c r="Y52" s="13"/>
      <c r="Z52" s="13"/>
      <c r="AA52" s="13"/>
      <c r="AB52" s="13"/>
      <c r="AC52" s="13"/>
      <c r="AD52" s="13"/>
      <c r="AE52" s="11" t="s">
        <v>435</v>
      </c>
      <c r="AF52" s="11" t="s">
        <v>3069</v>
      </c>
      <c r="AG52" s="11" t="s">
        <v>3070</v>
      </c>
      <c r="AH52" s="13"/>
      <c r="AI52" s="13" t="s">
        <v>1990</v>
      </c>
      <c r="AJ52" s="13" t="s">
        <v>3071</v>
      </c>
      <c r="AK52" s="13" t="s">
        <v>377</v>
      </c>
      <c r="AL52" s="13" t="s">
        <v>438</v>
      </c>
      <c r="AM52" s="11" t="s">
        <v>3072</v>
      </c>
      <c r="AN52" s="13"/>
      <c r="AO52" s="13"/>
      <c r="AP52" s="13"/>
      <c r="AQ52" s="13" t="s">
        <v>3073</v>
      </c>
      <c r="AR52" s="11" t="s">
        <v>3074</v>
      </c>
      <c r="AS52" s="13"/>
      <c r="AT52" s="13"/>
      <c r="AU52" s="13"/>
      <c r="AV52" s="13"/>
      <c r="AW52" s="13"/>
      <c r="AX52" s="13"/>
      <c r="AY52" s="13" t="s">
        <v>437</v>
      </c>
      <c r="AZ52" s="13" t="s">
        <v>438</v>
      </c>
      <c r="BA52" s="13"/>
      <c r="BB52" s="13" t="s">
        <v>3075</v>
      </c>
      <c r="BD52" s="13"/>
      <c r="BE52" s="13"/>
      <c r="BF52" s="13"/>
      <c r="BG52" s="13" t="s">
        <v>3076</v>
      </c>
      <c r="BH52" s="13" t="s">
        <v>3077</v>
      </c>
      <c r="BI52" s="13"/>
      <c r="BJ52" s="13" t="s">
        <v>853</v>
      </c>
      <c r="BK52" s="13" t="s">
        <v>447</v>
      </c>
      <c r="BL52" s="13"/>
      <c r="BM52" s="13"/>
      <c r="BN52" s="13"/>
      <c r="BO52" s="13"/>
      <c r="BP52" s="13"/>
      <c r="BQ52" s="13" t="s">
        <v>360</v>
      </c>
      <c r="BR52" s="13" t="s">
        <v>360</v>
      </c>
      <c r="BS52" s="13"/>
      <c r="BT52" s="13"/>
      <c r="BU52" s="13" t="s">
        <v>360</v>
      </c>
      <c r="BV52" s="13" t="s">
        <v>360</v>
      </c>
      <c r="BW52" s="13" t="s">
        <v>360</v>
      </c>
      <c r="BX52" s="13"/>
      <c r="BY52" s="13"/>
      <c r="BZ52" s="13"/>
      <c r="CA52" s="13"/>
      <c r="CB52" s="13"/>
      <c r="CC52" s="13"/>
      <c r="CD52" s="13"/>
      <c r="CE52" s="13"/>
      <c r="CF52" s="13" t="s">
        <v>77</v>
      </c>
      <c r="CG52" s="13"/>
      <c r="CH52" s="13"/>
      <c r="CI52" s="13"/>
      <c r="CJ52" s="13"/>
      <c r="CK52" s="13"/>
      <c r="CL52" s="13"/>
      <c r="CM52" s="13"/>
      <c r="CN52" s="13"/>
      <c r="CO52" s="13"/>
      <c r="CP52" s="13"/>
      <c r="CQ52" s="13"/>
      <c r="CR52" s="13"/>
      <c r="CS52" s="13" t="s">
        <v>3078</v>
      </c>
      <c r="CT52" s="13"/>
      <c r="CU52" s="13"/>
      <c r="CV52" s="13"/>
      <c r="CW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t="s">
        <v>1248</v>
      </c>
      <c r="EN52" s="11" t="s">
        <v>3079</v>
      </c>
      <c r="EO52" s="13"/>
      <c r="EP52" s="13"/>
      <c r="EQ52" s="13"/>
      <c r="ER52" s="13"/>
      <c r="ES52" s="11" t="s">
        <v>3080</v>
      </c>
      <c r="ET52" s="12" t="s">
        <v>3081</v>
      </c>
      <c r="EU52" s="13"/>
      <c r="EV52" s="13"/>
      <c r="EW52" s="13"/>
      <c r="EX52" s="13" t="s">
        <v>3082</v>
      </c>
      <c r="EY52" s="13" t="s">
        <v>3083</v>
      </c>
      <c r="EZ52" s="13" t="s">
        <v>3084</v>
      </c>
      <c r="FA52" s="13"/>
      <c r="FB52" s="13"/>
      <c r="FC52" s="13"/>
      <c r="FD52" s="13"/>
      <c r="FE52" s="13"/>
      <c r="FF52" s="13" t="s">
        <v>112</v>
      </c>
      <c r="FG52" s="13" t="s">
        <v>3085</v>
      </c>
      <c r="FH52" s="13" t="s">
        <v>3086</v>
      </c>
      <c r="FJ52" s="13" t="s">
        <v>3087</v>
      </c>
      <c r="FK52" s="13"/>
      <c r="FL52" s="13" t="s">
        <v>3088</v>
      </c>
      <c r="FM52" s="13"/>
      <c r="FN52" s="13"/>
      <c r="FO52" s="13"/>
      <c r="FP52" s="13"/>
      <c r="FQ52" s="13"/>
      <c r="FR52" s="13"/>
      <c r="FS52" s="11" t="s">
        <v>3089</v>
      </c>
      <c r="FT52" s="13" t="s">
        <v>3090</v>
      </c>
      <c r="FU52" s="13"/>
      <c r="FV52" s="13"/>
      <c r="FW52" s="13"/>
      <c r="FX52" s="11" t="s">
        <v>3091</v>
      </c>
      <c r="FY52" s="13" t="s">
        <v>3092</v>
      </c>
      <c r="FZ52" s="13"/>
      <c r="GA52" s="13" t="s">
        <v>407</v>
      </c>
      <c r="GB52" s="13" t="s">
        <v>3093</v>
      </c>
      <c r="GC52" s="13" t="s">
        <v>3094</v>
      </c>
      <c r="GD52" s="13"/>
      <c r="GE52" s="13"/>
      <c r="GF52" s="13"/>
      <c r="GG52" s="13"/>
      <c r="GH52" s="13" t="s">
        <v>3095</v>
      </c>
      <c r="GI52" s="13"/>
      <c r="GJ52" s="13"/>
      <c r="GK52" s="13"/>
      <c r="GL52" s="13" t="s">
        <v>456</v>
      </c>
      <c r="GM52" s="13"/>
      <c r="GN52" s="13"/>
      <c r="GO52" s="13"/>
      <c r="GP52" s="13" t="s">
        <v>408</v>
      </c>
      <c r="GQ52" s="13"/>
      <c r="GR52" s="13" t="s">
        <v>3096</v>
      </c>
      <c r="GS52" s="13" t="s">
        <v>3097</v>
      </c>
      <c r="GT52" s="13"/>
      <c r="GU52" s="13"/>
      <c r="GV52" s="13"/>
      <c r="GW52" s="13" t="s">
        <v>3098</v>
      </c>
      <c r="GX52" s="13"/>
      <c r="GY52" s="13"/>
      <c r="GZ52" s="13" t="s">
        <v>409</v>
      </c>
      <c r="HA52" s="13" t="s">
        <v>3099</v>
      </c>
      <c r="HB52" s="13" t="s">
        <v>3100</v>
      </c>
      <c r="HC52" s="13" t="s">
        <v>3101</v>
      </c>
      <c r="HD52" s="13"/>
      <c r="HE52" s="11" t="s">
        <v>3102</v>
      </c>
      <c r="HF52" s="13" t="s">
        <v>3103</v>
      </c>
      <c r="HG52" s="13"/>
      <c r="HH52" s="13" t="s">
        <v>1986</v>
      </c>
      <c r="HI52" s="12" t="s">
        <v>3104</v>
      </c>
      <c r="HJ52" s="13" t="s">
        <v>3105</v>
      </c>
      <c r="HK52" s="13"/>
      <c r="HL52" s="13"/>
      <c r="HM52" s="13"/>
      <c r="HN52" s="13"/>
      <c r="HO52" s="13" t="s">
        <v>3106</v>
      </c>
      <c r="HP52" s="13"/>
      <c r="HQ52" s="13"/>
      <c r="HS52" s="13"/>
      <c r="HT52" s="13"/>
      <c r="HU52" s="13"/>
      <c r="HV52" s="13" t="s">
        <v>713</v>
      </c>
      <c r="HW52" s="13" t="s">
        <v>412</v>
      </c>
      <c r="HX52" s="13" t="s">
        <v>3107</v>
      </c>
      <c r="HY52" s="13"/>
      <c r="HZ52" s="13"/>
      <c r="IA52" s="13" t="s">
        <v>3108</v>
      </c>
      <c r="IB52" s="13"/>
      <c r="IC52" s="13"/>
      <c r="ID52" s="13" t="s">
        <v>3109</v>
      </c>
      <c r="IE52" s="13"/>
      <c r="IF52" s="13"/>
      <c r="IG52" s="13" t="s">
        <v>3110</v>
      </c>
      <c r="IH52" s="13" t="s">
        <v>3111</v>
      </c>
      <c r="II52" s="13"/>
      <c r="IJ52" s="13"/>
      <c r="IK52" s="13"/>
      <c r="IL52" s="13" t="s">
        <v>3112</v>
      </c>
      <c r="IM52" s="13" t="s">
        <v>3113</v>
      </c>
      <c r="IN52" s="13"/>
      <c r="IO52" s="13" t="s">
        <v>3114</v>
      </c>
      <c r="IP52" s="13" t="n">
        <f aca="false">9976</f>
        <v>9976</v>
      </c>
      <c r="IQ52" s="13"/>
      <c r="IR52" s="13"/>
      <c r="IS52" s="13"/>
      <c r="IT52" s="13"/>
      <c r="IU52" s="13" t="s">
        <v>3115</v>
      </c>
      <c r="IV52" s="13"/>
      <c r="IW52" s="13"/>
      <c r="IX52" s="13"/>
      <c r="IY52" s="13"/>
      <c r="IZ52" s="13"/>
      <c r="JA52" s="13"/>
      <c r="JB52" s="13"/>
      <c r="JC52" s="13" t="s">
        <v>3116</v>
      </c>
      <c r="JD52" s="13"/>
      <c r="JE52" s="13"/>
      <c r="JF52" s="13"/>
      <c r="JG52" s="13" t="s">
        <v>3117</v>
      </c>
      <c r="JH52" s="13"/>
      <c r="JI52" s="13" t="s">
        <v>2603</v>
      </c>
      <c r="JJ52" s="13"/>
      <c r="JK52" s="13"/>
      <c r="JL52" s="13"/>
      <c r="JM52" s="13" t="s">
        <v>3118</v>
      </c>
      <c r="JN52" s="13"/>
      <c r="JO52" s="13"/>
      <c r="JP52" s="13"/>
      <c r="JQ52" s="13"/>
      <c r="JR52" s="13"/>
      <c r="JS52" s="12" t="s">
        <v>3119</v>
      </c>
      <c r="JT52" s="13"/>
      <c r="JU52" s="13" t="s">
        <v>1750</v>
      </c>
      <c r="JV52" s="13"/>
      <c r="JW52" s="13"/>
      <c r="JX52" s="13"/>
      <c r="JY52" s="13" t="s">
        <v>3120</v>
      </c>
      <c r="JZ52" s="13" t="s">
        <v>75</v>
      </c>
      <c r="KA52" s="13"/>
      <c r="KB52" s="13" t="n">
        <f aca="false">128</f>
        <v>128</v>
      </c>
      <c r="KC52" s="13"/>
      <c r="KD52" s="13"/>
      <c r="KE52" s="13"/>
      <c r="KF52" s="13"/>
      <c r="KG52" s="13"/>
      <c r="KH52" s="13"/>
      <c r="KI52" s="13"/>
      <c r="KJ52" s="13" t="s">
        <v>3121</v>
      </c>
      <c r="KK52" s="13"/>
      <c r="KL52" s="13"/>
      <c r="KM52" s="13"/>
      <c r="KN52" s="13" t="s">
        <v>3122</v>
      </c>
      <c r="KO52" s="13"/>
      <c r="KP52" s="11" t="s">
        <v>3123</v>
      </c>
      <c r="KQ52" s="13"/>
      <c r="KR52" s="13" t="s">
        <v>3124</v>
      </c>
      <c r="KS52" s="13"/>
      <c r="KT52" s="13"/>
      <c r="KU52" s="13"/>
      <c r="KV52" s="13"/>
      <c r="KW52" s="13"/>
      <c r="KX52" s="13"/>
      <c r="KY52" s="13"/>
      <c r="KZ52" s="13" t="s">
        <v>516</v>
      </c>
      <c r="LA52" s="13"/>
      <c r="LB52" s="13" t="s">
        <v>3125</v>
      </c>
      <c r="LC52" s="13"/>
      <c r="LD52" s="13"/>
      <c r="LE52" s="13"/>
      <c r="LF52" s="13"/>
      <c r="LG52" s="13"/>
      <c r="LH52" s="13" t="s">
        <v>919</v>
      </c>
      <c r="LI52" s="13"/>
      <c r="LJ52" s="13"/>
      <c r="LK52" s="13"/>
      <c r="LL52" s="13"/>
      <c r="LM52" s="13"/>
      <c r="LN52" s="13" t="s">
        <v>3126</v>
      </c>
      <c r="LO52" s="13"/>
      <c r="LP52" s="11" t="s">
        <v>3127</v>
      </c>
      <c r="LQ52" s="13" t="s">
        <v>3128</v>
      </c>
      <c r="LR52" s="13"/>
      <c r="LS52" s="13" t="s">
        <v>3129</v>
      </c>
      <c r="LT52" s="13" t="s">
        <v>3130</v>
      </c>
      <c r="LU52" s="13"/>
      <c r="LV52" s="13"/>
      <c r="LW52" s="13"/>
      <c r="LX52" s="13"/>
      <c r="LY52" s="13" t="s">
        <v>3131</v>
      </c>
      <c r="LZ52" s="13" t="s">
        <v>2044</v>
      </c>
      <c r="MA52" s="13"/>
      <c r="MB52" s="13" t="s">
        <v>3132</v>
      </c>
      <c r="MC52" s="11" t="s">
        <v>3133</v>
      </c>
      <c r="MD52" s="13" t="s">
        <v>3134</v>
      </c>
      <c r="ME52" s="13"/>
      <c r="MF52" s="13" t="s">
        <v>709</v>
      </c>
      <c r="MH52" s="13" t="s">
        <v>550</v>
      </c>
      <c r="MI52" s="13"/>
      <c r="MJ52" s="13"/>
      <c r="MK52" s="13" t="s">
        <v>3135</v>
      </c>
      <c r="ML52" s="13"/>
      <c r="MM52" s="13" t="s">
        <v>3136</v>
      </c>
      <c r="MN52" s="13"/>
      <c r="MO52" s="13"/>
      <c r="MP52" s="13"/>
      <c r="MQ52" s="13"/>
      <c r="MR52" s="13" t="s">
        <v>466</v>
      </c>
      <c r="MS52" s="13"/>
      <c r="MT52" s="13" t="s">
        <v>3137</v>
      </c>
      <c r="MU52" s="13" t="s">
        <v>3138</v>
      </c>
      <c r="MV52" s="13"/>
      <c r="MW52" s="13"/>
      <c r="MX52" s="13"/>
      <c r="MY52" s="13"/>
      <c r="MZ52" s="13" t="s">
        <v>3139</v>
      </c>
      <c r="NA52" s="13"/>
      <c r="NB52" s="13"/>
      <c r="NC52" s="13"/>
      <c r="ND52" s="13"/>
      <c r="NE52" s="13" t="s">
        <v>3140</v>
      </c>
      <c r="NF52" s="13"/>
      <c r="NG52" s="13"/>
      <c r="NH52" s="13"/>
      <c r="NI52" s="13" t="s">
        <v>774</v>
      </c>
      <c r="NJ52" s="11" t="s">
        <v>3141</v>
      </c>
      <c r="NK52" s="13" t="s">
        <v>3142</v>
      </c>
      <c r="NL52" s="13"/>
      <c r="NM52" s="13"/>
      <c r="NN52" s="13"/>
      <c r="NO52" s="13"/>
      <c r="NP52" s="13" t="s">
        <v>408</v>
      </c>
      <c r="NQ52" s="13" t="s">
        <v>3143</v>
      </c>
      <c r="NR52" s="13"/>
      <c r="NS52" s="13"/>
      <c r="NT52" s="13"/>
      <c r="NU52" s="13"/>
      <c r="NV52" s="13" t="s">
        <v>860</v>
      </c>
      <c r="NW52" s="13" t="s">
        <v>3144</v>
      </c>
      <c r="NX52" s="11" t="s">
        <v>3145</v>
      </c>
      <c r="NY52" s="13" t="s">
        <v>428</v>
      </c>
      <c r="NZ52" s="11" t="s">
        <v>3146</v>
      </c>
      <c r="OA52" s="13"/>
      <c r="OB52" s="13"/>
      <c r="OC52" s="13"/>
      <c r="OD52" s="13" t="s">
        <v>3147</v>
      </c>
      <c r="OE52" s="13"/>
      <c r="OF52" s="13" t="n">
        <f aca="false">7192</f>
        <v>7192</v>
      </c>
      <c r="OG52" s="13"/>
      <c r="OH52" s="13"/>
      <c r="OJ52" s="13"/>
      <c r="OK52" s="13"/>
      <c r="OL52" s="13"/>
      <c r="OM52" s="13"/>
    </row>
    <row r="53" customFormat="false" ht="14.25" hidden="false" customHeight="true" outlineLevel="0" collapsed="false">
      <c r="A53" s="11" t="s">
        <v>3148</v>
      </c>
      <c r="B53" s="13" t="s">
        <v>360</v>
      </c>
      <c r="C53" s="13" t="s">
        <v>3149</v>
      </c>
      <c r="D53" s="13" t="s">
        <v>516</v>
      </c>
      <c r="E53" s="13" t="s">
        <v>3150</v>
      </c>
      <c r="F53" s="13" t="s">
        <v>360</v>
      </c>
      <c r="G53" s="13"/>
      <c r="H53" s="13"/>
      <c r="I53" s="13"/>
      <c r="J53" s="13"/>
      <c r="K53" s="13"/>
      <c r="L53" s="13"/>
      <c r="M53" s="13"/>
      <c r="N53" s="13"/>
      <c r="O53" s="13"/>
      <c r="P53" s="13"/>
      <c r="R53" s="13" t="s">
        <v>458</v>
      </c>
      <c r="S53" s="13"/>
      <c r="T53" s="13" t="s">
        <v>371</v>
      </c>
      <c r="U53" s="13"/>
      <c r="V53" s="13"/>
      <c r="W53" s="13"/>
      <c r="X53" s="13"/>
      <c r="Y53" s="13"/>
      <c r="Z53" s="13"/>
      <c r="AA53" s="13"/>
      <c r="AB53" s="13"/>
      <c r="AC53" s="13"/>
      <c r="AD53" s="13"/>
      <c r="AE53" s="11" t="s">
        <v>372</v>
      </c>
      <c r="AF53" s="11" t="s">
        <v>3151</v>
      </c>
      <c r="AG53" s="11" t="s">
        <v>3152</v>
      </c>
      <c r="AH53" s="13"/>
      <c r="AI53" s="13" t="s">
        <v>1990</v>
      </c>
      <c r="AJ53" s="13" t="s">
        <v>3153</v>
      </c>
      <c r="AK53" s="13" t="s">
        <v>377</v>
      </c>
      <c r="AL53" s="13" t="s">
        <v>438</v>
      </c>
      <c r="AM53" s="11" t="s">
        <v>3154</v>
      </c>
      <c r="AN53" s="13"/>
      <c r="AO53" s="13"/>
      <c r="AP53" s="13"/>
      <c r="AQ53" s="13" t="s">
        <v>3073</v>
      </c>
      <c r="AR53" s="13"/>
      <c r="AS53" s="13"/>
      <c r="AT53" s="13"/>
      <c r="AU53" s="13"/>
      <c r="AV53" s="13"/>
      <c r="AW53" s="13"/>
      <c r="AX53" s="13"/>
      <c r="AY53" s="13" t="s">
        <v>377</v>
      </c>
      <c r="AZ53" s="13" t="s">
        <v>438</v>
      </c>
      <c r="BA53" s="13"/>
      <c r="BB53" s="13" t="s">
        <v>486</v>
      </c>
      <c r="BD53" s="13"/>
      <c r="BE53" s="13"/>
      <c r="BF53" s="13"/>
      <c r="BG53" s="13" t="s">
        <v>3155</v>
      </c>
      <c r="BH53" s="13" t="s">
        <v>3156</v>
      </c>
      <c r="BI53" s="13"/>
      <c r="BJ53" s="13"/>
      <c r="BK53" s="13" t="s">
        <v>1242</v>
      </c>
      <c r="BL53" s="13"/>
      <c r="BM53" s="13"/>
      <c r="BN53" s="13"/>
      <c r="BO53" s="13"/>
      <c r="BP53" s="13"/>
      <c r="BQ53" s="13" t="s">
        <v>360</v>
      </c>
      <c r="BR53" s="13" t="s">
        <v>360</v>
      </c>
      <c r="BS53" s="13"/>
      <c r="BT53" s="13"/>
      <c r="BU53" s="13" t="s">
        <v>3157</v>
      </c>
      <c r="BV53" s="13" t="s">
        <v>360</v>
      </c>
      <c r="BW53" s="13" t="s">
        <v>360</v>
      </c>
      <c r="BX53" s="13"/>
      <c r="BY53" s="13"/>
      <c r="BZ53" s="13"/>
      <c r="CA53" s="13"/>
      <c r="CB53" s="13"/>
      <c r="CC53" s="13"/>
      <c r="CD53" s="13"/>
      <c r="CE53" s="13"/>
      <c r="CF53" s="13" t="s">
        <v>77</v>
      </c>
      <c r="CG53" s="13"/>
      <c r="CH53" s="13"/>
      <c r="CI53" s="13"/>
      <c r="CJ53" s="13"/>
      <c r="CK53" s="13"/>
      <c r="CL53" s="13"/>
      <c r="CM53" s="13"/>
      <c r="CN53" s="13"/>
      <c r="CO53" s="13"/>
      <c r="CP53" s="13"/>
      <c r="CQ53" s="13"/>
      <c r="CR53" s="13"/>
      <c r="CS53" s="13"/>
      <c r="CT53" s="13"/>
      <c r="CU53" s="13"/>
      <c r="CV53" s="13"/>
      <c r="CW53" s="13"/>
      <c r="CY53" s="13" t="s">
        <v>3158</v>
      </c>
      <c r="CZ53" s="13"/>
      <c r="DA53" s="13"/>
      <c r="DB53" s="13"/>
      <c r="DC53" s="13"/>
      <c r="DD53" s="13"/>
      <c r="DE53" s="13"/>
      <c r="DF53" s="13"/>
      <c r="DG53" s="13"/>
      <c r="DH53" s="13"/>
      <c r="DI53" s="13"/>
      <c r="DJ53" s="13" t="s">
        <v>2910</v>
      </c>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t="s">
        <v>3159</v>
      </c>
      <c r="EN53" s="13" t="s">
        <v>744</v>
      </c>
      <c r="EO53" s="13"/>
      <c r="EP53" s="13"/>
      <c r="EQ53" s="13"/>
      <c r="ER53" s="13"/>
      <c r="ES53" s="11" t="s">
        <v>3160</v>
      </c>
      <c r="ET53" s="13"/>
      <c r="EU53" s="13"/>
      <c r="EV53" s="13"/>
      <c r="EW53" s="13"/>
      <c r="EX53" s="13"/>
      <c r="EY53" s="13"/>
      <c r="EZ53" s="13"/>
      <c r="FA53" s="13"/>
      <c r="FB53" s="13"/>
      <c r="FC53" s="13"/>
      <c r="FD53" s="13"/>
      <c r="FE53" s="13"/>
      <c r="FF53" s="11" t="s">
        <v>3161</v>
      </c>
      <c r="FG53" s="13"/>
      <c r="FH53" s="13" t="s">
        <v>403</v>
      </c>
      <c r="FJ53" s="13" t="s">
        <v>3162</v>
      </c>
      <c r="FK53" s="13"/>
      <c r="FL53" s="13"/>
      <c r="FM53" s="13" t="s">
        <v>3163</v>
      </c>
      <c r="FN53" s="13"/>
      <c r="FO53" s="13" t="s">
        <v>516</v>
      </c>
      <c r="FP53" s="13" t="s">
        <v>3164</v>
      </c>
      <c r="FQ53" s="13"/>
      <c r="FR53" s="13"/>
      <c r="FS53" s="13"/>
      <c r="FT53" s="13" t="s">
        <v>3165</v>
      </c>
      <c r="FU53" s="13"/>
      <c r="FV53" s="13"/>
      <c r="FW53" s="13"/>
      <c r="FX53" s="13" t="s">
        <v>3166</v>
      </c>
      <c r="FY53" s="13"/>
      <c r="FZ53" s="13"/>
      <c r="GA53" s="13" t="s">
        <v>614</v>
      </c>
      <c r="GB53" s="13" t="s">
        <v>3167</v>
      </c>
      <c r="GC53" s="13" t="s">
        <v>3168</v>
      </c>
      <c r="GD53" s="13"/>
      <c r="GE53" s="13"/>
      <c r="GF53" s="13"/>
      <c r="GG53" s="13" t="s">
        <v>3169</v>
      </c>
      <c r="GH53" s="13"/>
      <c r="GI53" s="13"/>
      <c r="GJ53" s="13"/>
      <c r="GK53" s="13" t="s">
        <v>3170</v>
      </c>
      <c r="GL53" s="13" t="s">
        <v>456</v>
      </c>
      <c r="GM53" s="13"/>
      <c r="GN53" s="13"/>
      <c r="GO53" s="13"/>
      <c r="GP53" s="13" t="s">
        <v>408</v>
      </c>
      <c r="GQ53" s="13"/>
      <c r="GR53" s="13"/>
      <c r="GS53" s="13"/>
      <c r="GT53" s="13"/>
      <c r="GU53" s="13"/>
      <c r="GV53" s="13"/>
      <c r="GW53" s="13"/>
      <c r="GX53" s="13"/>
      <c r="GY53" s="13"/>
      <c r="GZ53" s="13"/>
      <c r="HA53" s="13" t="s">
        <v>904</v>
      </c>
      <c r="HB53" s="11" t="s">
        <v>3171</v>
      </c>
      <c r="HC53" s="13" t="s">
        <v>3172</v>
      </c>
      <c r="HD53" s="13"/>
      <c r="HE53" s="13"/>
      <c r="HF53" s="13"/>
      <c r="HG53" s="13"/>
      <c r="HH53" s="13"/>
      <c r="HI53" s="13"/>
      <c r="HJ53" s="13"/>
      <c r="HK53" s="13" t="s">
        <v>3173</v>
      </c>
      <c r="HL53" s="13" t="s">
        <v>3174</v>
      </c>
      <c r="HM53" s="13"/>
      <c r="HN53" s="13"/>
      <c r="HO53" s="13"/>
      <c r="HP53" s="13"/>
      <c r="HQ53" s="13"/>
      <c r="HS53" s="13"/>
      <c r="HT53" s="13" t="s">
        <v>3175</v>
      </c>
      <c r="HU53" s="13"/>
      <c r="HV53" s="13"/>
      <c r="HW53" s="13" t="s">
        <v>412</v>
      </c>
      <c r="HX53" s="13"/>
      <c r="HY53" s="13"/>
      <c r="HZ53" s="13"/>
      <c r="IA53" s="13"/>
      <c r="IB53" s="13"/>
      <c r="IC53" s="13"/>
      <c r="ID53" s="13"/>
      <c r="IE53" s="13"/>
      <c r="IF53" s="13"/>
      <c r="IG53" s="13"/>
      <c r="IH53" s="13" t="s">
        <v>3176</v>
      </c>
      <c r="II53" s="13"/>
      <c r="IJ53" s="13"/>
      <c r="IK53" s="13"/>
      <c r="IL53" s="13"/>
      <c r="IM53" s="13"/>
      <c r="IN53" s="13" t="s">
        <v>3177</v>
      </c>
      <c r="IO53" s="11" t="s">
        <v>3178</v>
      </c>
      <c r="IP53" s="13" t="s">
        <v>3179</v>
      </c>
      <c r="IQ53" s="13"/>
      <c r="IR53" s="13"/>
      <c r="IS53" s="13"/>
      <c r="IT53" s="11" t="s">
        <v>3180</v>
      </c>
      <c r="IU53" s="13"/>
      <c r="IV53" s="13"/>
      <c r="IW53" s="13" t="n">
        <f aca="false">6663</f>
        <v>6663</v>
      </c>
      <c r="IX53" s="13"/>
      <c r="IY53" s="13"/>
      <c r="IZ53" s="13" t="s">
        <v>3181</v>
      </c>
      <c r="JA53" s="13"/>
      <c r="JB53" s="13"/>
      <c r="JC53" s="13"/>
      <c r="JD53" s="13"/>
      <c r="JE53" s="13"/>
      <c r="JF53" s="13"/>
      <c r="JG53" s="13"/>
      <c r="JH53" s="13"/>
      <c r="JI53" s="13" t="n">
        <f aca="false">3612</f>
        <v>3612</v>
      </c>
      <c r="JJ53" s="13"/>
      <c r="JK53" s="13"/>
      <c r="JL53" s="13"/>
      <c r="JM53" s="13" t="s">
        <v>3182</v>
      </c>
      <c r="JN53" s="13"/>
      <c r="JO53" s="13"/>
      <c r="JP53" s="13"/>
      <c r="JQ53" s="13"/>
      <c r="JR53" s="13"/>
      <c r="JS53" s="13"/>
      <c r="JT53" s="13"/>
      <c r="JU53" s="13" t="s">
        <v>3183</v>
      </c>
      <c r="JV53" s="13"/>
      <c r="JW53" s="13"/>
      <c r="JX53" s="13"/>
      <c r="JY53" s="13" t="s">
        <v>532</v>
      </c>
      <c r="JZ53" s="11" t="s">
        <v>3184</v>
      </c>
      <c r="KA53" s="13"/>
      <c r="KB53" s="13"/>
      <c r="KC53" s="13"/>
      <c r="KD53" s="13"/>
      <c r="KE53" s="13"/>
      <c r="KF53" s="13"/>
      <c r="KG53" s="13"/>
      <c r="KH53" s="13"/>
      <c r="KI53" s="13"/>
      <c r="KJ53" s="13" t="s">
        <v>3185</v>
      </c>
      <c r="KK53" s="13"/>
      <c r="KL53" s="13"/>
      <c r="KM53" s="13"/>
      <c r="KN53" s="13"/>
      <c r="KO53" s="13"/>
      <c r="KP53" s="13" t="s">
        <v>3186</v>
      </c>
      <c r="KQ53" s="13"/>
      <c r="KR53" s="13"/>
      <c r="KS53" s="13"/>
      <c r="KT53" s="13"/>
      <c r="KU53" s="13"/>
      <c r="KV53" s="13"/>
      <c r="KW53" s="13"/>
      <c r="KX53" s="13" t="s">
        <v>3187</v>
      </c>
      <c r="KY53" s="13"/>
      <c r="KZ53" s="13" t="s">
        <v>3188</v>
      </c>
      <c r="LA53" s="13"/>
      <c r="LB53" s="13" t="s">
        <v>3189</v>
      </c>
      <c r="LC53" s="13"/>
      <c r="LD53" s="13"/>
      <c r="LE53" s="13"/>
      <c r="LF53" s="13"/>
      <c r="LG53" s="13"/>
      <c r="LH53" s="13"/>
      <c r="LI53" s="13"/>
      <c r="LJ53" s="13"/>
      <c r="LK53" s="13"/>
      <c r="LL53" s="13"/>
      <c r="LM53" s="13"/>
      <c r="LN53" s="13" t="s">
        <v>3190</v>
      </c>
      <c r="LO53" s="13"/>
      <c r="LP53" s="13"/>
      <c r="LQ53" s="13" t="s">
        <v>3191</v>
      </c>
      <c r="LR53" s="13" t="s">
        <v>3192</v>
      </c>
      <c r="LS53" s="13" t="s">
        <v>3193</v>
      </c>
      <c r="LT53" s="13" t="n">
        <f aca="false">9973</f>
        <v>9973</v>
      </c>
      <c r="LU53" s="13"/>
      <c r="LV53" s="13"/>
      <c r="LW53" s="13" t="s">
        <v>472</v>
      </c>
      <c r="LX53" s="13"/>
      <c r="LY53" s="13" t="s">
        <v>3194</v>
      </c>
      <c r="LZ53" s="13" t="s">
        <v>503</v>
      </c>
      <c r="MA53" s="13" t="s">
        <v>3195</v>
      </c>
      <c r="MB53" s="11" t="s">
        <v>3196</v>
      </c>
      <c r="MC53" s="13"/>
      <c r="MD53" s="13" t="s">
        <v>3197</v>
      </c>
      <c r="ME53" s="13"/>
      <c r="MF53" s="13"/>
      <c r="MH53" s="13"/>
      <c r="MI53" s="13"/>
      <c r="MJ53" s="13"/>
      <c r="MK53" s="13"/>
      <c r="ML53" s="13"/>
      <c r="MM53" s="13"/>
      <c r="MN53" s="13"/>
      <c r="MO53" s="13"/>
      <c r="MP53" s="13" t="s">
        <v>3198</v>
      </c>
      <c r="MQ53" s="13"/>
      <c r="MR53" s="13" t="s">
        <v>3199</v>
      </c>
      <c r="MS53" s="13"/>
      <c r="MT53" s="13"/>
      <c r="MU53" s="13"/>
      <c r="MV53" s="13"/>
      <c r="MW53" s="13"/>
      <c r="MX53" s="13" t="s">
        <v>3200</v>
      </c>
      <c r="MY53" s="13"/>
      <c r="MZ53" s="13" t="s">
        <v>3201</v>
      </c>
      <c r="NA53" s="13"/>
      <c r="NB53" s="13"/>
      <c r="NC53" s="13"/>
      <c r="ND53" s="13"/>
      <c r="NE53" s="13" t="s">
        <v>3202</v>
      </c>
      <c r="NF53" s="13"/>
      <c r="NG53" s="13"/>
      <c r="NH53" s="13"/>
      <c r="NI53" s="13" t="s">
        <v>774</v>
      </c>
      <c r="NJ53" s="11" t="s">
        <v>3203</v>
      </c>
      <c r="NK53" s="13" t="s">
        <v>3204</v>
      </c>
      <c r="NL53" s="13"/>
      <c r="NM53" s="13"/>
      <c r="NN53" s="13"/>
      <c r="NO53" s="13"/>
      <c r="NP53" s="13" t="s">
        <v>408</v>
      </c>
      <c r="NQ53" s="13"/>
      <c r="NR53" s="13"/>
      <c r="NS53" s="13"/>
      <c r="NT53" s="13"/>
      <c r="NU53" s="13"/>
      <c r="NV53" s="13"/>
      <c r="NW53" s="11" t="s">
        <v>3205</v>
      </c>
      <c r="NX53" s="13" t="s">
        <v>472</v>
      </c>
      <c r="NY53" s="13" t="s">
        <v>1676</v>
      </c>
      <c r="NZ53" s="11" t="s">
        <v>3206</v>
      </c>
      <c r="OA53" s="13" t="s">
        <v>1212</v>
      </c>
      <c r="OB53" s="13" t="s">
        <v>1665</v>
      </c>
      <c r="OC53" s="11" t="s">
        <v>3207</v>
      </c>
      <c r="OD53" s="13"/>
      <c r="OE53" s="13"/>
      <c r="OF53" s="12" t="s">
        <v>3208</v>
      </c>
      <c r="OG53" s="13"/>
      <c r="OH53" s="13"/>
      <c r="OJ53" s="13"/>
      <c r="OK53" s="13"/>
      <c r="OL53" s="13"/>
      <c r="OM53" s="13"/>
    </row>
    <row r="54" customFormat="false" ht="14.25" hidden="false" customHeight="true" outlineLevel="0" collapsed="false">
      <c r="A54" s="11" t="s">
        <v>3209</v>
      </c>
      <c r="B54" s="13" t="s">
        <v>360</v>
      </c>
      <c r="C54" s="13" t="s">
        <v>3210</v>
      </c>
      <c r="D54" s="13" t="s">
        <v>3211</v>
      </c>
      <c r="E54" s="13"/>
      <c r="F54" s="13" t="s">
        <v>360</v>
      </c>
      <c r="G54" s="13"/>
      <c r="H54" s="13"/>
      <c r="I54" s="13"/>
      <c r="J54" s="13"/>
      <c r="K54" s="13"/>
      <c r="L54" s="13"/>
      <c r="M54" s="13"/>
      <c r="N54" s="13"/>
      <c r="O54" s="13"/>
      <c r="P54" s="13"/>
      <c r="R54" s="13"/>
      <c r="S54" s="13"/>
      <c r="T54" s="13" t="s">
        <v>3212</v>
      </c>
      <c r="U54" s="13" t="s">
        <v>801</v>
      </c>
      <c r="V54" s="13" t="s">
        <v>3213</v>
      </c>
      <c r="W54" s="13" t="s">
        <v>3214</v>
      </c>
      <c r="X54" s="11" t="s">
        <v>3215</v>
      </c>
      <c r="Y54" s="13" t="s">
        <v>897</v>
      </c>
      <c r="Z54" s="13" t="s">
        <v>409</v>
      </c>
      <c r="AA54" s="13" t="s">
        <v>623</v>
      </c>
      <c r="AB54" s="13" t="s">
        <v>3216</v>
      </c>
      <c r="AC54" s="13" t="s">
        <v>3217</v>
      </c>
      <c r="AD54" s="13"/>
      <c r="AE54" s="11" t="s">
        <v>372</v>
      </c>
      <c r="AF54" s="11" t="s">
        <v>3218</v>
      </c>
      <c r="AG54" s="11" t="s">
        <v>3219</v>
      </c>
      <c r="AH54" s="13" t="s">
        <v>3220</v>
      </c>
      <c r="AI54" s="13" t="s">
        <v>375</v>
      </c>
      <c r="AJ54" s="13" t="s">
        <v>376</v>
      </c>
      <c r="AK54" s="11" t="s">
        <v>3221</v>
      </c>
      <c r="AL54" s="13" t="s">
        <v>438</v>
      </c>
      <c r="AM54" s="11" t="s">
        <v>3222</v>
      </c>
      <c r="AN54" s="11" t="s">
        <v>3223</v>
      </c>
      <c r="AO54" s="13" t="s">
        <v>3224</v>
      </c>
      <c r="AP54" s="13" t="s">
        <v>2049</v>
      </c>
      <c r="AQ54" s="13" t="s">
        <v>3225</v>
      </c>
      <c r="AR54" s="13"/>
      <c r="AS54" s="13" t="s">
        <v>3226</v>
      </c>
      <c r="AT54" s="11" t="s">
        <v>2760</v>
      </c>
      <c r="AU54" s="11" t="s">
        <v>441</v>
      </c>
      <c r="AV54" s="13"/>
      <c r="AW54" s="13" t="s">
        <v>375</v>
      </c>
      <c r="AX54" s="13"/>
      <c r="AY54" s="13" t="s">
        <v>437</v>
      </c>
      <c r="AZ54" s="13" t="s">
        <v>1526</v>
      </c>
      <c r="BA54" s="13" t="s">
        <v>3227</v>
      </c>
      <c r="BB54" s="11" t="s">
        <v>3228</v>
      </c>
      <c r="BD54" s="11" t="s">
        <v>3229</v>
      </c>
      <c r="BE54" s="13" t="s">
        <v>3230</v>
      </c>
      <c r="BF54" s="13"/>
      <c r="BG54" s="13" t="s">
        <v>3231</v>
      </c>
      <c r="BH54" s="13" t="s">
        <v>3232</v>
      </c>
      <c r="BI54" s="13"/>
      <c r="BJ54" s="13" t="s">
        <v>1392</v>
      </c>
      <c r="BK54" s="13" t="s">
        <v>1435</v>
      </c>
      <c r="BL54" s="13"/>
      <c r="BM54" s="13"/>
      <c r="BN54" s="13"/>
      <c r="BO54" s="13"/>
      <c r="BP54" s="13"/>
      <c r="BQ54" s="13" t="s">
        <v>360</v>
      </c>
      <c r="BR54" s="13" t="s">
        <v>360</v>
      </c>
      <c r="BS54" s="13"/>
      <c r="BT54" s="13"/>
      <c r="BU54" s="13" t="s">
        <v>360</v>
      </c>
      <c r="BV54" s="11" t="s">
        <v>3233</v>
      </c>
      <c r="BW54" s="13" t="s">
        <v>360</v>
      </c>
      <c r="BX54" s="13"/>
      <c r="BY54" s="13"/>
      <c r="BZ54" s="13"/>
      <c r="CA54" s="13"/>
      <c r="CB54" s="13"/>
      <c r="CC54" s="13" t="s">
        <v>636</v>
      </c>
      <c r="CD54" s="13"/>
      <c r="CE54" s="13"/>
      <c r="CF54" s="13" t="s">
        <v>941</v>
      </c>
      <c r="CG54" s="13" t="s">
        <v>391</v>
      </c>
      <c r="CH54" s="13"/>
      <c r="CI54" s="13"/>
      <c r="CJ54" s="13"/>
      <c r="CK54" s="13"/>
      <c r="CL54" s="13"/>
      <c r="CM54" s="13"/>
      <c r="CN54" s="13"/>
      <c r="CO54" s="13"/>
      <c r="CP54" s="13"/>
      <c r="CQ54" s="13"/>
      <c r="CR54" s="13"/>
      <c r="CS54" s="13"/>
      <c r="CT54" s="13"/>
      <c r="CU54" s="13"/>
      <c r="CV54" s="13"/>
      <c r="CW54" s="13"/>
      <c r="CY54" s="13"/>
      <c r="CZ54" s="13"/>
      <c r="DA54" s="13"/>
      <c r="DB54" s="11" t="s">
        <v>3234</v>
      </c>
      <c r="DC54" s="13" t="s">
        <v>3235</v>
      </c>
      <c r="DD54" s="13" t="s">
        <v>3236</v>
      </c>
      <c r="DE54" s="13"/>
      <c r="DF54" s="13"/>
      <c r="DG54" s="13"/>
      <c r="DH54" s="13"/>
      <c r="DI54" s="13"/>
      <c r="DJ54" s="13"/>
      <c r="DK54" s="13" t="s">
        <v>3237</v>
      </c>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t="s">
        <v>1592</v>
      </c>
      <c r="EN54" s="13" t="s">
        <v>744</v>
      </c>
      <c r="EO54" s="13"/>
      <c r="EP54" s="13"/>
      <c r="EQ54" s="13"/>
      <c r="ER54" s="13"/>
      <c r="ES54" s="11" t="s">
        <v>3238</v>
      </c>
      <c r="ET54" s="12" t="s">
        <v>3239</v>
      </c>
      <c r="EU54" s="13"/>
      <c r="EV54" s="13"/>
      <c r="EW54" s="13"/>
      <c r="EX54" s="13" t="s">
        <v>3240</v>
      </c>
      <c r="EY54" s="13" t="s">
        <v>3241</v>
      </c>
      <c r="EZ54" s="13" t="s">
        <v>3242</v>
      </c>
      <c r="FA54" s="13" t="s">
        <v>2695</v>
      </c>
      <c r="FB54" s="13"/>
      <c r="FC54" s="13" t="s">
        <v>3243</v>
      </c>
      <c r="FD54" s="13" t="s">
        <v>3244</v>
      </c>
      <c r="FE54" s="13" t="s">
        <v>3242</v>
      </c>
      <c r="FF54" s="11" t="s">
        <v>747</v>
      </c>
      <c r="FG54" s="13" t="s">
        <v>3245</v>
      </c>
      <c r="FH54" s="13" t="s">
        <v>403</v>
      </c>
      <c r="FJ54" s="13" t="s">
        <v>3246</v>
      </c>
      <c r="FK54" s="13"/>
      <c r="FL54" s="13" t="s">
        <v>3247</v>
      </c>
      <c r="FM54" s="13"/>
      <c r="FN54" s="13"/>
      <c r="FO54" s="13"/>
      <c r="FP54" s="11" t="s">
        <v>3248</v>
      </c>
      <c r="FQ54" s="13"/>
      <c r="FR54" s="13"/>
      <c r="FS54" s="13" t="s">
        <v>3249</v>
      </c>
      <c r="FT54" s="13"/>
      <c r="FU54" s="13"/>
      <c r="FV54" s="13"/>
      <c r="FW54" s="13"/>
      <c r="FX54" s="13" t="s">
        <v>77</v>
      </c>
      <c r="FY54" s="13"/>
      <c r="FZ54" s="13" t="s">
        <v>3250</v>
      </c>
      <c r="GA54" s="13" t="s">
        <v>1116</v>
      </c>
      <c r="GB54" s="13"/>
      <c r="GC54" s="13"/>
      <c r="GD54" s="13"/>
      <c r="GE54" s="13"/>
      <c r="GF54" s="13"/>
      <c r="GG54" s="13"/>
      <c r="GH54" s="13" t="s">
        <v>413</v>
      </c>
      <c r="GI54" s="13"/>
      <c r="GJ54" s="13"/>
      <c r="GK54" s="13"/>
      <c r="GL54" s="13" t="s">
        <v>407</v>
      </c>
      <c r="GM54" s="13"/>
      <c r="GN54" s="13"/>
      <c r="GO54" s="13"/>
      <c r="GP54" s="13" t="s">
        <v>408</v>
      </c>
      <c r="GQ54" s="13"/>
      <c r="GR54" s="13"/>
      <c r="GS54" s="13"/>
      <c r="GT54" s="13"/>
      <c r="GU54" s="13"/>
      <c r="GV54" s="13"/>
      <c r="GW54" s="13"/>
      <c r="GX54" s="13"/>
      <c r="GY54" s="13"/>
      <c r="GZ54" s="13"/>
      <c r="HA54" s="13"/>
      <c r="HB54" s="13"/>
      <c r="HC54" s="13"/>
      <c r="HD54" s="13"/>
      <c r="HE54" s="13"/>
      <c r="HF54" s="13"/>
      <c r="HG54" s="13"/>
      <c r="HH54" s="13" t="s">
        <v>408</v>
      </c>
      <c r="HI54" s="13"/>
      <c r="HJ54" s="13"/>
      <c r="HK54" s="13"/>
      <c r="HL54" s="13"/>
      <c r="HM54" s="13"/>
      <c r="HN54" s="13"/>
      <c r="HO54" s="13"/>
      <c r="HP54" s="13"/>
      <c r="HQ54" s="13"/>
      <c r="HS54" s="13"/>
      <c r="HT54" s="13"/>
      <c r="HU54" s="13"/>
      <c r="HV54" s="13"/>
      <c r="HW54" s="13" t="s">
        <v>412</v>
      </c>
      <c r="HX54" s="13"/>
      <c r="HY54" s="13"/>
      <c r="HZ54" s="13" t="s">
        <v>3251</v>
      </c>
      <c r="IA54" s="13"/>
      <c r="IB54" s="13"/>
      <c r="IC54" s="13"/>
      <c r="ID54" s="13"/>
      <c r="IE54" s="13"/>
      <c r="IF54" s="13"/>
      <c r="IG54" s="13" t="s">
        <v>3252</v>
      </c>
      <c r="IH54" s="13"/>
      <c r="II54" s="13"/>
      <c r="IJ54" s="13"/>
      <c r="IK54" s="13"/>
      <c r="IL54" s="13"/>
      <c r="IM54" s="13" t="s">
        <v>3253</v>
      </c>
      <c r="IN54" s="13" t="n">
        <f aca="false">450</f>
        <v>450</v>
      </c>
      <c r="IO54" s="13" t="s">
        <v>79</v>
      </c>
      <c r="IP54" s="13"/>
      <c r="IQ54" s="13"/>
      <c r="IR54" s="13"/>
      <c r="IS54" s="13"/>
      <c r="IT54" s="13"/>
      <c r="IU54" s="13"/>
      <c r="IV54" s="13"/>
      <c r="IW54" s="13"/>
      <c r="IX54" s="13" t="s">
        <v>1917</v>
      </c>
      <c r="IY54" s="13"/>
      <c r="IZ54" s="13"/>
      <c r="JA54" s="13"/>
      <c r="JB54" s="13" t="s">
        <v>545</v>
      </c>
      <c r="JC54" s="13"/>
      <c r="JD54" s="13"/>
      <c r="JE54" s="13"/>
      <c r="JF54" s="13"/>
      <c r="JG54" s="13" t="s">
        <v>3254</v>
      </c>
      <c r="JH54" s="13"/>
      <c r="JI54" s="13"/>
      <c r="JJ54" s="13" t="s">
        <v>1411</v>
      </c>
      <c r="JK54" s="13"/>
      <c r="JL54" s="13"/>
      <c r="JM54" s="13"/>
      <c r="JN54" s="13"/>
      <c r="JO54" s="13"/>
      <c r="JP54" s="13"/>
      <c r="JQ54" s="13"/>
      <c r="JR54" s="13"/>
      <c r="JS54" s="13"/>
      <c r="JT54" s="13"/>
      <c r="JU54" s="13"/>
      <c r="JV54" s="13"/>
      <c r="JW54" s="13"/>
      <c r="JX54" s="13"/>
      <c r="JY54" s="13"/>
      <c r="JZ54" s="13" t="s">
        <v>75</v>
      </c>
      <c r="KA54" s="13"/>
      <c r="KB54" s="13"/>
      <c r="KC54" s="13"/>
      <c r="KD54" s="13"/>
      <c r="KE54" s="13"/>
      <c r="KF54" s="13"/>
      <c r="KG54" s="13"/>
      <c r="KH54" s="13" t="n">
        <f aca="false">4000</f>
        <v>4000</v>
      </c>
      <c r="KI54" s="13"/>
      <c r="KJ54" s="13"/>
      <c r="KK54" s="13"/>
      <c r="KL54" s="13" t="s">
        <v>3255</v>
      </c>
      <c r="KM54" s="13"/>
      <c r="KN54" s="13" t="s">
        <v>839</v>
      </c>
      <c r="KO54" s="13"/>
      <c r="KP54" s="13" t="s">
        <v>983</v>
      </c>
      <c r="KQ54" s="13"/>
      <c r="KR54" s="13"/>
      <c r="KS54" s="13"/>
      <c r="KT54" s="13"/>
      <c r="KU54" s="13"/>
      <c r="KV54" s="13"/>
      <c r="KW54" s="13"/>
      <c r="KX54" s="13"/>
      <c r="KY54" s="13"/>
      <c r="KZ54" s="13" t="s">
        <v>3256</v>
      </c>
      <c r="LA54" s="13"/>
      <c r="LB54" s="13"/>
      <c r="LC54" s="13"/>
      <c r="LD54" s="13"/>
      <c r="LE54" s="13"/>
      <c r="LF54" s="13"/>
      <c r="LG54" s="13"/>
      <c r="LH54" s="13" t="s">
        <v>3257</v>
      </c>
      <c r="LI54" s="13"/>
      <c r="LJ54" s="13"/>
      <c r="LK54" s="13"/>
      <c r="LL54" s="13"/>
      <c r="LM54" s="13"/>
      <c r="LN54" s="13" t="s">
        <v>3258</v>
      </c>
      <c r="LO54" s="13" t="s">
        <v>3259</v>
      </c>
      <c r="LP54" s="13"/>
      <c r="LQ54" s="13"/>
      <c r="LR54" s="13"/>
      <c r="LS54" s="13"/>
      <c r="LT54" s="13"/>
      <c r="LU54" s="13"/>
      <c r="LV54" s="13"/>
      <c r="LW54" s="13"/>
      <c r="LX54" s="13" t="s">
        <v>461</v>
      </c>
      <c r="LY54" s="11" t="s">
        <v>3260</v>
      </c>
      <c r="LZ54" s="13" t="s">
        <v>3261</v>
      </c>
      <c r="MA54" s="13" t="s">
        <v>3262</v>
      </c>
      <c r="MB54" s="11" t="s">
        <v>3263</v>
      </c>
      <c r="MC54" s="13" t="s">
        <v>3264</v>
      </c>
      <c r="MD54" s="13"/>
      <c r="ME54" s="13" t="s">
        <v>3265</v>
      </c>
      <c r="MF54" s="13" t="s">
        <v>464</v>
      </c>
      <c r="MH54" s="13"/>
      <c r="MI54" s="13"/>
      <c r="MJ54" s="11" t="s">
        <v>3266</v>
      </c>
      <c r="MK54" s="13"/>
      <c r="ML54" s="13"/>
      <c r="MM54" s="13" t="s">
        <v>3267</v>
      </c>
      <c r="MN54" s="13" t="s">
        <v>465</v>
      </c>
      <c r="MO54" s="13"/>
      <c r="MP54" s="13"/>
      <c r="MQ54" s="13" t="s">
        <v>3268</v>
      </c>
      <c r="MR54" s="13" t="s">
        <v>681</v>
      </c>
      <c r="MS54" s="13"/>
      <c r="MT54" s="13" t="s">
        <v>1072</v>
      </c>
      <c r="MU54" s="13"/>
      <c r="MV54" s="13"/>
      <c r="MW54" s="13"/>
      <c r="MX54" s="13"/>
      <c r="MY54" s="13" t="s">
        <v>618</v>
      </c>
      <c r="MZ54" s="13"/>
      <c r="NA54" s="13"/>
      <c r="NB54" s="13"/>
      <c r="NC54" s="13"/>
      <c r="ND54" s="13"/>
      <c r="NE54" s="13" t="s">
        <v>3269</v>
      </c>
      <c r="NF54" s="13"/>
      <c r="NG54" s="13"/>
      <c r="NH54" s="13"/>
      <c r="NI54" s="11" t="s">
        <v>471</v>
      </c>
      <c r="NJ54" s="13" t="s">
        <v>407</v>
      </c>
      <c r="NK54" s="13" t="s">
        <v>3270</v>
      </c>
      <c r="NL54" s="13"/>
      <c r="NM54" s="13"/>
      <c r="NN54" s="13"/>
      <c r="NO54" s="13"/>
      <c r="NP54" s="13" t="s">
        <v>408</v>
      </c>
      <c r="NQ54" s="13" t="s">
        <v>1073</v>
      </c>
      <c r="NR54" s="13"/>
      <c r="NS54" s="13"/>
      <c r="NT54" s="13"/>
      <c r="NU54" s="13"/>
      <c r="NV54" s="13" t="s">
        <v>553</v>
      </c>
      <c r="NW54" s="13"/>
      <c r="NX54" s="13"/>
      <c r="NY54" s="13"/>
      <c r="NZ54" s="13" t="s">
        <v>513</v>
      </c>
      <c r="OA54" s="13" t="s">
        <v>1113</v>
      </c>
      <c r="OB54" s="13"/>
      <c r="OC54" s="13"/>
      <c r="OD54" s="13"/>
      <c r="OE54" s="13"/>
      <c r="OF54" s="13"/>
      <c r="OG54" s="13"/>
      <c r="OH54" s="13"/>
      <c r="OJ54" s="13"/>
      <c r="OK54" s="13"/>
      <c r="OL54" s="13"/>
      <c r="OM54" s="13"/>
    </row>
    <row r="55" customFormat="false" ht="14.25" hidden="false" customHeight="true" outlineLevel="0" collapsed="false">
      <c r="A55" s="13" t="s">
        <v>745</v>
      </c>
      <c r="B55" s="13" t="s">
        <v>360</v>
      </c>
      <c r="C55" s="13" t="s">
        <v>3271</v>
      </c>
      <c r="D55" s="13" t="s">
        <v>3272</v>
      </c>
      <c r="E55" s="13" t="s">
        <v>3273</v>
      </c>
      <c r="F55" s="13" t="s">
        <v>3274</v>
      </c>
      <c r="G55" s="13" t="s">
        <v>1188</v>
      </c>
      <c r="H55" s="13" t="e">
        <f aca="false">bluno semave.</f>
        <v>#VALUE!</v>
      </c>
      <c r="I55" s="13" t="s">
        <v>1628</v>
      </c>
      <c r="J55" s="11" t="s">
        <v>3275</v>
      </c>
      <c r="K55" s="13"/>
      <c r="L55" s="13"/>
      <c r="M55" s="13"/>
      <c r="N55" s="13"/>
      <c r="O55" s="13" t="s">
        <v>3276</v>
      </c>
      <c r="P55" s="13"/>
      <c r="R55" s="13"/>
      <c r="S55" s="13"/>
      <c r="T55" s="13" t="s">
        <v>371</v>
      </c>
      <c r="U55" s="13"/>
      <c r="V55" s="13"/>
      <c r="W55" s="13"/>
      <c r="X55" s="13"/>
      <c r="Y55" s="13"/>
      <c r="Z55" s="13"/>
      <c r="AA55" s="13"/>
      <c r="AB55" s="13"/>
      <c r="AC55" s="13"/>
      <c r="AD55" s="13"/>
      <c r="AE55" s="11" t="s">
        <v>435</v>
      </c>
      <c r="AF55" s="11" t="s">
        <v>3277</v>
      </c>
      <c r="AG55" s="11" t="s">
        <v>374</v>
      </c>
      <c r="AH55" s="13"/>
      <c r="AI55" s="13" t="s">
        <v>375</v>
      </c>
      <c r="AJ55" s="13" t="s">
        <v>376</v>
      </c>
      <c r="AK55" s="13" t="s">
        <v>437</v>
      </c>
      <c r="AL55" s="13" t="s">
        <v>438</v>
      </c>
      <c r="AM55" s="11" t="s">
        <v>3278</v>
      </c>
      <c r="AN55" s="13"/>
      <c r="AO55" s="13"/>
      <c r="AP55" s="13"/>
      <c r="AQ55" s="13"/>
      <c r="AR55" s="13"/>
      <c r="AS55" s="13"/>
      <c r="AT55" s="11" t="s">
        <v>3279</v>
      </c>
      <c r="AU55" s="11" t="s">
        <v>3280</v>
      </c>
      <c r="AV55" s="11" t="s">
        <v>3281</v>
      </c>
      <c r="AW55" s="13" t="s">
        <v>375</v>
      </c>
      <c r="AX55" s="13" t="s">
        <v>376</v>
      </c>
      <c r="AY55" s="13" t="s">
        <v>437</v>
      </c>
      <c r="AZ55" s="13" t="s">
        <v>792</v>
      </c>
      <c r="BA55" s="13" t="s">
        <v>3282</v>
      </c>
      <c r="BB55" s="13"/>
      <c r="BD55" s="13"/>
      <c r="BE55" s="13"/>
      <c r="BF55" s="13"/>
      <c r="BG55" s="13" t="s">
        <v>1931</v>
      </c>
      <c r="BH55" s="13" t="s">
        <v>3283</v>
      </c>
      <c r="BI55" s="13" t="s">
        <v>516</v>
      </c>
      <c r="BJ55" s="13"/>
      <c r="BK55" s="13" t="s">
        <v>447</v>
      </c>
      <c r="BL55" s="13"/>
      <c r="BM55" s="13"/>
      <c r="BN55" s="13"/>
      <c r="BO55" s="13"/>
      <c r="BP55" s="13"/>
      <c r="BQ55" s="13" t="s">
        <v>360</v>
      </c>
      <c r="BR55" s="13" t="s">
        <v>360</v>
      </c>
      <c r="BS55" s="13"/>
      <c r="BT55" s="13"/>
      <c r="BU55" s="13" t="s">
        <v>360</v>
      </c>
      <c r="BV55" s="13" t="s">
        <v>360</v>
      </c>
      <c r="BW55" s="13" t="s">
        <v>360</v>
      </c>
      <c r="BX55" s="13"/>
      <c r="BY55" s="13"/>
      <c r="BZ55" s="13"/>
      <c r="CA55" s="13"/>
      <c r="CB55" s="13"/>
      <c r="CC55" s="13"/>
      <c r="CD55" s="13"/>
      <c r="CE55" s="13"/>
      <c r="CF55" s="13" t="s">
        <v>448</v>
      </c>
      <c r="CG55" s="13" t="s">
        <v>391</v>
      </c>
      <c r="CH55" s="13"/>
      <c r="CI55" s="13"/>
      <c r="CJ55" s="13"/>
      <c r="CK55" s="13"/>
      <c r="CL55" s="13"/>
      <c r="CM55" s="13"/>
      <c r="CN55" s="13"/>
      <c r="CO55" s="13"/>
      <c r="CP55" s="13"/>
      <c r="CQ55" s="13"/>
      <c r="CR55" s="13"/>
      <c r="CS55" s="13"/>
      <c r="CT55" s="13"/>
      <c r="CU55" s="13"/>
      <c r="CV55" s="13"/>
      <c r="CW55" s="13"/>
      <c r="CY55" s="13"/>
      <c r="CZ55" s="13"/>
      <c r="DA55" s="13"/>
      <c r="DB55" s="13" t="s">
        <v>3284</v>
      </c>
      <c r="DC55" s="11" t="s">
        <v>3285</v>
      </c>
      <c r="DD55" s="13" t="s">
        <v>3286</v>
      </c>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t="s">
        <v>458</v>
      </c>
      <c r="EE55" s="13"/>
      <c r="EF55" s="13"/>
      <c r="EG55" s="13"/>
      <c r="EH55" s="13"/>
      <c r="EI55" s="13"/>
      <c r="EJ55" s="13"/>
      <c r="EK55" s="13"/>
      <c r="EL55" s="13"/>
      <c r="EM55" s="13" t="s">
        <v>3287</v>
      </c>
      <c r="EN55" s="13" t="s">
        <v>400</v>
      </c>
      <c r="EO55" s="13"/>
      <c r="EP55" s="13"/>
      <c r="EQ55" s="13"/>
      <c r="ER55" s="13"/>
      <c r="ES55" s="11" t="s">
        <v>3288</v>
      </c>
      <c r="ET55" s="13" t="s">
        <v>546</v>
      </c>
      <c r="EU55" s="13"/>
      <c r="EV55" s="13"/>
      <c r="EW55" s="13"/>
      <c r="EX55" s="13"/>
      <c r="EY55" s="13"/>
      <c r="EZ55" s="13"/>
      <c r="FA55" s="13"/>
      <c r="FB55" s="13"/>
      <c r="FC55" s="13"/>
      <c r="FD55" s="13"/>
      <c r="FE55" s="13"/>
      <c r="FF55" s="13" t="s">
        <v>112</v>
      </c>
      <c r="FG55" s="13" t="s">
        <v>3289</v>
      </c>
      <c r="FH55" s="13" t="s">
        <v>403</v>
      </c>
      <c r="FJ55" s="13" t="s">
        <v>3290</v>
      </c>
      <c r="FK55" s="13" t="s">
        <v>79</v>
      </c>
      <c r="FL55" s="13"/>
      <c r="FM55" s="13"/>
      <c r="FN55" s="13"/>
      <c r="FO55" s="13"/>
      <c r="FP55" s="13"/>
      <c r="FQ55" s="13"/>
      <c r="FR55" s="13"/>
      <c r="FS55" s="13" t="s">
        <v>405</v>
      </c>
      <c r="FT55" s="13"/>
      <c r="FU55" s="13"/>
      <c r="FV55" s="13"/>
      <c r="FW55" s="13"/>
      <c r="FX55" s="13" t="s">
        <v>868</v>
      </c>
      <c r="FY55" s="13"/>
      <c r="FZ55" s="13"/>
      <c r="GA55" s="13" t="s">
        <v>407</v>
      </c>
      <c r="GB55" s="13"/>
      <c r="GC55" s="13"/>
      <c r="GD55" s="13"/>
      <c r="GE55" s="13"/>
      <c r="GF55" s="13"/>
      <c r="GG55" s="13"/>
      <c r="GH55" s="13"/>
      <c r="GI55" s="13"/>
      <c r="GJ55" s="13"/>
      <c r="GK55" s="13"/>
      <c r="GL55" s="13" t="s">
        <v>456</v>
      </c>
      <c r="GM55" s="13"/>
      <c r="GN55" s="13"/>
      <c r="GO55" s="13"/>
      <c r="GP55" s="13" t="s">
        <v>408</v>
      </c>
      <c r="GQ55" s="13" t="s">
        <v>3291</v>
      </c>
      <c r="GR55" s="13"/>
      <c r="GS55" s="13"/>
      <c r="GT55" s="13"/>
      <c r="GU55" s="13"/>
      <c r="GV55" s="13"/>
      <c r="GW55" s="13"/>
      <c r="GX55" s="13"/>
      <c r="GY55" s="13"/>
      <c r="GZ55" s="13" t="s">
        <v>409</v>
      </c>
      <c r="HA55" s="13" t="s">
        <v>77</v>
      </c>
      <c r="HB55" s="13"/>
      <c r="HC55" s="13"/>
      <c r="HD55" s="13"/>
      <c r="HE55" s="13"/>
      <c r="HF55" s="13"/>
      <c r="HG55" s="13"/>
      <c r="HH55" s="13"/>
      <c r="HI55" s="13"/>
      <c r="HJ55" s="13"/>
      <c r="HK55" s="13"/>
      <c r="HL55" s="13"/>
      <c r="HM55" s="13"/>
      <c r="HN55" s="13"/>
      <c r="HO55" s="13"/>
      <c r="HP55" s="13"/>
      <c r="HQ55" s="13"/>
      <c r="HS55" s="13"/>
      <c r="HT55" s="13"/>
      <c r="HU55" s="13"/>
      <c r="HV55" s="13"/>
      <c r="HW55" s="13" t="s">
        <v>412</v>
      </c>
      <c r="HX55" s="13"/>
      <c r="HY55" s="13"/>
      <c r="HZ55" s="13"/>
      <c r="IA55" s="13"/>
      <c r="IB55" s="13"/>
      <c r="IC55" s="13"/>
      <c r="ID55" s="13"/>
      <c r="IE55" s="13"/>
      <c r="IF55" s="13"/>
      <c r="IG55" s="13" t="s">
        <v>623</v>
      </c>
      <c r="IH55" s="13"/>
      <c r="II55" s="13"/>
      <c r="IJ55" s="13"/>
      <c r="IK55" s="13"/>
      <c r="IL55" s="13"/>
      <c r="IM55" s="13"/>
      <c r="IN55" s="13"/>
      <c r="IO55" s="13" t="s">
        <v>79</v>
      </c>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t="s">
        <v>78</v>
      </c>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t="s">
        <v>461</v>
      </c>
      <c r="LY55" s="13"/>
      <c r="LZ55" s="13" t="s">
        <v>417</v>
      </c>
      <c r="MA55" s="13" t="s">
        <v>3292</v>
      </c>
      <c r="MB55" s="13"/>
      <c r="MC55" s="13"/>
      <c r="MD55" s="13"/>
      <c r="ME55" s="13"/>
      <c r="MF55" s="13" t="s">
        <v>1127</v>
      </c>
      <c r="MH55" s="13"/>
      <c r="MI55" s="13"/>
      <c r="MJ55" s="13"/>
      <c r="MK55" s="13"/>
      <c r="ML55" s="13"/>
      <c r="MM55" s="13"/>
      <c r="MN55" s="13" t="s">
        <v>465</v>
      </c>
      <c r="MO55" s="13"/>
      <c r="MP55" s="13"/>
      <c r="MQ55" s="13"/>
      <c r="MR55" s="13" t="s">
        <v>3293</v>
      </c>
      <c r="MS55" s="13"/>
      <c r="MT55" s="13" t="s">
        <v>1072</v>
      </c>
      <c r="MU55" s="13"/>
      <c r="MV55" s="13"/>
      <c r="MW55" s="13"/>
      <c r="MX55" s="13"/>
      <c r="MY55" s="13"/>
      <c r="MZ55" s="13"/>
      <c r="NA55" s="13"/>
      <c r="NB55" s="13"/>
      <c r="NC55" s="13" t="s">
        <v>3294</v>
      </c>
      <c r="ND55" s="13"/>
      <c r="NE55" s="11" t="s">
        <v>3295</v>
      </c>
      <c r="NF55" s="13"/>
      <c r="NG55" s="13"/>
      <c r="NH55" s="13"/>
      <c r="NI55" s="11" t="s">
        <v>471</v>
      </c>
      <c r="NJ55" s="13" t="s">
        <v>407</v>
      </c>
      <c r="NK55" s="13" t="s">
        <v>3296</v>
      </c>
      <c r="NL55" s="11" t="s">
        <v>3297</v>
      </c>
      <c r="NM55" s="13"/>
      <c r="NN55" s="13"/>
      <c r="NO55" s="13"/>
      <c r="NP55" s="13" t="s">
        <v>408</v>
      </c>
      <c r="NQ55" s="13" t="s">
        <v>3298</v>
      </c>
      <c r="NR55" s="13"/>
      <c r="NS55" s="13"/>
      <c r="NT55" s="13"/>
      <c r="NU55" s="13"/>
      <c r="NV55" s="13"/>
      <c r="NW55" s="13"/>
      <c r="NX55" s="13" t="s">
        <v>472</v>
      </c>
      <c r="NY55" s="13"/>
      <c r="NZ55" s="13" t="s">
        <v>429</v>
      </c>
      <c r="OA55" s="13"/>
      <c r="OB55" s="13"/>
      <c r="OC55" s="13"/>
      <c r="OD55" s="13"/>
      <c r="OE55" s="13"/>
      <c r="OF55" s="13"/>
      <c r="OG55" s="13"/>
      <c r="OH55" s="13"/>
      <c r="OJ55" s="13"/>
      <c r="OK55" s="13"/>
      <c r="OL55" s="13"/>
      <c r="OM55" s="13"/>
    </row>
    <row r="56" customFormat="false" ht="14.25" hidden="false" customHeight="true" outlineLevel="0" collapsed="false">
      <c r="A56" s="13"/>
      <c r="B56" s="13" t="s">
        <v>360</v>
      </c>
      <c r="C56" s="13" t="s">
        <v>3299</v>
      </c>
      <c r="D56" s="13" t="s">
        <v>3300</v>
      </c>
      <c r="E56" s="13" t="s">
        <v>3301</v>
      </c>
      <c r="F56" s="13" t="s">
        <v>360</v>
      </c>
      <c r="G56" s="13"/>
      <c r="H56" s="13" t="e">
        <f aca="false">du jour de demain.</f>
        <v>#VALUE!</v>
      </c>
      <c r="I56" s="13" t="s">
        <v>3302</v>
      </c>
      <c r="J56" s="13" t="s">
        <v>3303</v>
      </c>
      <c r="K56" s="13"/>
      <c r="L56" s="13" t="s">
        <v>2630</v>
      </c>
      <c r="M56" s="13"/>
      <c r="N56" s="13"/>
      <c r="O56" s="13"/>
      <c r="P56" s="13"/>
      <c r="R56" s="13" t="s">
        <v>370</v>
      </c>
      <c r="S56" s="13"/>
      <c r="T56" s="13" t="s">
        <v>371</v>
      </c>
      <c r="U56" s="13"/>
      <c r="V56" s="13"/>
      <c r="W56" s="13"/>
      <c r="X56" s="13"/>
      <c r="Y56" s="13"/>
      <c r="Z56" s="13"/>
      <c r="AA56" s="13"/>
      <c r="AB56" s="13"/>
      <c r="AC56" s="13"/>
      <c r="AD56" s="13"/>
      <c r="AE56" s="11" t="s">
        <v>435</v>
      </c>
      <c r="AF56" s="11" t="s">
        <v>3304</v>
      </c>
      <c r="AG56" s="11" t="s">
        <v>483</v>
      </c>
      <c r="AH56" s="13"/>
      <c r="AI56" s="13" t="s">
        <v>375</v>
      </c>
      <c r="AJ56" s="13" t="s">
        <v>376</v>
      </c>
      <c r="AK56" s="13" t="s">
        <v>437</v>
      </c>
      <c r="AL56" s="13" t="s">
        <v>1289</v>
      </c>
      <c r="AM56" s="11" t="s">
        <v>3305</v>
      </c>
      <c r="AN56" s="13" t="s">
        <v>3306</v>
      </c>
      <c r="AO56" s="13" t="s">
        <v>3307</v>
      </c>
      <c r="AP56" s="13" t="s">
        <v>63</v>
      </c>
      <c r="AQ56" s="13" t="s">
        <v>3308</v>
      </c>
      <c r="AR56" s="13"/>
      <c r="AS56" s="13"/>
      <c r="AT56" s="11" t="s">
        <v>890</v>
      </c>
      <c r="AU56" s="11" t="s">
        <v>2634</v>
      </c>
      <c r="AV56" s="13"/>
      <c r="AW56" s="13" t="s">
        <v>375</v>
      </c>
      <c r="AX56" s="13"/>
      <c r="AY56" s="13" t="s">
        <v>437</v>
      </c>
      <c r="AZ56" s="13" t="s">
        <v>1042</v>
      </c>
      <c r="BA56" s="13" t="s">
        <v>3309</v>
      </c>
      <c r="BB56" s="13" t="s">
        <v>3310</v>
      </c>
      <c r="BD56" s="11" t="s">
        <v>3311</v>
      </c>
      <c r="BE56" s="13" t="s">
        <v>3312</v>
      </c>
      <c r="BF56" s="13"/>
      <c r="BG56" s="13" t="s">
        <v>3313</v>
      </c>
      <c r="BH56" s="13" t="s">
        <v>3314</v>
      </c>
      <c r="BI56" s="13"/>
      <c r="BJ56" s="13"/>
      <c r="BK56" s="13" t="s">
        <v>1435</v>
      </c>
      <c r="BL56" s="13"/>
      <c r="BM56" s="13"/>
      <c r="BN56" s="13"/>
      <c r="BO56" s="13"/>
      <c r="BP56" s="13"/>
      <c r="BQ56" s="13" t="s">
        <v>360</v>
      </c>
      <c r="BR56" s="13" t="s">
        <v>360</v>
      </c>
      <c r="BS56" s="13"/>
      <c r="BT56" s="13"/>
      <c r="BU56" s="13" t="s">
        <v>360</v>
      </c>
      <c r="BV56" s="13" t="s">
        <v>3315</v>
      </c>
      <c r="BW56" s="13" t="s">
        <v>360</v>
      </c>
      <c r="BX56" s="13"/>
      <c r="BY56" s="13"/>
      <c r="BZ56" s="13"/>
      <c r="CA56" s="13" t="e">
        <f aca="false">x</f>
        <v>#NAME?</v>
      </c>
      <c r="CB56" s="13"/>
      <c r="CC56" s="13"/>
      <c r="CD56" s="13"/>
      <c r="CE56" s="13"/>
      <c r="CF56" s="13" t="s">
        <v>941</v>
      </c>
      <c r="CG56" s="13" t="s">
        <v>742</v>
      </c>
      <c r="CH56" s="13"/>
      <c r="CI56" s="13"/>
      <c r="CJ56" s="13"/>
      <c r="CK56" s="13"/>
      <c r="CL56" s="13"/>
      <c r="CM56" s="13"/>
      <c r="CN56" s="13"/>
      <c r="CO56" s="13"/>
      <c r="CP56" s="13"/>
      <c r="CQ56" s="13"/>
      <c r="CR56" s="13"/>
      <c r="CS56" s="13"/>
      <c r="CT56" s="13"/>
      <c r="CU56" s="13"/>
      <c r="CV56" s="13"/>
      <c r="CW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t="s">
        <v>3316</v>
      </c>
      <c r="EF56" s="13" t="s">
        <v>3317</v>
      </c>
      <c r="EG56" s="13"/>
      <c r="EH56" s="13" t="s">
        <v>3318</v>
      </c>
      <c r="EI56" s="13" t="s">
        <v>3319</v>
      </c>
      <c r="EJ56" s="13"/>
      <c r="EK56" s="13"/>
      <c r="EL56" s="13"/>
      <c r="EM56" s="13" t="s">
        <v>3320</v>
      </c>
      <c r="EN56" s="13" t="s">
        <v>744</v>
      </c>
      <c r="EO56" s="13"/>
      <c r="EP56" s="13"/>
      <c r="EQ56" s="13"/>
      <c r="ER56" s="13"/>
      <c r="ES56" s="11" t="s">
        <v>3321</v>
      </c>
      <c r="ET56" s="13"/>
      <c r="EU56" s="13"/>
      <c r="EV56" s="13"/>
      <c r="EW56" s="13"/>
      <c r="EX56" s="13"/>
      <c r="EY56" s="13"/>
      <c r="EZ56" s="13"/>
      <c r="FA56" s="13"/>
      <c r="FB56" s="13"/>
      <c r="FC56" s="13"/>
      <c r="FD56" s="13"/>
      <c r="FE56" s="13"/>
      <c r="FF56" s="11" t="s">
        <v>3322</v>
      </c>
      <c r="FG56" s="13"/>
      <c r="FH56" s="13" t="s">
        <v>403</v>
      </c>
      <c r="FJ56" s="13" t="s">
        <v>3323</v>
      </c>
      <c r="FK56" s="13"/>
      <c r="FL56" s="13" t="s">
        <v>3324</v>
      </c>
      <c r="FM56" s="13"/>
      <c r="FN56" s="13"/>
      <c r="FO56" s="13"/>
      <c r="FP56" s="13" t="s">
        <v>3325</v>
      </c>
      <c r="FQ56" s="13"/>
      <c r="FR56" s="13"/>
      <c r="FS56" s="13"/>
      <c r="FT56" s="13"/>
      <c r="FU56" s="13"/>
      <c r="FV56" s="13" t="s">
        <v>3326</v>
      </c>
      <c r="FW56" s="13"/>
      <c r="FX56" s="13" t="s">
        <v>77</v>
      </c>
      <c r="FY56" s="13"/>
      <c r="FZ56" s="13" t="s">
        <v>3327</v>
      </c>
      <c r="GA56" s="13" t="s">
        <v>407</v>
      </c>
      <c r="GB56" s="13"/>
      <c r="GC56" s="13"/>
      <c r="GD56" s="13"/>
      <c r="GE56" s="13" t="s">
        <v>3328</v>
      </c>
      <c r="GF56" s="13"/>
      <c r="GG56" s="13"/>
      <c r="GH56" s="13"/>
      <c r="GI56" s="13"/>
      <c r="GJ56" s="13"/>
      <c r="GK56" s="13"/>
      <c r="GL56" s="13" t="s">
        <v>407</v>
      </c>
      <c r="GM56" s="13"/>
      <c r="GN56" s="13"/>
      <c r="GO56" s="13"/>
      <c r="GP56" s="13" t="s">
        <v>408</v>
      </c>
      <c r="GQ56" s="13" t="s">
        <v>1061</v>
      </c>
      <c r="GR56" s="13"/>
      <c r="GS56" s="13" t="s">
        <v>545</v>
      </c>
      <c r="GT56" s="13"/>
      <c r="GU56" s="13"/>
      <c r="GV56" s="13"/>
      <c r="GW56" s="13" t="s">
        <v>3329</v>
      </c>
      <c r="GX56" s="13"/>
      <c r="GY56" s="13"/>
      <c r="GZ56" s="13"/>
      <c r="HA56" s="13" t="s">
        <v>77</v>
      </c>
      <c r="HB56" s="13"/>
      <c r="HC56" s="13"/>
      <c r="HD56" s="13"/>
      <c r="HE56" s="13"/>
      <c r="HF56" s="13"/>
      <c r="HG56" s="12" t="s">
        <v>3330</v>
      </c>
      <c r="HH56" s="13"/>
      <c r="HI56" s="13"/>
      <c r="HJ56" s="13"/>
      <c r="HK56" s="13"/>
      <c r="HL56" s="13"/>
      <c r="HM56" s="13"/>
      <c r="HN56" s="13"/>
      <c r="HO56" s="13"/>
      <c r="HP56" s="13"/>
      <c r="HQ56" s="13"/>
      <c r="HS56" s="13"/>
      <c r="HT56" s="13"/>
      <c r="HU56" s="13"/>
      <c r="HV56" s="13"/>
      <c r="HW56" s="13" t="s">
        <v>412</v>
      </c>
      <c r="HX56" s="13"/>
      <c r="HY56" s="13"/>
      <c r="HZ56" s="13"/>
      <c r="IA56" s="13"/>
      <c r="IB56" s="13"/>
      <c r="IC56" s="13"/>
      <c r="ID56" s="13"/>
      <c r="IE56" s="13"/>
      <c r="IF56" s="13"/>
      <c r="IG56" s="13" t="s">
        <v>623</v>
      </c>
      <c r="IH56" s="13"/>
      <c r="II56" s="13"/>
      <c r="IJ56" s="13"/>
      <c r="IK56" s="13"/>
      <c r="IL56" s="13"/>
      <c r="IM56" s="13"/>
      <c r="IN56" s="13"/>
      <c r="IO56" s="13" t="s">
        <v>79</v>
      </c>
      <c r="IP56" s="13"/>
      <c r="IQ56" s="13"/>
      <c r="IR56" s="13"/>
      <c r="IS56" s="13"/>
      <c r="IT56" s="13" t="s">
        <v>414</v>
      </c>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t="s">
        <v>3331</v>
      </c>
      <c r="JX56" s="13"/>
      <c r="JY56" s="13"/>
      <c r="JZ56" s="13" t="s">
        <v>78</v>
      </c>
      <c r="KA56" s="13"/>
      <c r="KB56" s="13" t="s">
        <v>3332</v>
      </c>
      <c r="KC56" s="13"/>
      <c r="KD56" s="13"/>
      <c r="KE56" s="13"/>
      <c r="KF56" s="13"/>
      <c r="KG56" s="13"/>
      <c r="KH56" s="13"/>
      <c r="KI56" s="13"/>
      <c r="KJ56" s="13" t="s">
        <v>3332</v>
      </c>
      <c r="KK56" s="13"/>
      <c r="KL56" s="13"/>
      <c r="KM56" s="13"/>
      <c r="KN56" s="13"/>
      <c r="KO56" s="13"/>
      <c r="KP56" s="13" t="s">
        <v>1465</v>
      </c>
      <c r="KQ56" s="13"/>
      <c r="KR56" s="13"/>
      <c r="KS56" s="13"/>
      <c r="KT56" s="13"/>
      <c r="KU56" s="13"/>
      <c r="KV56" s="13" t="n">
        <f aca="false">200</f>
        <v>200</v>
      </c>
      <c r="KW56" s="13"/>
      <c r="KX56" s="13"/>
      <c r="KY56" s="13"/>
      <c r="KZ56" s="13"/>
      <c r="LA56" s="13"/>
      <c r="LB56" s="11" t="s">
        <v>3333</v>
      </c>
      <c r="LC56" s="13"/>
      <c r="LD56" s="13"/>
      <c r="LE56" s="13"/>
      <c r="LF56" s="13"/>
      <c r="LG56" s="13"/>
      <c r="LH56" s="13"/>
      <c r="LI56" s="13"/>
      <c r="LJ56" s="13"/>
      <c r="LK56" s="13"/>
      <c r="LL56" s="13"/>
      <c r="LM56" s="13"/>
      <c r="LN56" s="13" t="s">
        <v>1411</v>
      </c>
      <c r="LO56" s="13"/>
      <c r="LP56" s="13"/>
      <c r="LQ56" s="13"/>
      <c r="LR56" s="13"/>
      <c r="LS56" s="13" t="s">
        <v>3334</v>
      </c>
      <c r="LT56" s="13"/>
      <c r="LU56" s="13"/>
      <c r="LV56" s="13"/>
      <c r="LW56" s="13"/>
      <c r="LX56" s="13"/>
      <c r="LY56" s="13"/>
      <c r="LZ56" s="13" t="s">
        <v>1465</v>
      </c>
      <c r="MA56" s="13" t="s">
        <v>3335</v>
      </c>
      <c r="MB56" s="13"/>
      <c r="MC56" s="13"/>
      <c r="MD56" s="13" t="s">
        <v>3336</v>
      </c>
      <c r="ME56" s="13"/>
      <c r="MF56" s="13" t="s">
        <v>709</v>
      </c>
      <c r="MH56" s="13" t="s">
        <v>550</v>
      </c>
      <c r="MI56" s="13"/>
      <c r="MJ56" s="13" t="s">
        <v>552</v>
      </c>
      <c r="MK56" s="13"/>
      <c r="ML56" s="11" t="s">
        <v>3337</v>
      </c>
      <c r="MM56" s="13"/>
      <c r="MN56" s="13" t="s">
        <v>709</v>
      </c>
      <c r="MO56" s="13"/>
      <c r="MP56" s="13"/>
      <c r="MQ56" s="13" t="s">
        <v>1210</v>
      </c>
      <c r="MR56" s="13" t="s">
        <v>3338</v>
      </c>
      <c r="MS56" s="13"/>
      <c r="MT56" s="13" t="s">
        <v>709</v>
      </c>
      <c r="MU56" s="13"/>
      <c r="MV56" s="13"/>
      <c r="MW56" s="13"/>
      <c r="MX56" s="13"/>
      <c r="MY56" s="13" t="s">
        <v>3339</v>
      </c>
      <c r="MZ56" s="13"/>
      <c r="NA56" s="13" t="s">
        <v>983</v>
      </c>
      <c r="NB56" s="13"/>
      <c r="NC56" s="13"/>
      <c r="ND56" s="13"/>
      <c r="NE56" s="13" t="s">
        <v>3340</v>
      </c>
      <c r="NF56" s="13"/>
      <c r="NG56" s="13"/>
      <c r="NH56" s="13"/>
      <c r="NI56" s="13"/>
      <c r="NJ56" s="13" t="s">
        <v>456</v>
      </c>
      <c r="NK56" s="13" t="s">
        <v>3341</v>
      </c>
      <c r="NL56" s="13"/>
      <c r="NM56" s="13"/>
      <c r="NN56" s="13"/>
      <c r="NO56" s="13"/>
      <c r="NP56" s="13" t="s">
        <v>408</v>
      </c>
      <c r="NQ56" s="13" t="s">
        <v>612</v>
      </c>
      <c r="NR56" s="13"/>
      <c r="NS56" s="13"/>
      <c r="NT56" s="13"/>
      <c r="NU56" s="13"/>
      <c r="NV56" s="13"/>
      <c r="NW56" s="13"/>
      <c r="NX56" s="13" t="s">
        <v>472</v>
      </c>
      <c r="NY56" s="13" t="s">
        <v>428</v>
      </c>
      <c r="NZ56" s="13" t="s">
        <v>684</v>
      </c>
      <c r="OA56" s="13"/>
      <c r="OB56" s="13"/>
      <c r="OC56" s="13"/>
      <c r="OD56" s="13"/>
      <c r="OE56" s="13"/>
      <c r="OF56" s="13"/>
      <c r="OG56" s="13"/>
      <c r="OH56" s="13"/>
      <c r="OJ56" s="13"/>
      <c r="OK56" s="13" t="s">
        <v>472</v>
      </c>
      <c r="OL56" s="13"/>
      <c r="OM56" s="13"/>
    </row>
    <row r="57" customFormat="false" ht="14.25" hidden="false" customHeight="true" outlineLevel="0" collapsed="false">
      <c r="A57" s="11" t="s">
        <v>3342</v>
      </c>
      <c r="B57" s="13" t="s">
        <v>360</v>
      </c>
      <c r="C57" s="13" t="s">
        <v>3343</v>
      </c>
      <c r="D57" s="13"/>
      <c r="E57" s="13" t="s">
        <v>3344</v>
      </c>
      <c r="F57" s="13" t="s">
        <v>3345</v>
      </c>
      <c r="G57" s="13"/>
      <c r="H57" s="13" t="s">
        <v>3346</v>
      </c>
      <c r="I57" s="13" t="s">
        <v>3347</v>
      </c>
      <c r="J57" s="13" t="s">
        <v>979</v>
      </c>
      <c r="K57" s="13" t="s">
        <v>2470</v>
      </c>
      <c r="L57" s="13"/>
      <c r="M57" s="13"/>
      <c r="N57" s="13"/>
      <c r="O57" s="13"/>
      <c r="P57" s="13"/>
      <c r="R57" s="13" t="s">
        <v>370</v>
      </c>
      <c r="S57" s="13"/>
      <c r="T57" s="13" t="s">
        <v>371</v>
      </c>
      <c r="U57" s="13"/>
      <c r="V57" s="13"/>
      <c r="W57" s="13"/>
      <c r="X57" s="13"/>
      <c r="Y57" s="13"/>
      <c r="Z57" s="13"/>
      <c r="AA57" s="13"/>
      <c r="AB57" s="13"/>
      <c r="AC57" s="13"/>
      <c r="AD57" s="13"/>
      <c r="AE57" s="11" t="s">
        <v>372</v>
      </c>
      <c r="AF57" s="11" t="s">
        <v>3348</v>
      </c>
      <c r="AG57" s="11" t="s">
        <v>374</v>
      </c>
      <c r="AH57" s="13"/>
      <c r="AI57" s="13" t="s">
        <v>375</v>
      </c>
      <c r="AJ57" s="13" t="s">
        <v>376</v>
      </c>
      <c r="AK57" s="13" t="s">
        <v>437</v>
      </c>
      <c r="AL57" s="13" t="s">
        <v>1289</v>
      </c>
      <c r="AM57" s="11" t="s">
        <v>3349</v>
      </c>
      <c r="AN57" s="13" t="s">
        <v>3350</v>
      </c>
      <c r="AO57" s="11" t="s">
        <v>3351</v>
      </c>
      <c r="AP57" s="13" t="s">
        <v>3352</v>
      </c>
      <c r="AQ57" s="13" t="s">
        <v>3353</v>
      </c>
      <c r="AR57" s="13"/>
      <c r="AS57" s="13" t="s">
        <v>3354</v>
      </c>
      <c r="AT57" s="11" t="s">
        <v>3355</v>
      </c>
      <c r="AU57" s="11" t="s">
        <v>3356</v>
      </c>
      <c r="AV57" s="13"/>
      <c r="AW57" s="13"/>
      <c r="AX57" s="13"/>
      <c r="AY57" s="13" t="s">
        <v>437</v>
      </c>
      <c r="AZ57" s="13" t="s">
        <v>438</v>
      </c>
      <c r="BA57" s="13"/>
      <c r="BB57" s="11" t="s">
        <v>3357</v>
      </c>
      <c r="BD57" s="13" t="s">
        <v>3358</v>
      </c>
      <c r="BE57" s="13" t="s">
        <v>3359</v>
      </c>
      <c r="BF57" s="13"/>
      <c r="BG57" s="13" t="s">
        <v>3360</v>
      </c>
      <c r="BH57" s="13" t="s">
        <v>3361</v>
      </c>
      <c r="BI57" s="13"/>
      <c r="BJ57" s="13" t="s">
        <v>3362</v>
      </c>
      <c r="BK57" s="13" t="s">
        <v>1435</v>
      </c>
      <c r="BL57" s="13"/>
      <c r="BM57" s="13"/>
      <c r="BN57" s="13"/>
      <c r="BO57" s="13"/>
      <c r="BP57" s="13"/>
      <c r="BQ57" s="13" t="s">
        <v>360</v>
      </c>
      <c r="BR57" s="13" t="s">
        <v>3363</v>
      </c>
      <c r="BS57" s="13" t="s">
        <v>3364</v>
      </c>
      <c r="BT57" s="13"/>
      <c r="BU57" s="13" t="s">
        <v>360</v>
      </c>
      <c r="BV57" s="13" t="s">
        <v>360</v>
      </c>
      <c r="BW57" s="13" t="s">
        <v>360</v>
      </c>
      <c r="BX57" s="13"/>
      <c r="BY57" s="13"/>
      <c r="BZ57" s="13"/>
      <c r="CA57" s="13"/>
      <c r="CB57" s="13"/>
      <c r="CC57" s="13"/>
      <c r="CD57" s="13"/>
      <c r="CE57" s="13"/>
      <c r="CF57" s="13" t="s">
        <v>77</v>
      </c>
      <c r="CG57" s="13"/>
      <c r="CH57" s="13"/>
      <c r="CI57" s="13"/>
      <c r="CJ57" s="13"/>
      <c r="CK57" s="13"/>
      <c r="CL57" s="13"/>
      <c r="CM57" s="13"/>
      <c r="CN57" s="13"/>
      <c r="CO57" s="13"/>
      <c r="CP57" s="13"/>
      <c r="CQ57" s="13"/>
      <c r="CR57" s="13"/>
      <c r="CS57" s="13"/>
      <c r="CT57" s="13"/>
      <c r="CU57" s="13"/>
      <c r="CV57" s="13"/>
      <c r="CW57" s="13"/>
      <c r="CY57" s="13"/>
      <c r="CZ57" s="13"/>
      <c r="DA57" s="13"/>
      <c r="DB57" s="13"/>
      <c r="DC57" s="13"/>
      <c r="DD57" s="13"/>
      <c r="DE57" s="13"/>
      <c r="DF57" s="13"/>
      <c r="DG57" s="13"/>
      <c r="DH57" s="13"/>
      <c r="DI57" s="13"/>
      <c r="DJ57" s="13"/>
      <c r="DK57" s="13" t="s">
        <v>3237</v>
      </c>
      <c r="DL57" s="13"/>
      <c r="DM57" s="13"/>
      <c r="DN57" s="13"/>
      <c r="DO57" s="13"/>
      <c r="DP57" s="13"/>
      <c r="DQ57" s="13"/>
      <c r="DR57" s="13"/>
      <c r="DS57" s="13"/>
      <c r="DT57" s="13"/>
      <c r="DU57" s="13"/>
      <c r="DV57" s="13"/>
      <c r="DW57" s="13"/>
      <c r="DX57" s="13"/>
      <c r="DY57" s="13"/>
      <c r="DZ57" s="13"/>
      <c r="EA57" s="13"/>
      <c r="EB57" s="13"/>
      <c r="EC57" s="13"/>
      <c r="ED57" s="13" t="s">
        <v>458</v>
      </c>
      <c r="EE57" s="13"/>
      <c r="EF57" s="13"/>
      <c r="EG57" s="13"/>
      <c r="EH57" s="13"/>
      <c r="EI57" s="13"/>
      <c r="EJ57" s="13"/>
      <c r="EK57" s="13"/>
      <c r="EL57" s="13"/>
      <c r="EM57" s="13" t="s">
        <v>803</v>
      </c>
      <c r="EN57" s="13" t="s">
        <v>400</v>
      </c>
      <c r="EO57" s="13" t="s">
        <v>3365</v>
      </c>
      <c r="EP57" s="13"/>
      <c r="EQ57" s="13"/>
      <c r="ER57" s="13"/>
      <c r="ES57" s="11" t="s">
        <v>3366</v>
      </c>
      <c r="ET57" s="13"/>
      <c r="EU57" s="13"/>
      <c r="EV57" s="13"/>
      <c r="EW57" s="13"/>
      <c r="EX57" s="13"/>
      <c r="EY57" s="13"/>
      <c r="EZ57" s="13"/>
      <c r="FA57" s="13"/>
      <c r="FB57" s="13"/>
      <c r="FC57" s="13"/>
      <c r="FD57" s="13"/>
      <c r="FE57" s="13"/>
      <c r="FF57" s="13" t="s">
        <v>112</v>
      </c>
      <c r="FG57" s="13" t="s">
        <v>3367</v>
      </c>
      <c r="FH57" s="13" t="s">
        <v>403</v>
      </c>
      <c r="FJ57" s="13"/>
      <c r="FK57" s="13" t="s">
        <v>3368</v>
      </c>
      <c r="FL57" s="13" t="s">
        <v>600</v>
      </c>
      <c r="FM57" s="13"/>
      <c r="FN57" s="13"/>
      <c r="FO57" s="13" t="s">
        <v>545</v>
      </c>
      <c r="FP57" s="13"/>
      <c r="FQ57" s="13"/>
      <c r="FR57" s="13"/>
      <c r="FS57" s="13"/>
      <c r="FT57" s="13" t="s">
        <v>3369</v>
      </c>
      <c r="FU57" s="13"/>
      <c r="FV57" s="13"/>
      <c r="FW57" s="13"/>
      <c r="FX57" s="11" t="s">
        <v>3370</v>
      </c>
      <c r="FY57" s="11" t="s">
        <v>3371</v>
      </c>
      <c r="FZ57" s="13" t="s">
        <v>3372</v>
      </c>
      <c r="GA57" s="11" t="s">
        <v>3373</v>
      </c>
      <c r="GB57" s="13"/>
      <c r="GC57" s="13"/>
      <c r="GD57" s="13" t="s">
        <v>1061</v>
      </c>
      <c r="GE57" s="13"/>
      <c r="GF57" s="13"/>
      <c r="GG57" s="13"/>
      <c r="GH57" s="13"/>
      <c r="GI57" s="13"/>
      <c r="GJ57" s="13" t="s">
        <v>1465</v>
      </c>
      <c r="GK57" s="13"/>
      <c r="GL57" s="11" t="s">
        <v>3374</v>
      </c>
      <c r="GM57" s="13"/>
      <c r="GN57" s="13" t="s">
        <v>3375</v>
      </c>
      <c r="GO57" s="13" t="s">
        <v>3376</v>
      </c>
      <c r="GP57" s="11" t="s">
        <v>3377</v>
      </c>
      <c r="GQ57" s="13"/>
      <c r="GR57" s="13"/>
      <c r="GS57" s="13"/>
      <c r="GT57" s="13" t="s">
        <v>3378</v>
      </c>
      <c r="GU57" s="13"/>
      <c r="GV57" s="13"/>
      <c r="GW57" s="11" t="s">
        <v>3379</v>
      </c>
      <c r="GX57" s="13"/>
      <c r="GY57" s="13"/>
      <c r="GZ57" s="13"/>
      <c r="HA57" s="13" t="s">
        <v>77</v>
      </c>
      <c r="HB57" s="13" t="s">
        <v>1403</v>
      </c>
      <c r="HC57" s="13"/>
      <c r="HD57" s="13"/>
      <c r="HE57" s="13"/>
      <c r="HF57" s="13"/>
      <c r="HG57" s="13" t="s">
        <v>3380</v>
      </c>
      <c r="HH57" s="13" t="s">
        <v>1299</v>
      </c>
      <c r="HI57" s="13"/>
      <c r="HJ57" s="13"/>
      <c r="HK57" s="13" t="s">
        <v>1298</v>
      </c>
      <c r="HL57" s="13"/>
      <c r="HM57" s="13" t="s">
        <v>545</v>
      </c>
      <c r="HN57" s="13"/>
      <c r="HO57" s="13"/>
      <c r="HP57" s="13"/>
      <c r="HQ57" s="13"/>
      <c r="HS57" s="13"/>
      <c r="HT57" s="13"/>
      <c r="HU57" s="13"/>
      <c r="HV57" s="13"/>
      <c r="HW57" s="13" t="s">
        <v>412</v>
      </c>
      <c r="HX57" s="13"/>
      <c r="HY57" s="13"/>
      <c r="HZ57" s="13"/>
      <c r="IA57" s="13"/>
      <c r="IB57" s="13"/>
      <c r="IC57" s="13"/>
      <c r="ID57" s="13"/>
      <c r="IE57" s="13"/>
      <c r="IF57" s="13"/>
      <c r="IG57" s="13"/>
      <c r="IH57" s="13"/>
      <c r="II57" s="13"/>
      <c r="IJ57" s="13"/>
      <c r="IK57" s="13"/>
      <c r="IL57" s="13"/>
      <c r="IM57" s="13"/>
      <c r="IN57" s="13"/>
      <c r="IO57" s="13" t="s">
        <v>79</v>
      </c>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t="s">
        <v>3381</v>
      </c>
      <c r="JX57" s="13"/>
      <c r="JY57" s="13"/>
      <c r="JZ57" s="13" t="s">
        <v>78</v>
      </c>
      <c r="KA57" s="13"/>
      <c r="KB57" s="13" t="s">
        <v>3382</v>
      </c>
      <c r="KC57" s="13"/>
      <c r="KD57" s="13"/>
      <c r="KE57" s="13"/>
      <c r="KF57" s="13" t="s">
        <v>553</v>
      </c>
      <c r="KG57" s="13"/>
      <c r="KH57" s="13" t="s">
        <v>3383</v>
      </c>
      <c r="KI57" s="13"/>
      <c r="KJ57" s="13"/>
      <c r="KK57" s="13"/>
      <c r="KL57" s="13"/>
      <c r="KM57" s="13"/>
      <c r="KN57" s="13"/>
      <c r="KO57" s="13"/>
      <c r="KP57" s="13"/>
      <c r="KQ57" s="13"/>
      <c r="KR57" s="13" t="s">
        <v>3384</v>
      </c>
      <c r="KS57" s="13"/>
      <c r="KT57" s="13"/>
      <c r="KU57" s="13"/>
      <c r="KV57" s="13"/>
      <c r="KW57" s="13"/>
      <c r="KX57" s="13"/>
      <c r="KY57" s="13"/>
      <c r="KZ57" s="13" t="s">
        <v>3385</v>
      </c>
      <c r="LA57" s="13"/>
      <c r="LB57" s="13"/>
      <c r="LC57" s="13"/>
      <c r="LD57" s="13"/>
      <c r="LE57" s="13"/>
      <c r="LF57" s="13"/>
      <c r="LG57" s="13"/>
      <c r="LH57" s="13"/>
      <c r="LI57" s="13"/>
      <c r="LJ57" s="13"/>
      <c r="LK57" s="13"/>
      <c r="LL57" s="13"/>
      <c r="LM57" s="13"/>
      <c r="LN57" s="13" t="s">
        <v>1061</v>
      </c>
      <c r="LO57" s="13"/>
      <c r="LP57" s="13"/>
      <c r="LQ57" s="13" t="s">
        <v>1014</v>
      </c>
      <c r="LR57" s="13"/>
      <c r="LS57" s="13"/>
      <c r="LT57" s="13" t="s">
        <v>3386</v>
      </c>
      <c r="LU57" s="13"/>
      <c r="LV57" s="13"/>
      <c r="LW57" s="13"/>
      <c r="LX57" s="13"/>
      <c r="LY57" s="13"/>
      <c r="LZ57" s="13" t="s">
        <v>3387</v>
      </c>
      <c r="MA57" s="13"/>
      <c r="MB57" s="13" t="s">
        <v>879</v>
      </c>
      <c r="MC57" s="13"/>
      <c r="MD57" s="13" t="s">
        <v>3388</v>
      </c>
      <c r="ME57" s="13"/>
      <c r="MF57" s="13"/>
      <c r="MH57" s="13" t="s">
        <v>550</v>
      </c>
      <c r="MI57" s="13"/>
      <c r="MJ57" s="13"/>
      <c r="MK57" s="13"/>
      <c r="ML57" s="13" t="s">
        <v>2603</v>
      </c>
      <c r="MM57" s="13"/>
      <c r="MN57" s="13"/>
      <c r="MO57" s="13"/>
      <c r="MP57" s="13"/>
      <c r="MQ57" s="13"/>
      <c r="MR57" s="13" t="s">
        <v>2291</v>
      </c>
      <c r="MS57" s="13"/>
      <c r="MT57" s="13"/>
      <c r="MU57" s="13"/>
      <c r="MV57" s="13"/>
      <c r="MW57" s="13"/>
      <c r="MX57" s="13"/>
      <c r="MY57" s="13"/>
      <c r="MZ57" s="13"/>
      <c r="NA57" s="13"/>
      <c r="NB57" s="13"/>
      <c r="NC57" s="13"/>
      <c r="ND57" s="13"/>
      <c r="NE57" s="13"/>
      <c r="NF57" s="13"/>
      <c r="NG57" s="13"/>
      <c r="NH57" s="13"/>
      <c r="NI57" s="13" t="s">
        <v>774</v>
      </c>
      <c r="NJ57" s="13" t="s">
        <v>407</v>
      </c>
      <c r="NK57" s="13"/>
      <c r="NL57" s="13"/>
      <c r="NM57" s="13"/>
      <c r="NN57" s="13"/>
      <c r="NO57" s="13"/>
      <c r="NP57" s="13" t="s">
        <v>408</v>
      </c>
      <c r="NQ57" s="13"/>
      <c r="NR57" s="13"/>
      <c r="NS57" s="13"/>
      <c r="NT57" s="13"/>
      <c r="NU57" s="13"/>
      <c r="NV57" s="13"/>
      <c r="NW57" s="13"/>
      <c r="NX57" s="13" t="s">
        <v>472</v>
      </c>
      <c r="NY57" s="11" t="s">
        <v>3389</v>
      </c>
      <c r="NZ57" s="13" t="s">
        <v>713</v>
      </c>
      <c r="OA57" s="13"/>
      <c r="OB57" s="13"/>
      <c r="OC57" s="13"/>
      <c r="OD57" s="13"/>
      <c r="OE57" s="13"/>
      <c r="OF57" s="13"/>
      <c r="OG57" s="13"/>
      <c r="OH57" s="13"/>
      <c r="OJ57" s="13"/>
      <c r="OK57" s="13"/>
      <c r="OL57" s="13"/>
      <c r="OM57" s="13"/>
    </row>
    <row r="58" customFormat="false" ht="14.25" hidden="false" customHeight="true" outlineLevel="0" collapsed="false">
      <c r="A58" s="11" t="s">
        <v>3390</v>
      </c>
      <c r="B58" s="13" t="s">
        <v>360</v>
      </c>
      <c r="C58" s="13" t="s">
        <v>3391</v>
      </c>
      <c r="D58" s="13" t="s">
        <v>3392</v>
      </c>
      <c r="E58" s="13" t="s">
        <v>3393</v>
      </c>
      <c r="F58" s="13" t="s">
        <v>360</v>
      </c>
      <c r="G58" s="13" t="s">
        <v>3394</v>
      </c>
      <c r="H58" s="13" t="s">
        <v>3395</v>
      </c>
      <c r="I58" s="13" t="s">
        <v>3396</v>
      </c>
      <c r="J58" s="13" t="s">
        <v>3397</v>
      </c>
      <c r="K58" s="13"/>
      <c r="L58" s="13" t="s">
        <v>3398</v>
      </c>
      <c r="M58" s="13"/>
      <c r="N58" s="13"/>
      <c r="O58" s="13" t="s">
        <v>3399</v>
      </c>
      <c r="P58" s="13"/>
      <c r="R58" s="13" t="s">
        <v>1186</v>
      </c>
      <c r="S58" s="13"/>
      <c r="T58" s="13" t="s">
        <v>371</v>
      </c>
      <c r="U58" s="13"/>
      <c r="V58" s="13"/>
      <c r="W58" s="13"/>
      <c r="X58" s="13"/>
      <c r="Y58" s="13" t="s">
        <v>370</v>
      </c>
      <c r="Z58" s="13"/>
      <c r="AA58" s="13"/>
      <c r="AB58" s="13"/>
      <c r="AC58" s="13"/>
      <c r="AD58" s="13"/>
      <c r="AE58" s="11" t="s">
        <v>372</v>
      </c>
      <c r="AF58" s="11" t="s">
        <v>3400</v>
      </c>
      <c r="AG58" s="11" t="s">
        <v>3401</v>
      </c>
      <c r="AH58" s="13"/>
      <c r="AI58" s="13" t="s">
        <v>375</v>
      </c>
      <c r="AJ58" s="13" t="s">
        <v>376</v>
      </c>
      <c r="AK58" s="13" t="s">
        <v>437</v>
      </c>
      <c r="AL58" s="13" t="s">
        <v>3402</v>
      </c>
      <c r="AM58" s="11" t="s">
        <v>3403</v>
      </c>
      <c r="AN58" s="13"/>
      <c r="AO58" s="13"/>
      <c r="AP58" s="13"/>
      <c r="AQ58" s="13"/>
      <c r="AR58" s="13"/>
      <c r="AS58" s="13"/>
      <c r="AT58" s="11" t="s">
        <v>3404</v>
      </c>
      <c r="AU58" s="11" t="s">
        <v>3405</v>
      </c>
      <c r="AV58" s="13"/>
      <c r="AW58" s="13" t="s">
        <v>375</v>
      </c>
      <c r="AX58" s="13"/>
      <c r="AY58" s="13" t="s">
        <v>437</v>
      </c>
      <c r="AZ58" s="13" t="s">
        <v>3406</v>
      </c>
      <c r="BA58" s="13" t="s">
        <v>3407</v>
      </c>
      <c r="BB58" s="13" t="s">
        <v>1044</v>
      </c>
      <c r="BD58" s="13"/>
      <c r="BE58" s="13"/>
      <c r="BF58" s="13"/>
      <c r="BG58" s="13" t="s">
        <v>3408</v>
      </c>
      <c r="BH58" s="13"/>
      <c r="BI58" s="13"/>
      <c r="BJ58" s="13" t="s">
        <v>1212</v>
      </c>
      <c r="BK58" s="13" t="s">
        <v>388</v>
      </c>
      <c r="BL58" s="13"/>
      <c r="BM58" s="13"/>
      <c r="BN58" s="13"/>
      <c r="BO58" s="13"/>
      <c r="BP58" s="13"/>
      <c r="BQ58" s="13" t="s">
        <v>360</v>
      </c>
      <c r="BR58" s="13" t="s">
        <v>360</v>
      </c>
      <c r="BS58" s="13"/>
      <c r="BT58" s="13"/>
      <c r="BU58" s="13" t="s">
        <v>360</v>
      </c>
      <c r="BV58" s="13" t="s">
        <v>360</v>
      </c>
      <c r="BW58" s="13" t="s">
        <v>360</v>
      </c>
      <c r="BX58" s="13"/>
      <c r="BY58" s="13"/>
      <c r="BZ58" s="13"/>
      <c r="CA58" s="13"/>
      <c r="CB58" s="13"/>
      <c r="CC58" s="13"/>
      <c r="CD58" s="13"/>
      <c r="CE58" s="13"/>
      <c r="CF58" s="13" t="s">
        <v>77</v>
      </c>
      <c r="CG58" s="13"/>
      <c r="CH58" s="13"/>
      <c r="CI58" s="13"/>
      <c r="CJ58" s="13"/>
      <c r="CK58" s="13"/>
      <c r="CL58" s="13"/>
      <c r="CM58" s="13"/>
      <c r="CN58" s="13"/>
      <c r="CO58" s="13"/>
      <c r="CP58" s="13"/>
      <c r="CQ58" s="13"/>
      <c r="CR58" s="13"/>
      <c r="CS58" s="13"/>
      <c r="CT58" s="13"/>
      <c r="CU58" s="13"/>
      <c r="CV58" s="13"/>
      <c r="CW58" s="13"/>
      <c r="CY58" s="13" t="s">
        <v>3409</v>
      </c>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1" t="s">
        <v>3410</v>
      </c>
      <c r="EN58" s="13" t="s">
        <v>862</v>
      </c>
      <c r="EO58" s="13"/>
      <c r="EP58" s="13"/>
      <c r="EQ58" s="13"/>
      <c r="ER58" s="13"/>
      <c r="ES58" s="11" t="s">
        <v>3411</v>
      </c>
      <c r="ET58" s="13"/>
      <c r="EU58" s="13"/>
      <c r="EV58" s="13"/>
      <c r="EW58" s="13"/>
      <c r="EX58" s="13"/>
      <c r="EY58" s="13"/>
      <c r="EZ58" s="13"/>
      <c r="FA58" s="13"/>
      <c r="FB58" s="13"/>
      <c r="FC58" s="13"/>
      <c r="FD58" s="13"/>
      <c r="FE58" s="13"/>
      <c r="FF58" s="13" t="s">
        <v>112</v>
      </c>
      <c r="FG58" s="13" t="s">
        <v>3412</v>
      </c>
      <c r="FH58" s="13" t="s">
        <v>403</v>
      </c>
      <c r="FJ58" s="13" t="s">
        <v>3413</v>
      </c>
      <c r="FK58" s="13"/>
      <c r="FL58" s="13"/>
      <c r="FM58" s="13"/>
      <c r="FN58" s="13"/>
      <c r="FO58" s="13"/>
      <c r="FP58" s="13" t="s">
        <v>636</v>
      </c>
      <c r="FQ58" s="13"/>
      <c r="FR58" s="13"/>
      <c r="FS58" s="13"/>
      <c r="FT58" s="13"/>
      <c r="FU58" s="13"/>
      <c r="FV58" s="13"/>
      <c r="FW58" s="13"/>
      <c r="FX58" s="13" t="s">
        <v>77</v>
      </c>
      <c r="FY58" s="13"/>
      <c r="FZ58" s="13"/>
      <c r="GA58" s="13" t="s">
        <v>407</v>
      </c>
      <c r="GB58" s="13"/>
      <c r="GC58" s="13"/>
      <c r="GD58" s="13"/>
      <c r="GE58" s="13"/>
      <c r="GF58" s="13"/>
      <c r="GG58" s="13"/>
      <c r="GH58" s="13"/>
      <c r="GI58" s="13"/>
      <c r="GJ58" s="13"/>
      <c r="GK58" s="13"/>
      <c r="GL58" s="13" t="s">
        <v>456</v>
      </c>
      <c r="GM58" s="13"/>
      <c r="GN58" s="13"/>
      <c r="GO58" s="13"/>
      <c r="GP58" s="13" t="s">
        <v>408</v>
      </c>
      <c r="GQ58" s="13"/>
      <c r="GR58" s="13"/>
      <c r="GS58" s="13"/>
      <c r="GT58" s="13"/>
      <c r="GU58" s="13"/>
      <c r="GV58" s="13"/>
      <c r="GW58" s="13"/>
      <c r="GX58" s="13"/>
      <c r="GY58" s="13"/>
      <c r="GZ58" s="13"/>
      <c r="HA58" s="13"/>
      <c r="HB58" s="13"/>
      <c r="HC58" s="13"/>
      <c r="HD58" s="13"/>
      <c r="HE58" s="13"/>
      <c r="HF58" s="13"/>
      <c r="HG58" s="13"/>
      <c r="HH58" s="11" t="s">
        <v>3414</v>
      </c>
      <c r="HI58" s="13"/>
      <c r="HJ58" s="13"/>
      <c r="HK58" s="13"/>
      <c r="HL58" s="13"/>
      <c r="HM58" s="13"/>
      <c r="HN58" s="13"/>
      <c r="HO58" s="13"/>
      <c r="HP58" s="13"/>
      <c r="HQ58" s="13"/>
      <c r="HS58" s="13"/>
      <c r="HT58" s="13"/>
      <c r="HU58" s="13"/>
      <c r="HV58" s="13"/>
      <c r="HW58" s="13" t="s">
        <v>412</v>
      </c>
      <c r="HX58" s="13"/>
      <c r="HY58" s="13"/>
      <c r="HZ58" s="13"/>
      <c r="IA58" s="13"/>
      <c r="IB58" s="13"/>
      <c r="IC58" s="13"/>
      <c r="ID58" s="13"/>
      <c r="IE58" s="13"/>
      <c r="IF58" s="13"/>
      <c r="IG58" s="13" t="s">
        <v>623</v>
      </c>
      <c r="IH58" s="13"/>
      <c r="II58" s="13"/>
      <c r="IJ58" s="13"/>
      <c r="IK58" s="13"/>
      <c r="IL58" s="13"/>
      <c r="IM58" s="13"/>
      <c r="IN58" s="13"/>
      <c r="IO58" s="13" t="s">
        <v>79</v>
      </c>
      <c r="IP58" s="13"/>
      <c r="IQ58" s="13"/>
      <c r="IR58" s="13"/>
      <c r="IS58" s="13"/>
      <c r="IT58" s="13" t="s">
        <v>414</v>
      </c>
      <c r="IU58" s="13"/>
      <c r="IV58" s="13"/>
      <c r="IW58" s="13"/>
      <c r="IX58" s="13"/>
      <c r="IY58" s="13"/>
      <c r="IZ58" s="13"/>
      <c r="JA58" s="13"/>
      <c r="JB58" s="13"/>
      <c r="JC58" s="13"/>
      <c r="JD58" s="13"/>
      <c r="JE58" s="13"/>
      <c r="JF58" s="13"/>
      <c r="JG58" s="13"/>
      <c r="JH58" s="13" t="s">
        <v>77</v>
      </c>
      <c r="JI58" s="13"/>
      <c r="JJ58" s="13"/>
      <c r="JK58" s="13"/>
      <c r="JL58" s="13"/>
      <c r="JM58" s="13"/>
      <c r="JN58" s="13"/>
      <c r="JO58" s="13"/>
      <c r="JP58" s="13"/>
      <c r="JQ58" s="13"/>
      <c r="JR58" s="13"/>
      <c r="JS58" s="13"/>
      <c r="JT58" s="13"/>
      <c r="JU58" s="13" t="s">
        <v>3415</v>
      </c>
      <c r="JV58" s="13"/>
      <c r="JW58" s="13"/>
      <c r="JX58" s="13"/>
      <c r="JY58" s="13"/>
      <c r="JZ58" s="13" t="s">
        <v>78</v>
      </c>
      <c r="KA58" s="13"/>
      <c r="KB58" s="13"/>
      <c r="KC58" s="13"/>
      <c r="KD58" s="13"/>
      <c r="KE58" s="13"/>
      <c r="KF58" s="13"/>
      <c r="KG58" s="13"/>
      <c r="KH58" s="13"/>
      <c r="KI58" s="13"/>
      <c r="KJ58" s="13"/>
      <c r="KK58" s="13"/>
      <c r="KL58" s="13"/>
      <c r="KM58" s="13"/>
      <c r="KN58" s="13"/>
      <c r="KO58" s="13"/>
      <c r="KP58" s="13"/>
      <c r="KQ58" s="13"/>
      <c r="KR58" s="13"/>
      <c r="KS58" s="13"/>
      <c r="KT58" s="13"/>
      <c r="KU58" s="13"/>
      <c r="KV58" s="13"/>
      <c r="KW58" s="13"/>
      <c r="KX58" s="13"/>
      <c r="KY58" s="13"/>
      <c r="KZ58" s="13"/>
      <c r="LA58" s="13"/>
      <c r="LB58" s="13"/>
      <c r="LC58" s="13"/>
      <c r="LD58" s="13"/>
      <c r="LE58" s="13"/>
      <c r="LF58" s="11" t="s">
        <v>3416</v>
      </c>
      <c r="LG58" s="13"/>
      <c r="LH58" s="13"/>
      <c r="LI58" s="13"/>
      <c r="LJ58" s="13"/>
      <c r="LK58" s="13"/>
      <c r="LL58" s="13"/>
      <c r="LM58" s="13" t="s">
        <v>472</v>
      </c>
      <c r="LN58" s="13" t="s">
        <v>3417</v>
      </c>
      <c r="LO58" s="13"/>
      <c r="LP58" s="13"/>
      <c r="LQ58" s="13"/>
      <c r="LR58" s="13"/>
      <c r="LS58" s="13"/>
      <c r="LT58" s="13"/>
      <c r="LU58" s="13"/>
      <c r="LV58" s="13"/>
      <c r="LW58" s="13"/>
      <c r="LX58" s="13" t="s">
        <v>3418</v>
      </c>
      <c r="LY58" s="13"/>
      <c r="LZ58" s="13" t="s">
        <v>417</v>
      </c>
      <c r="MA58" s="13" t="s">
        <v>678</v>
      </c>
      <c r="MB58" s="13" t="s">
        <v>3419</v>
      </c>
      <c r="MC58" s="13"/>
      <c r="MD58" s="13"/>
      <c r="ME58" s="13"/>
      <c r="MF58" s="13" t="s">
        <v>709</v>
      </c>
      <c r="MH58" s="13" t="s">
        <v>3420</v>
      </c>
      <c r="MI58" s="13"/>
      <c r="MJ58" s="13"/>
      <c r="MK58" s="13"/>
      <c r="ML58" s="13"/>
      <c r="MM58" s="13"/>
      <c r="MN58" s="13" t="s">
        <v>710</v>
      </c>
      <c r="MO58" s="13"/>
      <c r="MP58" s="13"/>
      <c r="MQ58" s="13"/>
      <c r="MR58" s="13" t="s">
        <v>507</v>
      </c>
      <c r="MS58" s="13"/>
      <c r="MT58" s="13"/>
      <c r="MU58" s="13"/>
      <c r="MV58" s="13"/>
      <c r="MW58" s="13"/>
      <c r="MX58" s="13" t="s">
        <v>828</v>
      </c>
      <c r="MY58" s="13"/>
      <c r="MZ58" s="13"/>
      <c r="NA58" s="13"/>
      <c r="NB58" s="13"/>
      <c r="NC58" s="13"/>
      <c r="ND58" s="13"/>
      <c r="NE58" s="13"/>
      <c r="NF58" s="13"/>
      <c r="NG58" s="13"/>
      <c r="NH58" s="13"/>
      <c r="NI58" s="11" t="s">
        <v>3421</v>
      </c>
      <c r="NJ58" s="13" t="s">
        <v>407</v>
      </c>
      <c r="NK58" s="13"/>
      <c r="NL58" s="13"/>
      <c r="NM58" s="13"/>
      <c r="NN58" s="13"/>
      <c r="NO58" s="13"/>
      <c r="NP58" s="13" t="s">
        <v>408</v>
      </c>
      <c r="NQ58" s="13"/>
      <c r="NR58" s="13"/>
      <c r="NS58" s="13"/>
      <c r="NT58" s="13"/>
      <c r="NU58" s="13"/>
      <c r="NV58" s="13"/>
      <c r="NW58" s="13"/>
      <c r="NX58" s="13" t="s">
        <v>472</v>
      </c>
      <c r="NY58" s="13" t="s">
        <v>428</v>
      </c>
      <c r="NZ58" s="13" t="s">
        <v>429</v>
      </c>
      <c r="OA58" s="13"/>
      <c r="OB58" s="13"/>
      <c r="OC58" s="13"/>
      <c r="OD58" s="13"/>
      <c r="OE58" s="13"/>
      <c r="OF58" s="13"/>
      <c r="OG58" s="13"/>
      <c r="OH58" s="13"/>
      <c r="OJ58" s="13"/>
      <c r="OK58" s="13"/>
      <c r="OL58" s="13"/>
      <c r="OM58" s="13"/>
    </row>
    <row r="59" customFormat="false" ht="14.25" hidden="false" customHeight="true" outlineLevel="0" collapsed="false">
      <c r="A59" s="11" t="s">
        <v>3422</v>
      </c>
      <c r="B59" s="13" t="s">
        <v>360</v>
      </c>
      <c r="C59" s="13" t="s">
        <v>3423</v>
      </c>
      <c r="D59" s="13"/>
      <c r="E59" s="13" t="s">
        <v>3424</v>
      </c>
      <c r="F59" s="13" t="s">
        <v>3425</v>
      </c>
      <c r="G59" s="11" t="s">
        <v>3426</v>
      </c>
      <c r="H59" s="13" t="s">
        <v>3427</v>
      </c>
      <c r="I59" s="11" t="s">
        <v>3428</v>
      </c>
      <c r="J59" s="13" t="s">
        <v>3429</v>
      </c>
      <c r="K59" s="13"/>
      <c r="L59" s="13" t="s">
        <v>2630</v>
      </c>
      <c r="M59" s="13"/>
      <c r="N59" s="13"/>
      <c r="O59" s="13"/>
      <c r="P59" s="13"/>
      <c r="R59" s="12" t="s">
        <v>3430</v>
      </c>
      <c r="S59" s="13"/>
      <c r="T59" s="13" t="s">
        <v>371</v>
      </c>
      <c r="U59" s="13"/>
      <c r="V59" s="13"/>
      <c r="W59" s="13"/>
      <c r="X59" s="13"/>
      <c r="Y59" s="13"/>
      <c r="Z59" s="13"/>
      <c r="AA59" s="13" t="s">
        <v>623</v>
      </c>
      <c r="AB59" s="13"/>
      <c r="AC59" s="13"/>
      <c r="AD59" s="13"/>
      <c r="AE59" s="11" t="s">
        <v>372</v>
      </c>
      <c r="AF59" s="11" t="s">
        <v>3431</v>
      </c>
      <c r="AG59" s="11" t="s">
        <v>3432</v>
      </c>
      <c r="AH59" s="13" t="s">
        <v>3433</v>
      </c>
      <c r="AI59" s="13" t="s">
        <v>375</v>
      </c>
      <c r="AJ59" s="13" t="s">
        <v>376</v>
      </c>
      <c r="AK59" s="13" t="s">
        <v>437</v>
      </c>
      <c r="AL59" s="11" t="s">
        <v>3434</v>
      </c>
      <c r="AM59" s="11" t="s">
        <v>3435</v>
      </c>
      <c r="AN59" s="13"/>
      <c r="AO59" s="13"/>
      <c r="AP59" s="13"/>
      <c r="AQ59" s="13"/>
      <c r="AR59" s="13"/>
      <c r="AS59" s="13"/>
      <c r="AT59" s="13"/>
      <c r="AU59" s="13"/>
      <c r="AV59" s="13"/>
      <c r="AW59" s="13"/>
      <c r="AX59" s="13"/>
      <c r="AY59" s="13" t="s">
        <v>437</v>
      </c>
      <c r="AZ59" s="13" t="s">
        <v>3436</v>
      </c>
      <c r="BA59" s="13"/>
      <c r="BB59" s="13"/>
      <c r="BD59" s="13"/>
      <c r="BE59" s="13"/>
      <c r="BF59" s="13"/>
      <c r="BG59" s="13" t="s">
        <v>3437</v>
      </c>
      <c r="BH59" s="13" t="s">
        <v>3438</v>
      </c>
      <c r="BI59" s="13"/>
      <c r="BJ59" s="13"/>
      <c r="BK59" s="13" t="s">
        <v>442</v>
      </c>
      <c r="BL59" s="13"/>
      <c r="BM59" s="13"/>
      <c r="BN59" s="13"/>
      <c r="BO59" s="13"/>
      <c r="BP59" s="13"/>
      <c r="BQ59" s="13" t="s">
        <v>360</v>
      </c>
      <c r="BR59" s="13" t="s">
        <v>360</v>
      </c>
      <c r="BS59" s="13"/>
      <c r="BT59" s="13"/>
      <c r="BU59" s="13" t="s">
        <v>360</v>
      </c>
      <c r="BV59" s="13" t="s">
        <v>360</v>
      </c>
      <c r="BW59" s="13" t="s">
        <v>360</v>
      </c>
      <c r="BX59" s="13"/>
      <c r="BY59" s="13"/>
      <c r="BZ59" s="13"/>
      <c r="CA59" s="13"/>
      <c r="CB59" s="13"/>
      <c r="CC59" s="13"/>
      <c r="CD59" s="13"/>
      <c r="CE59" s="13"/>
      <c r="CF59" s="13" t="s">
        <v>77</v>
      </c>
      <c r="CG59" s="13"/>
      <c r="CH59" s="13"/>
      <c r="CI59" s="13"/>
      <c r="CJ59" s="13"/>
      <c r="CK59" s="13"/>
      <c r="CL59" s="13"/>
      <c r="CM59" s="13"/>
      <c r="CN59" s="13"/>
      <c r="CO59" s="13"/>
      <c r="CP59" s="13"/>
      <c r="CQ59" s="13"/>
      <c r="CR59" s="13"/>
      <c r="CS59" s="13" t="s">
        <v>3045</v>
      </c>
      <c r="CT59" s="13"/>
      <c r="CU59" s="13"/>
      <c r="CV59" s="13"/>
      <c r="CW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1" t="s">
        <v>3439</v>
      </c>
      <c r="EN59" s="13" t="s">
        <v>400</v>
      </c>
      <c r="EO59" s="13"/>
      <c r="EP59" s="13"/>
      <c r="EQ59" s="13"/>
      <c r="ER59" s="13"/>
      <c r="ES59" s="11" t="s">
        <v>3440</v>
      </c>
      <c r="ET59" s="13"/>
      <c r="EU59" s="13"/>
      <c r="EV59" s="13"/>
      <c r="EW59" s="13"/>
      <c r="EX59" s="13"/>
      <c r="EY59" s="13"/>
      <c r="EZ59" s="13"/>
      <c r="FA59" s="13"/>
      <c r="FB59" s="13"/>
      <c r="FC59" s="13"/>
      <c r="FD59" s="13"/>
      <c r="FE59" s="13"/>
      <c r="FF59" s="13" t="s">
        <v>112</v>
      </c>
      <c r="FG59" s="11" t="s">
        <v>3441</v>
      </c>
      <c r="FH59" s="13" t="s">
        <v>403</v>
      </c>
      <c r="FJ59" s="13" t="s">
        <v>3442</v>
      </c>
      <c r="FK59" s="13"/>
      <c r="FL59" s="13"/>
      <c r="FM59" s="13" t="s">
        <v>3443</v>
      </c>
      <c r="FN59" s="13"/>
      <c r="FO59" s="13"/>
      <c r="FP59" s="13" t="s">
        <v>3444</v>
      </c>
      <c r="FQ59" s="13"/>
      <c r="FR59" s="13"/>
      <c r="FS59" s="13"/>
      <c r="FT59" s="13" t="s">
        <v>3445</v>
      </c>
      <c r="FU59" s="13"/>
      <c r="FV59" s="13"/>
      <c r="FW59" s="13"/>
      <c r="FX59" s="13" t="s">
        <v>77</v>
      </c>
      <c r="FY59" s="13"/>
      <c r="FZ59" s="13" t="n">
        <f aca="false">6150</f>
        <v>6150</v>
      </c>
      <c r="GA59" s="11" t="s">
        <v>3446</v>
      </c>
      <c r="GB59" s="13"/>
      <c r="GC59" s="13"/>
      <c r="GD59" s="13"/>
      <c r="GE59" s="13"/>
      <c r="GF59" s="13"/>
      <c r="GG59" s="13"/>
      <c r="GH59" s="13"/>
      <c r="GI59" s="13"/>
      <c r="GJ59" s="13"/>
      <c r="GK59" s="13"/>
      <c r="GL59" s="13" t="s">
        <v>407</v>
      </c>
      <c r="GM59" s="13" t="s">
        <v>3447</v>
      </c>
      <c r="GN59" s="13"/>
      <c r="GO59" s="13" t="s">
        <v>644</v>
      </c>
      <c r="GP59" s="13" t="s">
        <v>408</v>
      </c>
      <c r="GQ59" s="13"/>
      <c r="GR59" s="13"/>
      <c r="GS59" s="13"/>
      <c r="GT59" s="13"/>
      <c r="GU59" s="13"/>
      <c r="GV59" s="13"/>
      <c r="GW59" s="13"/>
      <c r="GX59" s="13"/>
      <c r="GY59" s="13"/>
      <c r="GZ59" s="13"/>
      <c r="HA59" s="11" t="s">
        <v>3448</v>
      </c>
      <c r="HB59" s="13"/>
      <c r="HC59" s="13"/>
      <c r="HD59" s="13"/>
      <c r="HE59" s="13"/>
      <c r="HF59" s="13"/>
      <c r="HG59" s="13"/>
      <c r="HH59" s="11" t="s">
        <v>1763</v>
      </c>
      <c r="HI59" s="13"/>
      <c r="HJ59" s="13"/>
      <c r="HK59" s="13"/>
      <c r="HL59" s="13"/>
      <c r="HM59" s="13"/>
      <c r="HN59" s="13"/>
      <c r="HO59" s="13"/>
      <c r="HP59" s="13"/>
      <c r="HQ59" s="13"/>
      <c r="HS59" s="13"/>
      <c r="HT59" s="13"/>
      <c r="HU59" s="13"/>
      <c r="HV59" s="13"/>
      <c r="HW59" s="13" t="s">
        <v>412</v>
      </c>
      <c r="HX59" s="13"/>
      <c r="HY59" s="13"/>
      <c r="HZ59" s="13"/>
      <c r="IA59" s="13"/>
      <c r="IB59" s="13"/>
      <c r="IC59" s="13"/>
      <c r="ID59" s="13"/>
      <c r="IE59" s="13"/>
      <c r="IF59" s="13"/>
      <c r="IG59" s="13"/>
      <c r="IH59" s="13"/>
      <c r="II59" s="13"/>
      <c r="IJ59" s="13"/>
      <c r="IK59" s="13"/>
      <c r="IL59" s="13"/>
      <c r="IM59" s="13"/>
      <c r="IN59" s="13"/>
      <c r="IO59" s="13" t="s">
        <v>79</v>
      </c>
      <c r="IP59" s="13"/>
      <c r="IQ59" s="13"/>
      <c r="IR59" s="13"/>
      <c r="IS59" s="13"/>
      <c r="IT59" s="13"/>
      <c r="IU59" s="13"/>
      <c r="IV59" s="13"/>
      <c r="IW59" s="13"/>
      <c r="IX59" s="13"/>
      <c r="IY59" s="13"/>
      <c r="IZ59" s="13"/>
      <c r="JA59" s="13"/>
      <c r="JB59" s="13"/>
      <c r="JC59" s="13"/>
      <c r="JD59" s="13"/>
      <c r="JE59" s="13"/>
      <c r="JF59" s="13"/>
      <c r="JG59" s="13"/>
      <c r="JH59" s="13"/>
      <c r="JI59" s="13"/>
      <c r="JJ59" s="13"/>
      <c r="JK59" s="13"/>
      <c r="JL59" s="13"/>
      <c r="JM59" s="13"/>
      <c r="JN59" s="13"/>
      <c r="JO59" s="13"/>
      <c r="JP59" s="13"/>
      <c r="JQ59" s="13"/>
      <c r="JR59" s="13"/>
      <c r="JS59" s="13"/>
      <c r="JT59" s="13"/>
      <c r="JU59" s="13" t="s">
        <v>3449</v>
      </c>
      <c r="JV59" s="13"/>
      <c r="JW59" s="13"/>
      <c r="JX59" s="13"/>
      <c r="JY59" s="13" t="s">
        <v>3450</v>
      </c>
      <c r="JZ59" s="13" t="s">
        <v>78</v>
      </c>
      <c r="KA59" s="13"/>
      <c r="KB59" s="13"/>
      <c r="KC59" s="13"/>
      <c r="KD59" s="13"/>
      <c r="KE59" s="13"/>
      <c r="KF59" s="13"/>
      <c r="KG59" s="13"/>
      <c r="KH59" s="13"/>
      <c r="KI59" s="13"/>
      <c r="KJ59" s="13"/>
      <c r="KK59" s="13"/>
      <c r="KL59" s="13" t="s">
        <v>3451</v>
      </c>
      <c r="KM59" s="13"/>
      <c r="KN59" s="13"/>
      <c r="KO59" s="13"/>
      <c r="KP59" s="13"/>
      <c r="KQ59" s="13"/>
      <c r="KR59" s="13" t="s">
        <v>3452</v>
      </c>
      <c r="KS59" s="13"/>
      <c r="KT59" s="13"/>
      <c r="KU59" s="13"/>
      <c r="KV59" s="13"/>
      <c r="KW59" s="13"/>
      <c r="KX59" s="13"/>
      <c r="KY59" s="13"/>
      <c r="KZ59" s="13" t="s">
        <v>1498</v>
      </c>
      <c r="LA59" s="13"/>
      <c r="LB59" s="13"/>
      <c r="LC59" s="13"/>
      <c r="LD59" s="13"/>
      <c r="LE59" s="13"/>
      <c r="LF59" s="13" t="s">
        <v>713</v>
      </c>
      <c r="LG59" s="13"/>
      <c r="LH59" s="13"/>
      <c r="LI59" s="13"/>
      <c r="LJ59" s="13" t="s">
        <v>3453</v>
      </c>
      <c r="LK59" s="13"/>
      <c r="LL59" s="13"/>
      <c r="LM59" s="13"/>
      <c r="LN59" s="13" t="s">
        <v>858</v>
      </c>
      <c r="LO59" s="13"/>
      <c r="LP59" s="13"/>
      <c r="LQ59" s="13" t="s">
        <v>3454</v>
      </c>
      <c r="LR59" s="13"/>
      <c r="LS59" s="13"/>
      <c r="LT59" s="13"/>
      <c r="LU59" s="13"/>
      <c r="LV59" s="13"/>
      <c r="LW59" s="13"/>
      <c r="LX59" s="13"/>
      <c r="LY59" s="13"/>
      <c r="LZ59" s="13" t="s">
        <v>2044</v>
      </c>
      <c r="MA59" s="13" t="s">
        <v>418</v>
      </c>
      <c r="MB59" s="13"/>
      <c r="MC59" s="13"/>
      <c r="MD59" s="13"/>
      <c r="ME59" s="13"/>
      <c r="MF59" s="13" t="s">
        <v>709</v>
      </c>
      <c r="MH59" s="13" t="s">
        <v>3455</v>
      </c>
      <c r="MI59" s="13"/>
      <c r="MJ59" s="13"/>
      <c r="MK59" s="13"/>
      <c r="ML59" s="13"/>
      <c r="MM59" s="13"/>
      <c r="MN59" s="13"/>
      <c r="MO59" s="13"/>
      <c r="MP59" s="13"/>
      <c r="MQ59" s="13"/>
      <c r="MR59" s="13" t="s">
        <v>466</v>
      </c>
      <c r="MS59" s="13"/>
      <c r="MT59" s="13"/>
      <c r="MU59" s="13"/>
      <c r="MV59" s="13"/>
      <c r="MW59" s="13"/>
      <c r="MX59" s="13"/>
      <c r="MY59" s="13" t="s">
        <v>3456</v>
      </c>
      <c r="MZ59" s="13"/>
      <c r="NA59" s="13" t="s">
        <v>516</v>
      </c>
      <c r="NB59" s="13"/>
      <c r="NC59" s="13" t="s">
        <v>3457</v>
      </c>
      <c r="ND59" s="13"/>
      <c r="NE59" s="13"/>
      <c r="NF59" s="13" t="s">
        <v>3458</v>
      </c>
      <c r="NG59" s="13"/>
      <c r="NH59" s="13"/>
      <c r="NI59" s="11" t="s">
        <v>3459</v>
      </c>
      <c r="NJ59" s="13" t="s">
        <v>407</v>
      </c>
      <c r="NK59" s="13" t="s">
        <v>3460</v>
      </c>
      <c r="NL59" s="13"/>
      <c r="NM59" s="13"/>
      <c r="NN59" s="13"/>
      <c r="NO59" s="13"/>
      <c r="NP59" s="13" t="s">
        <v>408</v>
      </c>
      <c r="NQ59" s="13"/>
      <c r="NR59" s="13"/>
      <c r="NS59" s="13"/>
      <c r="NT59" s="13"/>
      <c r="NU59" s="13"/>
      <c r="NV59" s="13"/>
      <c r="NW59" s="13"/>
      <c r="NX59" s="13" t="s">
        <v>472</v>
      </c>
      <c r="NY59" s="13" t="s">
        <v>428</v>
      </c>
      <c r="NZ59" s="13" t="s">
        <v>429</v>
      </c>
      <c r="OA59" s="13"/>
      <c r="OB59" s="13"/>
      <c r="OC59" s="13"/>
      <c r="OD59" s="13" t="s">
        <v>3461</v>
      </c>
      <c r="OE59" s="13"/>
      <c r="OF59" s="13"/>
      <c r="OG59" s="13"/>
      <c r="OH59" s="13"/>
      <c r="OJ59" s="13"/>
      <c r="OK59" s="13"/>
      <c r="OL59" s="13"/>
      <c r="OM59" s="13"/>
    </row>
    <row r="60" customFormat="false" ht="15" hidden="false" customHeight="true" outlineLevel="0" collapsed="false">
      <c r="A60" s="13"/>
      <c r="B60" s="13" t="s">
        <v>360</v>
      </c>
      <c r="C60" s="13" t="s">
        <v>3462</v>
      </c>
      <c r="D60" s="13" t="s">
        <v>3463</v>
      </c>
      <c r="E60" s="13" t="s">
        <v>3464</v>
      </c>
      <c r="F60" s="13" t="s">
        <v>360</v>
      </c>
      <c r="G60" s="13"/>
      <c r="H60" s="13"/>
      <c r="I60" s="13"/>
      <c r="J60" s="13"/>
      <c r="K60" s="13"/>
      <c r="L60" s="13" t="s">
        <v>3465</v>
      </c>
      <c r="M60" s="13"/>
      <c r="N60" s="13" t="s">
        <v>3466</v>
      </c>
      <c r="O60" s="13"/>
      <c r="P60" s="13"/>
      <c r="R60" s="13" t="s">
        <v>370</v>
      </c>
      <c r="S60" s="13"/>
      <c r="T60" s="13" t="s">
        <v>3467</v>
      </c>
      <c r="U60" s="13" t="s">
        <v>3468</v>
      </c>
      <c r="V60" s="11" t="s">
        <v>3469</v>
      </c>
      <c r="W60" s="13"/>
      <c r="X60" s="13"/>
      <c r="Y60" s="13"/>
      <c r="Z60" s="13"/>
      <c r="AA60" s="13" t="s">
        <v>623</v>
      </c>
      <c r="AB60" s="13"/>
      <c r="AC60" s="13"/>
      <c r="AD60" s="13"/>
      <c r="AE60" s="13" t="s">
        <v>1146</v>
      </c>
      <c r="AF60" s="11" t="s">
        <v>3470</v>
      </c>
      <c r="AG60" s="11" t="s">
        <v>968</v>
      </c>
      <c r="AH60" s="13"/>
      <c r="AI60" s="13" t="s">
        <v>375</v>
      </c>
      <c r="AJ60" s="13" t="s">
        <v>376</v>
      </c>
      <c r="AK60" s="13" t="s">
        <v>377</v>
      </c>
      <c r="AL60" s="13" t="s">
        <v>788</v>
      </c>
      <c r="AM60" s="11" t="s">
        <v>3471</v>
      </c>
      <c r="AN60" s="11" t="s">
        <v>3472</v>
      </c>
      <c r="AO60" s="13" t="s">
        <v>3473</v>
      </c>
      <c r="AP60" s="13"/>
      <c r="AQ60" s="13" t="s">
        <v>3474</v>
      </c>
      <c r="AR60" s="13"/>
      <c r="AS60" s="13" t="s">
        <v>3475</v>
      </c>
      <c r="AT60" s="11" t="s">
        <v>971</v>
      </c>
      <c r="AU60" s="11" t="s">
        <v>972</v>
      </c>
      <c r="AV60" s="13"/>
      <c r="AW60" s="13" t="s">
        <v>375</v>
      </c>
      <c r="AX60" s="13"/>
      <c r="AY60" s="13" t="s">
        <v>437</v>
      </c>
      <c r="AZ60" s="13" t="s">
        <v>3476</v>
      </c>
      <c r="BA60" s="11" t="s">
        <v>3477</v>
      </c>
      <c r="BB60" s="11" t="s">
        <v>3478</v>
      </c>
      <c r="BD60" s="13" t="s">
        <v>3479</v>
      </c>
      <c r="BE60" s="13" t="s">
        <v>3480</v>
      </c>
      <c r="BF60" s="13"/>
      <c r="BG60" s="13" t="s">
        <v>3481</v>
      </c>
      <c r="BH60" s="13" t="s">
        <v>3482</v>
      </c>
      <c r="BI60" s="13"/>
      <c r="BJ60" s="13"/>
      <c r="BK60" s="13" t="s">
        <v>388</v>
      </c>
      <c r="BL60" s="13"/>
      <c r="BM60" s="13"/>
      <c r="BN60" s="13"/>
      <c r="BO60" s="13"/>
      <c r="BP60" s="13"/>
      <c r="BQ60" s="13" t="s">
        <v>360</v>
      </c>
      <c r="BR60" s="13" t="s">
        <v>3483</v>
      </c>
      <c r="BS60" s="13" t="s">
        <v>3484</v>
      </c>
      <c r="BT60" s="13"/>
      <c r="BU60" s="13" t="s">
        <v>360</v>
      </c>
      <c r="BV60" s="13" t="s">
        <v>360</v>
      </c>
      <c r="BW60" s="13" t="s">
        <v>360</v>
      </c>
      <c r="BX60" s="13"/>
      <c r="BY60" s="13"/>
      <c r="BZ60" s="13"/>
      <c r="CA60" s="13"/>
      <c r="CB60" s="13"/>
      <c r="CC60" s="13"/>
      <c r="CD60" s="13"/>
      <c r="CE60" s="13"/>
      <c r="CF60" s="13" t="s">
        <v>77</v>
      </c>
      <c r="CG60" s="13"/>
      <c r="CH60" s="13"/>
      <c r="CI60" s="13"/>
      <c r="CJ60" s="13"/>
      <c r="CK60" s="13"/>
      <c r="CL60" s="13"/>
      <c r="CM60" s="13"/>
      <c r="CN60" s="13" t="s">
        <v>1892</v>
      </c>
      <c r="CO60" s="13" t="s">
        <v>3485</v>
      </c>
      <c r="CP60" s="13" t="s">
        <v>3486</v>
      </c>
      <c r="CQ60" s="11" t="s">
        <v>3487</v>
      </c>
      <c r="CR60" s="13" t="s">
        <v>3488</v>
      </c>
      <c r="CS60" s="11" t="s">
        <v>3489</v>
      </c>
      <c r="CT60" s="13"/>
      <c r="CU60" s="13"/>
      <c r="CV60" s="13"/>
      <c r="CW60" s="13"/>
      <c r="CY60" s="13"/>
      <c r="CZ60" s="13"/>
      <c r="DA60" s="13"/>
      <c r="DB60" s="11" t="s">
        <v>3490</v>
      </c>
      <c r="DC60" s="13" t="s">
        <v>3491</v>
      </c>
      <c r="DD60" s="13" t="s">
        <v>395</v>
      </c>
      <c r="DE60" s="13" t="s">
        <v>3492</v>
      </c>
      <c r="DF60" s="13" t="s">
        <v>3493</v>
      </c>
      <c r="DG60" s="13" t="s">
        <v>395</v>
      </c>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t="s">
        <v>3494</v>
      </c>
      <c r="EN60" s="13" t="s">
        <v>3495</v>
      </c>
      <c r="EO60" s="13" t="s">
        <v>2098</v>
      </c>
      <c r="EP60" s="13"/>
      <c r="EQ60" s="13"/>
      <c r="ER60" s="13"/>
      <c r="ES60" s="13" t="s">
        <v>3496</v>
      </c>
      <c r="ET60" s="13"/>
      <c r="EU60" s="13"/>
      <c r="EV60" s="13"/>
      <c r="EW60" s="13"/>
      <c r="EX60" s="13"/>
      <c r="EY60" s="13"/>
      <c r="EZ60" s="13"/>
      <c r="FA60" s="13"/>
      <c r="FB60" s="13"/>
      <c r="FC60" s="13"/>
      <c r="FD60" s="13"/>
      <c r="FE60" s="13"/>
      <c r="FF60" s="11" t="s">
        <v>3497</v>
      </c>
      <c r="FG60" s="13"/>
      <c r="FH60" s="13" t="s">
        <v>403</v>
      </c>
      <c r="FJ60" s="13" t="s">
        <v>3498</v>
      </c>
      <c r="FK60" s="13"/>
      <c r="FL60" s="13" t="s">
        <v>3499</v>
      </c>
      <c r="FM60" s="13" t="s">
        <v>64</v>
      </c>
      <c r="FN60" s="13"/>
      <c r="FO60" s="13" t="s">
        <v>3500</v>
      </c>
      <c r="FP60" s="13"/>
      <c r="FQ60" s="13"/>
      <c r="FR60" s="13"/>
      <c r="FS60" s="13"/>
      <c r="FT60" s="13"/>
      <c r="FU60" s="13"/>
      <c r="FV60" s="13"/>
      <c r="FW60" s="13"/>
      <c r="FX60" s="13" t="s">
        <v>77</v>
      </c>
      <c r="FY60" s="13"/>
      <c r="FZ60" s="13" t="n">
        <f aca="false">864</f>
        <v>864</v>
      </c>
      <c r="GA60" s="13" t="s">
        <v>614</v>
      </c>
      <c r="GB60" s="13"/>
      <c r="GC60" s="13"/>
      <c r="GD60" s="13"/>
      <c r="GE60" s="13"/>
      <c r="GF60" s="13"/>
      <c r="GG60" s="13"/>
      <c r="GH60" s="13"/>
      <c r="GI60" s="13"/>
      <c r="GJ60" s="13"/>
      <c r="GK60" s="13"/>
      <c r="GL60" s="13" t="s">
        <v>407</v>
      </c>
      <c r="GM60" s="13" t="s">
        <v>3501</v>
      </c>
      <c r="GN60" s="13"/>
      <c r="GO60" s="13"/>
      <c r="GP60" s="13" t="s">
        <v>408</v>
      </c>
      <c r="GQ60" s="13" t="s">
        <v>3502</v>
      </c>
      <c r="GR60" s="13"/>
      <c r="GS60" s="13"/>
      <c r="GT60" s="13"/>
      <c r="GU60" s="13"/>
      <c r="GV60" s="13" t="s">
        <v>3503</v>
      </c>
      <c r="GW60" s="13"/>
      <c r="GX60" s="13"/>
      <c r="GY60" s="13"/>
      <c r="GZ60" s="13"/>
      <c r="HA60" s="13" t="s">
        <v>1210</v>
      </c>
      <c r="HB60" s="13"/>
      <c r="HC60" s="13"/>
      <c r="HD60" s="13"/>
      <c r="HE60" s="13"/>
      <c r="HF60" s="13"/>
      <c r="HG60" s="13"/>
      <c r="HH60" s="13" t="s">
        <v>1986</v>
      </c>
      <c r="HI60" s="13"/>
      <c r="HJ60" s="13"/>
      <c r="HK60" s="13"/>
      <c r="HL60" s="13"/>
      <c r="HM60" s="13"/>
      <c r="HN60" s="13"/>
      <c r="HO60" s="13"/>
      <c r="HP60" s="13"/>
      <c r="HQ60" s="13"/>
      <c r="HS60" s="13"/>
      <c r="HT60" s="13" t="s">
        <v>3504</v>
      </c>
      <c r="HU60" s="13"/>
      <c r="HV60" s="13"/>
      <c r="HW60" s="13" t="s">
        <v>507</v>
      </c>
      <c r="HX60" s="13"/>
      <c r="HY60" s="13"/>
      <c r="HZ60" s="13"/>
      <c r="IA60" s="13"/>
      <c r="IB60" s="13"/>
      <c r="IC60" s="13"/>
      <c r="ID60" s="13"/>
      <c r="IE60" s="13"/>
      <c r="IF60" s="13"/>
      <c r="IG60" s="13"/>
      <c r="IH60" s="13"/>
      <c r="II60" s="13"/>
      <c r="IJ60" s="13"/>
      <c r="IK60" s="13"/>
      <c r="IL60" s="13"/>
      <c r="IM60" s="13"/>
      <c r="IN60" s="13"/>
      <c r="IO60" s="13" t="s">
        <v>79</v>
      </c>
      <c r="IP60" s="13"/>
      <c r="IQ60" s="13"/>
      <c r="IR60" s="13"/>
      <c r="IS60" s="13"/>
      <c r="IT60" s="13"/>
      <c r="IU60" s="13"/>
      <c r="IV60" s="13"/>
      <c r="IW60" s="13"/>
      <c r="IX60" s="13"/>
      <c r="IY60" s="13"/>
      <c r="IZ60" s="13"/>
      <c r="JA60" s="13"/>
      <c r="JB60" s="13"/>
      <c r="JC60" s="13"/>
      <c r="JD60" s="13"/>
      <c r="JE60" s="13"/>
      <c r="JF60" s="13"/>
      <c r="JG60" s="13"/>
      <c r="JH60" s="13"/>
      <c r="JI60" s="13"/>
      <c r="JJ60" s="13"/>
      <c r="JK60" s="13"/>
      <c r="JL60" s="13"/>
      <c r="JM60" s="13"/>
      <c r="JN60" s="13"/>
      <c r="JO60" s="13"/>
      <c r="JP60" s="13"/>
      <c r="JQ60" s="13"/>
      <c r="JR60" s="13"/>
      <c r="JS60" s="13"/>
      <c r="JT60" s="13"/>
      <c r="JU60" s="13" t="s">
        <v>3505</v>
      </c>
      <c r="JV60" s="13"/>
      <c r="JW60" s="13" t="s">
        <v>1312</v>
      </c>
      <c r="JX60" s="13"/>
      <c r="JY60" s="13"/>
      <c r="JZ60" s="13" t="s">
        <v>78</v>
      </c>
      <c r="KA60" s="13"/>
      <c r="KB60" s="13"/>
      <c r="KC60" s="13"/>
      <c r="KD60" s="13"/>
      <c r="KE60" s="13"/>
      <c r="KF60" s="13"/>
      <c r="KG60" s="13"/>
      <c r="KH60" s="13"/>
      <c r="KI60" s="13"/>
      <c r="KJ60" s="13" t="s">
        <v>3506</v>
      </c>
      <c r="KK60" s="13"/>
      <c r="KL60" s="13"/>
      <c r="KM60" s="13"/>
      <c r="KN60" s="13"/>
      <c r="KO60" s="13"/>
      <c r="KP60" s="13"/>
      <c r="KQ60" s="13"/>
      <c r="KR60" s="13"/>
      <c r="KS60" s="13"/>
      <c r="KT60" s="13"/>
      <c r="KU60" s="13"/>
      <c r="KV60" s="11" t="s">
        <v>3507</v>
      </c>
      <c r="KW60" s="13"/>
      <c r="KX60" s="13"/>
      <c r="KY60" s="13"/>
      <c r="KZ60" s="13"/>
      <c r="LA60" s="13"/>
      <c r="LB60" s="13"/>
      <c r="LC60" s="13"/>
      <c r="LD60" s="13"/>
      <c r="LE60" s="13"/>
      <c r="LF60" s="13"/>
      <c r="LG60" s="13"/>
      <c r="LH60" s="13"/>
      <c r="LI60" s="13"/>
      <c r="LJ60" s="13"/>
      <c r="LK60" s="13"/>
      <c r="LL60" s="13"/>
      <c r="LM60" s="13"/>
      <c r="LN60" s="13"/>
      <c r="LO60" s="13"/>
      <c r="LP60" s="13"/>
      <c r="LQ60" s="13"/>
      <c r="LR60" s="13"/>
      <c r="LS60" s="13"/>
      <c r="LT60" s="13"/>
      <c r="LU60" s="13"/>
      <c r="LV60" s="13"/>
      <c r="LW60" s="13"/>
      <c r="LX60" s="13"/>
      <c r="LY60" s="13" t="s">
        <v>3508</v>
      </c>
      <c r="LZ60" s="13" t="s">
        <v>3060</v>
      </c>
      <c r="MA60" s="13" t="s">
        <v>418</v>
      </c>
      <c r="MB60" s="13"/>
      <c r="MC60" s="13"/>
      <c r="MD60" s="13" t="s">
        <v>3509</v>
      </c>
      <c r="ME60" s="13"/>
      <c r="MF60" s="13" t="s">
        <v>710</v>
      </c>
      <c r="MH60" s="11" t="s">
        <v>3510</v>
      </c>
      <c r="MI60" s="13"/>
      <c r="MJ60" s="13"/>
      <c r="MK60" s="13"/>
      <c r="ML60" s="13" t="s">
        <v>516</v>
      </c>
      <c r="MM60" s="13"/>
      <c r="MN60" s="13" t="s">
        <v>710</v>
      </c>
      <c r="MO60" s="13"/>
      <c r="MP60" s="13"/>
      <c r="MQ60" s="13"/>
      <c r="MR60" s="13" t="s">
        <v>466</v>
      </c>
      <c r="MS60" s="13"/>
      <c r="MT60" s="13"/>
      <c r="MU60" s="13"/>
      <c r="MV60" s="13"/>
      <c r="MW60" s="13"/>
      <c r="MX60" s="13"/>
      <c r="MY60" s="13" t="s">
        <v>3511</v>
      </c>
      <c r="MZ60" s="13" t="s">
        <v>958</v>
      </c>
      <c r="NA60" s="13"/>
      <c r="NB60" s="13"/>
      <c r="NC60" s="13"/>
      <c r="ND60" s="13"/>
      <c r="NE60" s="13"/>
      <c r="NF60" s="13" t="s">
        <v>3512</v>
      </c>
      <c r="NG60" s="13"/>
      <c r="NH60" s="13"/>
      <c r="NI60" s="11" t="s">
        <v>3513</v>
      </c>
      <c r="NJ60" s="13" t="s">
        <v>407</v>
      </c>
      <c r="NK60" s="13" t="s">
        <v>3514</v>
      </c>
      <c r="NL60" s="13"/>
      <c r="NM60" s="13"/>
      <c r="NN60" s="13"/>
      <c r="NO60" s="13"/>
      <c r="NP60" s="13" t="s">
        <v>408</v>
      </c>
      <c r="NQ60" s="13" t="s">
        <v>3515</v>
      </c>
      <c r="NR60" s="13"/>
      <c r="NS60" s="13"/>
      <c r="NT60" s="13"/>
      <c r="NU60" s="13"/>
      <c r="NV60" s="13"/>
      <c r="NW60" s="13"/>
      <c r="NX60" s="13" t="s">
        <v>472</v>
      </c>
      <c r="NY60" s="13" t="s">
        <v>428</v>
      </c>
      <c r="NZ60" s="13" t="s">
        <v>429</v>
      </c>
      <c r="OA60" s="13"/>
      <c r="OB60" s="13"/>
      <c r="OC60" s="13"/>
      <c r="OD60" s="13"/>
      <c r="OE60" s="13"/>
      <c r="OF60" s="13"/>
      <c r="OG60" s="13"/>
      <c r="OH60" s="13"/>
      <c r="OJ60" s="13"/>
      <c r="OK60" s="13"/>
      <c r="OL60" s="13"/>
      <c r="OM60" s="13"/>
    </row>
    <row r="61" customFormat="false" ht="14.25" hidden="false" customHeight="true" outlineLevel="0" collapsed="false">
      <c r="A61" s="11" t="s">
        <v>3516</v>
      </c>
      <c r="B61" s="13" t="s">
        <v>360</v>
      </c>
      <c r="C61" s="13" t="s">
        <v>3517</v>
      </c>
      <c r="D61" s="13" t="s">
        <v>516</v>
      </c>
      <c r="E61" s="13" t="s">
        <v>3518</v>
      </c>
      <c r="F61" s="13" t="s">
        <v>360</v>
      </c>
      <c r="G61" s="13"/>
      <c r="H61" s="13"/>
      <c r="I61" s="13"/>
      <c r="J61" s="13"/>
      <c r="K61" s="13"/>
      <c r="L61" s="13"/>
      <c r="M61" s="13"/>
      <c r="N61" s="13"/>
      <c r="O61" s="13"/>
      <c r="P61" s="13"/>
      <c r="R61" s="13"/>
      <c r="S61" s="13"/>
      <c r="T61" s="13" t="s">
        <v>371</v>
      </c>
      <c r="U61" s="13"/>
      <c r="V61" s="13"/>
      <c r="W61" s="13"/>
      <c r="X61" s="13"/>
      <c r="Y61" s="13"/>
      <c r="Z61" s="13"/>
      <c r="AA61" s="13"/>
      <c r="AB61" s="13"/>
      <c r="AC61" s="13"/>
      <c r="AD61" s="13"/>
      <c r="AE61" s="11" t="s">
        <v>372</v>
      </c>
      <c r="AF61" s="11" t="s">
        <v>3519</v>
      </c>
      <c r="AG61" s="11" t="s">
        <v>1004</v>
      </c>
      <c r="AH61" s="13"/>
      <c r="AI61" s="13" t="s">
        <v>375</v>
      </c>
      <c r="AJ61" s="13" t="s">
        <v>376</v>
      </c>
      <c r="AK61" s="13" t="s">
        <v>437</v>
      </c>
      <c r="AL61" s="13" t="s">
        <v>3520</v>
      </c>
      <c r="AM61" s="11" t="s">
        <v>3521</v>
      </c>
      <c r="AN61" s="13" t="s">
        <v>3522</v>
      </c>
      <c r="AO61" s="13"/>
      <c r="AP61" s="13"/>
      <c r="AQ61" s="13" t="s">
        <v>3523</v>
      </c>
      <c r="AR61" s="13"/>
      <c r="AS61" s="13"/>
      <c r="AT61" s="13"/>
      <c r="AU61" s="13"/>
      <c r="AV61" s="13"/>
      <c r="AW61" s="13"/>
      <c r="AX61" s="13"/>
      <c r="AY61" s="13" t="s">
        <v>437</v>
      </c>
      <c r="AZ61" s="13" t="s">
        <v>527</v>
      </c>
      <c r="BA61" s="13"/>
      <c r="BB61" s="13"/>
      <c r="BD61" s="13"/>
      <c r="BE61" s="13"/>
      <c r="BF61" s="13"/>
      <c r="BG61" s="11" t="s">
        <v>3524</v>
      </c>
      <c r="BH61" s="13" t="s">
        <v>3525</v>
      </c>
      <c r="BI61" s="13"/>
      <c r="BJ61" s="13"/>
      <c r="BK61" s="13" t="s">
        <v>3526</v>
      </c>
      <c r="BL61" s="13"/>
      <c r="BM61" s="13"/>
      <c r="BN61" s="13"/>
      <c r="BO61" s="13"/>
      <c r="BP61" s="13"/>
      <c r="BQ61" s="13" t="s">
        <v>3527</v>
      </c>
      <c r="BR61" s="13" t="s">
        <v>360</v>
      </c>
      <c r="BS61" s="13"/>
      <c r="BT61" s="13"/>
      <c r="BU61" s="13" t="s">
        <v>360</v>
      </c>
      <c r="BV61" s="13" t="s">
        <v>360</v>
      </c>
      <c r="BW61" s="13" t="s">
        <v>360</v>
      </c>
      <c r="BX61" s="13"/>
      <c r="BY61" s="13"/>
      <c r="BZ61" s="13" t="s">
        <v>472</v>
      </c>
      <c r="CA61" s="13"/>
      <c r="CB61" s="13"/>
      <c r="CC61" s="13"/>
      <c r="CD61" s="13"/>
      <c r="CE61" s="13"/>
      <c r="CF61" s="11" t="s">
        <v>3528</v>
      </c>
      <c r="CG61" s="13" t="s">
        <v>1891</v>
      </c>
      <c r="CH61" s="13"/>
      <c r="CI61" s="13"/>
      <c r="CJ61" s="13"/>
      <c r="CK61" s="13"/>
      <c r="CL61" s="13"/>
      <c r="CM61" s="13"/>
      <c r="CN61" s="13"/>
      <c r="CO61" s="13"/>
      <c r="CP61" s="13"/>
      <c r="CQ61" s="13"/>
      <c r="CR61" s="13"/>
      <c r="CS61" s="13"/>
      <c r="CT61" s="13"/>
      <c r="CU61" s="13"/>
      <c r="CV61" s="13"/>
      <c r="CW61" s="13"/>
      <c r="CY61" s="13"/>
      <c r="CZ61" s="13"/>
      <c r="DA61" s="13"/>
      <c r="DB61" s="13" t="s">
        <v>3529</v>
      </c>
      <c r="DC61" s="13" t="s">
        <v>3530</v>
      </c>
      <c r="DD61" s="13" t="s">
        <v>3531</v>
      </c>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1" t="s">
        <v>3532</v>
      </c>
      <c r="EN61" s="13" t="s">
        <v>400</v>
      </c>
      <c r="EO61" s="13"/>
      <c r="EP61" s="13"/>
      <c r="EQ61" s="13"/>
      <c r="ER61" s="13"/>
      <c r="ES61" s="11" t="s">
        <v>3533</v>
      </c>
      <c r="ET61" s="13"/>
      <c r="EU61" s="13"/>
      <c r="EV61" s="13"/>
      <c r="EW61" s="13"/>
      <c r="EX61" s="13"/>
      <c r="EY61" s="13"/>
      <c r="EZ61" s="13"/>
      <c r="FA61" s="13"/>
      <c r="FB61" s="13"/>
      <c r="FC61" s="13"/>
      <c r="FD61" s="13"/>
      <c r="FE61" s="13"/>
      <c r="FF61" s="13" t="s">
        <v>112</v>
      </c>
      <c r="FG61" s="13"/>
      <c r="FH61" s="13" t="s">
        <v>403</v>
      </c>
      <c r="FJ61" s="13" t="s">
        <v>3534</v>
      </c>
      <c r="FK61" s="13"/>
      <c r="FL61" s="13"/>
      <c r="FM61" s="13" t="s">
        <v>635</v>
      </c>
      <c r="FN61" s="13"/>
      <c r="FO61" s="13"/>
      <c r="FP61" s="13"/>
      <c r="FQ61" s="13"/>
      <c r="FR61" s="13"/>
      <c r="FS61" s="13" t="s">
        <v>3535</v>
      </c>
      <c r="FT61" s="13"/>
      <c r="FU61" s="13"/>
      <c r="FV61" s="13"/>
      <c r="FW61" s="13"/>
      <c r="FX61" s="13" t="s">
        <v>3536</v>
      </c>
      <c r="FY61" s="13"/>
      <c r="FZ61" s="13"/>
      <c r="GA61" s="13" t="s">
        <v>407</v>
      </c>
      <c r="GB61" s="13" t="s">
        <v>3537</v>
      </c>
      <c r="GC61" s="13"/>
      <c r="GD61" s="13"/>
      <c r="GE61" s="13"/>
      <c r="GF61" s="13"/>
      <c r="GG61" s="13"/>
      <c r="GH61" s="13"/>
      <c r="GI61" s="13"/>
      <c r="GJ61" s="13"/>
      <c r="GK61" s="13"/>
      <c r="GL61" s="13" t="s">
        <v>456</v>
      </c>
      <c r="GM61" s="13" t="s">
        <v>3538</v>
      </c>
      <c r="GN61" s="13"/>
      <c r="GO61" s="13"/>
      <c r="GP61" s="13" t="s">
        <v>408</v>
      </c>
      <c r="GQ61" s="13"/>
      <c r="GR61" s="13"/>
      <c r="GS61" s="13"/>
      <c r="GT61" s="13"/>
      <c r="GU61" s="13"/>
      <c r="GV61" s="13"/>
      <c r="GW61" s="13"/>
      <c r="GX61" s="13"/>
      <c r="GY61" s="13"/>
      <c r="GZ61" s="13" t="s">
        <v>409</v>
      </c>
      <c r="HA61" s="13"/>
      <c r="HB61" s="13"/>
      <c r="HC61" s="13"/>
      <c r="HD61" s="13"/>
      <c r="HE61" s="13"/>
      <c r="HF61" s="13"/>
      <c r="HG61" s="13" t="s">
        <v>3539</v>
      </c>
      <c r="HH61" s="13" t="s">
        <v>1299</v>
      </c>
      <c r="HI61" s="13"/>
      <c r="HJ61" s="13"/>
      <c r="HK61" s="13"/>
      <c r="HL61" s="13"/>
      <c r="HM61" s="13"/>
      <c r="HN61" s="13"/>
      <c r="HO61" s="13"/>
      <c r="HP61" s="13"/>
      <c r="HQ61" s="13"/>
      <c r="HS61" s="13"/>
      <c r="HT61" s="13"/>
      <c r="HU61" s="13"/>
      <c r="HV61" s="13"/>
      <c r="HW61" s="13" t="s">
        <v>412</v>
      </c>
      <c r="HX61" s="13"/>
      <c r="HY61" s="13"/>
      <c r="HZ61" s="13"/>
      <c r="IA61" s="13"/>
      <c r="IB61" s="13"/>
      <c r="IC61" s="13"/>
      <c r="ID61" s="13"/>
      <c r="IE61" s="13"/>
      <c r="IF61" s="13"/>
      <c r="IG61" s="13"/>
      <c r="IH61" s="13"/>
      <c r="II61" s="13"/>
      <c r="IJ61" s="13"/>
      <c r="IK61" s="13"/>
      <c r="IL61" s="13"/>
      <c r="IM61" s="13"/>
      <c r="IN61" s="13"/>
      <c r="IO61" s="13" t="s">
        <v>79</v>
      </c>
      <c r="IP61" s="13"/>
      <c r="IQ61" s="13"/>
      <c r="IR61" s="13"/>
      <c r="IS61" s="13"/>
      <c r="IT61" s="13"/>
      <c r="IU61" s="13"/>
      <c r="IV61" s="13"/>
      <c r="IW61" s="13"/>
      <c r="IX61" s="13"/>
      <c r="IY61" s="13"/>
      <c r="IZ61" s="13"/>
      <c r="JA61" s="13"/>
      <c r="JB61" s="13"/>
      <c r="JC61" s="13"/>
      <c r="JD61" s="13"/>
      <c r="JE61" s="13"/>
      <c r="JF61" s="13"/>
      <c r="JG61" s="13"/>
      <c r="JH61" s="13"/>
      <c r="JI61" s="13"/>
      <c r="JJ61" s="13"/>
      <c r="JK61" s="13"/>
      <c r="JL61" s="13"/>
      <c r="JM61" s="13"/>
      <c r="JN61" s="13"/>
      <c r="JO61" s="13"/>
      <c r="JP61" s="13"/>
      <c r="JQ61" s="13"/>
      <c r="JR61" s="13"/>
      <c r="JS61" s="13"/>
      <c r="JT61" s="13"/>
      <c r="JU61" s="13" t="s">
        <v>518</v>
      </c>
      <c r="JV61" s="13"/>
      <c r="JW61" s="13"/>
      <c r="JX61" s="13"/>
      <c r="JY61" s="13"/>
      <c r="JZ61" s="13" t="s">
        <v>75</v>
      </c>
      <c r="KA61" s="13"/>
      <c r="KB61" s="13"/>
      <c r="KC61" s="13"/>
      <c r="KD61" s="13"/>
      <c r="KE61" s="13"/>
      <c r="KF61" s="13"/>
      <c r="KG61" s="13"/>
      <c r="KH61" s="13"/>
      <c r="KI61" s="13"/>
      <c r="KJ61" s="13"/>
      <c r="KK61" s="13"/>
      <c r="KL61" s="13"/>
      <c r="KM61" s="13"/>
      <c r="KN61" s="13"/>
      <c r="KO61" s="13"/>
      <c r="KP61" s="13"/>
      <c r="KQ61" s="13"/>
      <c r="KR61" s="13"/>
      <c r="KS61" s="13"/>
      <c r="KT61" s="13"/>
      <c r="KU61" s="13"/>
      <c r="KV61" s="13"/>
      <c r="KW61" s="13"/>
      <c r="KX61" s="13"/>
      <c r="KY61" s="13"/>
      <c r="KZ61" s="13"/>
      <c r="LA61" s="13"/>
      <c r="LB61" s="13"/>
      <c r="LC61" s="13"/>
      <c r="LD61" s="13"/>
      <c r="LE61" s="13"/>
      <c r="LF61" s="13"/>
      <c r="LG61" s="13"/>
      <c r="LH61" s="13"/>
      <c r="LI61" s="13"/>
      <c r="LJ61" s="13"/>
      <c r="LK61" s="13"/>
      <c r="LL61" s="13"/>
      <c r="LM61" s="13"/>
      <c r="LN61" s="13" t="s">
        <v>3540</v>
      </c>
      <c r="LO61" s="13"/>
      <c r="LP61" s="13"/>
      <c r="LQ61" s="13"/>
      <c r="LR61" s="13"/>
      <c r="LS61" s="13"/>
      <c r="LT61" s="13"/>
      <c r="LU61" s="13"/>
      <c r="LV61" s="13"/>
      <c r="LW61" s="13"/>
      <c r="LX61" s="13"/>
      <c r="LY61" s="13"/>
      <c r="LZ61" s="13" t="s">
        <v>462</v>
      </c>
      <c r="MA61" s="13" t="s">
        <v>1447</v>
      </c>
      <c r="MB61" s="13" t="s">
        <v>503</v>
      </c>
      <c r="MC61" s="13" t="s">
        <v>3541</v>
      </c>
      <c r="MD61" s="13"/>
      <c r="ME61" s="13"/>
      <c r="MF61" s="13" t="s">
        <v>709</v>
      </c>
      <c r="MH61" s="13" t="s">
        <v>3542</v>
      </c>
      <c r="MI61" s="13"/>
      <c r="MJ61" s="13"/>
      <c r="MK61" s="13"/>
      <c r="ML61" s="13"/>
      <c r="MM61" s="13"/>
      <c r="MN61" s="13"/>
      <c r="MO61" s="13"/>
      <c r="MP61" s="13"/>
      <c r="MQ61" s="13"/>
      <c r="MR61" s="13" t="s">
        <v>466</v>
      </c>
      <c r="MS61" s="13"/>
      <c r="MT61" s="13" t="s">
        <v>709</v>
      </c>
      <c r="MU61" s="13"/>
      <c r="MV61" s="13"/>
      <c r="MW61" s="13"/>
      <c r="MX61" s="13" t="s">
        <v>611</v>
      </c>
      <c r="MY61" s="13" t="s">
        <v>63</v>
      </c>
      <c r="MZ61" s="12" t="s">
        <v>3543</v>
      </c>
      <c r="NA61" s="13" t="s">
        <v>409</v>
      </c>
      <c r="NB61" s="13"/>
      <c r="NC61" s="13"/>
      <c r="ND61" s="13"/>
      <c r="NE61" s="13"/>
      <c r="NF61" s="13"/>
      <c r="NG61" s="13"/>
      <c r="NH61" s="13"/>
      <c r="NI61" s="13" t="s">
        <v>774</v>
      </c>
      <c r="NJ61" s="13" t="s">
        <v>407</v>
      </c>
      <c r="NK61" s="13"/>
      <c r="NL61" s="13"/>
      <c r="NM61" s="13"/>
      <c r="NN61" s="13"/>
      <c r="NO61" s="13"/>
      <c r="NP61" s="13" t="s">
        <v>408</v>
      </c>
      <c r="NQ61" s="13"/>
      <c r="NR61" s="13"/>
      <c r="NS61" s="13"/>
      <c r="NT61" s="13"/>
      <c r="NU61" s="13"/>
      <c r="NV61" s="13"/>
      <c r="NW61" s="13" t="s">
        <v>78</v>
      </c>
      <c r="NX61" s="13" t="s">
        <v>472</v>
      </c>
      <c r="NY61" s="13" t="s">
        <v>428</v>
      </c>
      <c r="NZ61" s="13" t="s">
        <v>429</v>
      </c>
      <c r="OA61" s="13"/>
      <c r="OB61" s="13"/>
      <c r="OC61" s="13"/>
      <c r="OD61" s="13"/>
      <c r="OE61" s="13"/>
      <c r="OF61" s="13"/>
      <c r="OG61" s="13"/>
      <c r="OH61" s="13"/>
      <c r="OJ61" s="13"/>
      <c r="OK61" s="13"/>
      <c r="OL61" s="13"/>
      <c r="OM61" s="13"/>
    </row>
    <row r="62" customFormat="false" ht="15" hidden="false" customHeight="true" outlineLevel="0" collapsed="false">
      <c r="A62" s="13" t="s">
        <v>3515</v>
      </c>
      <c r="B62" s="13" t="s">
        <v>360</v>
      </c>
      <c r="C62" s="13" t="s">
        <v>3544</v>
      </c>
      <c r="D62" s="13" t="s">
        <v>3545</v>
      </c>
      <c r="E62" s="13" t="s">
        <v>3546</v>
      </c>
      <c r="F62" s="13" t="s">
        <v>360</v>
      </c>
      <c r="G62" s="13"/>
      <c r="H62" s="13"/>
      <c r="I62" s="13"/>
      <c r="J62" s="13"/>
      <c r="K62" s="13"/>
      <c r="L62" s="13"/>
      <c r="M62" s="13"/>
      <c r="N62" s="12" t="s">
        <v>2408</v>
      </c>
      <c r="O62" s="13"/>
      <c r="P62" s="13"/>
      <c r="R62" s="13" t="s">
        <v>370</v>
      </c>
      <c r="S62" s="13"/>
      <c r="T62" s="13" t="s">
        <v>371</v>
      </c>
      <c r="U62" s="13"/>
      <c r="V62" s="13"/>
      <c r="W62" s="13"/>
      <c r="X62" s="13"/>
      <c r="Y62" s="13"/>
      <c r="Z62" s="13"/>
      <c r="AA62" s="13"/>
      <c r="AB62" s="13"/>
      <c r="AC62" s="13"/>
      <c r="AD62" s="13"/>
      <c r="AE62" s="11" t="s">
        <v>372</v>
      </c>
      <c r="AF62" s="11" t="s">
        <v>3547</v>
      </c>
      <c r="AG62" s="11" t="s">
        <v>3548</v>
      </c>
      <c r="AH62" s="13"/>
      <c r="AI62" s="11" t="s">
        <v>3549</v>
      </c>
      <c r="AJ62" s="11" t="s">
        <v>3550</v>
      </c>
      <c r="AK62" s="11" t="s">
        <v>3551</v>
      </c>
      <c r="AL62" s="13" t="s">
        <v>3552</v>
      </c>
      <c r="AM62" s="11" t="s">
        <v>3553</v>
      </c>
      <c r="AN62" s="13" t="s">
        <v>3554</v>
      </c>
      <c r="AO62" s="11" t="s">
        <v>3555</v>
      </c>
      <c r="AP62" s="13"/>
      <c r="AQ62" s="13" t="s">
        <v>3556</v>
      </c>
      <c r="AR62" s="13"/>
      <c r="AS62" s="13" t="s">
        <v>3557</v>
      </c>
      <c r="AT62" s="11" t="s">
        <v>482</v>
      </c>
      <c r="AU62" s="11" t="s">
        <v>483</v>
      </c>
      <c r="AV62" s="13"/>
      <c r="AW62" s="13" t="s">
        <v>375</v>
      </c>
      <c r="AX62" s="13" t="s">
        <v>3558</v>
      </c>
      <c r="AY62" s="13" t="s">
        <v>377</v>
      </c>
      <c r="AZ62" s="13" t="s">
        <v>438</v>
      </c>
      <c r="BA62" s="11" t="s">
        <v>3559</v>
      </c>
      <c r="BB62" s="13" t="s">
        <v>3075</v>
      </c>
      <c r="BD62" s="13"/>
      <c r="BE62" s="13"/>
      <c r="BF62" s="13"/>
      <c r="BG62" s="13" t="s">
        <v>3560</v>
      </c>
      <c r="BH62" s="13" t="s">
        <v>3561</v>
      </c>
      <c r="BI62" s="13"/>
      <c r="BJ62" s="13"/>
      <c r="BK62" s="13" t="s">
        <v>3562</v>
      </c>
      <c r="BL62" s="13" t="s">
        <v>472</v>
      </c>
      <c r="BM62" s="13"/>
      <c r="BN62" s="13"/>
      <c r="BO62" s="13"/>
      <c r="BP62" s="13"/>
      <c r="BQ62" s="13" t="s">
        <v>3563</v>
      </c>
      <c r="BR62" s="13" t="s">
        <v>360</v>
      </c>
      <c r="BS62" s="13"/>
      <c r="BT62" s="13" t="s">
        <v>472</v>
      </c>
      <c r="BU62" s="13" t="s">
        <v>360</v>
      </c>
      <c r="BV62" s="13" t="s">
        <v>360</v>
      </c>
      <c r="BW62" s="13" t="s">
        <v>1039</v>
      </c>
      <c r="BX62" s="13"/>
      <c r="BY62" s="13" t="s">
        <v>472</v>
      </c>
      <c r="BZ62" s="13"/>
      <c r="CA62" s="13"/>
      <c r="CB62" s="13"/>
      <c r="CC62" s="13"/>
      <c r="CD62" s="13"/>
      <c r="CE62" s="13"/>
      <c r="CF62" s="13" t="s">
        <v>77</v>
      </c>
      <c r="CG62" s="13"/>
      <c r="CH62" s="13"/>
      <c r="CI62" s="13"/>
      <c r="CJ62" s="13"/>
      <c r="CK62" s="13"/>
      <c r="CL62" s="13"/>
      <c r="CM62" s="13"/>
      <c r="CN62" s="13"/>
      <c r="CO62" s="13"/>
      <c r="CP62" s="13"/>
      <c r="CQ62" s="13"/>
      <c r="CR62" s="13"/>
      <c r="CS62" s="13"/>
      <c r="CT62" s="13"/>
      <c r="CU62" s="13"/>
      <c r="CV62" s="13"/>
      <c r="CW62" s="13"/>
      <c r="CY62" s="13"/>
      <c r="CZ62" s="13"/>
      <c r="DA62" s="13"/>
      <c r="DB62" s="13"/>
      <c r="DC62" s="13"/>
      <c r="DD62" s="13"/>
      <c r="DE62" s="13"/>
      <c r="DF62" s="13"/>
      <c r="DG62" s="13"/>
      <c r="DH62" s="13"/>
      <c r="DI62" s="13"/>
      <c r="DJ62" s="13"/>
      <c r="DK62" s="13"/>
      <c r="DL62" s="13"/>
      <c r="DM62" s="13"/>
      <c r="DN62" s="13"/>
      <c r="DO62" s="13"/>
      <c r="DP62" s="13" t="s">
        <v>1019</v>
      </c>
      <c r="DQ62" s="13" t="s">
        <v>3564</v>
      </c>
      <c r="DR62" s="13"/>
      <c r="DS62" s="13"/>
      <c r="DT62" s="13"/>
      <c r="DU62" s="13"/>
      <c r="DV62" s="13"/>
      <c r="DW62" s="13"/>
      <c r="DX62" s="13" t="s">
        <v>3565</v>
      </c>
      <c r="DY62" s="13"/>
      <c r="DZ62" s="13"/>
      <c r="EA62" s="13"/>
      <c r="EB62" s="13"/>
      <c r="EC62" s="13"/>
      <c r="ED62" s="13" t="s">
        <v>3566</v>
      </c>
      <c r="EE62" s="13" t="s">
        <v>3567</v>
      </c>
      <c r="EF62" s="13" t="s">
        <v>3568</v>
      </c>
      <c r="EG62" s="13" t="s">
        <v>395</v>
      </c>
      <c r="EH62" s="13" t="s">
        <v>3569</v>
      </c>
      <c r="EI62" s="13" t="s">
        <v>3570</v>
      </c>
      <c r="EJ62" s="13" t="s">
        <v>3571</v>
      </c>
      <c r="EK62" s="13"/>
      <c r="EL62" s="13"/>
      <c r="EM62" s="13" t="s">
        <v>3572</v>
      </c>
      <c r="EN62" s="13" t="s">
        <v>400</v>
      </c>
      <c r="EO62" s="13" t="s">
        <v>3573</v>
      </c>
      <c r="EP62" s="13"/>
      <c r="EQ62" s="13"/>
      <c r="ER62" s="13"/>
      <c r="ES62" s="11" t="s">
        <v>3574</v>
      </c>
      <c r="ET62" s="13"/>
      <c r="EU62" s="13"/>
      <c r="EV62" s="13"/>
      <c r="EW62" s="13"/>
      <c r="EX62" s="13"/>
      <c r="EY62" s="13"/>
      <c r="EZ62" s="13"/>
      <c r="FA62" s="13"/>
      <c r="FB62" s="13"/>
      <c r="FC62" s="13"/>
      <c r="FD62" s="13"/>
      <c r="FE62" s="13"/>
      <c r="FF62" s="13" t="s">
        <v>112</v>
      </c>
      <c r="FG62" s="13" t="s">
        <v>864</v>
      </c>
      <c r="FH62" s="13" t="s">
        <v>403</v>
      </c>
      <c r="FJ62" s="13" t="s">
        <v>3575</v>
      </c>
      <c r="FK62" s="13"/>
      <c r="FL62" s="13"/>
      <c r="FM62" s="13"/>
      <c r="FN62" s="13"/>
      <c r="FO62" s="13"/>
      <c r="FP62" s="13"/>
      <c r="FQ62" s="13"/>
      <c r="FR62" s="13"/>
      <c r="FS62" s="13"/>
      <c r="FT62" s="13" t="s">
        <v>3576</v>
      </c>
      <c r="FU62" s="13"/>
      <c r="FV62" s="13"/>
      <c r="FW62" s="13"/>
      <c r="FX62" s="13" t="s">
        <v>868</v>
      </c>
      <c r="FY62" s="13"/>
      <c r="FZ62" s="13"/>
      <c r="GA62" s="13" t="s">
        <v>407</v>
      </c>
      <c r="GB62" s="13"/>
      <c r="GC62" s="13"/>
      <c r="GD62" s="13"/>
      <c r="GE62" s="13"/>
      <c r="GF62" s="13"/>
      <c r="GG62" s="13"/>
      <c r="GH62" s="13"/>
      <c r="GI62" s="13"/>
      <c r="GJ62" s="13"/>
      <c r="GK62" s="13"/>
      <c r="GL62" s="13" t="s">
        <v>407</v>
      </c>
      <c r="GM62" s="13"/>
      <c r="GN62" s="13"/>
      <c r="GO62" s="13"/>
      <c r="GP62" s="13" t="s">
        <v>408</v>
      </c>
      <c r="GQ62" s="13" t="s">
        <v>1027</v>
      </c>
      <c r="GR62" s="13"/>
      <c r="GS62" s="13"/>
      <c r="GT62" s="13"/>
      <c r="GU62" s="13"/>
      <c r="GV62" s="13"/>
      <c r="GW62" s="13"/>
      <c r="GX62" s="13" t="s">
        <v>3577</v>
      </c>
      <c r="GY62" s="13"/>
      <c r="GZ62" s="13"/>
      <c r="HA62" s="13"/>
      <c r="HB62" s="13"/>
      <c r="HC62" s="13"/>
      <c r="HD62" s="13"/>
      <c r="HE62" s="13"/>
      <c r="HF62" s="13"/>
      <c r="HG62" s="13"/>
      <c r="HH62" s="13" t="s">
        <v>815</v>
      </c>
      <c r="HI62" s="13" t="s">
        <v>550</v>
      </c>
      <c r="HJ62" s="13"/>
      <c r="HK62" s="11" t="s">
        <v>3578</v>
      </c>
      <c r="HL62" s="13" t="s">
        <v>3579</v>
      </c>
      <c r="HM62" s="13"/>
      <c r="HN62" s="13"/>
      <c r="HO62" s="13"/>
      <c r="HP62" s="13"/>
      <c r="HQ62" s="13"/>
      <c r="HS62" s="13"/>
      <c r="HT62" s="13"/>
      <c r="HU62" s="13"/>
      <c r="HV62" s="13"/>
      <c r="HW62" s="13" t="s">
        <v>412</v>
      </c>
      <c r="HX62" s="13" t="s">
        <v>3580</v>
      </c>
      <c r="HY62" s="13"/>
      <c r="HZ62" s="13"/>
      <c r="IA62" s="13"/>
      <c r="IB62" s="13"/>
      <c r="IC62" s="13"/>
      <c r="ID62" s="13"/>
      <c r="IE62" s="13"/>
      <c r="IF62" s="13"/>
      <c r="IG62" s="13" t="s">
        <v>623</v>
      </c>
      <c r="IH62" s="13"/>
      <c r="II62" s="13"/>
      <c r="IJ62" s="13"/>
      <c r="IK62" s="13"/>
      <c r="IL62" s="13"/>
      <c r="IM62" s="13"/>
      <c r="IN62" s="13"/>
      <c r="IO62" s="13" t="s">
        <v>79</v>
      </c>
      <c r="IP62" s="13"/>
      <c r="IQ62" s="13"/>
      <c r="IR62" s="13"/>
      <c r="IS62" s="13"/>
      <c r="IT62" s="13"/>
      <c r="IU62" s="13"/>
      <c r="IV62" s="11" t="s">
        <v>3581</v>
      </c>
      <c r="IW62" s="13"/>
      <c r="IX62" s="13"/>
      <c r="IY62" s="13"/>
      <c r="IZ62" s="13"/>
      <c r="JA62" s="13"/>
      <c r="JB62" s="13"/>
      <c r="JC62" s="13"/>
      <c r="JD62" s="13"/>
      <c r="JE62" s="13"/>
      <c r="JF62" s="13"/>
      <c r="JG62" s="13"/>
      <c r="JH62" s="13"/>
      <c r="JI62" s="13"/>
      <c r="JJ62" s="13"/>
      <c r="JK62" s="13"/>
      <c r="JL62" s="13"/>
      <c r="JM62" s="13"/>
      <c r="JN62" s="13"/>
      <c r="JO62" s="13"/>
      <c r="JP62" s="13"/>
      <c r="JQ62" s="13"/>
      <c r="JR62" s="13"/>
      <c r="JS62" s="13"/>
      <c r="JT62" s="13"/>
      <c r="JU62" s="13"/>
      <c r="JV62" s="13"/>
      <c r="JW62" s="13" t="s">
        <v>3582</v>
      </c>
      <c r="JX62" s="13"/>
      <c r="JY62" s="13"/>
      <c r="JZ62" s="13" t="s">
        <v>78</v>
      </c>
      <c r="KA62" s="13"/>
      <c r="KB62" s="13"/>
      <c r="KC62" s="13"/>
      <c r="KD62" s="13"/>
      <c r="KE62" s="13"/>
      <c r="KF62" s="13"/>
      <c r="KG62" s="13"/>
      <c r="KH62" s="13"/>
      <c r="KI62" s="13"/>
      <c r="KJ62" s="13"/>
      <c r="KK62" s="13"/>
      <c r="KL62" s="13" t="s">
        <v>3583</v>
      </c>
      <c r="KM62" s="13"/>
      <c r="KN62" s="13"/>
      <c r="KO62" s="13"/>
      <c r="KP62" s="13"/>
      <c r="KQ62" s="13"/>
      <c r="KR62" s="13"/>
      <c r="KS62" s="13"/>
      <c r="KT62" s="13"/>
      <c r="KU62" s="13"/>
      <c r="KV62" s="13"/>
      <c r="KW62" s="13"/>
      <c r="KX62" s="13" t="s">
        <v>3584</v>
      </c>
      <c r="KY62" s="13"/>
      <c r="KZ62" s="13"/>
      <c r="LA62" s="13"/>
      <c r="LB62" s="13"/>
      <c r="LC62" s="13"/>
      <c r="LD62" s="13"/>
      <c r="LE62" s="13"/>
      <c r="LF62" s="13" t="s">
        <v>3585</v>
      </c>
      <c r="LG62" s="13"/>
      <c r="LH62" s="13"/>
      <c r="LI62" s="13"/>
      <c r="LJ62" s="13"/>
      <c r="LK62" s="13"/>
      <c r="LL62" s="13"/>
      <c r="LM62" s="13"/>
      <c r="LN62" s="13" t="s">
        <v>3586</v>
      </c>
      <c r="LO62" s="13"/>
      <c r="LP62" s="13"/>
      <c r="LQ62" s="13" t="s">
        <v>3587</v>
      </c>
      <c r="LR62" s="13"/>
      <c r="LS62" s="13"/>
      <c r="LT62" s="13"/>
      <c r="LU62" s="13"/>
      <c r="LV62" s="13"/>
      <c r="LW62" s="13"/>
      <c r="LX62" s="13"/>
      <c r="LY62" s="13"/>
      <c r="LZ62" s="13" t="s">
        <v>984</v>
      </c>
      <c r="MA62" s="13" t="s">
        <v>1210</v>
      </c>
      <c r="MB62" s="13" t="s">
        <v>3588</v>
      </c>
      <c r="MC62" s="13"/>
      <c r="MD62" s="13" t="e">
        <f aca="false">S2 112</f>
        <v>#VALUE!</v>
      </c>
      <c r="ME62" s="13"/>
      <c r="MF62" s="13" t="s">
        <v>710</v>
      </c>
      <c r="MH62" s="13" t="s">
        <v>858</v>
      </c>
      <c r="MI62" s="13"/>
      <c r="MJ62" s="13"/>
      <c r="MK62" s="13"/>
      <c r="ML62" s="13"/>
      <c r="MM62" s="13"/>
      <c r="MN62" s="13" t="s">
        <v>917</v>
      </c>
      <c r="MO62" s="13"/>
      <c r="MP62" s="13"/>
      <c r="MQ62" s="13"/>
      <c r="MR62" s="13" t="s">
        <v>466</v>
      </c>
      <c r="MS62" s="13"/>
      <c r="MT62" s="13"/>
      <c r="MU62" s="13"/>
      <c r="MV62" s="13"/>
      <c r="MW62" s="13"/>
      <c r="MX62" s="13"/>
      <c r="MY62" s="13" t="s">
        <v>3589</v>
      </c>
      <c r="MZ62" s="13" t="s">
        <v>2130</v>
      </c>
      <c r="NA62" s="13" t="s">
        <v>3590</v>
      </c>
      <c r="NB62" s="13"/>
      <c r="NC62" s="11" t="s">
        <v>3591</v>
      </c>
      <c r="ND62" s="13"/>
      <c r="NE62" s="13"/>
      <c r="NF62" s="13" t="s">
        <v>635</v>
      </c>
      <c r="NG62" s="13"/>
      <c r="NH62" s="13"/>
      <c r="NI62" s="11" t="s">
        <v>3592</v>
      </c>
      <c r="NJ62" s="13" t="s">
        <v>407</v>
      </c>
      <c r="NK62" s="13" t="s">
        <v>3593</v>
      </c>
      <c r="NL62" s="13"/>
      <c r="NM62" s="13"/>
      <c r="NN62" s="13"/>
      <c r="NO62" s="13"/>
      <c r="NP62" s="13" t="s">
        <v>408</v>
      </c>
      <c r="NQ62" s="13"/>
      <c r="NR62" s="13" t="s">
        <v>3594</v>
      </c>
      <c r="NS62" s="13"/>
      <c r="NT62" s="13"/>
      <c r="NU62" s="13"/>
      <c r="NV62" s="13"/>
      <c r="NW62" s="13"/>
      <c r="NX62" s="13" t="s">
        <v>472</v>
      </c>
      <c r="NY62" s="13"/>
      <c r="NZ62" s="13" t="s">
        <v>429</v>
      </c>
      <c r="OA62" s="13"/>
      <c r="OB62" s="13"/>
      <c r="OC62" s="13"/>
      <c r="OD62" s="13"/>
      <c r="OE62" s="13"/>
      <c r="OF62" s="13"/>
      <c r="OG62" s="13"/>
      <c r="OH62" s="13"/>
      <c r="OJ62" s="13"/>
      <c r="OK62" s="13"/>
      <c r="OL62" s="13"/>
      <c r="OM62" s="13"/>
    </row>
    <row r="63" customFormat="false" ht="14.25" hidden="false" customHeight="true" outlineLevel="0" collapsed="false">
      <c r="A63" s="11" t="s">
        <v>3595</v>
      </c>
      <c r="B63" s="13" t="s">
        <v>360</v>
      </c>
      <c r="C63" s="13" t="s">
        <v>3596</v>
      </c>
      <c r="D63" s="13" t="s">
        <v>3597</v>
      </c>
      <c r="E63" s="13" t="s">
        <v>3598</v>
      </c>
      <c r="F63" s="13" t="s">
        <v>3599</v>
      </c>
      <c r="G63" s="13" t="s">
        <v>807</v>
      </c>
      <c r="H63" s="13" t="s">
        <v>3600</v>
      </c>
      <c r="I63" s="13" t="s">
        <v>3601</v>
      </c>
      <c r="J63" s="13" t="s">
        <v>3602</v>
      </c>
      <c r="K63" s="13"/>
      <c r="L63" s="13" t="s">
        <v>2630</v>
      </c>
      <c r="M63" s="13"/>
      <c r="N63" s="13"/>
      <c r="O63" s="13"/>
      <c r="P63" s="13"/>
      <c r="R63" s="13" t="s">
        <v>370</v>
      </c>
      <c r="S63" s="13"/>
      <c r="T63" s="11" t="s">
        <v>3603</v>
      </c>
      <c r="U63" s="13" t="s">
        <v>3604</v>
      </c>
      <c r="V63" s="13" t="s">
        <v>3605</v>
      </c>
      <c r="W63" s="13" t="s">
        <v>3606</v>
      </c>
      <c r="X63" s="13" t="s">
        <v>3607</v>
      </c>
      <c r="Y63" s="11" t="s">
        <v>3608</v>
      </c>
      <c r="Z63" s="13" t="s">
        <v>1188</v>
      </c>
      <c r="AA63" s="11" t="s">
        <v>3609</v>
      </c>
      <c r="AB63" s="13"/>
      <c r="AC63" s="13"/>
      <c r="AD63" s="13"/>
      <c r="AE63" s="11" t="s">
        <v>372</v>
      </c>
      <c r="AF63" s="11" t="s">
        <v>3610</v>
      </c>
      <c r="AG63" s="11" t="s">
        <v>3611</v>
      </c>
      <c r="AH63" s="13"/>
      <c r="AI63" s="11" t="s">
        <v>3612</v>
      </c>
      <c r="AJ63" s="11" t="s">
        <v>3613</v>
      </c>
      <c r="AK63" s="11" t="s">
        <v>3614</v>
      </c>
      <c r="AL63" s="11" t="s">
        <v>3615</v>
      </c>
      <c r="AM63" s="11" t="s">
        <v>3616</v>
      </c>
      <c r="AN63" s="13" t="s">
        <v>3617</v>
      </c>
      <c r="AO63" s="11" t="s">
        <v>3618</v>
      </c>
      <c r="AP63" s="13"/>
      <c r="AQ63" s="13" t="s">
        <v>3619</v>
      </c>
      <c r="AR63" s="13"/>
      <c r="AS63" s="13" t="s">
        <v>3620</v>
      </c>
      <c r="AT63" s="11" t="s">
        <v>3621</v>
      </c>
      <c r="AU63" s="11" t="s">
        <v>3622</v>
      </c>
      <c r="AV63" s="13"/>
      <c r="AW63" s="13" t="s">
        <v>375</v>
      </c>
      <c r="AX63" s="13" t="s">
        <v>442</v>
      </c>
      <c r="AY63" s="13" t="s">
        <v>437</v>
      </c>
      <c r="AZ63" s="13" t="s">
        <v>438</v>
      </c>
      <c r="BA63" s="13" t="s">
        <v>3623</v>
      </c>
      <c r="BB63" s="11" t="s">
        <v>3624</v>
      </c>
      <c r="BD63" s="13" t="s">
        <v>3625</v>
      </c>
      <c r="BE63" s="11" t="s">
        <v>3626</v>
      </c>
      <c r="BF63" s="13"/>
      <c r="BG63" s="11" t="s">
        <v>3627</v>
      </c>
      <c r="BH63" s="13" t="s">
        <v>3628</v>
      </c>
      <c r="BI63" s="13"/>
      <c r="BJ63" s="13"/>
      <c r="BK63" s="11" t="s">
        <v>3629</v>
      </c>
      <c r="BL63" s="13" t="s">
        <v>472</v>
      </c>
      <c r="BM63" s="13"/>
      <c r="BN63" s="13"/>
      <c r="BO63" s="13"/>
      <c r="BP63" s="13"/>
      <c r="BQ63" s="13" t="s">
        <v>3630</v>
      </c>
      <c r="BR63" s="13" t="s">
        <v>360</v>
      </c>
      <c r="BS63" s="13" t="s">
        <v>3631</v>
      </c>
      <c r="BT63" s="13"/>
      <c r="BU63" s="13" t="s">
        <v>360</v>
      </c>
      <c r="BV63" s="13" t="s">
        <v>360</v>
      </c>
      <c r="BW63" s="13" t="s">
        <v>360</v>
      </c>
      <c r="BX63" s="13"/>
      <c r="BY63" s="13"/>
      <c r="BZ63" s="13"/>
      <c r="CA63" s="13"/>
      <c r="CB63" s="13"/>
      <c r="CC63" s="13"/>
      <c r="CD63" s="13"/>
      <c r="CE63" s="13"/>
      <c r="CF63" s="13" t="s">
        <v>3632</v>
      </c>
      <c r="CG63" s="13" t="s">
        <v>391</v>
      </c>
      <c r="CH63" s="13" t="s">
        <v>1974</v>
      </c>
      <c r="CI63" s="13"/>
      <c r="CJ63" s="13"/>
      <c r="CK63" s="13"/>
      <c r="CL63" s="13"/>
      <c r="CM63" s="13"/>
      <c r="CN63" s="13"/>
      <c r="CO63" s="13"/>
      <c r="CP63" s="13"/>
      <c r="CQ63" s="13"/>
      <c r="CR63" s="13"/>
      <c r="CS63" s="13"/>
      <c r="CT63" s="13"/>
      <c r="CU63" s="13"/>
      <c r="CV63" s="13"/>
      <c r="CW63" s="13"/>
      <c r="CY63" s="13"/>
      <c r="CZ63" s="13"/>
      <c r="DA63" s="13"/>
      <c r="DB63" s="13" t="s">
        <v>3633</v>
      </c>
      <c r="DC63" s="13" t="s">
        <v>3634</v>
      </c>
      <c r="DD63" s="13" t="s">
        <v>3635</v>
      </c>
      <c r="DE63" s="13" t="s">
        <v>3636</v>
      </c>
      <c r="DF63" s="13" t="s">
        <v>3637</v>
      </c>
      <c r="DG63" s="13" t="s">
        <v>3638</v>
      </c>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t="s">
        <v>1461</v>
      </c>
      <c r="EN63" s="13" t="s">
        <v>400</v>
      </c>
      <c r="EO63" s="13"/>
      <c r="EP63" s="13"/>
      <c r="EQ63" s="13"/>
      <c r="ER63" s="13"/>
      <c r="ES63" s="11" t="s">
        <v>3639</v>
      </c>
      <c r="ET63" s="13"/>
      <c r="EU63" s="13"/>
      <c r="EV63" s="13"/>
      <c r="EW63" s="13" t="s">
        <v>598</v>
      </c>
      <c r="EX63" s="13"/>
      <c r="EY63" s="13"/>
      <c r="EZ63" s="13"/>
      <c r="FA63" s="13"/>
      <c r="FB63" s="13"/>
      <c r="FC63" s="13"/>
      <c r="FD63" s="13"/>
      <c r="FE63" s="13"/>
      <c r="FF63" s="13" t="s">
        <v>112</v>
      </c>
      <c r="FG63" s="13" t="s">
        <v>864</v>
      </c>
      <c r="FH63" s="13" t="s">
        <v>403</v>
      </c>
      <c r="FJ63" s="13" t="s">
        <v>3640</v>
      </c>
      <c r="FK63" s="13"/>
      <c r="FL63" s="13"/>
      <c r="FM63" s="13"/>
      <c r="FN63" s="13"/>
      <c r="FO63" s="13"/>
      <c r="FP63" s="13"/>
      <c r="FQ63" s="13"/>
      <c r="FR63" s="13"/>
      <c r="FS63" s="13"/>
      <c r="FT63" s="13" t="s">
        <v>3641</v>
      </c>
      <c r="FU63" s="13"/>
      <c r="FV63" s="13"/>
      <c r="FW63" s="13"/>
      <c r="FX63" s="13" t="s">
        <v>77</v>
      </c>
      <c r="FY63" s="13"/>
      <c r="FZ63" s="13"/>
      <c r="GA63" s="13" t="s">
        <v>407</v>
      </c>
      <c r="GB63" s="13"/>
      <c r="GC63" s="13"/>
      <c r="GD63" s="13"/>
      <c r="GE63" s="13"/>
      <c r="GF63" s="13"/>
      <c r="GG63" s="13"/>
      <c r="GH63" s="13"/>
      <c r="GI63" s="13"/>
      <c r="GJ63" s="13" t="s">
        <v>3642</v>
      </c>
      <c r="GK63" s="13"/>
      <c r="GL63" s="13" t="s">
        <v>407</v>
      </c>
      <c r="GM63" s="13" t="s">
        <v>742</v>
      </c>
      <c r="GN63" s="13"/>
      <c r="GO63" s="13"/>
      <c r="GP63" s="13" t="s">
        <v>408</v>
      </c>
      <c r="GQ63" s="13" t="s">
        <v>3643</v>
      </c>
      <c r="GR63" s="13"/>
      <c r="GS63" s="13"/>
      <c r="GT63" s="13" t="s">
        <v>1504</v>
      </c>
      <c r="GU63" s="13"/>
      <c r="GV63" s="13"/>
      <c r="GW63" s="13"/>
      <c r="GX63" s="13"/>
      <c r="GY63" s="13"/>
      <c r="GZ63" s="13"/>
      <c r="HA63" s="13"/>
      <c r="HB63" s="13"/>
      <c r="HC63" s="13"/>
      <c r="HD63" s="13"/>
      <c r="HE63" s="13"/>
      <c r="HF63" s="13"/>
      <c r="HG63" s="13" t="s">
        <v>3644</v>
      </c>
      <c r="HH63" s="13" t="s">
        <v>408</v>
      </c>
      <c r="HI63" s="13"/>
      <c r="HJ63" s="13"/>
      <c r="HK63" s="13"/>
      <c r="HL63" s="13"/>
      <c r="HM63" s="13"/>
      <c r="HN63" s="13"/>
      <c r="HO63" s="13"/>
      <c r="HP63" s="13"/>
      <c r="HQ63" s="13"/>
      <c r="HS63" s="13"/>
      <c r="HT63" s="13"/>
      <c r="HU63" s="13"/>
      <c r="HV63" s="13"/>
      <c r="HW63" s="13" t="s">
        <v>412</v>
      </c>
      <c r="HX63" s="13"/>
      <c r="HY63" s="13"/>
      <c r="HZ63" s="13"/>
      <c r="IA63" s="13"/>
      <c r="IB63" s="13"/>
      <c r="IC63" s="13"/>
      <c r="ID63" s="13"/>
      <c r="IE63" s="13"/>
      <c r="IF63" s="13"/>
      <c r="IG63" s="13" t="s">
        <v>518</v>
      </c>
      <c r="IH63" s="13"/>
      <c r="II63" s="13"/>
      <c r="IJ63" s="13"/>
      <c r="IK63" s="13"/>
      <c r="IL63" s="13"/>
      <c r="IM63" s="13"/>
      <c r="IN63" s="13"/>
      <c r="IO63" s="13" t="s">
        <v>79</v>
      </c>
      <c r="IP63" s="13"/>
      <c r="IQ63" s="13"/>
      <c r="IR63" s="13"/>
      <c r="IS63" s="13"/>
      <c r="IT63" s="13"/>
      <c r="IU63" s="13"/>
      <c r="IV63" s="13" t="s">
        <v>75</v>
      </c>
      <c r="IW63" s="13"/>
      <c r="IX63" s="13"/>
      <c r="IY63" s="13"/>
      <c r="IZ63" s="13"/>
      <c r="JA63" s="13"/>
      <c r="JB63" s="13"/>
      <c r="JC63" s="13"/>
      <c r="JD63" s="13"/>
      <c r="JE63" s="13"/>
      <c r="JF63" s="13"/>
      <c r="JG63" s="13"/>
      <c r="JH63" s="13"/>
      <c r="JI63" s="13"/>
      <c r="JJ63" s="13"/>
      <c r="JK63" s="13"/>
      <c r="JL63" s="13"/>
      <c r="JM63" s="13"/>
      <c r="JN63" s="13"/>
      <c r="JO63" s="13"/>
      <c r="JP63" s="13"/>
      <c r="JQ63" s="13"/>
      <c r="JR63" s="13"/>
      <c r="JS63" s="13"/>
      <c r="JT63" s="13"/>
      <c r="JU63" s="13" t="s">
        <v>3645</v>
      </c>
      <c r="JV63" s="13"/>
      <c r="JW63" s="13"/>
      <c r="JX63" s="13"/>
      <c r="JY63" s="13" t="s">
        <v>3018</v>
      </c>
      <c r="JZ63" s="11" t="s">
        <v>3646</v>
      </c>
      <c r="KA63" s="13"/>
      <c r="KB63" s="13"/>
      <c r="KC63" s="13"/>
      <c r="KD63" s="13"/>
      <c r="KE63" s="13"/>
      <c r="KF63" s="13"/>
      <c r="KG63" s="13"/>
      <c r="KH63" s="13"/>
      <c r="KI63" s="13"/>
      <c r="KJ63" s="13" t="s">
        <v>3647</v>
      </c>
      <c r="KK63" s="13"/>
      <c r="KL63" s="13"/>
      <c r="KM63" s="13"/>
      <c r="KN63" s="13"/>
      <c r="KO63" s="13"/>
      <c r="KP63" s="13"/>
      <c r="KQ63" s="13"/>
      <c r="KR63" s="13"/>
      <c r="KS63" s="13"/>
      <c r="KT63" s="13"/>
      <c r="KU63" s="13"/>
      <c r="KV63" s="13"/>
      <c r="KW63" s="13"/>
      <c r="KX63" s="13"/>
      <c r="KY63" s="13"/>
      <c r="KZ63" s="13"/>
      <c r="LA63" s="13"/>
      <c r="LB63" s="13"/>
      <c r="LC63" s="13"/>
      <c r="LD63" s="13"/>
      <c r="LE63" s="13"/>
      <c r="LF63" s="13"/>
      <c r="LG63" s="13"/>
      <c r="LH63" s="13"/>
      <c r="LI63" s="13"/>
      <c r="LJ63" s="13"/>
      <c r="LK63" s="13"/>
      <c r="LL63" s="13"/>
      <c r="LM63" s="13"/>
      <c r="LN63" s="13" t="s">
        <v>3648</v>
      </c>
      <c r="LO63" s="13"/>
      <c r="LP63" s="13"/>
      <c r="LQ63" s="13" t="s">
        <v>2916</v>
      </c>
      <c r="LR63" s="13"/>
      <c r="LS63" s="13"/>
      <c r="LT63" s="13"/>
      <c r="LU63" s="13"/>
      <c r="LV63" s="13"/>
      <c r="LW63" s="13"/>
      <c r="LX63" s="13"/>
      <c r="LY63" s="13"/>
      <c r="LZ63" s="13" t="s">
        <v>879</v>
      </c>
      <c r="MA63" s="13" t="s">
        <v>418</v>
      </c>
      <c r="MB63" s="13" t="s">
        <v>3649</v>
      </c>
      <c r="MC63" s="13" t="s">
        <v>3650</v>
      </c>
      <c r="MD63" s="13"/>
      <c r="ME63" s="13"/>
      <c r="MF63" s="13"/>
      <c r="MH63" s="13"/>
      <c r="MI63" s="13"/>
      <c r="MJ63" s="13"/>
      <c r="MK63" s="13" t="s">
        <v>3651</v>
      </c>
      <c r="ML63" s="13"/>
      <c r="MM63" s="13"/>
      <c r="MN63" s="13"/>
      <c r="MO63" s="13"/>
      <c r="MP63" s="13"/>
      <c r="MQ63" s="13"/>
      <c r="MR63" s="13" t="s">
        <v>466</v>
      </c>
      <c r="MS63" s="13"/>
      <c r="MT63" s="13"/>
      <c r="MU63" s="13"/>
      <c r="MV63" s="13"/>
      <c r="MW63" s="13"/>
      <c r="MX63" s="13"/>
      <c r="MY63" s="13"/>
      <c r="MZ63" s="13"/>
      <c r="NA63" s="13"/>
      <c r="NB63" s="13"/>
      <c r="NC63" s="13"/>
      <c r="ND63" s="13"/>
      <c r="NE63" s="13"/>
      <c r="NF63" s="13"/>
      <c r="NG63" s="13"/>
      <c r="NH63" s="13"/>
      <c r="NI63" s="13"/>
      <c r="NJ63" s="11" t="s">
        <v>3652</v>
      </c>
      <c r="NK63" s="13" t="s">
        <v>3653</v>
      </c>
      <c r="NL63" s="13"/>
      <c r="NM63" s="13"/>
      <c r="NN63" s="13"/>
      <c r="NO63" s="13"/>
      <c r="NP63" s="13" t="s">
        <v>408</v>
      </c>
      <c r="NQ63" s="13"/>
      <c r="NR63" s="13"/>
      <c r="NS63" s="13"/>
      <c r="NT63" s="13"/>
      <c r="NU63" s="13"/>
      <c r="NV63" s="13" t="s">
        <v>2955</v>
      </c>
      <c r="NW63" s="13"/>
      <c r="NX63" s="13" t="s">
        <v>472</v>
      </c>
      <c r="NY63" s="13" t="s">
        <v>428</v>
      </c>
      <c r="NZ63" s="13" t="s">
        <v>429</v>
      </c>
      <c r="OA63" s="13"/>
      <c r="OB63" s="13"/>
      <c r="OC63" s="13"/>
      <c r="OD63" s="13"/>
      <c r="OE63" s="13"/>
      <c r="OF63" s="13"/>
      <c r="OG63" s="13"/>
      <c r="OH63" s="13"/>
      <c r="OJ63" s="13"/>
      <c r="OK63" s="13"/>
      <c r="OL63" s="13"/>
      <c r="OM63" s="13"/>
    </row>
    <row r="64" customFormat="false" ht="15" hidden="false" customHeight="true" outlineLevel="0" collapsed="false">
      <c r="A64" s="11" t="s">
        <v>3654</v>
      </c>
      <c r="B64" s="13" t="s">
        <v>360</v>
      </c>
      <c r="C64" s="13" t="s">
        <v>3655</v>
      </c>
      <c r="D64" s="13" t="s">
        <v>3656</v>
      </c>
      <c r="E64" s="13" t="s">
        <v>3657</v>
      </c>
      <c r="F64" s="13" t="s">
        <v>3658</v>
      </c>
      <c r="G64" s="13"/>
      <c r="H64" s="13"/>
      <c r="I64" s="13" t="s">
        <v>3659</v>
      </c>
      <c r="J64" s="13" t="s">
        <v>1941</v>
      </c>
      <c r="K64" s="13" t="s">
        <v>472</v>
      </c>
      <c r="L64" s="13"/>
      <c r="M64" s="13"/>
      <c r="N64" s="13"/>
      <c r="O64" s="13"/>
      <c r="P64" s="13"/>
      <c r="R64" s="13" t="s">
        <v>897</v>
      </c>
      <c r="S64" s="13"/>
      <c r="T64" s="13" t="s">
        <v>371</v>
      </c>
      <c r="U64" s="13"/>
      <c r="V64" s="13"/>
      <c r="W64" s="13"/>
      <c r="X64" s="13"/>
      <c r="Y64" s="13" t="s">
        <v>409</v>
      </c>
      <c r="Z64" s="13" t="s">
        <v>370</v>
      </c>
      <c r="AA64" s="13"/>
      <c r="AB64" s="13"/>
      <c r="AC64" s="13"/>
      <c r="AD64" s="13"/>
      <c r="AE64" s="11" t="s">
        <v>372</v>
      </c>
      <c r="AF64" s="11" t="s">
        <v>3660</v>
      </c>
      <c r="AG64" s="11" t="s">
        <v>3661</v>
      </c>
      <c r="AH64" s="13"/>
      <c r="AI64" s="13" t="s">
        <v>375</v>
      </c>
      <c r="AJ64" s="13" t="s">
        <v>376</v>
      </c>
      <c r="AK64" s="13" t="s">
        <v>437</v>
      </c>
      <c r="AL64" s="13" t="s">
        <v>792</v>
      </c>
      <c r="AM64" s="11" t="s">
        <v>3662</v>
      </c>
      <c r="AN64" s="11" t="s">
        <v>3663</v>
      </c>
      <c r="AO64" s="13"/>
      <c r="AP64" s="13"/>
      <c r="AQ64" s="13"/>
      <c r="AR64" s="13"/>
      <c r="AS64" s="13" t="s">
        <v>3664</v>
      </c>
      <c r="AT64" s="11" t="s">
        <v>3665</v>
      </c>
      <c r="AU64" s="11" t="s">
        <v>3661</v>
      </c>
      <c r="AV64" s="13"/>
      <c r="AW64" s="11" t="s">
        <v>3666</v>
      </c>
      <c r="AX64" s="13" t="s">
        <v>1941</v>
      </c>
      <c r="AY64" s="13" t="s">
        <v>437</v>
      </c>
      <c r="AZ64" s="13" t="s">
        <v>438</v>
      </c>
      <c r="BA64" s="11" t="s">
        <v>3667</v>
      </c>
      <c r="BB64" s="13" t="s">
        <v>3668</v>
      </c>
      <c r="BD64" s="13"/>
      <c r="BE64" s="13" t="s">
        <v>3669</v>
      </c>
      <c r="BF64" s="13"/>
      <c r="BG64" s="11" t="s">
        <v>3670</v>
      </c>
      <c r="BH64" s="13" t="s">
        <v>3671</v>
      </c>
      <c r="BI64" s="13"/>
      <c r="BJ64" s="13"/>
      <c r="BK64" s="13" t="s">
        <v>553</v>
      </c>
      <c r="BL64" s="13"/>
      <c r="BM64" s="13"/>
      <c r="BN64" s="13"/>
      <c r="BO64" s="13"/>
      <c r="BP64" s="13"/>
      <c r="BQ64" s="13" t="s">
        <v>1039</v>
      </c>
      <c r="BR64" s="13" t="s">
        <v>360</v>
      </c>
      <c r="BS64" s="13"/>
      <c r="BT64" s="13"/>
      <c r="BU64" s="13" t="s">
        <v>360</v>
      </c>
      <c r="BV64" s="13" t="s">
        <v>360</v>
      </c>
      <c r="BW64" s="13" t="s">
        <v>360</v>
      </c>
      <c r="BX64" s="13"/>
      <c r="BY64" s="13"/>
      <c r="BZ64" s="13" t="s">
        <v>1008</v>
      </c>
      <c r="CA64" s="13"/>
      <c r="CB64" s="13"/>
      <c r="CC64" s="13"/>
      <c r="CD64" s="13"/>
      <c r="CE64" s="13"/>
      <c r="CF64" s="13" t="s">
        <v>77</v>
      </c>
      <c r="CG64" s="13"/>
      <c r="CH64" s="13"/>
      <c r="CI64" s="13"/>
      <c r="CJ64" s="13"/>
      <c r="CK64" s="13"/>
      <c r="CL64" s="13"/>
      <c r="CM64" s="13"/>
      <c r="CN64" s="13"/>
      <c r="CO64" s="13"/>
      <c r="CP64" s="13"/>
      <c r="CQ64" s="13"/>
      <c r="CR64" s="13"/>
      <c r="CS64" s="11" t="s">
        <v>3672</v>
      </c>
      <c r="CT64" s="13"/>
      <c r="CU64" s="13"/>
      <c r="CV64" s="13"/>
      <c r="CW64" s="13"/>
      <c r="CY64" s="13"/>
      <c r="CZ64" s="13" t="s">
        <v>3237</v>
      </c>
      <c r="DA64" s="13"/>
      <c r="DB64" s="13" t="s">
        <v>3673</v>
      </c>
      <c r="DC64" s="11" t="s">
        <v>3674</v>
      </c>
      <c r="DD64" s="13" t="s">
        <v>1941</v>
      </c>
      <c r="DE64" s="11" t="s">
        <v>3675</v>
      </c>
      <c r="DF64" s="11" t="s">
        <v>3676</v>
      </c>
      <c r="DG64" s="13" t="s">
        <v>1941</v>
      </c>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t="s">
        <v>490</v>
      </c>
      <c r="EN64" s="13" t="s">
        <v>400</v>
      </c>
      <c r="EO64" s="13"/>
      <c r="EP64" s="13"/>
      <c r="EQ64" s="13"/>
      <c r="ER64" s="13"/>
      <c r="ES64" s="11" t="s">
        <v>3677</v>
      </c>
      <c r="ET64" s="13"/>
      <c r="EU64" s="13"/>
      <c r="EV64" s="13"/>
      <c r="EW64" s="13"/>
      <c r="EX64" s="13"/>
      <c r="EY64" s="13"/>
      <c r="EZ64" s="13"/>
      <c r="FA64" s="13"/>
      <c r="FB64" s="13"/>
      <c r="FC64" s="13"/>
      <c r="FD64" s="13"/>
      <c r="FE64" s="13"/>
      <c r="FF64" s="13" t="s">
        <v>112</v>
      </c>
      <c r="FG64" s="13"/>
      <c r="FH64" s="13" t="s">
        <v>403</v>
      </c>
      <c r="FJ64" s="13" t="s">
        <v>3678</v>
      </c>
      <c r="FK64" s="13"/>
      <c r="FL64" s="13"/>
      <c r="FM64" s="13" t="s">
        <v>3679</v>
      </c>
      <c r="FN64" s="13"/>
      <c r="FO64" s="13"/>
      <c r="FP64" s="13" t="s">
        <v>3680</v>
      </c>
      <c r="FQ64" s="13"/>
      <c r="FR64" s="13"/>
      <c r="FS64" s="13" t="s">
        <v>950</v>
      </c>
      <c r="FT64" s="13" t="n">
        <f aca="false">5400</f>
        <v>5400</v>
      </c>
      <c r="FU64" s="13"/>
      <c r="FV64" s="13" t="s">
        <v>867</v>
      </c>
      <c r="FW64" s="13"/>
      <c r="FX64" s="13" t="s">
        <v>3681</v>
      </c>
      <c r="FY64" s="13"/>
      <c r="FZ64" s="13"/>
      <c r="GA64" s="13" t="s">
        <v>407</v>
      </c>
      <c r="GB64" s="13" t="s">
        <v>612</v>
      </c>
      <c r="GC64" s="13"/>
      <c r="GD64" s="13"/>
      <c r="GE64" s="13"/>
      <c r="GF64" s="13"/>
      <c r="GG64" s="13"/>
      <c r="GH64" s="13" t="s">
        <v>3682</v>
      </c>
      <c r="GI64" s="13"/>
      <c r="GJ64" s="13"/>
      <c r="GK64" s="13"/>
      <c r="GL64" s="13" t="s">
        <v>456</v>
      </c>
      <c r="GM64" s="13"/>
      <c r="GN64" s="13"/>
      <c r="GO64" s="13" t="s">
        <v>3683</v>
      </c>
      <c r="GP64" s="13" t="s">
        <v>540</v>
      </c>
      <c r="GQ64" s="13" t="s">
        <v>3684</v>
      </c>
      <c r="GR64" s="13"/>
      <c r="GS64" s="13" t="s">
        <v>3685</v>
      </c>
      <c r="GT64" s="13"/>
      <c r="GU64" s="13"/>
      <c r="GV64" s="13" t="s">
        <v>3686</v>
      </c>
      <c r="GW64" s="13" t="s">
        <v>3686</v>
      </c>
      <c r="GX64" s="13"/>
      <c r="GY64" s="13"/>
      <c r="GZ64" s="13" t="s">
        <v>3687</v>
      </c>
      <c r="HA64" s="13"/>
      <c r="HB64" s="13"/>
      <c r="HC64" s="13"/>
      <c r="HD64" s="13"/>
      <c r="HE64" s="13" t="n">
        <f aca="false">4654</f>
        <v>4654</v>
      </c>
      <c r="HF64" s="13" t="s">
        <v>3688</v>
      </c>
      <c r="HG64" s="13" t="s">
        <v>3689</v>
      </c>
      <c r="HH64" s="13" t="s">
        <v>614</v>
      </c>
      <c r="HI64" s="13"/>
      <c r="HJ64" s="13"/>
      <c r="HK64" s="13"/>
      <c r="HL64" s="13"/>
      <c r="HM64" s="13"/>
      <c r="HN64" s="13" t="s">
        <v>2729</v>
      </c>
      <c r="HO64" s="13"/>
      <c r="HP64" s="13"/>
      <c r="HQ64" s="13"/>
      <c r="HS64" s="13" t="s">
        <v>3690</v>
      </c>
      <c r="HT64" s="13"/>
      <c r="HU64" s="13"/>
      <c r="HV64" s="13"/>
      <c r="HW64" s="13" t="s">
        <v>412</v>
      </c>
      <c r="HX64" s="13"/>
      <c r="HY64" s="13"/>
      <c r="HZ64" s="13"/>
      <c r="IA64" s="13"/>
      <c r="IB64" s="13"/>
      <c r="IC64" s="13"/>
      <c r="ID64" s="13"/>
      <c r="IE64" s="13"/>
      <c r="IF64" s="13"/>
      <c r="IG64" s="13"/>
      <c r="IH64" s="13"/>
      <c r="II64" s="13"/>
      <c r="IJ64" s="13"/>
      <c r="IK64" s="13"/>
      <c r="IL64" s="13"/>
      <c r="IM64" s="13"/>
      <c r="IN64" s="13"/>
      <c r="IO64" s="13"/>
      <c r="IP64" s="13"/>
      <c r="IQ64" s="13"/>
      <c r="IR64" s="13"/>
      <c r="IS64" s="13"/>
      <c r="IT64" s="13"/>
      <c r="IU64" s="13"/>
      <c r="IV64" s="13"/>
      <c r="IW64" s="13"/>
      <c r="IX64" s="13"/>
      <c r="IY64" s="13"/>
      <c r="IZ64" s="13"/>
      <c r="JA64" s="13"/>
      <c r="JB64" s="13"/>
      <c r="JC64" s="13"/>
      <c r="JD64" s="13"/>
      <c r="JE64" s="13"/>
      <c r="JF64" s="13"/>
      <c r="JG64" s="13"/>
      <c r="JH64" s="13"/>
      <c r="JI64" s="13"/>
      <c r="JJ64" s="13"/>
      <c r="JK64" s="13"/>
      <c r="JL64" s="13"/>
      <c r="JM64" s="13"/>
      <c r="JN64" s="13"/>
      <c r="JO64" s="13"/>
      <c r="JP64" s="13"/>
      <c r="JQ64" s="13"/>
      <c r="JR64" s="13"/>
      <c r="JS64" s="13"/>
      <c r="JT64" s="13"/>
      <c r="JU64" s="13"/>
      <c r="JV64" s="13"/>
      <c r="JW64" s="13"/>
      <c r="JX64" s="13"/>
      <c r="JY64" s="13"/>
      <c r="JZ64" s="13" t="s">
        <v>75</v>
      </c>
      <c r="KA64" s="13"/>
      <c r="KB64" s="13"/>
      <c r="KC64" s="13"/>
      <c r="KD64" s="13"/>
      <c r="KE64" s="13"/>
      <c r="KF64" s="13"/>
      <c r="KG64" s="13"/>
      <c r="KH64" s="13"/>
      <c r="KI64" s="13"/>
      <c r="KJ64" s="13"/>
      <c r="KK64" s="13"/>
      <c r="KL64" s="13"/>
      <c r="KM64" s="13"/>
      <c r="KN64" s="13"/>
      <c r="KO64" s="13"/>
      <c r="KP64" s="13"/>
      <c r="KQ64" s="13"/>
      <c r="KR64" s="13"/>
      <c r="KS64" s="13"/>
      <c r="KT64" s="13"/>
      <c r="KU64" s="13"/>
      <c r="KV64" s="13"/>
      <c r="KW64" s="13"/>
      <c r="KX64" s="13"/>
      <c r="KY64" s="13"/>
      <c r="KZ64" s="13"/>
      <c r="LA64" s="13"/>
      <c r="LB64" s="13"/>
      <c r="LC64" s="13"/>
      <c r="LD64" s="13"/>
      <c r="LE64" s="13"/>
      <c r="LF64" s="13"/>
      <c r="LG64" s="13"/>
      <c r="LH64" s="13"/>
      <c r="LI64" s="13"/>
      <c r="LJ64" s="13"/>
      <c r="LK64" s="13"/>
      <c r="LL64" s="13"/>
      <c r="LM64" s="13"/>
      <c r="LN64" s="13"/>
      <c r="LO64" s="13"/>
      <c r="LP64" s="13"/>
      <c r="LQ64" s="13"/>
      <c r="LR64" s="13"/>
      <c r="LS64" s="13"/>
      <c r="LT64" s="13"/>
      <c r="LU64" s="13"/>
      <c r="LV64" s="13"/>
      <c r="LW64" s="13"/>
      <c r="LX64" s="13"/>
      <c r="LY64" s="13"/>
      <c r="LZ64" s="13" t="s">
        <v>503</v>
      </c>
      <c r="MA64" s="13"/>
      <c r="MB64" s="13"/>
      <c r="MC64" s="13" t="s">
        <v>3691</v>
      </c>
      <c r="MD64" s="13"/>
      <c r="ME64" s="13"/>
      <c r="MF64" s="13" t="s">
        <v>3692</v>
      </c>
      <c r="MH64" s="13" t="s">
        <v>3693</v>
      </c>
      <c r="MI64" s="13"/>
      <c r="MJ64" s="13"/>
      <c r="MK64" s="13"/>
      <c r="ML64" s="13"/>
      <c r="MM64" s="13"/>
      <c r="MN64" s="13" t="s">
        <v>709</v>
      </c>
      <c r="MO64" s="13"/>
      <c r="MP64" s="13"/>
      <c r="MQ64" s="13"/>
      <c r="MR64" s="13" t="s">
        <v>3694</v>
      </c>
      <c r="MS64" s="13"/>
      <c r="MT64" s="13"/>
      <c r="MU64" s="13"/>
      <c r="MV64" s="13"/>
      <c r="MW64" s="13"/>
      <c r="MX64" s="13"/>
      <c r="MY64" s="13" t="s">
        <v>3695</v>
      </c>
      <c r="MZ64" s="13"/>
      <c r="NA64" s="13" t="s">
        <v>610</v>
      </c>
      <c r="NB64" s="13"/>
      <c r="NC64" s="13"/>
      <c r="ND64" s="13"/>
      <c r="NE64" s="13"/>
      <c r="NF64" s="13"/>
      <c r="NG64" s="13"/>
      <c r="NH64" s="13"/>
      <c r="NI64" s="13"/>
      <c r="NJ64" s="11" t="s">
        <v>3696</v>
      </c>
      <c r="NK64" s="13" t="s">
        <v>634</v>
      </c>
      <c r="NL64" s="13"/>
      <c r="NM64" s="13"/>
      <c r="NN64" s="13"/>
      <c r="NO64" s="13"/>
      <c r="NP64" s="13" t="s">
        <v>408</v>
      </c>
      <c r="NQ64" s="13"/>
      <c r="NR64" s="13"/>
      <c r="NS64" s="13"/>
      <c r="NT64" s="13"/>
      <c r="NU64" s="13"/>
      <c r="NV64" s="13"/>
      <c r="NW64" s="13"/>
      <c r="NX64" s="13" t="s">
        <v>472</v>
      </c>
      <c r="NY64" s="13" t="s">
        <v>428</v>
      </c>
      <c r="NZ64" s="13" t="s">
        <v>429</v>
      </c>
      <c r="OA64" s="13"/>
      <c r="OB64" s="13"/>
      <c r="OC64" s="13"/>
      <c r="OD64" s="13"/>
      <c r="OE64" s="13"/>
      <c r="OF64" s="13"/>
      <c r="OG64" s="13"/>
      <c r="OH64" s="13"/>
      <c r="OJ64" s="13"/>
      <c r="OK64" s="13"/>
      <c r="OL64" s="13"/>
      <c r="OM64" s="13"/>
    </row>
    <row r="65" customFormat="false" ht="14.25" hidden="false" customHeight="true" outlineLevel="0" collapsed="false">
      <c r="A65" s="11" t="s">
        <v>3697</v>
      </c>
      <c r="B65" s="13" t="s">
        <v>360</v>
      </c>
      <c r="C65" s="13" t="s">
        <v>3698</v>
      </c>
      <c r="D65" s="13" t="s">
        <v>3699</v>
      </c>
      <c r="E65" s="13" t="s">
        <v>3700</v>
      </c>
      <c r="F65" s="13" t="s">
        <v>360</v>
      </c>
      <c r="G65" s="13" t="s">
        <v>3701</v>
      </c>
      <c r="H65" s="13" t="s">
        <v>3702</v>
      </c>
      <c r="I65" s="13" t="s">
        <v>563</v>
      </c>
      <c r="J65" s="13" t="s">
        <v>3703</v>
      </c>
      <c r="K65" s="13"/>
      <c r="L65" s="13"/>
      <c r="M65" s="13"/>
      <c r="N65" s="13"/>
      <c r="O65" s="13"/>
      <c r="P65" s="13"/>
      <c r="R65" s="13" t="s">
        <v>568</v>
      </c>
      <c r="S65" s="13"/>
      <c r="T65" s="13" t="s">
        <v>371</v>
      </c>
      <c r="U65" s="13"/>
      <c r="V65" s="13"/>
      <c r="W65" s="13"/>
      <c r="X65" s="13"/>
      <c r="Y65" s="13"/>
      <c r="Z65" s="13"/>
      <c r="AA65" s="13"/>
      <c r="AB65" s="13"/>
      <c r="AC65" s="13"/>
      <c r="AD65" s="13"/>
      <c r="AE65" s="11" t="s">
        <v>372</v>
      </c>
      <c r="AF65" s="11" t="s">
        <v>3704</v>
      </c>
      <c r="AG65" s="11" t="s">
        <v>483</v>
      </c>
      <c r="AH65" s="13"/>
      <c r="AI65" s="13" t="s">
        <v>375</v>
      </c>
      <c r="AJ65" s="13" t="s">
        <v>376</v>
      </c>
      <c r="AK65" s="13" t="s">
        <v>437</v>
      </c>
      <c r="AL65" s="13" t="s">
        <v>1289</v>
      </c>
      <c r="AM65" s="11" t="s">
        <v>3705</v>
      </c>
      <c r="AN65" s="13" t="s">
        <v>3706</v>
      </c>
      <c r="AO65" s="13" t="s">
        <v>3707</v>
      </c>
      <c r="AP65" s="13"/>
      <c r="AQ65" s="13"/>
      <c r="AR65" s="13"/>
      <c r="AS65" s="13"/>
      <c r="AT65" s="11" t="s">
        <v>890</v>
      </c>
      <c r="AU65" s="11" t="s">
        <v>2634</v>
      </c>
      <c r="AV65" s="13"/>
      <c r="AW65" s="13" t="s">
        <v>375</v>
      </c>
      <c r="AX65" s="13"/>
      <c r="AY65" s="13" t="s">
        <v>437</v>
      </c>
      <c r="AZ65" s="13" t="s">
        <v>527</v>
      </c>
      <c r="BA65" s="13" t="s">
        <v>3708</v>
      </c>
      <c r="BB65" s="13" t="s">
        <v>3709</v>
      </c>
      <c r="BD65" s="13"/>
      <c r="BE65" s="13"/>
      <c r="BF65" s="13"/>
      <c r="BG65" s="13" t="s">
        <v>3710</v>
      </c>
      <c r="BH65" s="13" t="s">
        <v>3711</v>
      </c>
      <c r="BI65" s="13"/>
      <c r="BJ65" s="13"/>
      <c r="BK65" s="13" t="s">
        <v>3712</v>
      </c>
      <c r="BL65" s="13"/>
      <c r="BM65" s="13"/>
      <c r="BN65" s="13"/>
      <c r="BO65" s="13"/>
      <c r="BP65" s="13"/>
      <c r="BQ65" s="13" t="s">
        <v>360</v>
      </c>
      <c r="BR65" s="13" t="s">
        <v>360</v>
      </c>
      <c r="BS65" s="13"/>
      <c r="BT65" s="13"/>
      <c r="BU65" s="11" t="s">
        <v>3713</v>
      </c>
      <c r="BV65" s="13" t="s">
        <v>3714</v>
      </c>
      <c r="BW65" s="13" t="s">
        <v>360</v>
      </c>
      <c r="BX65" s="13"/>
      <c r="BY65" s="13"/>
      <c r="BZ65" s="13"/>
      <c r="CA65" s="13"/>
      <c r="CB65" s="13"/>
      <c r="CC65" s="13"/>
      <c r="CD65" s="13"/>
      <c r="CE65" s="13"/>
      <c r="CF65" s="13" t="s">
        <v>941</v>
      </c>
      <c r="CG65" s="13" t="s">
        <v>742</v>
      </c>
      <c r="CH65" s="13"/>
      <c r="CI65" s="13"/>
      <c r="CJ65" s="13"/>
      <c r="CK65" s="13"/>
      <c r="CL65" s="13"/>
      <c r="CM65" s="13"/>
      <c r="CN65" s="13"/>
      <c r="CO65" s="13"/>
      <c r="CP65" s="13"/>
      <c r="CQ65" s="13"/>
      <c r="CR65" s="13"/>
      <c r="CS65" s="13"/>
      <c r="CT65" s="13"/>
      <c r="CU65" s="13"/>
      <c r="CV65" s="13"/>
      <c r="CW65" s="13"/>
      <c r="CY65" s="13"/>
      <c r="CZ65" s="13"/>
      <c r="DA65" s="13"/>
      <c r="DB65" s="13" t="s">
        <v>3715</v>
      </c>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t="s">
        <v>3716</v>
      </c>
      <c r="EN65" s="13" t="s">
        <v>400</v>
      </c>
      <c r="EO65" s="13"/>
      <c r="EP65" s="13"/>
      <c r="EQ65" s="13"/>
      <c r="ER65" s="13"/>
      <c r="ES65" s="11" t="s">
        <v>3717</v>
      </c>
      <c r="ET65" s="13"/>
      <c r="EU65" s="13"/>
      <c r="EV65" s="13"/>
      <c r="EW65" s="13"/>
      <c r="EX65" s="13"/>
      <c r="EY65" s="13"/>
      <c r="EZ65" s="13"/>
      <c r="FA65" s="13"/>
      <c r="FB65" s="13"/>
      <c r="FC65" s="13"/>
      <c r="FD65" s="13"/>
      <c r="FE65" s="13"/>
      <c r="FF65" s="13" t="s">
        <v>112</v>
      </c>
      <c r="FG65" s="13"/>
      <c r="FH65" s="13" t="s">
        <v>403</v>
      </c>
      <c r="FJ65" s="13" t="s">
        <v>454</v>
      </c>
      <c r="FK65" s="13"/>
      <c r="FL65" s="13"/>
      <c r="FM65" s="13"/>
      <c r="FN65" s="13"/>
      <c r="FO65" s="13"/>
      <c r="FP65" s="13"/>
      <c r="FQ65" s="13"/>
      <c r="FR65" s="13"/>
      <c r="FS65" s="13"/>
      <c r="FT65" s="13" t="s">
        <v>3237</v>
      </c>
      <c r="FU65" s="13"/>
      <c r="FV65" s="13"/>
      <c r="FW65" s="13"/>
      <c r="FX65" s="11" t="s">
        <v>3718</v>
      </c>
      <c r="FY65" s="13"/>
      <c r="FZ65" s="13"/>
      <c r="GA65" s="11" t="s">
        <v>3719</v>
      </c>
      <c r="GB65" s="13" t="s">
        <v>1027</v>
      </c>
      <c r="GC65" s="13"/>
      <c r="GD65" s="13"/>
      <c r="GE65" s="13"/>
      <c r="GF65" s="13"/>
      <c r="GG65" s="13"/>
      <c r="GH65" s="13"/>
      <c r="GI65" s="13"/>
      <c r="GJ65" s="13" t="s">
        <v>3720</v>
      </c>
      <c r="GK65" s="13"/>
      <c r="GL65" s="13" t="s">
        <v>407</v>
      </c>
      <c r="GM65" s="13"/>
      <c r="GN65" s="13"/>
      <c r="GO65" s="13"/>
      <c r="GP65" s="13" t="s">
        <v>408</v>
      </c>
      <c r="GQ65" s="13"/>
      <c r="GR65" s="13"/>
      <c r="GS65" s="13"/>
      <c r="GT65" s="13"/>
      <c r="GU65" s="13"/>
      <c r="GV65" s="13"/>
      <c r="GW65" s="13"/>
      <c r="GX65" s="13"/>
      <c r="GY65" s="13"/>
      <c r="GZ65" s="11" t="s">
        <v>3721</v>
      </c>
      <c r="HA65" s="13" t="s">
        <v>904</v>
      </c>
      <c r="HB65" s="13"/>
      <c r="HC65" s="13"/>
      <c r="HD65" s="13"/>
      <c r="HE65" s="13"/>
      <c r="HF65" s="13"/>
      <c r="HG65" s="13"/>
      <c r="HH65" s="13" t="s">
        <v>408</v>
      </c>
      <c r="HI65" s="13"/>
      <c r="HJ65" s="13"/>
      <c r="HK65" s="13"/>
      <c r="HL65" s="13"/>
      <c r="HM65" s="13"/>
      <c r="HN65" s="13"/>
      <c r="HO65" s="13"/>
      <c r="HP65" s="13"/>
      <c r="HQ65" s="13"/>
      <c r="HS65" s="13"/>
      <c r="HT65" s="13"/>
      <c r="HU65" s="13"/>
      <c r="HV65" s="13"/>
      <c r="HW65" s="13" t="s">
        <v>412</v>
      </c>
      <c r="HX65" s="13"/>
      <c r="HY65" s="13"/>
      <c r="HZ65" s="13"/>
      <c r="IA65" s="13"/>
      <c r="IB65" s="13"/>
      <c r="IC65" s="13"/>
      <c r="ID65" s="13"/>
      <c r="IE65" s="13"/>
      <c r="IF65" s="13"/>
      <c r="IG65" s="13"/>
      <c r="IH65" s="13"/>
      <c r="II65" s="13"/>
      <c r="IJ65" s="13"/>
      <c r="IK65" s="13"/>
      <c r="IL65" s="13"/>
      <c r="IM65" s="13"/>
      <c r="IN65" s="13"/>
      <c r="IO65" s="13" t="s">
        <v>3722</v>
      </c>
      <c r="IP65" s="13"/>
      <c r="IQ65" s="13"/>
      <c r="IR65" s="13"/>
      <c r="IS65" s="13"/>
      <c r="IT65" s="13"/>
      <c r="IU65" s="13"/>
      <c r="IV65" s="13"/>
      <c r="IW65" s="13"/>
      <c r="IX65" s="13"/>
      <c r="IY65" s="13"/>
      <c r="IZ65" s="13"/>
      <c r="JA65" s="13"/>
      <c r="JB65" s="13"/>
      <c r="JC65" s="13"/>
      <c r="JD65" s="13"/>
      <c r="JE65" s="13"/>
      <c r="JF65" s="13"/>
      <c r="JG65" s="13"/>
      <c r="JH65" s="13"/>
      <c r="JI65" s="13"/>
      <c r="JJ65" s="13"/>
      <c r="JK65" s="13"/>
      <c r="JL65" s="13"/>
      <c r="JM65" s="13"/>
      <c r="JN65" s="13"/>
      <c r="JO65" s="13"/>
      <c r="JP65" s="13"/>
      <c r="JQ65" s="13"/>
      <c r="JR65" s="13"/>
      <c r="JS65" s="13"/>
      <c r="JT65" s="13"/>
      <c r="JU65" s="13"/>
      <c r="JV65" s="13"/>
      <c r="JW65" s="13"/>
      <c r="JX65" s="13"/>
      <c r="JY65" s="13"/>
      <c r="JZ65" s="13" t="s">
        <v>62</v>
      </c>
      <c r="KA65" s="13"/>
      <c r="KB65" s="13"/>
      <c r="KC65" s="13"/>
      <c r="KD65" s="13"/>
      <c r="KE65" s="13"/>
      <c r="KF65" s="13"/>
      <c r="KG65" s="13"/>
      <c r="KH65" s="13"/>
      <c r="KI65" s="13"/>
      <c r="KJ65" s="13"/>
      <c r="KK65" s="13"/>
      <c r="KL65" s="13"/>
      <c r="KM65" s="13"/>
      <c r="KN65" s="13"/>
      <c r="KO65" s="13"/>
      <c r="KP65" s="13"/>
      <c r="KQ65" s="13"/>
      <c r="KR65" s="13"/>
      <c r="KS65" s="13"/>
      <c r="KT65" s="13"/>
      <c r="KU65" s="13"/>
      <c r="KV65" s="13"/>
      <c r="KW65" s="13"/>
      <c r="KX65" s="13"/>
      <c r="KY65" s="13"/>
      <c r="KZ65" s="13"/>
      <c r="LA65" s="13"/>
      <c r="LB65" s="13"/>
      <c r="LC65" s="13"/>
      <c r="LD65" s="13"/>
      <c r="LE65" s="13"/>
      <c r="LF65" s="13"/>
      <c r="LG65" s="13"/>
      <c r="LH65" s="13"/>
      <c r="LI65" s="13"/>
      <c r="LJ65" s="13"/>
      <c r="LK65" s="13"/>
      <c r="LL65" s="13"/>
      <c r="LM65" s="13"/>
      <c r="LN65" s="13"/>
      <c r="LO65" s="13"/>
      <c r="LP65" s="13"/>
      <c r="LQ65" s="13"/>
      <c r="LR65" s="13"/>
      <c r="LS65" s="13"/>
      <c r="LT65" s="13"/>
      <c r="LU65" s="13"/>
      <c r="LV65" s="13"/>
      <c r="LW65" s="13"/>
      <c r="LX65" s="13"/>
      <c r="LY65" s="13"/>
      <c r="LZ65" s="13" t="s">
        <v>879</v>
      </c>
      <c r="MA65" s="13" t="s">
        <v>1070</v>
      </c>
      <c r="MB65" s="13" t="s">
        <v>879</v>
      </c>
      <c r="MC65" s="13" t="s">
        <v>3723</v>
      </c>
      <c r="MD65" s="13"/>
      <c r="ME65" s="13"/>
      <c r="MF65" s="13" t="s">
        <v>709</v>
      </c>
      <c r="MH65" s="13"/>
      <c r="MI65" s="13"/>
      <c r="MJ65" s="13"/>
      <c r="MK65" s="13"/>
      <c r="ML65" s="13"/>
      <c r="MM65" s="13"/>
      <c r="MN65" s="13" t="s">
        <v>709</v>
      </c>
      <c r="MO65" s="13"/>
      <c r="MP65" s="13"/>
      <c r="MQ65" s="13"/>
      <c r="MR65" s="11" t="s">
        <v>3724</v>
      </c>
      <c r="MS65" s="13"/>
      <c r="MT65" s="13" t="s">
        <v>709</v>
      </c>
      <c r="MU65" s="13"/>
      <c r="MV65" s="13"/>
      <c r="MW65" s="13"/>
      <c r="MX65" s="13"/>
      <c r="MY65" s="13"/>
      <c r="MZ65" s="13"/>
      <c r="NA65" s="13"/>
      <c r="NB65" s="13"/>
      <c r="NC65" s="13"/>
      <c r="ND65" s="13"/>
      <c r="NE65" s="13"/>
      <c r="NF65" s="13"/>
      <c r="NG65" s="13"/>
      <c r="NH65" s="13"/>
      <c r="NI65" s="11" t="s">
        <v>3725</v>
      </c>
      <c r="NJ65" s="13" t="s">
        <v>407</v>
      </c>
      <c r="NK65" s="13"/>
      <c r="NL65" s="13"/>
      <c r="NM65" s="13"/>
      <c r="NN65" s="13"/>
      <c r="NO65" s="13"/>
      <c r="NP65" s="13" t="s">
        <v>408</v>
      </c>
      <c r="NQ65" s="13"/>
      <c r="NR65" s="13"/>
      <c r="NS65" s="13"/>
      <c r="NT65" s="13"/>
      <c r="NU65" s="13"/>
      <c r="NV65" s="13"/>
      <c r="NW65" s="13"/>
      <c r="NX65" s="13" t="s">
        <v>472</v>
      </c>
      <c r="NY65" s="13" t="s">
        <v>428</v>
      </c>
      <c r="NZ65" s="13" t="s">
        <v>713</v>
      </c>
      <c r="OA65" s="13"/>
      <c r="OB65" s="13"/>
      <c r="OC65" s="13"/>
      <c r="OD65" s="13"/>
      <c r="OE65" s="13"/>
      <c r="OF65" s="13"/>
      <c r="OG65" s="13"/>
      <c r="OH65" s="13"/>
      <c r="OJ65" s="13"/>
      <c r="OK65" s="13"/>
      <c r="OL65" s="13"/>
      <c r="OM65" s="13"/>
    </row>
    <row r="66" customFormat="false" ht="14.25" hidden="false" customHeight="true" outlineLevel="0" collapsed="false">
      <c r="A66" s="13" t="s">
        <v>1614</v>
      </c>
      <c r="B66" s="13" t="s">
        <v>360</v>
      </c>
      <c r="C66" s="13" t="s">
        <v>3726</v>
      </c>
      <c r="D66" s="11" t="s">
        <v>3727</v>
      </c>
      <c r="E66" s="13" t="s">
        <v>3728</v>
      </c>
      <c r="F66" s="13" t="s">
        <v>360</v>
      </c>
      <c r="G66" s="13" t="s">
        <v>578</v>
      </c>
      <c r="H66" s="13" t="s">
        <v>3729</v>
      </c>
      <c r="I66" s="13" t="s">
        <v>563</v>
      </c>
      <c r="J66" s="13" t="s">
        <v>3703</v>
      </c>
      <c r="K66" s="13"/>
      <c r="L66" s="13"/>
      <c r="M66" s="13"/>
      <c r="N66" s="13"/>
      <c r="O66" s="13"/>
      <c r="P66" s="13"/>
      <c r="R66" s="13"/>
      <c r="S66" s="13"/>
      <c r="T66" s="13" t="s">
        <v>3730</v>
      </c>
      <c r="U66" s="13" t="s">
        <v>3731</v>
      </c>
      <c r="V66" s="12" t="s">
        <v>3732</v>
      </c>
      <c r="W66" s="13" t="s">
        <v>3733</v>
      </c>
      <c r="X66" s="13" t="s">
        <v>3734</v>
      </c>
      <c r="Y66" s="13"/>
      <c r="Z66" s="13" t="s">
        <v>370</v>
      </c>
      <c r="AA66" s="13"/>
      <c r="AB66" s="13"/>
      <c r="AC66" s="12" t="s">
        <v>521</v>
      </c>
      <c r="AD66" s="13"/>
      <c r="AE66" s="11" t="s">
        <v>372</v>
      </c>
      <c r="AF66" s="11" t="s">
        <v>3735</v>
      </c>
      <c r="AG66" s="11" t="s">
        <v>374</v>
      </c>
      <c r="AH66" s="13"/>
      <c r="AI66" s="13" t="s">
        <v>375</v>
      </c>
      <c r="AJ66" s="13" t="s">
        <v>376</v>
      </c>
      <c r="AK66" s="13" t="s">
        <v>437</v>
      </c>
      <c r="AL66" s="13" t="s">
        <v>792</v>
      </c>
      <c r="AM66" s="11" t="s">
        <v>3736</v>
      </c>
      <c r="AN66" s="13"/>
      <c r="AO66" s="13" t="s">
        <v>3737</v>
      </c>
      <c r="AP66" s="13"/>
      <c r="AQ66" s="13"/>
      <c r="AR66" s="13"/>
      <c r="AS66" s="13" t="s">
        <v>3738</v>
      </c>
      <c r="AT66" s="11" t="s">
        <v>2760</v>
      </c>
      <c r="AU66" s="11" t="s">
        <v>374</v>
      </c>
      <c r="AV66" s="13"/>
      <c r="AW66" s="13" t="s">
        <v>375</v>
      </c>
      <c r="AX66" s="13" t="s">
        <v>381</v>
      </c>
      <c r="AY66" s="13" t="s">
        <v>437</v>
      </c>
      <c r="AZ66" s="13" t="s">
        <v>438</v>
      </c>
      <c r="BA66" s="13" t="s">
        <v>3739</v>
      </c>
      <c r="BB66" s="13"/>
      <c r="BD66" s="13"/>
      <c r="BE66" s="13"/>
      <c r="BF66" s="13"/>
      <c r="BG66" s="13" t="s">
        <v>3740</v>
      </c>
      <c r="BH66" s="13" t="s">
        <v>3741</v>
      </c>
      <c r="BI66" s="13"/>
      <c r="BJ66" s="13"/>
      <c r="BK66" s="13" t="s">
        <v>447</v>
      </c>
      <c r="BL66" s="13"/>
      <c r="BM66" s="13"/>
      <c r="BN66" s="13"/>
      <c r="BO66" s="13"/>
      <c r="BP66" s="13"/>
      <c r="BQ66" s="13" t="s">
        <v>3742</v>
      </c>
      <c r="BR66" s="13" t="s">
        <v>360</v>
      </c>
      <c r="BS66" s="13"/>
      <c r="BT66" s="13"/>
      <c r="BU66" s="13" t="s">
        <v>3743</v>
      </c>
      <c r="BV66" s="13" t="s">
        <v>360</v>
      </c>
      <c r="BW66" s="13" t="s">
        <v>360</v>
      </c>
      <c r="BX66" s="13"/>
      <c r="BY66" s="13"/>
      <c r="BZ66" s="13"/>
      <c r="CA66" s="13" t="s">
        <v>472</v>
      </c>
      <c r="CB66" s="13"/>
      <c r="CC66" s="13"/>
      <c r="CD66" s="13"/>
      <c r="CE66" s="13"/>
      <c r="CF66" s="13" t="s">
        <v>941</v>
      </c>
      <c r="CG66" s="13" t="s">
        <v>391</v>
      </c>
      <c r="CH66" s="13"/>
      <c r="CI66" s="13"/>
      <c r="CJ66" s="13"/>
      <c r="CK66" s="13"/>
      <c r="CL66" s="13"/>
      <c r="CM66" s="13"/>
      <c r="CN66" s="13"/>
      <c r="CO66" s="13"/>
      <c r="CP66" s="13"/>
      <c r="CQ66" s="13"/>
      <c r="CR66" s="13"/>
      <c r="CS66" s="13" t="s">
        <v>392</v>
      </c>
      <c r="CT66" s="13"/>
      <c r="CU66" s="13"/>
      <c r="CV66" s="13"/>
      <c r="CW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t="s">
        <v>3744</v>
      </c>
      <c r="EE66" s="13"/>
      <c r="EF66" s="13"/>
      <c r="EG66" s="13"/>
      <c r="EH66" s="13"/>
      <c r="EI66" s="13"/>
      <c r="EJ66" s="13"/>
      <c r="EK66" s="13"/>
      <c r="EL66" s="13"/>
      <c r="EM66" s="11" t="s">
        <v>1108</v>
      </c>
      <c r="EN66" s="13" t="s">
        <v>450</v>
      </c>
      <c r="EO66" s="13"/>
      <c r="EP66" s="13"/>
      <c r="EQ66" s="13"/>
      <c r="ER66" s="13"/>
      <c r="ES66" s="13" t="s">
        <v>1943</v>
      </c>
      <c r="ET66" s="13"/>
      <c r="EU66" s="13"/>
      <c r="EV66" s="13"/>
      <c r="EW66" s="13"/>
      <c r="EX66" s="13"/>
      <c r="EY66" s="13"/>
      <c r="EZ66" s="13"/>
      <c r="FA66" s="13"/>
      <c r="FB66" s="13"/>
      <c r="FC66" s="13"/>
      <c r="FD66" s="13"/>
      <c r="FE66" s="13"/>
      <c r="FF66" s="13" t="s">
        <v>112</v>
      </c>
      <c r="FG66" s="13" t="s">
        <v>864</v>
      </c>
      <c r="FH66" s="13" t="s">
        <v>403</v>
      </c>
      <c r="FJ66" s="13" t="s">
        <v>454</v>
      </c>
      <c r="FK66" s="13"/>
      <c r="FL66" s="13"/>
      <c r="FM66" s="13"/>
      <c r="FN66" s="13"/>
      <c r="FO66" s="13"/>
      <c r="FP66" s="13"/>
      <c r="FQ66" s="13"/>
      <c r="FR66" s="13"/>
      <c r="FS66" s="13"/>
      <c r="FT66" s="13"/>
      <c r="FU66" s="13"/>
      <c r="FV66" s="13"/>
      <c r="FW66" s="13"/>
      <c r="FX66" s="13" t="s">
        <v>77</v>
      </c>
      <c r="FY66" s="13"/>
      <c r="FZ66" s="13"/>
      <c r="GA66" s="13" t="s">
        <v>614</v>
      </c>
      <c r="GB66" s="13"/>
      <c r="GC66" s="13"/>
      <c r="GD66" s="13"/>
      <c r="GE66" s="13"/>
      <c r="GF66" s="13"/>
      <c r="GG66" s="13" t="s">
        <v>2858</v>
      </c>
      <c r="GH66" s="13"/>
      <c r="GI66" s="13"/>
      <c r="GJ66" s="13"/>
      <c r="GK66" s="13"/>
      <c r="GL66" s="13" t="s">
        <v>407</v>
      </c>
      <c r="GM66" s="13"/>
      <c r="GN66" s="13"/>
      <c r="GO66" s="13"/>
      <c r="GP66" s="13" t="s">
        <v>408</v>
      </c>
      <c r="GQ66" s="13" t="s">
        <v>3745</v>
      </c>
      <c r="GR66" s="13"/>
      <c r="GS66" s="13"/>
      <c r="GT66" s="13"/>
      <c r="GU66" s="13"/>
      <c r="GV66" s="13"/>
      <c r="GW66" s="13"/>
      <c r="GX66" s="13"/>
      <c r="GY66" s="13"/>
      <c r="GZ66" s="13" t="s">
        <v>409</v>
      </c>
      <c r="HA66" s="13" t="s">
        <v>77</v>
      </c>
      <c r="HB66" s="13"/>
      <c r="HC66" s="13"/>
      <c r="HD66" s="13"/>
      <c r="HE66" s="13"/>
      <c r="HF66" s="13"/>
      <c r="HG66" s="13"/>
      <c r="HH66" s="13"/>
      <c r="HI66" s="13"/>
      <c r="HJ66" s="13"/>
      <c r="HK66" s="13"/>
      <c r="HL66" s="13"/>
      <c r="HM66" s="13"/>
      <c r="HN66" s="13"/>
      <c r="HO66" s="13"/>
      <c r="HP66" s="13"/>
      <c r="HQ66" s="13"/>
      <c r="HS66" s="13"/>
      <c r="HT66" s="13"/>
      <c r="HU66" s="13"/>
      <c r="HV66" s="13"/>
      <c r="HW66" s="13" t="s">
        <v>412</v>
      </c>
      <c r="HX66" s="13"/>
      <c r="HY66" s="13"/>
      <c r="HZ66" s="13"/>
      <c r="IA66" s="13"/>
      <c r="IB66" s="13"/>
      <c r="IC66" s="13"/>
      <c r="ID66" s="13"/>
      <c r="IE66" s="13"/>
      <c r="IF66" s="13"/>
      <c r="IG66" s="13"/>
      <c r="IH66" s="13"/>
      <c r="II66" s="13"/>
      <c r="IJ66" s="13"/>
      <c r="IK66" s="13"/>
      <c r="IL66" s="13"/>
      <c r="IM66" s="13"/>
      <c r="IN66" s="13"/>
      <c r="IO66" s="13" t="s">
        <v>79</v>
      </c>
      <c r="IP66" s="13"/>
      <c r="IQ66" s="13"/>
      <c r="IR66" s="13"/>
      <c r="IS66" s="13"/>
      <c r="IT66" s="13" t="s">
        <v>458</v>
      </c>
      <c r="IU66" s="13"/>
      <c r="IV66" s="13"/>
      <c r="IW66" s="13"/>
      <c r="IX66" s="13"/>
      <c r="IY66" s="13"/>
      <c r="IZ66" s="13"/>
      <c r="JA66" s="13"/>
      <c r="JB66" s="13"/>
      <c r="JC66" s="13"/>
      <c r="JD66" s="13"/>
      <c r="JE66" s="13"/>
      <c r="JF66" s="13"/>
      <c r="JG66" s="13"/>
      <c r="JH66" s="13"/>
      <c r="JI66" s="13"/>
      <c r="JJ66" s="13"/>
      <c r="JK66" s="13"/>
      <c r="JL66" s="13"/>
      <c r="JM66" s="13"/>
      <c r="JN66" s="13"/>
      <c r="JO66" s="13"/>
      <c r="JP66" s="13"/>
      <c r="JQ66" s="13"/>
      <c r="JR66" s="13"/>
      <c r="JS66" s="13"/>
      <c r="JT66" s="13"/>
      <c r="JU66" s="13"/>
      <c r="JV66" s="13"/>
      <c r="JW66" s="13"/>
      <c r="JX66" s="13"/>
      <c r="JY66" s="13"/>
      <c r="JZ66" s="13" t="s">
        <v>78</v>
      </c>
      <c r="KA66" s="13"/>
      <c r="KB66" s="13"/>
      <c r="KC66" s="13"/>
      <c r="KD66" s="13"/>
      <c r="KE66" s="13"/>
      <c r="KF66" s="13"/>
      <c r="KG66" s="13"/>
      <c r="KH66" s="13"/>
      <c r="KI66" s="13"/>
      <c r="KJ66" s="13"/>
      <c r="KK66" s="13"/>
      <c r="KL66" s="13"/>
      <c r="KM66" s="13"/>
      <c r="KN66" s="13"/>
      <c r="KO66" s="13"/>
      <c r="KP66" s="13"/>
      <c r="KQ66" s="13"/>
      <c r="KR66" s="13"/>
      <c r="KS66" s="13"/>
      <c r="KT66" s="13"/>
      <c r="KU66" s="13"/>
      <c r="KV66" s="13"/>
      <c r="KW66" s="13"/>
      <c r="KX66" s="13"/>
      <c r="KY66" s="13"/>
      <c r="KZ66" s="13"/>
      <c r="LA66" s="13"/>
      <c r="LB66" s="13"/>
      <c r="LC66" s="13"/>
      <c r="LD66" s="13"/>
      <c r="LE66" s="13"/>
      <c r="LF66" s="13"/>
      <c r="LG66" s="13"/>
      <c r="LH66" s="13"/>
      <c r="LI66" s="13"/>
      <c r="LJ66" s="13"/>
      <c r="LK66" s="13"/>
      <c r="LL66" s="13"/>
      <c r="LM66" s="13"/>
      <c r="LN66" s="13"/>
      <c r="LO66" s="13"/>
      <c r="LP66" s="13"/>
      <c r="LQ66" s="13"/>
      <c r="LR66" s="13"/>
      <c r="LS66" s="13"/>
      <c r="LT66" s="13"/>
      <c r="LU66" s="13"/>
      <c r="LV66" s="13"/>
      <c r="LW66" s="13"/>
      <c r="LX66" s="13" t="s">
        <v>461</v>
      </c>
      <c r="LY66" s="13"/>
      <c r="LZ66" s="13" t="s">
        <v>503</v>
      </c>
      <c r="MA66" s="13" t="s">
        <v>548</v>
      </c>
      <c r="MB66" s="13"/>
      <c r="MC66" s="13" t="s">
        <v>3746</v>
      </c>
      <c r="MD66" s="13"/>
      <c r="ME66" s="13"/>
      <c r="MF66" s="13" t="s">
        <v>464</v>
      </c>
      <c r="MH66" s="13" t="s">
        <v>828</v>
      </c>
      <c r="MI66" s="13"/>
      <c r="MJ66" s="13"/>
      <c r="MK66" s="13"/>
      <c r="ML66" s="13"/>
      <c r="MM66" s="13"/>
      <c r="MN66" s="13" t="s">
        <v>465</v>
      </c>
      <c r="MO66" s="13"/>
      <c r="MP66" s="13"/>
      <c r="MQ66" s="13"/>
      <c r="MR66" s="13" t="s">
        <v>3338</v>
      </c>
      <c r="MS66" s="13"/>
      <c r="MT66" s="13" t="s">
        <v>467</v>
      </c>
      <c r="MU66" s="13"/>
      <c r="MV66" s="13"/>
      <c r="MW66" s="13"/>
      <c r="MX66" s="13"/>
      <c r="MY66" s="13"/>
      <c r="MZ66" s="13"/>
      <c r="NA66" s="13"/>
      <c r="NB66" s="13"/>
      <c r="NC66" s="13"/>
      <c r="ND66" s="13"/>
      <c r="NE66" s="13"/>
      <c r="NF66" s="13"/>
      <c r="NG66" s="13"/>
      <c r="NH66" s="13"/>
      <c r="NI66" s="11" t="s">
        <v>471</v>
      </c>
      <c r="NJ66" s="13" t="s">
        <v>407</v>
      </c>
      <c r="NK66" s="13"/>
      <c r="NL66" s="13"/>
      <c r="NM66" s="13"/>
      <c r="NN66" s="13"/>
      <c r="NO66" s="13"/>
      <c r="NP66" s="13" t="s">
        <v>408</v>
      </c>
      <c r="NQ66" s="13"/>
      <c r="NR66" s="13"/>
      <c r="NS66" s="13"/>
      <c r="NT66" s="13"/>
      <c r="NU66" s="13"/>
      <c r="NV66" s="13"/>
      <c r="NW66" s="13"/>
      <c r="NX66" s="13" t="s">
        <v>472</v>
      </c>
      <c r="NY66" s="13" t="s">
        <v>428</v>
      </c>
      <c r="NZ66" s="13" t="s">
        <v>429</v>
      </c>
      <c r="OA66" s="13"/>
      <c r="OB66" s="13"/>
      <c r="OC66" s="13"/>
      <c r="OD66" s="13"/>
      <c r="OE66" s="13"/>
      <c r="OF66" s="13"/>
      <c r="OG66" s="13"/>
      <c r="OH66" s="13"/>
      <c r="OJ66" s="13"/>
      <c r="OK66" s="13"/>
      <c r="OL66" s="13"/>
      <c r="OM66" s="13"/>
    </row>
    <row r="67" customFormat="false" ht="14.25" hidden="false" customHeight="true" outlineLevel="0" collapsed="false">
      <c r="A67" s="13" t="s">
        <v>1671</v>
      </c>
      <c r="B67" s="13" t="s">
        <v>360</v>
      </c>
      <c r="C67" s="13" t="s">
        <v>715</v>
      </c>
      <c r="D67" s="13" t="s">
        <v>3747</v>
      </c>
      <c r="E67" s="13"/>
      <c r="F67" s="13" t="s">
        <v>360</v>
      </c>
      <c r="G67" s="13"/>
      <c r="H67" s="13"/>
      <c r="I67" s="13"/>
      <c r="J67" s="13"/>
      <c r="K67" s="13"/>
      <c r="L67" s="13" t="s">
        <v>3748</v>
      </c>
      <c r="M67" s="13"/>
      <c r="N67" s="13"/>
      <c r="O67" s="13"/>
      <c r="P67" s="13"/>
      <c r="R67" s="13"/>
      <c r="S67" s="13"/>
      <c r="T67" s="13" t="s">
        <v>371</v>
      </c>
      <c r="U67" s="13"/>
      <c r="V67" s="13"/>
      <c r="W67" s="13"/>
      <c r="X67" s="13"/>
      <c r="Y67" s="13"/>
      <c r="Z67" s="13"/>
      <c r="AA67" s="13"/>
      <c r="AB67" s="13"/>
      <c r="AC67" s="13"/>
      <c r="AD67" s="13"/>
      <c r="AE67" s="11" t="s">
        <v>435</v>
      </c>
      <c r="AF67" s="11" t="s">
        <v>3749</v>
      </c>
      <c r="AG67" s="11" t="s">
        <v>845</v>
      </c>
      <c r="AH67" s="13"/>
      <c r="AI67" s="13" t="s">
        <v>375</v>
      </c>
      <c r="AJ67" s="13" t="s">
        <v>376</v>
      </c>
      <c r="AK67" s="13" t="s">
        <v>437</v>
      </c>
      <c r="AL67" s="13" t="s">
        <v>438</v>
      </c>
      <c r="AM67" s="11" t="s">
        <v>3750</v>
      </c>
      <c r="AN67" s="13" t="s">
        <v>3751</v>
      </c>
      <c r="AO67" s="13" t="s">
        <v>3752</v>
      </c>
      <c r="AP67" s="13"/>
      <c r="AQ67" s="13" t="s">
        <v>3753</v>
      </c>
      <c r="AR67" s="13"/>
      <c r="AS67" s="13" t="s">
        <v>3754</v>
      </c>
      <c r="AT67" s="13" t="s">
        <v>3755</v>
      </c>
      <c r="AU67" s="13"/>
      <c r="AV67" s="13"/>
      <c r="AW67" s="13"/>
      <c r="AX67" s="13"/>
      <c r="AY67" s="13" t="s">
        <v>437</v>
      </c>
      <c r="AZ67" s="13" t="s">
        <v>438</v>
      </c>
      <c r="BA67" s="13" t="s">
        <v>3756</v>
      </c>
      <c r="BB67" s="13" t="s">
        <v>3757</v>
      </c>
      <c r="BD67" s="11" t="s">
        <v>3758</v>
      </c>
      <c r="BE67" s="13"/>
      <c r="BF67" s="13"/>
      <c r="BG67" s="13" t="s">
        <v>3759</v>
      </c>
      <c r="BH67" s="13" t="s">
        <v>3760</v>
      </c>
      <c r="BI67" s="13"/>
      <c r="BJ67" s="13"/>
      <c r="BK67" s="13" t="s">
        <v>388</v>
      </c>
      <c r="BL67" s="13"/>
      <c r="BM67" s="13"/>
      <c r="BN67" s="13"/>
      <c r="BO67" s="13" t="s">
        <v>472</v>
      </c>
      <c r="BP67" s="13"/>
      <c r="BQ67" s="13" t="s">
        <v>360</v>
      </c>
      <c r="BR67" s="13" t="s">
        <v>360</v>
      </c>
      <c r="BS67" s="13"/>
      <c r="BT67" s="13"/>
      <c r="BU67" s="13" t="s">
        <v>360</v>
      </c>
      <c r="BV67" s="13" t="s">
        <v>360</v>
      </c>
      <c r="BW67" s="13" t="s">
        <v>360</v>
      </c>
      <c r="BX67" s="13"/>
      <c r="BY67" s="13"/>
      <c r="BZ67" s="13"/>
      <c r="CA67" s="13"/>
      <c r="CB67" s="13"/>
      <c r="CC67" s="13"/>
      <c r="CD67" s="13"/>
      <c r="CE67" s="13"/>
      <c r="CF67" s="13" t="s">
        <v>941</v>
      </c>
      <c r="CG67" s="13" t="s">
        <v>1019</v>
      </c>
      <c r="CH67" s="13"/>
      <c r="CI67" s="13"/>
      <c r="CJ67" s="13"/>
      <c r="CK67" s="13"/>
      <c r="CL67" s="13"/>
      <c r="CM67" s="13"/>
      <c r="CN67" s="13"/>
      <c r="CO67" s="13"/>
      <c r="CP67" s="13"/>
      <c r="CQ67" s="13"/>
      <c r="CR67" s="13"/>
      <c r="CS67" s="13"/>
      <c r="CT67" s="13"/>
      <c r="CU67" s="13"/>
      <c r="CV67" s="13"/>
      <c r="CW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t="s">
        <v>458</v>
      </c>
      <c r="EE67" s="13"/>
      <c r="EF67" s="13"/>
      <c r="EG67" s="13"/>
      <c r="EH67" s="13"/>
      <c r="EI67" s="13"/>
      <c r="EJ67" s="13"/>
      <c r="EK67" s="13"/>
      <c r="EL67" s="13"/>
      <c r="EM67" s="13" t="s">
        <v>2949</v>
      </c>
      <c r="EN67" s="13" t="s">
        <v>744</v>
      </c>
      <c r="EO67" s="13"/>
      <c r="EP67" s="13"/>
      <c r="EQ67" s="13"/>
      <c r="ER67" s="13"/>
      <c r="ES67" s="11" t="s">
        <v>3761</v>
      </c>
      <c r="ET67" s="13"/>
      <c r="EU67" s="13"/>
      <c r="EV67" s="13"/>
      <c r="EW67" s="13"/>
      <c r="EX67" s="13"/>
      <c r="EY67" s="13"/>
      <c r="EZ67" s="13"/>
      <c r="FA67" s="13"/>
      <c r="FB67" s="13"/>
      <c r="FC67" s="13"/>
      <c r="FD67" s="13"/>
      <c r="FE67" s="13"/>
      <c r="FF67" s="11" t="s">
        <v>747</v>
      </c>
      <c r="FG67" s="13"/>
      <c r="FH67" s="13" t="s">
        <v>403</v>
      </c>
      <c r="FJ67" s="13" t="s">
        <v>3762</v>
      </c>
      <c r="FK67" s="13"/>
      <c r="FL67" s="13"/>
      <c r="FM67" s="13"/>
      <c r="FN67" s="13"/>
      <c r="FO67" s="13"/>
      <c r="FP67" s="13"/>
      <c r="FQ67" s="13"/>
      <c r="FR67" s="13"/>
      <c r="FS67" s="13"/>
      <c r="FT67" s="13"/>
      <c r="FU67" s="13"/>
      <c r="FV67" s="13"/>
      <c r="FW67" s="13"/>
      <c r="FX67" s="13" t="s">
        <v>77</v>
      </c>
      <c r="FY67" s="13"/>
      <c r="FZ67" s="13"/>
      <c r="GA67" s="13" t="s">
        <v>614</v>
      </c>
      <c r="GB67" s="13"/>
      <c r="GC67" s="13"/>
      <c r="GD67" s="13"/>
      <c r="GE67" s="13"/>
      <c r="GF67" s="13"/>
      <c r="GG67" s="13"/>
      <c r="GH67" s="13"/>
      <c r="GI67" s="13"/>
      <c r="GJ67" s="13"/>
      <c r="GK67" s="13"/>
      <c r="GL67" s="11" t="s">
        <v>3763</v>
      </c>
      <c r="GM67" s="13"/>
      <c r="GN67" s="13"/>
      <c r="GO67" s="13"/>
      <c r="GP67" s="11" t="s">
        <v>3764</v>
      </c>
      <c r="GQ67" s="13" t="s">
        <v>3765</v>
      </c>
      <c r="GR67" s="13"/>
      <c r="GS67" s="13"/>
      <c r="GT67" s="13"/>
      <c r="GU67" s="13"/>
      <c r="GV67" s="13"/>
      <c r="GW67" s="13"/>
      <c r="GX67" s="13"/>
      <c r="GY67" s="13"/>
      <c r="GZ67" s="13"/>
      <c r="HA67" s="13"/>
      <c r="HB67" s="13"/>
      <c r="HC67" s="13"/>
      <c r="HD67" s="13"/>
      <c r="HE67" s="13"/>
      <c r="HF67" s="13" t="s">
        <v>2712</v>
      </c>
      <c r="HG67" s="13"/>
      <c r="HH67" s="13"/>
      <c r="HI67" s="13"/>
      <c r="HJ67" s="13"/>
      <c r="HK67" s="13"/>
      <c r="HL67" s="13"/>
      <c r="HM67" s="13"/>
      <c r="HN67" s="13"/>
      <c r="HO67" s="13"/>
      <c r="HP67" s="13"/>
      <c r="HQ67" s="13"/>
      <c r="HS67" s="13"/>
      <c r="HT67" s="13"/>
      <c r="HU67" s="13"/>
      <c r="HV67" s="13"/>
      <c r="HW67" s="13" t="s">
        <v>412</v>
      </c>
      <c r="HX67" s="13" t="s">
        <v>3766</v>
      </c>
      <c r="HY67" s="13"/>
      <c r="HZ67" s="13"/>
      <c r="IA67" s="13"/>
      <c r="IB67" s="13"/>
      <c r="IC67" s="13"/>
      <c r="ID67" s="13"/>
      <c r="IE67" s="13"/>
      <c r="IF67" s="13"/>
      <c r="IG67" s="13" t="s">
        <v>623</v>
      </c>
      <c r="IH67" s="13"/>
      <c r="II67" s="13"/>
      <c r="IJ67" s="13"/>
      <c r="IK67" s="13"/>
      <c r="IL67" s="13"/>
      <c r="IM67" s="13"/>
      <c r="IN67" s="13"/>
      <c r="IO67" s="11" t="s">
        <v>3767</v>
      </c>
      <c r="IP67" s="13"/>
      <c r="IQ67" s="13"/>
      <c r="IR67" s="13"/>
      <c r="IS67" s="13"/>
      <c r="IT67" s="13"/>
      <c r="IU67" s="13"/>
      <c r="IV67" s="13"/>
      <c r="IW67" s="13"/>
      <c r="IX67" s="13" t="s">
        <v>713</v>
      </c>
      <c r="IY67" s="13"/>
      <c r="IZ67" s="13"/>
      <c r="JA67" s="13"/>
      <c r="JB67" s="13"/>
      <c r="JC67" s="13"/>
      <c r="JD67" s="13"/>
      <c r="JE67" s="13"/>
      <c r="JF67" s="13"/>
      <c r="JG67" s="13"/>
      <c r="JH67" s="13"/>
      <c r="JI67" s="13"/>
      <c r="JJ67" s="13"/>
      <c r="JK67" s="13"/>
      <c r="JL67" s="13"/>
      <c r="JM67" s="13"/>
      <c r="JN67" s="13"/>
      <c r="JO67" s="13" t="s">
        <v>811</v>
      </c>
      <c r="JP67" s="13"/>
      <c r="JQ67" s="13"/>
      <c r="JR67" s="13"/>
      <c r="JS67" s="13"/>
      <c r="JT67" s="13"/>
      <c r="JU67" s="13" t="s">
        <v>3768</v>
      </c>
      <c r="JV67" s="13"/>
      <c r="JW67" s="13"/>
      <c r="JX67" s="13"/>
      <c r="JY67" s="13"/>
      <c r="JZ67" s="13" t="s">
        <v>78</v>
      </c>
      <c r="KA67" s="13"/>
      <c r="KB67" s="13"/>
      <c r="KC67" s="13"/>
      <c r="KD67" s="13"/>
      <c r="KE67" s="13"/>
      <c r="KF67" s="13"/>
      <c r="KG67" s="13"/>
      <c r="KH67" s="13"/>
      <c r="KI67" s="13"/>
      <c r="KJ67" s="13"/>
      <c r="KK67" s="13"/>
      <c r="KL67" s="13"/>
      <c r="KM67" s="13"/>
      <c r="KN67" s="13"/>
      <c r="KO67" s="13"/>
      <c r="KP67" s="13"/>
      <c r="KQ67" s="13"/>
      <c r="KR67" s="13" t="s">
        <v>1210</v>
      </c>
      <c r="KS67" s="13"/>
      <c r="KT67" s="13"/>
      <c r="KU67" s="13"/>
      <c r="KV67" s="13" t="s">
        <v>3769</v>
      </c>
      <c r="KW67" s="13"/>
      <c r="KX67" s="13"/>
      <c r="KY67" s="13"/>
      <c r="KZ67" s="13"/>
      <c r="LA67" s="13"/>
      <c r="LB67" s="13"/>
      <c r="LC67" s="13"/>
      <c r="LD67" s="13"/>
      <c r="LE67" s="13"/>
      <c r="LF67" s="13"/>
      <c r="LG67" s="13"/>
      <c r="LH67" s="13"/>
      <c r="LI67" s="13"/>
      <c r="LJ67" s="13"/>
      <c r="LK67" s="13"/>
      <c r="LL67" s="13"/>
      <c r="LM67" s="13"/>
      <c r="LN67" s="13" t="s">
        <v>3770</v>
      </c>
      <c r="LO67" s="13"/>
      <c r="LP67" s="13" t="s">
        <v>3771</v>
      </c>
      <c r="LQ67" s="13" t="s">
        <v>3772</v>
      </c>
      <c r="LR67" s="13"/>
      <c r="LS67" s="13" t="s">
        <v>3773</v>
      </c>
      <c r="LT67" s="13"/>
      <c r="LU67" s="13" t="s">
        <v>635</v>
      </c>
      <c r="LV67" s="13"/>
      <c r="LW67" s="13"/>
      <c r="LX67" s="13"/>
      <c r="LY67" s="13"/>
      <c r="LZ67" s="11" t="s">
        <v>3774</v>
      </c>
      <c r="MA67" s="13" t="s">
        <v>678</v>
      </c>
      <c r="MB67" s="13" t="s">
        <v>3775</v>
      </c>
      <c r="MC67" s="13" t="s">
        <v>3776</v>
      </c>
      <c r="MD67" s="12" t="s">
        <v>3777</v>
      </c>
      <c r="ME67" s="13"/>
      <c r="MF67" s="13" t="s">
        <v>3778</v>
      </c>
      <c r="MH67" s="13"/>
      <c r="MI67" s="13"/>
      <c r="MJ67" s="13" t="s">
        <v>635</v>
      </c>
      <c r="MK67" s="13"/>
      <c r="ML67" s="13" t="s">
        <v>704</v>
      </c>
      <c r="MM67" s="13"/>
      <c r="MN67" s="13" t="s">
        <v>3779</v>
      </c>
      <c r="MO67" s="13"/>
      <c r="MP67" s="13"/>
      <c r="MQ67" s="13"/>
      <c r="MR67" s="11" t="s">
        <v>3780</v>
      </c>
      <c r="MS67" s="13"/>
      <c r="MT67" s="13" t="s">
        <v>3781</v>
      </c>
      <c r="MU67" s="13"/>
      <c r="MV67" s="13"/>
      <c r="MW67" s="13"/>
      <c r="MX67" s="13"/>
      <c r="MY67" s="13"/>
      <c r="MZ67" s="13"/>
      <c r="NA67" s="13"/>
      <c r="NB67" s="13"/>
      <c r="NC67" s="13" t="s">
        <v>3782</v>
      </c>
      <c r="ND67" s="13"/>
      <c r="NE67" s="13" t="s">
        <v>635</v>
      </c>
      <c r="NF67" s="13"/>
      <c r="NG67" s="13"/>
      <c r="NH67" s="13"/>
      <c r="NI67" s="13"/>
      <c r="NJ67" s="13" t="s">
        <v>407</v>
      </c>
      <c r="NK67" s="13"/>
      <c r="NL67" s="13" t="s">
        <v>3783</v>
      </c>
      <c r="NM67" s="13" t="s">
        <v>468</v>
      </c>
      <c r="NN67" s="13"/>
      <c r="NO67" s="13"/>
      <c r="NP67" s="13" t="s">
        <v>408</v>
      </c>
      <c r="NQ67" s="13"/>
      <c r="NR67" s="13"/>
      <c r="NS67" s="13"/>
      <c r="NT67" s="13"/>
      <c r="NU67" s="13"/>
      <c r="NV67" s="13"/>
      <c r="NW67" s="13"/>
      <c r="NX67" s="13" t="s">
        <v>472</v>
      </c>
      <c r="NY67" s="11" t="s">
        <v>3784</v>
      </c>
      <c r="NZ67" s="13" t="s">
        <v>429</v>
      </c>
      <c r="OA67" s="13" t="s">
        <v>3785</v>
      </c>
      <c r="OB67" s="13"/>
      <c r="OC67" s="13"/>
      <c r="OD67" s="13"/>
      <c r="OE67" s="13"/>
      <c r="OF67" s="13"/>
      <c r="OG67" s="13"/>
      <c r="OH67" s="13"/>
      <c r="OJ67" s="13" t="s">
        <v>3786</v>
      </c>
      <c r="OK67" s="13"/>
      <c r="OL67" s="13"/>
      <c r="OM67" s="13"/>
    </row>
    <row r="68" customFormat="false" ht="14.25" hidden="false" customHeight="true" outlineLevel="0" collapsed="false">
      <c r="A68" s="11" t="s">
        <v>3787</v>
      </c>
      <c r="B68" s="13" t="s">
        <v>360</v>
      </c>
      <c r="C68" s="13" t="s">
        <v>3788</v>
      </c>
      <c r="D68" s="11" t="s">
        <v>3789</v>
      </c>
      <c r="E68" s="13" t="s">
        <v>3790</v>
      </c>
      <c r="F68" s="13" t="s">
        <v>360</v>
      </c>
      <c r="G68" s="13"/>
      <c r="H68" s="13"/>
      <c r="I68" s="13"/>
      <c r="J68" s="13"/>
      <c r="K68" s="13"/>
      <c r="L68" s="13"/>
      <c r="M68" s="13"/>
      <c r="N68" s="13"/>
      <c r="O68" s="13"/>
      <c r="P68" s="13"/>
      <c r="R68" s="13"/>
      <c r="S68" s="13"/>
      <c r="T68" s="13" t="s">
        <v>3791</v>
      </c>
      <c r="U68" s="13" t="s">
        <v>3792</v>
      </c>
      <c r="V68" s="13" t="s">
        <v>3793</v>
      </c>
      <c r="W68" s="13" t="s">
        <v>3794</v>
      </c>
      <c r="X68" s="13" t="s">
        <v>3795</v>
      </c>
      <c r="Y68" s="13" t="s">
        <v>516</v>
      </c>
      <c r="Z68" s="13"/>
      <c r="AA68" s="13"/>
      <c r="AB68" s="13"/>
      <c r="AC68" s="13"/>
      <c r="AD68" s="13" t="s">
        <v>3796</v>
      </c>
      <c r="AE68" s="11" t="s">
        <v>372</v>
      </c>
      <c r="AF68" s="11" t="s">
        <v>3797</v>
      </c>
      <c r="AG68" s="11" t="s">
        <v>651</v>
      </c>
      <c r="AH68" s="13"/>
      <c r="AI68" s="13" t="s">
        <v>375</v>
      </c>
      <c r="AJ68" s="11" t="s">
        <v>3798</v>
      </c>
      <c r="AK68" s="11" t="s">
        <v>3799</v>
      </c>
      <c r="AL68" s="11" t="s">
        <v>3800</v>
      </c>
      <c r="AM68" s="11" t="s">
        <v>3801</v>
      </c>
      <c r="AN68" s="11" t="s">
        <v>3802</v>
      </c>
      <c r="AO68" s="13" t="s">
        <v>3803</v>
      </c>
      <c r="AP68" s="13" t="s">
        <v>600</v>
      </c>
      <c r="AQ68" s="13" t="s">
        <v>3804</v>
      </c>
      <c r="AR68" s="13"/>
      <c r="AS68" s="13" t="s">
        <v>3805</v>
      </c>
      <c r="AT68" s="11" t="s">
        <v>3806</v>
      </c>
      <c r="AU68" s="11" t="s">
        <v>3807</v>
      </c>
      <c r="AV68" s="13"/>
      <c r="AW68" s="13"/>
      <c r="AX68" s="13" t="s">
        <v>2248</v>
      </c>
      <c r="AY68" s="13" t="s">
        <v>377</v>
      </c>
      <c r="AZ68" s="13" t="s">
        <v>438</v>
      </c>
      <c r="BA68" s="13" t="s">
        <v>3808</v>
      </c>
      <c r="BB68" s="13"/>
      <c r="BD68" s="13"/>
      <c r="BE68" s="13"/>
      <c r="BF68" s="13"/>
      <c r="BG68" s="11" t="s">
        <v>3809</v>
      </c>
      <c r="BH68" s="11" t="s">
        <v>3810</v>
      </c>
      <c r="BI68" s="13"/>
      <c r="BJ68" s="13" t="s">
        <v>600</v>
      </c>
      <c r="BK68" s="13" t="s">
        <v>3811</v>
      </c>
      <c r="BL68" s="13"/>
      <c r="BM68" s="13"/>
      <c r="BN68" s="13"/>
      <c r="BO68" s="13"/>
      <c r="BP68" s="13" t="s">
        <v>472</v>
      </c>
      <c r="BQ68" s="13" t="s">
        <v>360</v>
      </c>
      <c r="BR68" s="13" t="s">
        <v>360</v>
      </c>
      <c r="BS68" s="13"/>
      <c r="BT68" s="13"/>
      <c r="BU68" s="13" t="s">
        <v>360</v>
      </c>
      <c r="BV68" s="13" t="s">
        <v>360</v>
      </c>
      <c r="BW68" s="13" t="s">
        <v>3812</v>
      </c>
      <c r="BX68" s="13"/>
      <c r="BY68" s="13"/>
      <c r="BZ68" s="13"/>
      <c r="CA68" s="13"/>
      <c r="CB68" s="13"/>
      <c r="CC68" s="13"/>
      <c r="CD68" s="13" t="s">
        <v>472</v>
      </c>
      <c r="CE68" s="13" t="s">
        <v>1008</v>
      </c>
      <c r="CF68" s="13" t="s">
        <v>77</v>
      </c>
      <c r="CG68" s="13"/>
      <c r="CH68" s="13"/>
      <c r="CI68" s="13"/>
      <c r="CJ68" s="13"/>
      <c r="CK68" s="13"/>
      <c r="CL68" s="13"/>
      <c r="CM68" s="13"/>
      <c r="CN68" s="13"/>
      <c r="CO68" s="13"/>
      <c r="CP68" s="13"/>
      <c r="CQ68" s="13"/>
      <c r="CR68" s="13"/>
      <c r="CS68" s="13"/>
      <c r="CT68" s="13"/>
      <c r="CU68" s="13"/>
      <c r="CV68" s="13"/>
      <c r="CW68" s="13"/>
      <c r="CY68" s="13"/>
      <c r="CZ68" s="13"/>
      <c r="DA68" s="13"/>
      <c r="DB68" s="11" t="s">
        <v>3813</v>
      </c>
      <c r="DC68" s="13" t="s">
        <v>3814</v>
      </c>
      <c r="DD68" s="13" t="s">
        <v>3815</v>
      </c>
      <c r="DE68" s="13"/>
      <c r="DF68" s="13"/>
      <c r="DG68" s="13"/>
      <c r="DH68" s="13"/>
      <c r="DI68" s="13"/>
      <c r="DJ68" s="13"/>
      <c r="DK68" s="13"/>
      <c r="DL68" s="13"/>
      <c r="DM68" s="13"/>
      <c r="DN68" s="13"/>
      <c r="DO68" s="13"/>
      <c r="DP68" s="13"/>
      <c r="DQ68" s="13"/>
      <c r="DR68" s="13"/>
      <c r="DS68" s="13"/>
      <c r="DT68" s="13"/>
      <c r="DU68" s="13"/>
      <c r="DV68" s="13"/>
      <c r="DW68" s="13" t="s">
        <v>550</v>
      </c>
      <c r="DX68" s="13"/>
      <c r="DY68" s="13"/>
      <c r="DZ68" s="13"/>
      <c r="EA68" s="13"/>
      <c r="EB68" s="13"/>
      <c r="EC68" s="13"/>
      <c r="ED68" s="13"/>
      <c r="EE68" s="13" t="s">
        <v>3816</v>
      </c>
      <c r="EF68" s="13" t="s">
        <v>3817</v>
      </c>
      <c r="EG68" s="13" t="s">
        <v>3818</v>
      </c>
      <c r="EH68" s="13"/>
      <c r="EI68" s="13"/>
      <c r="EJ68" s="13"/>
      <c r="EK68" s="13"/>
      <c r="EL68" s="13"/>
      <c r="EM68" s="11" t="s">
        <v>3819</v>
      </c>
      <c r="EN68" s="13" t="s">
        <v>400</v>
      </c>
      <c r="EO68" s="13" t="s">
        <v>3820</v>
      </c>
      <c r="EP68" s="13"/>
      <c r="EQ68" s="13"/>
      <c r="ER68" s="13"/>
      <c r="ES68" s="11" t="s">
        <v>3821</v>
      </c>
      <c r="ET68" s="13"/>
      <c r="EU68" s="13"/>
      <c r="EV68" s="13"/>
      <c r="EW68" s="13"/>
      <c r="EX68" s="13"/>
      <c r="EY68" s="13"/>
      <c r="EZ68" s="13"/>
      <c r="FA68" s="13"/>
      <c r="FB68" s="13"/>
      <c r="FC68" s="13"/>
      <c r="FD68" s="13"/>
      <c r="FE68" s="13"/>
      <c r="FF68" s="13" t="s">
        <v>112</v>
      </c>
      <c r="FG68" s="13" t="s">
        <v>3822</v>
      </c>
      <c r="FH68" s="13" t="s">
        <v>403</v>
      </c>
      <c r="FJ68" s="13" t="s">
        <v>3823</v>
      </c>
      <c r="FK68" s="13"/>
      <c r="FL68" s="13"/>
      <c r="FM68" s="13"/>
      <c r="FN68" s="13"/>
      <c r="FO68" s="13" t="s">
        <v>3824</v>
      </c>
      <c r="FP68" s="13"/>
      <c r="FQ68" s="13"/>
      <c r="FR68" s="13"/>
      <c r="FS68" s="11" t="s">
        <v>3825</v>
      </c>
      <c r="FT68" s="13" t="s">
        <v>3826</v>
      </c>
      <c r="FU68" s="13"/>
      <c r="FV68" s="13"/>
      <c r="FW68" s="13"/>
      <c r="FX68" s="11" t="s">
        <v>3827</v>
      </c>
      <c r="FY68" s="13" t="e">
        <f aca="false">45000.....</f>
        <v>#NAME?</v>
      </c>
      <c r="FZ68" s="13"/>
      <c r="GA68" s="13" t="s">
        <v>407</v>
      </c>
      <c r="GB68" s="13"/>
      <c r="GC68" s="13" t="s">
        <v>3828</v>
      </c>
      <c r="GD68" s="13"/>
      <c r="GE68" s="13"/>
      <c r="GF68" s="13"/>
      <c r="GG68" s="13"/>
      <c r="GH68" s="13"/>
      <c r="GI68" s="13"/>
      <c r="GJ68" s="13"/>
      <c r="GK68" s="13"/>
      <c r="GL68" s="13" t="s">
        <v>456</v>
      </c>
      <c r="GM68" s="13"/>
      <c r="GN68" s="13"/>
      <c r="GO68" s="13"/>
      <c r="GP68" s="13" t="s">
        <v>408</v>
      </c>
      <c r="GQ68" s="13" t="s">
        <v>3829</v>
      </c>
      <c r="GR68" s="13"/>
      <c r="GS68" s="13"/>
      <c r="GT68" s="13"/>
      <c r="GU68" s="13"/>
      <c r="GV68" s="13"/>
      <c r="GW68" s="13"/>
      <c r="GX68" s="13"/>
      <c r="GY68" s="13" t="s">
        <v>472</v>
      </c>
      <c r="GZ68" s="13" t="s">
        <v>409</v>
      </c>
      <c r="HA68" s="13" t="s">
        <v>77</v>
      </c>
      <c r="HB68" s="13"/>
      <c r="HC68" s="13"/>
      <c r="HD68" s="13"/>
      <c r="HE68" s="13"/>
      <c r="HF68" s="13"/>
      <c r="HG68" s="13"/>
      <c r="HH68" s="13" t="s">
        <v>1299</v>
      </c>
      <c r="HI68" s="13"/>
      <c r="HJ68" s="13"/>
      <c r="HK68" s="13"/>
      <c r="HL68" s="13"/>
      <c r="HM68" s="13"/>
      <c r="HN68" s="13"/>
      <c r="HO68" s="13" t="s">
        <v>1113</v>
      </c>
      <c r="HP68" s="13"/>
      <c r="HQ68" s="13" t="s">
        <v>1212</v>
      </c>
      <c r="HS68" s="13" t="s">
        <v>3830</v>
      </c>
      <c r="HT68" s="13"/>
      <c r="HU68" s="13"/>
      <c r="HV68" s="13"/>
      <c r="HW68" s="13" t="s">
        <v>412</v>
      </c>
      <c r="HX68" s="13"/>
      <c r="HY68" s="13"/>
      <c r="HZ68" s="13"/>
      <c r="IA68" s="13"/>
      <c r="IB68" s="13"/>
      <c r="IC68" s="13"/>
      <c r="ID68" s="13"/>
      <c r="IE68" s="13"/>
      <c r="IF68" s="13"/>
      <c r="IG68" s="13"/>
      <c r="IH68" s="13"/>
      <c r="II68" s="13"/>
      <c r="IJ68" s="13"/>
      <c r="IK68" s="13"/>
      <c r="IL68" s="13"/>
      <c r="IM68" s="13"/>
      <c r="IN68" s="13"/>
      <c r="IO68" s="11" t="s">
        <v>3831</v>
      </c>
      <c r="IP68" s="13"/>
      <c r="IQ68" s="13"/>
      <c r="IR68" s="13"/>
      <c r="IS68" s="13"/>
      <c r="IT68" s="13"/>
      <c r="IU68" s="13"/>
      <c r="IV68" s="13"/>
      <c r="IW68" s="13"/>
      <c r="IX68" s="13"/>
      <c r="IY68" s="13"/>
      <c r="IZ68" s="13" t="s">
        <v>3832</v>
      </c>
      <c r="JA68" s="13"/>
      <c r="JB68" s="13"/>
      <c r="JC68" s="13"/>
      <c r="JD68" s="13"/>
      <c r="JE68" s="13"/>
      <c r="JF68" s="13"/>
      <c r="JG68" s="13"/>
      <c r="JH68" s="13"/>
      <c r="JI68" s="13"/>
      <c r="JJ68" s="13"/>
      <c r="JK68" s="13"/>
      <c r="JL68" s="13"/>
      <c r="JM68" s="13"/>
      <c r="JN68" s="13"/>
      <c r="JO68" s="13"/>
      <c r="JP68" s="13"/>
      <c r="JQ68" s="13"/>
      <c r="JR68" s="13"/>
      <c r="JS68" s="13"/>
      <c r="JT68" s="13"/>
      <c r="JU68" s="13"/>
      <c r="JV68" s="13"/>
      <c r="JW68" s="13"/>
      <c r="JX68" s="13"/>
      <c r="JY68" s="13"/>
      <c r="JZ68" s="13" t="s">
        <v>78</v>
      </c>
      <c r="KA68" s="13"/>
      <c r="KB68" s="13" t="s">
        <v>3833</v>
      </c>
      <c r="KC68" s="13"/>
      <c r="KD68" s="13"/>
      <c r="KE68" s="13"/>
      <c r="KF68" s="13"/>
      <c r="KG68" s="13"/>
      <c r="KH68" s="13"/>
      <c r="KI68" s="13"/>
      <c r="KJ68" s="13"/>
      <c r="KK68" s="13"/>
      <c r="KL68" s="13"/>
      <c r="KM68" s="13"/>
      <c r="KN68" s="13" t="n">
        <f aca="false">38741</f>
        <v>38741</v>
      </c>
      <c r="KO68" s="13"/>
      <c r="KP68" s="13"/>
      <c r="KQ68" s="13"/>
      <c r="KR68" s="13" t="s">
        <v>3834</v>
      </c>
      <c r="KS68" s="13"/>
      <c r="KT68" s="13" t="s">
        <v>3835</v>
      </c>
      <c r="KU68" s="13"/>
      <c r="KV68" s="13"/>
      <c r="KW68" s="13"/>
      <c r="KX68" s="13"/>
      <c r="KY68" s="13"/>
      <c r="KZ68" s="13" t="s">
        <v>3836</v>
      </c>
      <c r="LA68" s="13"/>
      <c r="LB68" s="13"/>
      <c r="LC68" s="13"/>
      <c r="LD68" s="13"/>
      <c r="LE68" s="13"/>
      <c r="LF68" s="13"/>
      <c r="LG68" s="13"/>
      <c r="LH68" s="13"/>
      <c r="LI68" s="13"/>
      <c r="LJ68" s="13" t="s">
        <v>3837</v>
      </c>
      <c r="LK68" s="13"/>
      <c r="LL68" s="13"/>
      <c r="LM68" s="13"/>
      <c r="LN68" s="13" t="s">
        <v>3268</v>
      </c>
      <c r="LO68" s="13"/>
      <c r="LP68" s="13"/>
      <c r="LQ68" s="13"/>
      <c r="LR68" s="13"/>
      <c r="LS68" s="13" t="s">
        <v>2219</v>
      </c>
      <c r="LT68" s="13"/>
      <c r="LU68" s="13"/>
      <c r="LV68" s="13"/>
      <c r="LW68" s="13" t="s">
        <v>472</v>
      </c>
      <c r="LX68" s="13"/>
      <c r="LY68" s="13"/>
      <c r="LZ68" s="13"/>
      <c r="MA68" s="13"/>
      <c r="MB68" s="13"/>
      <c r="MC68" s="13" t="s">
        <v>3838</v>
      </c>
      <c r="MD68" s="13"/>
      <c r="ME68" s="13"/>
      <c r="MF68" s="13"/>
      <c r="MH68" s="13" t="s">
        <v>3839</v>
      </c>
      <c r="MI68" s="13"/>
      <c r="MJ68" s="13"/>
      <c r="MK68" s="13"/>
      <c r="ML68" s="13"/>
      <c r="MM68" s="13"/>
      <c r="MN68" s="13"/>
      <c r="MO68" s="13"/>
      <c r="MP68" s="13"/>
      <c r="MQ68" s="13"/>
      <c r="MR68" s="11" t="s">
        <v>3840</v>
      </c>
      <c r="MS68" s="13"/>
      <c r="MT68" s="13" t="s">
        <v>3841</v>
      </c>
      <c r="MU68" s="13" t="s">
        <v>3842</v>
      </c>
      <c r="MV68" s="13"/>
      <c r="MW68" s="13"/>
      <c r="MX68" s="13"/>
      <c r="MY68" s="13" t="s">
        <v>1411</v>
      </c>
      <c r="MZ68" s="13"/>
      <c r="NA68" s="13"/>
      <c r="NB68" s="13"/>
      <c r="NC68" s="13"/>
      <c r="ND68" s="13"/>
      <c r="NE68" s="13" t="s">
        <v>3843</v>
      </c>
      <c r="NF68" s="13"/>
      <c r="NG68" s="13"/>
      <c r="NH68" s="13"/>
      <c r="NI68" s="13"/>
      <c r="NJ68" s="13" t="s">
        <v>407</v>
      </c>
      <c r="NK68" s="13" t="s">
        <v>3844</v>
      </c>
      <c r="NL68" s="13"/>
      <c r="NM68" s="13"/>
      <c r="NN68" s="13"/>
      <c r="NO68" s="13"/>
      <c r="NP68" s="13" t="s">
        <v>408</v>
      </c>
      <c r="NQ68" s="13"/>
      <c r="NR68" s="13"/>
      <c r="NS68" s="13"/>
      <c r="NT68" s="13"/>
      <c r="NU68" s="13"/>
      <c r="NV68" s="13"/>
      <c r="NW68" s="13"/>
      <c r="NX68" s="11" t="s">
        <v>3845</v>
      </c>
      <c r="NY68" s="13"/>
      <c r="NZ68" s="13" t="s">
        <v>3846</v>
      </c>
      <c r="OA68" s="13" t="s">
        <v>3847</v>
      </c>
      <c r="OB68" s="13"/>
      <c r="OC68" s="13"/>
      <c r="OD68" s="13" t="s">
        <v>3848</v>
      </c>
      <c r="OE68" s="13"/>
      <c r="OF68" s="13"/>
      <c r="OG68" s="13"/>
      <c r="OH68" s="13"/>
      <c r="OJ68" s="13" t="s">
        <v>3849</v>
      </c>
      <c r="OK68" s="13"/>
      <c r="OL68" s="13" t="s">
        <v>472</v>
      </c>
      <c r="OM68" s="13"/>
    </row>
    <row r="69" customFormat="false" ht="14.25" hidden="false" customHeight="true" outlineLevel="0" collapsed="false">
      <c r="A69" s="12" t="s">
        <v>3850</v>
      </c>
      <c r="B69" s="13" t="s">
        <v>360</v>
      </c>
      <c r="C69" s="13" t="s">
        <v>3851</v>
      </c>
      <c r="D69" s="13" t="s">
        <v>3852</v>
      </c>
      <c r="E69" s="13" t="s">
        <v>3853</v>
      </c>
      <c r="F69" s="13" t="s">
        <v>3854</v>
      </c>
      <c r="G69" s="13" t="s">
        <v>3855</v>
      </c>
      <c r="H69" s="13" t="s">
        <v>3856</v>
      </c>
      <c r="I69" s="13" t="s">
        <v>3315</v>
      </c>
      <c r="J69" s="13" t="s">
        <v>3857</v>
      </c>
      <c r="K69" s="13"/>
      <c r="L69" s="13"/>
      <c r="M69" s="13"/>
      <c r="N69" s="13" t="s">
        <v>3858</v>
      </c>
      <c r="O69" s="13"/>
      <c r="P69" s="13"/>
      <c r="R69" s="13" t="s">
        <v>370</v>
      </c>
      <c r="S69" s="13"/>
      <c r="T69" s="13" t="s">
        <v>371</v>
      </c>
      <c r="U69" s="13"/>
      <c r="V69" s="13"/>
      <c r="W69" s="13"/>
      <c r="X69" s="13"/>
      <c r="Y69" s="13"/>
      <c r="Z69" s="13"/>
      <c r="AA69" s="12" t="s">
        <v>521</v>
      </c>
      <c r="AB69" s="13"/>
      <c r="AC69" s="13"/>
      <c r="AD69" s="13"/>
      <c r="AE69" s="13" t="s">
        <v>3859</v>
      </c>
      <c r="AF69" s="11" t="s">
        <v>3860</v>
      </c>
      <c r="AG69" s="11" t="s">
        <v>3861</v>
      </c>
      <c r="AH69" s="13"/>
      <c r="AI69" s="11" t="s">
        <v>3862</v>
      </c>
      <c r="AJ69" s="11" t="s">
        <v>3863</v>
      </c>
      <c r="AK69" s="13" t="s">
        <v>437</v>
      </c>
      <c r="AL69" s="11" t="s">
        <v>3864</v>
      </c>
      <c r="AM69" s="11" t="s">
        <v>3865</v>
      </c>
      <c r="AN69" s="11" t="s">
        <v>3866</v>
      </c>
      <c r="AO69" s="13" t="s">
        <v>3867</v>
      </c>
      <c r="AP69" s="13"/>
      <c r="AQ69" s="11" t="s">
        <v>3868</v>
      </c>
      <c r="AR69" s="13"/>
      <c r="AS69" s="13"/>
      <c r="AT69" s="11" t="s">
        <v>3869</v>
      </c>
      <c r="AU69" s="11" t="s">
        <v>2510</v>
      </c>
      <c r="AV69" s="13"/>
      <c r="AW69" s="13" t="s">
        <v>375</v>
      </c>
      <c r="AX69" s="13"/>
      <c r="AY69" s="13" t="s">
        <v>437</v>
      </c>
      <c r="AZ69" s="13" t="s">
        <v>527</v>
      </c>
      <c r="BA69" s="13" t="s">
        <v>3870</v>
      </c>
      <c r="BB69" s="13" t="s">
        <v>3871</v>
      </c>
      <c r="BD69" s="13"/>
      <c r="BE69" s="13"/>
      <c r="BF69" s="13"/>
      <c r="BG69" s="13" t="s">
        <v>3872</v>
      </c>
      <c r="BH69" s="13" t="s">
        <v>3873</v>
      </c>
      <c r="BI69" s="13"/>
      <c r="BJ69" s="13"/>
      <c r="BK69" s="13" t="s">
        <v>3562</v>
      </c>
      <c r="BL69" s="13"/>
      <c r="BM69" s="13"/>
      <c r="BN69" s="13"/>
      <c r="BO69" s="13"/>
      <c r="BP69" s="13"/>
      <c r="BQ69" s="13" t="s">
        <v>360</v>
      </c>
      <c r="BR69" s="13" t="s">
        <v>3874</v>
      </c>
      <c r="BS69" s="13"/>
      <c r="BT69" s="13"/>
      <c r="BU69" s="13" t="s">
        <v>360</v>
      </c>
      <c r="BV69" s="13" t="s">
        <v>360</v>
      </c>
      <c r="BW69" s="13" t="s">
        <v>3875</v>
      </c>
      <c r="BX69" s="13"/>
      <c r="BY69" s="13"/>
      <c r="BZ69" s="13" t="s">
        <v>1008</v>
      </c>
      <c r="CA69" s="13"/>
      <c r="CB69" s="13" t="s">
        <v>598</v>
      </c>
      <c r="CC69" s="13"/>
      <c r="CD69" s="13"/>
      <c r="CE69" s="13"/>
      <c r="CF69" s="13" t="s">
        <v>77</v>
      </c>
      <c r="CG69" s="13"/>
      <c r="CH69" s="13"/>
      <c r="CI69" s="13"/>
      <c r="CJ69" s="13"/>
      <c r="CK69" s="13"/>
      <c r="CL69" s="13"/>
      <c r="CM69" s="13"/>
      <c r="CN69" s="13"/>
      <c r="CO69" s="13"/>
      <c r="CP69" s="13"/>
      <c r="CQ69" s="13"/>
      <c r="CR69" s="13"/>
      <c r="CS69" s="13"/>
      <c r="CT69" s="13"/>
      <c r="CU69" s="13"/>
      <c r="CV69" s="13"/>
      <c r="CW69" s="13"/>
      <c r="CY69" s="13"/>
      <c r="CZ69" s="13"/>
      <c r="DA69" s="13"/>
      <c r="DB69" s="13" t="s">
        <v>3876</v>
      </c>
      <c r="DC69" s="13"/>
      <c r="DD69" s="13" t="s">
        <v>3877</v>
      </c>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t="s">
        <v>568</v>
      </c>
      <c r="EE69" s="13"/>
      <c r="EF69" s="13"/>
      <c r="EG69" s="13"/>
      <c r="EH69" s="13"/>
      <c r="EI69" s="13"/>
      <c r="EJ69" s="13"/>
      <c r="EK69" s="13"/>
      <c r="EL69" s="13" t="s">
        <v>370</v>
      </c>
      <c r="EM69" s="13" t="s">
        <v>490</v>
      </c>
      <c r="EN69" s="13" t="s">
        <v>400</v>
      </c>
      <c r="EO69" s="13"/>
      <c r="EP69" s="13"/>
      <c r="EQ69" s="13"/>
      <c r="ER69" s="13"/>
      <c r="ES69" s="13" t="s">
        <v>3878</v>
      </c>
      <c r="ET69" s="13"/>
      <c r="EU69" s="13"/>
      <c r="EV69" s="13"/>
      <c r="EW69" s="13"/>
      <c r="EX69" s="11" t="s">
        <v>3879</v>
      </c>
      <c r="EY69" s="13" t="s">
        <v>3880</v>
      </c>
      <c r="EZ69" s="13" t="s">
        <v>3881</v>
      </c>
      <c r="FA69" s="13"/>
      <c r="FB69" s="13" t="s">
        <v>472</v>
      </c>
      <c r="FC69" s="13" t="s">
        <v>3882</v>
      </c>
      <c r="FD69" s="13" t="s">
        <v>3883</v>
      </c>
      <c r="FE69" s="11" t="s">
        <v>3884</v>
      </c>
      <c r="FF69" s="11" t="s">
        <v>3885</v>
      </c>
      <c r="FG69" s="13" t="s">
        <v>3886</v>
      </c>
      <c r="FH69" s="13" t="s">
        <v>403</v>
      </c>
      <c r="FJ69" s="13"/>
      <c r="FK69" s="13"/>
      <c r="FL69" s="13"/>
      <c r="FM69" s="13"/>
      <c r="FN69" s="13"/>
      <c r="FO69" s="13"/>
      <c r="FP69" s="13"/>
      <c r="FQ69" s="13"/>
      <c r="FR69" s="13" t="s">
        <v>472</v>
      </c>
      <c r="FS69" s="13"/>
      <c r="FT69" s="13"/>
      <c r="FU69" s="13"/>
      <c r="FV69" s="13"/>
      <c r="FW69" s="13"/>
      <c r="FX69" s="13" t="s">
        <v>77</v>
      </c>
      <c r="FY69" s="13"/>
      <c r="FZ69" s="13"/>
      <c r="GA69" s="13" t="s">
        <v>407</v>
      </c>
      <c r="GB69" s="13" t="s">
        <v>612</v>
      </c>
      <c r="GC69" s="13"/>
      <c r="GD69" s="13"/>
      <c r="GE69" s="13"/>
      <c r="GF69" s="13"/>
      <c r="GG69" s="13"/>
      <c r="GH69" s="13"/>
      <c r="GI69" s="13"/>
      <c r="GJ69" s="13" t="s">
        <v>3887</v>
      </c>
      <c r="GK69" s="13"/>
      <c r="GL69" s="13" t="s">
        <v>407</v>
      </c>
      <c r="GM69" s="13" t="s">
        <v>1604</v>
      </c>
      <c r="GN69" s="13"/>
      <c r="GO69" s="13"/>
      <c r="GP69" s="13" t="s">
        <v>408</v>
      </c>
      <c r="GQ69" s="13"/>
      <c r="GR69" s="13"/>
      <c r="GS69" s="13"/>
      <c r="GT69" s="13"/>
      <c r="GU69" s="13"/>
      <c r="GV69" s="13" t="s">
        <v>3888</v>
      </c>
      <c r="GW69" s="13"/>
      <c r="GX69" s="13"/>
      <c r="GY69" s="13" t="s">
        <v>472</v>
      </c>
      <c r="GZ69" s="13"/>
      <c r="HA69" s="13"/>
      <c r="HB69" s="13"/>
      <c r="HC69" s="13"/>
      <c r="HD69" s="13"/>
      <c r="HE69" s="13" t="s">
        <v>3889</v>
      </c>
      <c r="HF69" s="13"/>
      <c r="HG69" s="13"/>
      <c r="HH69" s="13" t="s">
        <v>815</v>
      </c>
      <c r="HI69" s="13"/>
      <c r="HJ69" s="13"/>
      <c r="HK69" s="13"/>
      <c r="HL69" s="13" t="s">
        <v>3890</v>
      </c>
      <c r="HM69" s="13"/>
      <c r="HN69" s="13"/>
      <c r="HO69" s="13"/>
      <c r="HP69" s="13"/>
      <c r="HQ69" s="13"/>
      <c r="HS69" s="13"/>
      <c r="HT69" s="13"/>
      <c r="HU69" s="13"/>
      <c r="HV69" s="13"/>
      <c r="HW69" s="13" t="s">
        <v>412</v>
      </c>
      <c r="HX69" s="13"/>
      <c r="HY69" s="13"/>
      <c r="HZ69" s="13"/>
      <c r="IA69" s="13" t="s">
        <v>3891</v>
      </c>
      <c r="IB69" s="13"/>
      <c r="IC69" s="13"/>
      <c r="ID69" s="13"/>
      <c r="IE69" s="13"/>
      <c r="IF69" s="13"/>
      <c r="IG69" s="13"/>
      <c r="IH69" s="13"/>
      <c r="II69" s="13"/>
      <c r="IJ69" s="13"/>
      <c r="IK69" s="13"/>
      <c r="IL69" s="13"/>
      <c r="IM69" s="13"/>
      <c r="IN69" s="13"/>
      <c r="IO69" s="13" t="s">
        <v>79</v>
      </c>
      <c r="IP69" s="13" t="s">
        <v>3892</v>
      </c>
      <c r="IQ69" s="13"/>
      <c r="IR69" s="13"/>
      <c r="IS69" s="13"/>
      <c r="IT69" s="13" t="s">
        <v>3893</v>
      </c>
      <c r="IU69" s="13"/>
      <c r="IV69" s="13" t="s">
        <v>3894</v>
      </c>
      <c r="IW69" s="13"/>
      <c r="IX69" s="13"/>
      <c r="IY69" s="13"/>
      <c r="IZ69" s="13"/>
      <c r="JA69" s="13"/>
      <c r="JB69" s="13"/>
      <c r="JC69" s="13"/>
      <c r="JD69" s="13"/>
      <c r="JE69" s="13"/>
      <c r="JF69" s="13"/>
      <c r="JG69" s="13"/>
      <c r="JH69" s="13" t="s">
        <v>3895</v>
      </c>
      <c r="JI69" s="13"/>
      <c r="JJ69" s="13"/>
      <c r="JK69" s="13" t="s">
        <v>3896</v>
      </c>
      <c r="JL69" s="13"/>
      <c r="JM69" s="13"/>
      <c r="JN69" s="13" t="s">
        <v>3897</v>
      </c>
      <c r="JO69" s="13"/>
      <c r="JP69" s="13" t="s">
        <v>3898</v>
      </c>
      <c r="JQ69" s="13" t="s">
        <v>3899</v>
      </c>
      <c r="JR69" s="13"/>
      <c r="JS69" s="13"/>
      <c r="JT69" s="13"/>
      <c r="JU69" s="13" t="s">
        <v>3900</v>
      </c>
      <c r="JV69" s="13"/>
      <c r="JW69" s="13"/>
      <c r="JX69" s="13"/>
      <c r="JY69" s="13"/>
      <c r="JZ69" s="11" t="s">
        <v>3901</v>
      </c>
      <c r="KA69" s="13"/>
      <c r="KB69" s="13"/>
      <c r="KC69" s="13"/>
      <c r="KD69" s="13"/>
      <c r="KE69" s="13"/>
      <c r="KF69" s="13"/>
      <c r="KG69" s="13"/>
      <c r="KH69" s="13" t="s">
        <v>807</v>
      </c>
      <c r="KI69" s="13"/>
      <c r="KJ69" s="13" t="s">
        <v>3902</v>
      </c>
      <c r="KK69" s="13"/>
      <c r="KL69" s="13"/>
      <c r="KM69" s="13"/>
      <c r="KN69" s="13" t="s">
        <v>3903</v>
      </c>
      <c r="KO69" s="13"/>
      <c r="KP69" s="13" t="s">
        <v>3904</v>
      </c>
      <c r="KQ69" s="13"/>
      <c r="KR69" s="13"/>
      <c r="KS69" s="13"/>
      <c r="KT69" s="13"/>
      <c r="KU69" s="13"/>
      <c r="KV69" s="13"/>
      <c r="KW69" s="13"/>
      <c r="KX69" s="13" t="s">
        <v>3905</v>
      </c>
      <c r="KY69" s="13"/>
      <c r="KZ69" s="13"/>
      <c r="LA69" s="13"/>
      <c r="LB69" s="13"/>
      <c r="LC69" s="13"/>
      <c r="LD69" s="13" t="s">
        <v>3906</v>
      </c>
      <c r="LE69" s="13"/>
      <c r="LF69" s="13"/>
      <c r="LG69" s="13"/>
      <c r="LH69" s="13"/>
      <c r="LI69" s="13"/>
      <c r="LJ69" s="13" t="s">
        <v>3907</v>
      </c>
      <c r="LK69" s="13"/>
      <c r="LL69" s="13"/>
      <c r="LM69" s="13"/>
      <c r="LN69" s="13" t="s">
        <v>3908</v>
      </c>
      <c r="LO69" s="13"/>
      <c r="LP69" s="13" t="s">
        <v>3909</v>
      </c>
      <c r="LQ69" s="13" t="s">
        <v>3910</v>
      </c>
      <c r="LR69" s="13"/>
      <c r="LS69" s="13" t="s">
        <v>3911</v>
      </c>
      <c r="LT69" s="13"/>
      <c r="LU69" s="13"/>
      <c r="LV69" s="13"/>
      <c r="LW69" s="13"/>
      <c r="LX69" s="13" t="s">
        <v>3912</v>
      </c>
      <c r="LY69" s="13"/>
      <c r="LZ69" s="13" t="s">
        <v>879</v>
      </c>
      <c r="MA69" s="11" t="s">
        <v>3913</v>
      </c>
      <c r="MB69" s="13"/>
      <c r="MC69" s="13" t="s">
        <v>3914</v>
      </c>
      <c r="MD69" s="13"/>
      <c r="ME69" s="13"/>
      <c r="MF69" s="13" t="s">
        <v>3915</v>
      </c>
      <c r="MH69" s="13"/>
      <c r="MI69" s="13" t="s">
        <v>472</v>
      </c>
      <c r="MJ69" s="13"/>
      <c r="MK69" s="13"/>
      <c r="ML69" s="13" t="s">
        <v>3916</v>
      </c>
      <c r="MM69" s="13"/>
      <c r="MN69" s="13" t="s">
        <v>709</v>
      </c>
      <c r="MO69" s="13"/>
      <c r="MP69" s="13"/>
      <c r="MQ69" s="13"/>
      <c r="MR69" s="13" t="s">
        <v>466</v>
      </c>
      <c r="MS69" s="13"/>
      <c r="MT69" s="13"/>
      <c r="MU69" s="13"/>
      <c r="MV69" s="13"/>
      <c r="MW69" s="13"/>
      <c r="MX69" s="13" t="s">
        <v>3896</v>
      </c>
      <c r="MY69" s="13"/>
      <c r="MZ69" s="13" t="s">
        <v>833</v>
      </c>
      <c r="NA69" s="13"/>
      <c r="NB69" s="13"/>
      <c r="NC69" s="13"/>
      <c r="ND69" s="13"/>
      <c r="NE69" s="13"/>
      <c r="NF69" s="13"/>
      <c r="NG69" s="13"/>
      <c r="NH69" s="13"/>
      <c r="NI69" s="13"/>
      <c r="NJ69" s="13" t="s">
        <v>407</v>
      </c>
      <c r="NK69" s="13" t="s">
        <v>3917</v>
      </c>
      <c r="NL69" s="13"/>
      <c r="NM69" s="13"/>
      <c r="NN69" s="13"/>
      <c r="NO69" s="13"/>
      <c r="NP69" s="13" t="s">
        <v>408</v>
      </c>
      <c r="NQ69" s="13" t="s">
        <v>3443</v>
      </c>
      <c r="NR69" s="13"/>
      <c r="NS69" s="13" t="s">
        <v>3918</v>
      </c>
      <c r="NT69" s="13"/>
      <c r="NU69" s="13"/>
      <c r="NV69" s="13"/>
      <c r="NW69" s="13"/>
      <c r="NX69" s="13" t="s">
        <v>472</v>
      </c>
      <c r="NY69" s="11" t="s">
        <v>3919</v>
      </c>
      <c r="NZ69" s="13" t="s">
        <v>429</v>
      </c>
      <c r="OA69" s="13" t="s">
        <v>3920</v>
      </c>
      <c r="OB69" s="13"/>
      <c r="OC69" s="13"/>
      <c r="OD69" s="13"/>
      <c r="OE69" s="13" t="s">
        <v>3921</v>
      </c>
      <c r="OF69" s="13"/>
      <c r="OG69" s="13"/>
      <c r="OH69" s="13"/>
      <c r="OJ69" s="13"/>
      <c r="OK69" s="13"/>
      <c r="OL69" s="13"/>
      <c r="OM69" s="13"/>
    </row>
    <row r="70" customFormat="false" ht="15" hidden="false" customHeight="true" outlineLevel="0" collapsed="false">
      <c r="A70" s="13" t="s">
        <v>62</v>
      </c>
      <c r="B70" s="13" t="s">
        <v>360</v>
      </c>
      <c r="C70" s="13" t="s">
        <v>3922</v>
      </c>
      <c r="D70" s="13" t="s">
        <v>3923</v>
      </c>
      <c r="E70" s="13" t="s">
        <v>3924</v>
      </c>
      <c r="F70" s="13" t="s">
        <v>3925</v>
      </c>
      <c r="G70" s="13" t="s">
        <v>1188</v>
      </c>
      <c r="H70" s="13" t="s">
        <v>3926</v>
      </c>
      <c r="I70" s="13" t="s">
        <v>3927</v>
      </c>
      <c r="J70" s="13" t="s">
        <v>3928</v>
      </c>
      <c r="K70" s="13"/>
      <c r="L70" s="13" t="s">
        <v>3929</v>
      </c>
      <c r="M70" s="13"/>
      <c r="N70" s="13"/>
      <c r="O70" s="13"/>
      <c r="P70" s="13"/>
      <c r="R70" s="13" t="s">
        <v>77</v>
      </c>
      <c r="S70" s="13"/>
      <c r="T70" s="13" t="s">
        <v>371</v>
      </c>
      <c r="U70" s="13"/>
      <c r="V70" s="13"/>
      <c r="W70" s="13"/>
      <c r="X70" s="13"/>
      <c r="Y70" s="13"/>
      <c r="Z70" s="13" t="s">
        <v>370</v>
      </c>
      <c r="AA70" s="13"/>
      <c r="AB70" s="13"/>
      <c r="AC70" s="13"/>
      <c r="AD70" s="13"/>
      <c r="AE70" s="11" t="s">
        <v>372</v>
      </c>
      <c r="AF70" s="11" t="s">
        <v>3930</v>
      </c>
      <c r="AG70" s="11" t="s">
        <v>3931</v>
      </c>
      <c r="AH70" s="13"/>
      <c r="AI70" s="11" t="s">
        <v>3932</v>
      </c>
      <c r="AJ70" s="11" t="s">
        <v>3933</v>
      </c>
      <c r="AK70" s="13" t="s">
        <v>377</v>
      </c>
      <c r="AL70" s="11" t="s">
        <v>3934</v>
      </c>
      <c r="AM70" s="11" t="s">
        <v>3935</v>
      </c>
      <c r="AN70" s="13" t="s">
        <v>3408</v>
      </c>
      <c r="AO70" s="13"/>
      <c r="AP70" s="13"/>
      <c r="AQ70" s="11" t="s">
        <v>3936</v>
      </c>
      <c r="AR70" s="13"/>
      <c r="AS70" s="13" t="s">
        <v>3937</v>
      </c>
      <c r="AT70" s="11" t="s">
        <v>3938</v>
      </c>
      <c r="AU70" s="11" t="s">
        <v>374</v>
      </c>
      <c r="AV70" s="13"/>
      <c r="AW70" s="11" t="s">
        <v>3939</v>
      </c>
      <c r="AX70" s="13" t="s">
        <v>3940</v>
      </c>
      <c r="AY70" s="13" t="s">
        <v>437</v>
      </c>
      <c r="AZ70" s="13" t="s">
        <v>3941</v>
      </c>
      <c r="BA70" s="11" t="s">
        <v>3942</v>
      </c>
      <c r="BB70" s="11" t="s">
        <v>3943</v>
      </c>
      <c r="BD70" s="11" t="s">
        <v>3944</v>
      </c>
      <c r="BE70" s="13" t="s">
        <v>3945</v>
      </c>
      <c r="BF70" s="13"/>
      <c r="BG70" s="13" t="s">
        <v>3946</v>
      </c>
      <c r="BH70" s="13" t="s">
        <v>3947</v>
      </c>
      <c r="BI70" s="13"/>
      <c r="BJ70" s="13" t="s">
        <v>600</v>
      </c>
      <c r="BK70" s="13" t="s">
        <v>447</v>
      </c>
      <c r="BL70" s="13"/>
      <c r="BM70" s="13"/>
      <c r="BN70" s="13"/>
      <c r="BO70" s="13" t="s">
        <v>472</v>
      </c>
      <c r="BP70" s="13"/>
      <c r="BQ70" s="13" t="s">
        <v>360</v>
      </c>
      <c r="BR70" s="13" t="s">
        <v>3948</v>
      </c>
      <c r="BS70" s="13" t="s">
        <v>3949</v>
      </c>
      <c r="BT70" s="13"/>
      <c r="BU70" s="13" t="s">
        <v>360</v>
      </c>
      <c r="BV70" s="13" t="s">
        <v>2019</v>
      </c>
      <c r="BW70" s="13" t="s">
        <v>360</v>
      </c>
      <c r="BX70" s="13" t="s">
        <v>472</v>
      </c>
      <c r="BY70" s="13"/>
      <c r="BZ70" s="13"/>
      <c r="CA70" s="13"/>
      <c r="CB70" s="13" t="s">
        <v>66</v>
      </c>
      <c r="CC70" s="13"/>
      <c r="CD70" s="13" t="s">
        <v>472</v>
      </c>
      <c r="CE70" s="13"/>
      <c r="CF70" s="13" t="s">
        <v>77</v>
      </c>
      <c r="CG70" s="13"/>
      <c r="CH70" s="13"/>
      <c r="CI70" s="13"/>
      <c r="CJ70" s="13"/>
      <c r="CK70" s="13"/>
      <c r="CL70" s="13"/>
      <c r="CM70" s="13" t="s">
        <v>1019</v>
      </c>
      <c r="CN70" s="13" t="s">
        <v>1162</v>
      </c>
      <c r="CO70" s="13" t="s">
        <v>742</v>
      </c>
      <c r="CP70" s="13" t="s">
        <v>3950</v>
      </c>
      <c r="CQ70" s="12" t="s">
        <v>3951</v>
      </c>
      <c r="CR70" s="13" t="s">
        <v>1974</v>
      </c>
      <c r="CS70" s="11" t="s">
        <v>3952</v>
      </c>
      <c r="CT70" s="13"/>
      <c r="CU70" s="13"/>
      <c r="CV70" s="13"/>
      <c r="CW70" s="13"/>
      <c r="CY70" s="13" t="s">
        <v>1844</v>
      </c>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t="s">
        <v>3953</v>
      </c>
      <c r="EF70" s="13" t="s">
        <v>3954</v>
      </c>
      <c r="EG70" s="13" t="s">
        <v>395</v>
      </c>
      <c r="EH70" s="13"/>
      <c r="EI70" s="13"/>
      <c r="EJ70" s="13"/>
      <c r="EK70" s="13"/>
      <c r="EL70" s="13" t="s">
        <v>409</v>
      </c>
      <c r="EM70" s="11" t="s">
        <v>3955</v>
      </c>
      <c r="EN70" s="13" t="s">
        <v>400</v>
      </c>
      <c r="EO70" s="13" t="s">
        <v>3956</v>
      </c>
      <c r="EP70" s="13" t="s">
        <v>3957</v>
      </c>
      <c r="EQ70" s="13" t="s">
        <v>1019</v>
      </c>
      <c r="ER70" s="13" t="s">
        <v>3958</v>
      </c>
      <c r="ES70" s="11" t="s">
        <v>3959</v>
      </c>
      <c r="ET70" s="12" t="s">
        <v>1741</v>
      </c>
      <c r="EU70" s="13"/>
      <c r="EV70" s="13"/>
      <c r="EW70" s="13"/>
      <c r="EX70" s="13" t="s">
        <v>3960</v>
      </c>
      <c r="EY70" s="13" t="s">
        <v>3961</v>
      </c>
      <c r="EZ70" s="13" t="s">
        <v>3962</v>
      </c>
      <c r="FA70" s="13"/>
      <c r="FB70" s="13"/>
      <c r="FC70" s="13"/>
      <c r="FD70" s="13"/>
      <c r="FE70" s="13"/>
      <c r="FF70" s="13" t="s">
        <v>112</v>
      </c>
      <c r="FG70" s="13"/>
      <c r="FH70" s="13" t="s">
        <v>403</v>
      </c>
      <c r="FJ70" s="13" t="s">
        <v>3963</v>
      </c>
      <c r="FK70" s="13"/>
      <c r="FL70" s="13"/>
      <c r="FM70" s="13"/>
      <c r="FN70" s="13"/>
      <c r="FO70" s="13"/>
      <c r="FP70" s="13"/>
      <c r="FQ70" s="13"/>
      <c r="FR70" s="13"/>
      <c r="FS70" s="11" t="s">
        <v>3964</v>
      </c>
      <c r="FT70" s="13"/>
      <c r="FU70" s="13"/>
      <c r="FV70" s="13"/>
      <c r="FW70" s="13"/>
      <c r="FX70" s="13" t="s">
        <v>77</v>
      </c>
      <c r="FY70" s="13"/>
      <c r="FZ70" s="13"/>
      <c r="GA70" s="13" t="s">
        <v>407</v>
      </c>
      <c r="GB70" s="13"/>
      <c r="GC70" s="13"/>
      <c r="GD70" s="13"/>
      <c r="GE70" s="13" t="s">
        <v>3965</v>
      </c>
      <c r="GF70" s="13"/>
      <c r="GG70" s="13"/>
      <c r="GH70" s="13"/>
      <c r="GI70" s="13"/>
      <c r="GJ70" s="13"/>
      <c r="GK70" s="13"/>
      <c r="GL70" s="13" t="s">
        <v>456</v>
      </c>
      <c r="GM70" s="13"/>
      <c r="GN70" s="11" t="s">
        <v>3966</v>
      </c>
      <c r="GO70" s="13" t="s">
        <v>3967</v>
      </c>
      <c r="GP70" s="13" t="s">
        <v>408</v>
      </c>
      <c r="GQ70" s="13" t="s">
        <v>3968</v>
      </c>
      <c r="GR70" s="13"/>
      <c r="GS70" s="13"/>
      <c r="GT70" s="13" t="s">
        <v>3969</v>
      </c>
      <c r="GU70" s="13"/>
      <c r="GV70" s="13"/>
      <c r="GW70" s="13"/>
      <c r="GX70" s="13"/>
      <c r="GY70" s="13"/>
      <c r="GZ70" s="13" t="s">
        <v>409</v>
      </c>
      <c r="HA70" s="13"/>
      <c r="HB70" s="13"/>
      <c r="HC70" s="13"/>
      <c r="HD70" s="13"/>
      <c r="HE70" s="13"/>
      <c r="HF70" s="13"/>
      <c r="HG70" s="13" t="s">
        <v>3970</v>
      </c>
      <c r="HH70" s="13" t="s">
        <v>408</v>
      </c>
      <c r="HI70" s="13"/>
      <c r="HJ70" s="13"/>
      <c r="HK70" s="13"/>
      <c r="HL70" s="13"/>
      <c r="HM70" s="13"/>
      <c r="HN70" s="13" t="s">
        <v>3971</v>
      </c>
      <c r="HO70" s="13"/>
      <c r="HP70" s="13"/>
      <c r="HQ70" s="13"/>
      <c r="HS70" s="13"/>
      <c r="HT70" s="13" t="s">
        <v>833</v>
      </c>
      <c r="HU70" s="13"/>
      <c r="HV70" s="13"/>
      <c r="HW70" s="13" t="s">
        <v>412</v>
      </c>
      <c r="HX70" s="13"/>
      <c r="HY70" s="13"/>
      <c r="HZ70" s="13" t="s">
        <v>3972</v>
      </c>
      <c r="IA70" s="13"/>
      <c r="IB70" s="13"/>
      <c r="IC70" s="13"/>
      <c r="ID70" s="13"/>
      <c r="IE70" s="13"/>
      <c r="IF70" s="13"/>
      <c r="IG70" s="13" t="s">
        <v>3685</v>
      </c>
      <c r="IH70" s="13"/>
      <c r="II70" s="13"/>
      <c r="IJ70" s="13"/>
      <c r="IK70" s="13"/>
      <c r="IL70" s="13" t="s">
        <v>853</v>
      </c>
      <c r="IM70" s="13" t="s">
        <v>3973</v>
      </c>
      <c r="IN70" s="13"/>
      <c r="IO70" s="13"/>
      <c r="IP70" s="13"/>
      <c r="IQ70" s="13"/>
      <c r="IR70" s="13"/>
      <c r="IS70" s="13"/>
      <c r="IT70" s="13"/>
      <c r="IU70" s="13"/>
      <c r="IV70" s="13"/>
      <c r="IW70" s="13"/>
      <c r="IX70" s="13"/>
      <c r="IY70" s="13"/>
      <c r="IZ70" s="13"/>
      <c r="JA70" s="13"/>
      <c r="JB70" s="13"/>
      <c r="JC70" s="13"/>
      <c r="JD70" s="13"/>
      <c r="JE70" s="13"/>
      <c r="JF70" s="13"/>
      <c r="JG70" s="13"/>
      <c r="JH70" s="13"/>
      <c r="JI70" s="13"/>
      <c r="JJ70" s="13"/>
      <c r="JK70" s="13"/>
      <c r="JL70" s="13" t="s">
        <v>3974</v>
      </c>
      <c r="JM70" s="13"/>
      <c r="JN70" s="13"/>
      <c r="JO70" s="13" t="s">
        <v>3975</v>
      </c>
      <c r="JP70" s="13"/>
      <c r="JQ70" s="13"/>
      <c r="JR70" s="13"/>
      <c r="JS70" s="13"/>
      <c r="JT70" s="13"/>
      <c r="JU70" s="13" t="s">
        <v>3976</v>
      </c>
      <c r="JV70" s="13"/>
      <c r="JW70" s="13" t="s">
        <v>3977</v>
      </c>
      <c r="JX70" s="13"/>
      <c r="JY70" s="13" t="s">
        <v>3978</v>
      </c>
      <c r="JZ70" s="13" t="s">
        <v>78</v>
      </c>
      <c r="KA70" s="13"/>
      <c r="KB70" s="13"/>
      <c r="KC70" s="13"/>
      <c r="KD70" s="13"/>
      <c r="KE70" s="13"/>
      <c r="KF70" s="13"/>
      <c r="KG70" s="13"/>
      <c r="KH70" s="13"/>
      <c r="KI70" s="13"/>
      <c r="KJ70" s="13" t="s">
        <v>3979</v>
      </c>
      <c r="KK70" s="13"/>
      <c r="KL70" s="13"/>
      <c r="KM70" s="13"/>
      <c r="KN70" s="13"/>
      <c r="KO70" s="13"/>
      <c r="KP70" s="13"/>
      <c r="KQ70" s="13"/>
      <c r="KR70" s="13" t="s">
        <v>3980</v>
      </c>
      <c r="KS70" s="13"/>
      <c r="KT70" s="13" t="s">
        <v>3981</v>
      </c>
      <c r="KU70" s="13"/>
      <c r="KV70" s="13"/>
      <c r="KW70" s="13"/>
      <c r="KX70" s="13"/>
      <c r="KY70" s="13"/>
      <c r="KZ70" s="13"/>
      <c r="LA70" s="13"/>
      <c r="LB70" s="13"/>
      <c r="LC70" s="13"/>
      <c r="LD70" s="13"/>
      <c r="LE70" s="13"/>
      <c r="LF70" s="13"/>
      <c r="LG70" s="13"/>
      <c r="LH70" s="13" t="s">
        <v>3982</v>
      </c>
      <c r="LI70" s="13"/>
      <c r="LJ70" s="13" t="n">
        <f aca="false">17853</f>
        <v>17853</v>
      </c>
      <c r="LK70" s="13"/>
      <c r="LL70" s="13"/>
      <c r="LM70" s="13"/>
      <c r="LN70" s="13" t="s">
        <v>3983</v>
      </c>
      <c r="LO70" s="13"/>
      <c r="LP70" s="13"/>
      <c r="LQ70" s="13"/>
      <c r="LR70" s="13"/>
      <c r="LS70" s="13"/>
      <c r="LT70" s="13"/>
      <c r="LU70" s="13"/>
      <c r="LV70" s="13"/>
      <c r="LW70" s="13"/>
      <c r="LX70" s="13"/>
      <c r="LY70" s="13"/>
      <c r="LZ70" s="13" t="s">
        <v>417</v>
      </c>
      <c r="MA70" s="13" t="s">
        <v>418</v>
      </c>
      <c r="MB70" s="13" t="s">
        <v>3984</v>
      </c>
      <c r="MC70" s="13"/>
      <c r="MD70" s="13" t="s">
        <v>3985</v>
      </c>
      <c r="ME70" s="13"/>
      <c r="MF70" s="13" t="s">
        <v>710</v>
      </c>
      <c r="MH70" s="11" t="s">
        <v>3986</v>
      </c>
      <c r="MI70" s="13"/>
      <c r="MJ70" s="13"/>
      <c r="MK70" s="13"/>
      <c r="ML70" s="13"/>
      <c r="MM70" s="13"/>
      <c r="MN70" s="13" t="s">
        <v>3987</v>
      </c>
      <c r="MO70" s="13" t="s">
        <v>3988</v>
      </c>
      <c r="MP70" s="13"/>
      <c r="MQ70" s="13"/>
      <c r="MR70" s="13" t="s">
        <v>681</v>
      </c>
      <c r="MS70" s="13"/>
      <c r="MT70" s="13"/>
      <c r="MU70" s="13"/>
      <c r="MV70" s="13"/>
      <c r="MW70" s="13"/>
      <c r="MX70" s="13"/>
      <c r="MY70" s="13" t="s">
        <v>3021</v>
      </c>
      <c r="MZ70" s="13"/>
      <c r="NA70" s="13"/>
      <c r="NB70" s="13"/>
      <c r="NC70" s="13"/>
      <c r="ND70" s="13"/>
      <c r="NE70" s="13"/>
      <c r="NF70" s="13"/>
      <c r="NG70" s="13"/>
      <c r="NH70" s="13"/>
      <c r="NI70" s="13"/>
      <c r="NJ70" s="13" t="s">
        <v>407</v>
      </c>
      <c r="NK70" s="13" t="s">
        <v>3989</v>
      </c>
      <c r="NL70" s="13"/>
      <c r="NM70" s="13"/>
      <c r="NN70" s="13"/>
      <c r="NO70" s="13"/>
      <c r="NP70" s="13" t="s">
        <v>408</v>
      </c>
      <c r="NQ70" s="13"/>
      <c r="NR70" s="13"/>
      <c r="NS70" s="13"/>
      <c r="NT70" s="13"/>
      <c r="NU70" s="13"/>
      <c r="NV70" s="13"/>
      <c r="NW70" s="13"/>
      <c r="NX70" s="13" t="s">
        <v>472</v>
      </c>
      <c r="NY70" s="13" t="e">
        <f aca="false">y 8553</f>
        <v>#VALUE!</v>
      </c>
      <c r="NZ70" s="13" t="s">
        <v>429</v>
      </c>
      <c r="OA70" s="13"/>
      <c r="OB70" s="13" t="s">
        <v>3990</v>
      </c>
      <c r="OC70" s="13" t="s">
        <v>3991</v>
      </c>
      <c r="OD70" s="13"/>
      <c r="OE70" s="13"/>
      <c r="OF70" s="13"/>
      <c r="OG70" s="13"/>
      <c r="OH70" s="13"/>
      <c r="OJ70" s="13"/>
      <c r="OK70" s="13"/>
      <c r="OL70" s="13"/>
      <c r="OM70" s="13"/>
    </row>
    <row r="71" customFormat="false" ht="14.25" hidden="false" customHeight="true" outlineLevel="0" collapsed="false">
      <c r="A71" s="13" t="s">
        <v>3992</v>
      </c>
      <c r="B71" s="13" t="s">
        <v>360</v>
      </c>
      <c r="C71" s="13" t="s">
        <v>3993</v>
      </c>
      <c r="D71" s="13" t="s">
        <v>3994</v>
      </c>
      <c r="E71" s="13" t="s">
        <v>3995</v>
      </c>
      <c r="F71" s="13" t="s">
        <v>360</v>
      </c>
      <c r="G71" s="13"/>
      <c r="H71" s="13"/>
      <c r="I71" s="13"/>
      <c r="J71" s="13"/>
      <c r="K71" s="13"/>
      <c r="L71" s="13"/>
      <c r="M71" s="13"/>
      <c r="N71" s="13"/>
      <c r="O71" s="13"/>
      <c r="P71" s="13"/>
      <c r="R71" s="13" t="s">
        <v>370</v>
      </c>
      <c r="S71" s="13"/>
      <c r="T71" s="13" t="s">
        <v>371</v>
      </c>
      <c r="U71" s="13"/>
      <c r="V71" s="13"/>
      <c r="W71" s="13"/>
      <c r="X71" s="13"/>
      <c r="Y71" s="13"/>
      <c r="Z71" s="13"/>
      <c r="AA71" s="13"/>
      <c r="AB71" s="13"/>
      <c r="AC71" s="13"/>
      <c r="AD71" s="13"/>
      <c r="AE71" s="11" t="s">
        <v>435</v>
      </c>
      <c r="AF71" s="11" t="s">
        <v>3996</v>
      </c>
      <c r="AG71" s="11" t="s">
        <v>3997</v>
      </c>
      <c r="AH71" s="13"/>
      <c r="AI71" s="11" t="s">
        <v>3998</v>
      </c>
      <c r="AJ71" s="11" t="s">
        <v>3999</v>
      </c>
      <c r="AK71" s="11" t="s">
        <v>4000</v>
      </c>
      <c r="AL71" s="11" t="s">
        <v>4001</v>
      </c>
      <c r="AM71" s="11" t="s">
        <v>4002</v>
      </c>
      <c r="AN71" s="11" t="s">
        <v>4003</v>
      </c>
      <c r="AO71" s="11" t="s">
        <v>4004</v>
      </c>
      <c r="AP71" s="13"/>
      <c r="AQ71" s="13" t="s">
        <v>4005</v>
      </c>
      <c r="AR71" s="13"/>
      <c r="AS71" s="13" t="s">
        <v>4006</v>
      </c>
      <c r="AT71" s="11" t="s">
        <v>4007</v>
      </c>
      <c r="AU71" s="11" t="s">
        <v>4008</v>
      </c>
      <c r="AV71" s="13"/>
      <c r="AW71" s="11" t="s">
        <v>4009</v>
      </c>
      <c r="AX71" s="11" t="s">
        <v>4010</v>
      </c>
      <c r="AY71" s="13" t="s">
        <v>437</v>
      </c>
      <c r="AZ71" s="13" t="s">
        <v>4011</v>
      </c>
      <c r="BA71" s="13" t="s">
        <v>4012</v>
      </c>
      <c r="BB71" s="13" t="s">
        <v>4013</v>
      </c>
      <c r="BD71" s="13"/>
      <c r="BE71" s="13"/>
      <c r="BF71" s="13"/>
      <c r="BG71" s="11" t="s">
        <v>4014</v>
      </c>
      <c r="BH71" s="13" t="s">
        <v>4015</v>
      </c>
      <c r="BI71" s="13"/>
      <c r="BJ71" s="13"/>
      <c r="BK71" s="13"/>
      <c r="BL71" s="13"/>
      <c r="BM71" s="13"/>
      <c r="BN71" s="13"/>
      <c r="BO71" s="13"/>
      <c r="BP71" s="13"/>
      <c r="BQ71" s="13" t="s">
        <v>360</v>
      </c>
      <c r="BR71" s="13" t="s">
        <v>360</v>
      </c>
      <c r="BS71" s="13"/>
      <c r="BT71" s="13"/>
      <c r="BU71" s="13" t="s">
        <v>360</v>
      </c>
      <c r="BV71" s="13" t="s">
        <v>360</v>
      </c>
      <c r="BW71" s="13" t="s">
        <v>360</v>
      </c>
      <c r="BX71" s="13"/>
      <c r="BY71" s="13"/>
      <c r="BZ71" s="13"/>
      <c r="CA71" s="13"/>
      <c r="CB71" s="13"/>
      <c r="CC71" s="13"/>
      <c r="CD71" s="13"/>
      <c r="CE71" s="13"/>
      <c r="CF71" s="13" t="s">
        <v>941</v>
      </c>
      <c r="CG71" s="13"/>
      <c r="CH71" s="13"/>
      <c r="CI71" s="13"/>
      <c r="CJ71" s="13"/>
      <c r="CK71" s="13"/>
      <c r="CL71" s="13"/>
      <c r="CM71" s="13"/>
      <c r="CN71" s="13"/>
      <c r="CO71" s="13"/>
      <c r="CP71" s="13"/>
      <c r="CQ71" s="13"/>
      <c r="CR71" s="13"/>
      <c r="CS71" s="13" t="s">
        <v>392</v>
      </c>
      <c r="CT71" s="13"/>
      <c r="CU71" s="13"/>
      <c r="CV71" s="13"/>
      <c r="CW71" s="13"/>
      <c r="CY71" s="13"/>
      <c r="CZ71" s="13"/>
      <c r="DA71" s="13"/>
      <c r="DB71" s="13" t="s">
        <v>4016</v>
      </c>
      <c r="DC71" s="11" t="s">
        <v>4017</v>
      </c>
      <c r="DD71" s="13" t="s">
        <v>4018</v>
      </c>
      <c r="DE71" s="13"/>
      <c r="DF71" s="13"/>
      <c r="DG71" s="13"/>
      <c r="DH71" s="13"/>
      <c r="DI71" s="13"/>
      <c r="DJ71" s="13"/>
      <c r="DK71" s="13"/>
      <c r="DL71" s="13"/>
      <c r="DM71" s="13"/>
      <c r="DN71" s="13"/>
      <c r="DO71" s="13"/>
      <c r="DP71" s="13" t="s">
        <v>1162</v>
      </c>
      <c r="DQ71" s="13" t="s">
        <v>516</v>
      </c>
      <c r="DR71" s="13"/>
      <c r="DS71" s="13"/>
      <c r="DT71" s="13"/>
      <c r="DU71" s="13"/>
      <c r="DV71" s="13"/>
      <c r="DW71" s="13"/>
      <c r="DX71" s="13"/>
      <c r="DY71" s="13"/>
      <c r="DZ71" s="13"/>
      <c r="EA71" s="13"/>
      <c r="EB71" s="13"/>
      <c r="EC71" s="13"/>
      <c r="ED71" s="13"/>
      <c r="EE71" s="13"/>
      <c r="EF71" s="13"/>
      <c r="EG71" s="13"/>
      <c r="EH71" s="13"/>
      <c r="EI71" s="13"/>
      <c r="EJ71" s="13"/>
      <c r="EK71" s="13"/>
      <c r="EL71" s="13"/>
      <c r="EM71" s="13" t="s">
        <v>491</v>
      </c>
      <c r="EN71" s="13" t="s">
        <v>400</v>
      </c>
      <c r="EO71" s="13" t="s">
        <v>4019</v>
      </c>
      <c r="EP71" s="13"/>
      <c r="EQ71" s="13"/>
      <c r="ER71" s="13"/>
      <c r="ES71" s="11" t="s">
        <v>4020</v>
      </c>
      <c r="ET71" s="13" t="s">
        <v>807</v>
      </c>
      <c r="EU71" s="12" t="s">
        <v>4021</v>
      </c>
      <c r="EV71" s="13"/>
      <c r="EW71" s="13"/>
      <c r="EX71" s="13"/>
      <c r="EY71" s="13"/>
      <c r="EZ71" s="13"/>
      <c r="FA71" s="13"/>
      <c r="FB71" s="13"/>
      <c r="FC71" s="13"/>
      <c r="FD71" s="13"/>
      <c r="FE71" s="13"/>
      <c r="FF71" s="13" t="s">
        <v>112</v>
      </c>
      <c r="FG71" s="13"/>
      <c r="FH71" s="13" t="s">
        <v>403</v>
      </c>
      <c r="FJ71" s="13" t="s">
        <v>704</v>
      </c>
      <c r="FK71" s="13"/>
      <c r="FL71" s="13"/>
      <c r="FM71" s="13"/>
      <c r="FN71" s="13"/>
      <c r="FO71" s="13" t="s">
        <v>4022</v>
      </c>
      <c r="FP71" s="13" t="s">
        <v>4023</v>
      </c>
      <c r="FQ71" s="13"/>
      <c r="FR71" s="13"/>
      <c r="FS71" s="13" t="s">
        <v>4024</v>
      </c>
      <c r="FT71" s="13"/>
      <c r="FU71" s="13"/>
      <c r="FV71" s="13"/>
      <c r="FW71" s="13"/>
      <c r="FX71" s="13" t="s">
        <v>77</v>
      </c>
      <c r="FY71" s="13"/>
      <c r="FZ71" s="13" t="s">
        <v>4025</v>
      </c>
      <c r="GA71" s="13" t="s">
        <v>614</v>
      </c>
      <c r="GB71" s="13"/>
      <c r="GC71" s="13"/>
      <c r="GD71" s="13"/>
      <c r="GE71" s="13"/>
      <c r="GF71" s="13"/>
      <c r="GG71" s="13" t="s">
        <v>4026</v>
      </c>
      <c r="GH71" s="13"/>
      <c r="GI71" s="13"/>
      <c r="GJ71" s="13"/>
      <c r="GK71" s="13" t="s">
        <v>4027</v>
      </c>
      <c r="GL71" s="13" t="s">
        <v>407</v>
      </c>
      <c r="GM71" s="13"/>
      <c r="GN71" s="13"/>
      <c r="GO71" s="13" t="s">
        <v>4028</v>
      </c>
      <c r="GP71" s="13" t="s">
        <v>408</v>
      </c>
      <c r="GQ71" s="13" t="s">
        <v>4029</v>
      </c>
      <c r="GR71" s="13"/>
      <c r="GS71" s="13"/>
      <c r="GT71" s="13"/>
      <c r="GU71" s="13"/>
      <c r="GV71" s="13"/>
      <c r="GW71" s="13" t="s">
        <v>4030</v>
      </c>
      <c r="GX71" s="13"/>
      <c r="GY71" s="13"/>
      <c r="GZ71" s="13" t="s">
        <v>409</v>
      </c>
      <c r="HA71" s="13"/>
      <c r="HB71" s="13"/>
      <c r="HC71" s="13" t="s">
        <v>4031</v>
      </c>
      <c r="HD71" s="13"/>
      <c r="HE71" s="13"/>
      <c r="HF71" s="13"/>
      <c r="HG71" s="13"/>
      <c r="HH71" s="13" t="s">
        <v>815</v>
      </c>
      <c r="HI71" s="13" t="s">
        <v>4032</v>
      </c>
      <c r="HJ71" s="13" t="s">
        <v>4033</v>
      </c>
      <c r="HK71" s="13"/>
      <c r="HL71" s="13"/>
      <c r="HM71" s="13"/>
      <c r="HN71" s="13"/>
      <c r="HO71" s="13"/>
      <c r="HP71" s="13"/>
      <c r="HQ71" s="13"/>
      <c r="HS71" s="13"/>
      <c r="HT71" s="13" t="s">
        <v>4034</v>
      </c>
      <c r="HU71" s="13"/>
      <c r="HV71" s="13"/>
      <c r="HW71" s="13" t="s">
        <v>412</v>
      </c>
      <c r="HX71" s="13"/>
      <c r="HY71" s="13" t="s">
        <v>65</v>
      </c>
      <c r="HZ71" s="13" t="s">
        <v>4035</v>
      </c>
      <c r="IA71" s="13"/>
      <c r="IB71" s="13" t="s">
        <v>3022</v>
      </c>
      <c r="IC71" s="13" t="s">
        <v>4036</v>
      </c>
      <c r="ID71" s="13"/>
      <c r="IE71" s="13"/>
      <c r="IF71" s="13"/>
      <c r="IG71" s="13"/>
      <c r="IH71" s="13" t="s">
        <v>4037</v>
      </c>
      <c r="II71" s="13"/>
      <c r="IJ71" s="13"/>
      <c r="IK71" s="13"/>
      <c r="IL71" s="13"/>
      <c r="IM71" s="13"/>
      <c r="IN71" s="13"/>
      <c r="IO71" s="13" t="s">
        <v>79</v>
      </c>
      <c r="IP71" s="13"/>
      <c r="IQ71" s="13" t="s">
        <v>4038</v>
      </c>
      <c r="IR71" s="13"/>
      <c r="IS71" s="13"/>
      <c r="IT71" s="13" t="s">
        <v>4039</v>
      </c>
      <c r="IU71" s="13"/>
      <c r="IV71" s="13"/>
      <c r="IW71" s="13"/>
      <c r="IX71" s="13"/>
      <c r="IY71" s="13"/>
      <c r="IZ71" s="13"/>
      <c r="JA71" s="13"/>
      <c r="JB71" s="13"/>
      <c r="JC71" s="13"/>
      <c r="JD71" s="13"/>
      <c r="JE71" s="13"/>
      <c r="JF71" s="13"/>
      <c r="JG71" s="13"/>
      <c r="JH71" s="13"/>
      <c r="JI71" s="13" t="s">
        <v>4040</v>
      </c>
      <c r="JJ71" s="13"/>
      <c r="JK71" s="13" t="s">
        <v>4041</v>
      </c>
      <c r="JL71" s="13"/>
      <c r="JM71" s="13"/>
      <c r="JN71" s="13" t="s">
        <v>919</v>
      </c>
      <c r="JO71" s="13"/>
      <c r="JP71" s="13" t="s">
        <v>4042</v>
      </c>
      <c r="JQ71" s="13"/>
      <c r="JR71" s="13"/>
      <c r="JS71" s="13" t="s">
        <v>4043</v>
      </c>
      <c r="JT71" s="13"/>
      <c r="JU71" s="13" t="s">
        <v>822</v>
      </c>
      <c r="JV71" s="13"/>
      <c r="JW71" s="13"/>
      <c r="JX71" s="13"/>
      <c r="JY71" s="13" t="s">
        <v>3792</v>
      </c>
      <c r="JZ71" s="13" t="s">
        <v>78</v>
      </c>
      <c r="KA71" s="13"/>
      <c r="KB71" s="13" t="s">
        <v>4044</v>
      </c>
      <c r="KC71" s="13"/>
      <c r="KD71" s="13"/>
      <c r="KE71" s="13"/>
      <c r="KF71" s="13"/>
      <c r="KG71" s="13"/>
      <c r="KH71" s="13" t="s">
        <v>4045</v>
      </c>
      <c r="KI71" s="13"/>
      <c r="KJ71" s="13"/>
      <c r="KK71" s="13"/>
      <c r="KL71" s="13"/>
      <c r="KM71" s="13"/>
      <c r="KN71" s="13"/>
      <c r="KO71" s="13"/>
      <c r="KP71" s="13" t="s">
        <v>4046</v>
      </c>
      <c r="KQ71" s="13"/>
      <c r="KR71" s="13"/>
      <c r="KS71" s="13"/>
      <c r="KT71" s="13"/>
      <c r="KU71" s="13"/>
      <c r="KV71" s="13"/>
      <c r="KW71" s="13"/>
      <c r="KX71" s="13" t="s">
        <v>4047</v>
      </c>
      <c r="KY71" s="13"/>
      <c r="KZ71" s="13"/>
      <c r="LA71" s="13"/>
      <c r="LB71" s="13"/>
      <c r="LC71" s="13"/>
      <c r="LD71" s="13"/>
      <c r="LE71" s="13"/>
      <c r="LF71" s="11" t="s">
        <v>4048</v>
      </c>
      <c r="LG71" s="13"/>
      <c r="LH71" s="13"/>
      <c r="LI71" s="13"/>
      <c r="LJ71" s="13"/>
      <c r="LK71" s="13"/>
      <c r="LL71" s="13" t="s">
        <v>4049</v>
      </c>
      <c r="LM71" s="13" t="s">
        <v>472</v>
      </c>
      <c r="LN71" s="13" t="s">
        <v>4050</v>
      </c>
      <c r="LO71" s="13"/>
      <c r="LP71" s="13"/>
      <c r="LQ71" s="13"/>
      <c r="LR71" s="13"/>
      <c r="LS71" s="13"/>
      <c r="LT71" s="13" t="s">
        <v>4051</v>
      </c>
      <c r="LU71" s="13"/>
      <c r="LV71" s="13"/>
      <c r="LW71" s="13"/>
      <c r="LX71" s="13" t="s">
        <v>4052</v>
      </c>
      <c r="LY71" s="13" t="s">
        <v>4053</v>
      </c>
      <c r="LZ71" s="13" t="s">
        <v>879</v>
      </c>
      <c r="MA71" s="13" t="s">
        <v>503</v>
      </c>
      <c r="MB71" s="13"/>
      <c r="MC71" s="13" t="s">
        <v>4054</v>
      </c>
      <c r="MD71" s="13"/>
      <c r="ME71" s="13"/>
      <c r="MF71" s="13" t="s">
        <v>709</v>
      </c>
      <c r="MH71" s="13" t="s">
        <v>4055</v>
      </c>
      <c r="MI71" s="13"/>
      <c r="MJ71" s="13" t="s">
        <v>4056</v>
      </c>
      <c r="MK71" s="13" t="s">
        <v>611</v>
      </c>
      <c r="ML71" s="13"/>
      <c r="MM71" s="13"/>
      <c r="MN71" s="13" t="s">
        <v>709</v>
      </c>
      <c r="MO71" s="13"/>
      <c r="MP71" s="13"/>
      <c r="MQ71" s="13"/>
      <c r="MR71" s="13" t="s">
        <v>466</v>
      </c>
      <c r="MS71" s="13"/>
      <c r="MT71" s="13"/>
      <c r="MU71" s="13"/>
      <c r="MV71" s="13"/>
      <c r="MW71" s="13"/>
      <c r="MX71" s="13"/>
      <c r="MY71" s="13" t="s">
        <v>4057</v>
      </c>
      <c r="MZ71" s="13"/>
      <c r="NA71" s="13"/>
      <c r="NB71" s="13"/>
      <c r="NC71" s="13"/>
      <c r="ND71" s="13"/>
      <c r="NE71" s="13"/>
      <c r="NF71" s="13"/>
      <c r="NG71" s="13"/>
      <c r="NH71" s="13"/>
      <c r="NI71" s="11" t="s">
        <v>4058</v>
      </c>
      <c r="NJ71" s="13" t="s">
        <v>407</v>
      </c>
      <c r="NK71" s="12" t="s">
        <v>4059</v>
      </c>
      <c r="NL71" s="13"/>
      <c r="NM71" s="13"/>
      <c r="NN71" s="13"/>
      <c r="NO71" s="13"/>
      <c r="NP71" s="13" t="s">
        <v>408</v>
      </c>
      <c r="NQ71" s="13"/>
      <c r="NR71" s="13"/>
      <c r="NS71" s="13"/>
      <c r="NT71" s="13"/>
      <c r="NU71" s="13"/>
      <c r="NV71" s="13" t="s">
        <v>3380</v>
      </c>
      <c r="NW71" s="13"/>
      <c r="NX71" s="13" t="s">
        <v>472</v>
      </c>
      <c r="NY71" s="13" t="s">
        <v>428</v>
      </c>
      <c r="NZ71" s="13" t="s">
        <v>429</v>
      </c>
      <c r="OA71" s="13"/>
      <c r="OB71" s="13"/>
      <c r="OC71" s="13"/>
      <c r="OD71" s="13"/>
      <c r="OE71" s="13" t="s">
        <v>4060</v>
      </c>
      <c r="OF71" s="13"/>
      <c r="OG71" s="13"/>
      <c r="OH71" s="13"/>
      <c r="OJ71" s="13"/>
      <c r="OK71" s="13"/>
      <c r="OL71" s="13"/>
      <c r="OM71" s="13"/>
    </row>
    <row r="72" customFormat="false" ht="14.25" hidden="false" customHeight="true" outlineLevel="0" collapsed="false">
      <c r="A72" s="13" t="s">
        <v>1614</v>
      </c>
      <c r="B72" s="13" t="s">
        <v>360</v>
      </c>
      <c r="C72" s="13" t="s">
        <v>4061</v>
      </c>
      <c r="D72" s="13" t="s">
        <v>4062</v>
      </c>
      <c r="E72" s="13" t="s">
        <v>4063</v>
      </c>
      <c r="F72" s="13" t="s">
        <v>4064</v>
      </c>
      <c r="G72" s="11" t="s">
        <v>4065</v>
      </c>
      <c r="H72" s="13" t="e">
        <f aca="false">du part</f>
        <v>#VALUE!</v>
      </c>
      <c r="I72" s="13" t="s">
        <v>4066</v>
      </c>
      <c r="J72" s="13" t="s">
        <v>4067</v>
      </c>
      <c r="K72" s="13"/>
      <c r="L72" s="13" t="s">
        <v>2630</v>
      </c>
      <c r="M72" s="13"/>
      <c r="N72" s="13"/>
      <c r="O72" s="13"/>
      <c r="P72" s="13"/>
      <c r="R72" s="13" t="s">
        <v>568</v>
      </c>
      <c r="S72" s="13"/>
      <c r="T72" s="13" t="s">
        <v>371</v>
      </c>
      <c r="U72" s="13"/>
      <c r="V72" s="13"/>
      <c r="W72" s="13"/>
      <c r="X72" s="13"/>
      <c r="Y72" s="13"/>
      <c r="Z72" s="13"/>
      <c r="AA72" s="13"/>
      <c r="AB72" s="13"/>
      <c r="AC72" s="13"/>
      <c r="AD72" s="13"/>
      <c r="AE72" s="11" t="s">
        <v>372</v>
      </c>
      <c r="AF72" s="11" t="s">
        <v>4068</v>
      </c>
      <c r="AG72" s="11" t="s">
        <v>4069</v>
      </c>
      <c r="AH72" s="13" t="s">
        <v>4070</v>
      </c>
      <c r="AI72" s="11" t="s">
        <v>4071</v>
      </c>
      <c r="AJ72" s="11" t="s">
        <v>4072</v>
      </c>
      <c r="AK72" s="13" t="s">
        <v>437</v>
      </c>
      <c r="AL72" s="11" t="s">
        <v>4073</v>
      </c>
      <c r="AM72" s="11" t="s">
        <v>4074</v>
      </c>
      <c r="AN72" s="11" t="s">
        <v>4075</v>
      </c>
      <c r="AO72" s="11" t="s">
        <v>4076</v>
      </c>
      <c r="AP72" s="13"/>
      <c r="AQ72" s="13" t="s">
        <v>4077</v>
      </c>
      <c r="AR72" s="13"/>
      <c r="AS72" s="13" t="s">
        <v>4078</v>
      </c>
      <c r="AT72" s="11" t="s">
        <v>4079</v>
      </c>
      <c r="AU72" s="11" t="s">
        <v>374</v>
      </c>
      <c r="AV72" s="13"/>
      <c r="AW72" s="11" t="s">
        <v>4080</v>
      </c>
      <c r="AX72" s="13" t="s">
        <v>4081</v>
      </c>
      <c r="AY72" s="13" t="s">
        <v>437</v>
      </c>
      <c r="AZ72" s="13" t="s">
        <v>2904</v>
      </c>
      <c r="BA72" s="11" t="s">
        <v>4082</v>
      </c>
      <c r="BB72" s="11" t="s">
        <v>4083</v>
      </c>
      <c r="BD72" s="11" t="s">
        <v>4084</v>
      </c>
      <c r="BE72" s="11" t="s">
        <v>4085</v>
      </c>
      <c r="BF72" s="13"/>
      <c r="BG72" s="11" t="s">
        <v>4086</v>
      </c>
      <c r="BH72" s="13" t="s">
        <v>2837</v>
      </c>
      <c r="BI72" s="13"/>
      <c r="BJ72" s="13" t="s">
        <v>853</v>
      </c>
      <c r="BK72" s="13" t="s">
        <v>1242</v>
      </c>
      <c r="BL72" s="13"/>
      <c r="BM72" s="13"/>
      <c r="BN72" s="13"/>
      <c r="BO72" s="13"/>
      <c r="BP72" s="13"/>
      <c r="BQ72" s="13" t="s">
        <v>4087</v>
      </c>
      <c r="BR72" s="13" t="s">
        <v>360</v>
      </c>
      <c r="BS72" s="13" t="s">
        <v>4088</v>
      </c>
      <c r="BT72" s="13" t="s">
        <v>472</v>
      </c>
      <c r="BU72" s="13" t="s">
        <v>1039</v>
      </c>
      <c r="BV72" s="13" t="s">
        <v>360</v>
      </c>
      <c r="BW72" s="13" t="s">
        <v>360</v>
      </c>
      <c r="BX72" s="13"/>
      <c r="BY72" s="13"/>
      <c r="BZ72" s="13"/>
      <c r="CA72" s="13"/>
      <c r="CB72" s="13"/>
      <c r="CC72" s="13"/>
      <c r="CD72" s="13"/>
      <c r="CE72" s="13"/>
      <c r="CF72" s="13" t="s">
        <v>77</v>
      </c>
      <c r="CG72" s="13"/>
      <c r="CH72" s="13"/>
      <c r="CI72" s="13"/>
      <c r="CJ72" s="13"/>
      <c r="CK72" s="13"/>
      <c r="CL72" s="13"/>
      <c r="CM72" s="13"/>
      <c r="CN72" s="13"/>
      <c r="CO72" s="13"/>
      <c r="CP72" s="13"/>
      <c r="CQ72" s="13"/>
      <c r="CR72" s="13"/>
      <c r="CS72" s="11" t="s">
        <v>4089</v>
      </c>
      <c r="CT72" s="13"/>
      <c r="CU72" s="13" t="s">
        <v>600</v>
      </c>
      <c r="CV72" s="13"/>
      <c r="CW72" s="13"/>
      <c r="CY72" s="13" t="s">
        <v>4090</v>
      </c>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2" t="s">
        <v>2336</v>
      </c>
      <c r="DX72" s="13"/>
      <c r="DY72" s="13"/>
      <c r="DZ72" s="13"/>
      <c r="EA72" s="13"/>
      <c r="EB72" s="13"/>
      <c r="EC72" s="13"/>
      <c r="ED72" s="13" t="s">
        <v>458</v>
      </c>
      <c r="EE72" s="13"/>
      <c r="EF72" s="13"/>
      <c r="EG72" s="13"/>
      <c r="EH72" s="13"/>
      <c r="EI72" s="13"/>
      <c r="EJ72" s="13"/>
      <c r="EK72" s="13"/>
      <c r="EL72" s="13" t="s">
        <v>600</v>
      </c>
      <c r="EM72" s="13" t="s">
        <v>1248</v>
      </c>
      <c r="EN72" s="13" t="s">
        <v>400</v>
      </c>
      <c r="EO72" s="13" t="s">
        <v>4091</v>
      </c>
      <c r="EP72" s="13"/>
      <c r="EQ72" s="13"/>
      <c r="ER72" s="13"/>
      <c r="ES72" s="11" t="s">
        <v>4092</v>
      </c>
      <c r="ET72" s="13"/>
      <c r="EU72" s="13"/>
      <c r="EV72" s="13"/>
      <c r="EW72" s="13"/>
      <c r="EX72" s="13"/>
      <c r="EY72" s="13"/>
      <c r="EZ72" s="13"/>
      <c r="FA72" s="13"/>
      <c r="FB72" s="13"/>
      <c r="FC72" s="13"/>
      <c r="FD72" s="13"/>
      <c r="FE72" s="13"/>
      <c r="FF72" s="13" t="s">
        <v>112</v>
      </c>
      <c r="FG72" s="13"/>
      <c r="FH72" s="13" t="s">
        <v>403</v>
      </c>
      <c r="FJ72" s="13" t="s">
        <v>4093</v>
      </c>
      <c r="FK72" s="13"/>
      <c r="FL72" s="13" t="s">
        <v>4039</v>
      </c>
      <c r="FM72" s="13" t="s">
        <v>644</v>
      </c>
      <c r="FN72" s="13"/>
      <c r="FO72" s="13" t="s">
        <v>2649</v>
      </c>
      <c r="FP72" s="12" t="s">
        <v>1779</v>
      </c>
      <c r="FQ72" s="13" t="s">
        <v>4094</v>
      </c>
      <c r="FR72" s="13"/>
      <c r="FS72" s="13" t="s">
        <v>4095</v>
      </c>
      <c r="FT72" s="13" t="s">
        <v>4096</v>
      </c>
      <c r="FU72" s="13"/>
      <c r="FV72" s="13" t="s">
        <v>4097</v>
      </c>
      <c r="FW72" s="13"/>
      <c r="FX72" s="11" t="s">
        <v>4098</v>
      </c>
      <c r="FY72" s="13" t="s">
        <v>4099</v>
      </c>
      <c r="FZ72" s="13" t="n">
        <f aca="false">105</f>
        <v>105</v>
      </c>
      <c r="GA72" s="13" t="s">
        <v>407</v>
      </c>
      <c r="GB72" s="13" t="s">
        <v>4100</v>
      </c>
      <c r="GC72" s="13" t="s">
        <v>4101</v>
      </c>
      <c r="GD72" s="13"/>
      <c r="GE72" s="13" t="s">
        <v>2175</v>
      </c>
      <c r="GF72" s="13"/>
      <c r="GG72" s="13" t="s">
        <v>4102</v>
      </c>
      <c r="GH72" s="13" t="s">
        <v>2726</v>
      </c>
      <c r="GI72" s="13"/>
      <c r="GJ72" s="13" t="s">
        <v>4103</v>
      </c>
      <c r="GK72" s="13" t="s">
        <v>4104</v>
      </c>
      <c r="GL72" s="13" t="s">
        <v>407</v>
      </c>
      <c r="GM72" s="13" t="s">
        <v>4105</v>
      </c>
      <c r="GN72" s="13"/>
      <c r="GO72" s="13" t="s">
        <v>1670</v>
      </c>
      <c r="GP72" s="13" t="s">
        <v>408</v>
      </c>
      <c r="GQ72" s="13" t="s">
        <v>3503</v>
      </c>
      <c r="GR72" s="13" t="s">
        <v>919</v>
      </c>
      <c r="GS72" s="13" t="s">
        <v>1188</v>
      </c>
      <c r="GT72" s="13" t="s">
        <v>4106</v>
      </c>
      <c r="GU72" s="13"/>
      <c r="GV72" s="13" t="s">
        <v>4107</v>
      </c>
      <c r="GW72" s="13" t="s">
        <v>4108</v>
      </c>
      <c r="GX72" s="13" t="s">
        <v>638</v>
      </c>
      <c r="GY72" s="13"/>
      <c r="GZ72" s="13" t="s">
        <v>4109</v>
      </c>
      <c r="HA72" s="11" t="s">
        <v>4110</v>
      </c>
      <c r="HB72" s="13" t="s">
        <v>4111</v>
      </c>
      <c r="HC72" s="13" t="s">
        <v>4112</v>
      </c>
      <c r="HD72" s="13"/>
      <c r="HE72" s="13" t="s">
        <v>1659</v>
      </c>
      <c r="HF72" s="13" t="s">
        <v>1988</v>
      </c>
      <c r="HG72" s="13" t="s">
        <v>4113</v>
      </c>
      <c r="HH72" s="13" t="s">
        <v>614</v>
      </c>
      <c r="HI72" s="13" t="s">
        <v>3380</v>
      </c>
      <c r="HJ72" s="13" t="s">
        <v>4114</v>
      </c>
      <c r="HK72" s="13" t="s">
        <v>447</v>
      </c>
      <c r="HL72" s="13" t="s">
        <v>4115</v>
      </c>
      <c r="HM72" s="13"/>
      <c r="HN72" s="13" t="s">
        <v>1799</v>
      </c>
      <c r="HO72" s="13" t="s">
        <v>2398</v>
      </c>
      <c r="HP72" s="13"/>
      <c r="HQ72" s="13" t="s">
        <v>4116</v>
      </c>
      <c r="HS72" s="13" t="s">
        <v>4117</v>
      </c>
      <c r="HT72" s="13" t="s">
        <v>4118</v>
      </c>
      <c r="HU72" s="13"/>
      <c r="HV72" s="13" t="s">
        <v>4119</v>
      </c>
      <c r="HW72" s="13" t="s">
        <v>412</v>
      </c>
      <c r="HX72" s="13" t="s">
        <v>644</v>
      </c>
      <c r="HY72" s="13"/>
      <c r="HZ72" s="13" t="s">
        <v>2179</v>
      </c>
      <c r="IA72" s="11" t="s">
        <v>4120</v>
      </c>
      <c r="IB72" s="13"/>
      <c r="IC72" s="13" t="s">
        <v>4121</v>
      </c>
      <c r="ID72" s="11" t="s">
        <v>4122</v>
      </c>
      <c r="IE72" s="13" t="s">
        <v>640</v>
      </c>
      <c r="IF72" s="13"/>
      <c r="IG72" s="11" t="s">
        <v>4123</v>
      </c>
      <c r="IH72" s="12" t="s">
        <v>4124</v>
      </c>
      <c r="II72" s="13"/>
      <c r="IJ72" s="13" t="s">
        <v>1503</v>
      </c>
      <c r="IK72" s="13" t="s">
        <v>807</v>
      </c>
      <c r="IL72" s="13" t="s">
        <v>4125</v>
      </c>
      <c r="IM72" s="13" t="s">
        <v>4126</v>
      </c>
      <c r="IN72" s="13" t="s">
        <v>4127</v>
      </c>
      <c r="IO72" s="11" t="s">
        <v>4128</v>
      </c>
      <c r="IP72" s="13" t="s">
        <v>2858</v>
      </c>
      <c r="IQ72" s="13" t="s">
        <v>4129</v>
      </c>
      <c r="IR72" s="13" t="s">
        <v>4130</v>
      </c>
      <c r="IS72" s="13" t="s">
        <v>4131</v>
      </c>
      <c r="IT72" s="13" t="s">
        <v>4132</v>
      </c>
      <c r="IU72" s="13" t="s">
        <v>4133</v>
      </c>
      <c r="IV72" s="13" t="s">
        <v>4134</v>
      </c>
      <c r="IW72" s="13" t="s">
        <v>4135</v>
      </c>
      <c r="IX72" s="13" t="s">
        <v>4039</v>
      </c>
      <c r="IY72" s="13" t="s">
        <v>4136</v>
      </c>
      <c r="IZ72" s="13" t="s">
        <v>1223</v>
      </c>
      <c r="JA72" s="13" t="s">
        <v>2873</v>
      </c>
      <c r="JB72" s="13"/>
      <c r="JC72" s="13" t="s">
        <v>4137</v>
      </c>
      <c r="JD72" s="13"/>
      <c r="JE72" s="13" t="s">
        <v>4136</v>
      </c>
      <c r="JF72" s="13" t="s">
        <v>4138</v>
      </c>
      <c r="JG72" s="13" t="s">
        <v>4139</v>
      </c>
      <c r="JH72" s="13" t="s">
        <v>4140</v>
      </c>
      <c r="JI72" s="13" t="s">
        <v>4141</v>
      </c>
      <c r="JJ72" s="13" t="s">
        <v>4142</v>
      </c>
      <c r="JK72" s="13" t="s">
        <v>4143</v>
      </c>
      <c r="JL72" s="13" t="s">
        <v>2011</v>
      </c>
      <c r="JM72" s="13" t="s">
        <v>4144</v>
      </c>
      <c r="JN72" s="13" t="s">
        <v>4145</v>
      </c>
      <c r="JO72" s="13" t="s">
        <v>643</v>
      </c>
      <c r="JP72" s="13" t="s">
        <v>4146</v>
      </c>
      <c r="JQ72" s="13" t="s">
        <v>3057</v>
      </c>
      <c r="JR72" s="13" t="s">
        <v>4147</v>
      </c>
      <c r="JS72" s="13" t="s">
        <v>4148</v>
      </c>
      <c r="JT72" s="13"/>
      <c r="JU72" s="13" t="s">
        <v>4149</v>
      </c>
      <c r="JV72" s="13"/>
      <c r="JW72" s="13" t="s">
        <v>4150</v>
      </c>
      <c r="JX72" s="13"/>
      <c r="JY72" s="13" t="s">
        <v>4151</v>
      </c>
      <c r="JZ72" s="11" t="s">
        <v>4152</v>
      </c>
      <c r="KA72" s="13"/>
      <c r="KB72" s="13" t="s">
        <v>1017</v>
      </c>
      <c r="KC72" s="13"/>
      <c r="KD72" s="13" t="s">
        <v>4153</v>
      </c>
      <c r="KE72" s="13"/>
      <c r="KF72" s="13" t="s">
        <v>4154</v>
      </c>
      <c r="KG72" s="13"/>
      <c r="KH72" s="13" t="s">
        <v>4155</v>
      </c>
      <c r="KI72" s="13"/>
      <c r="KJ72" s="13" t="s">
        <v>833</v>
      </c>
      <c r="KK72" s="13"/>
      <c r="KL72" s="13" t="n">
        <f aca="false">154</f>
        <v>154</v>
      </c>
      <c r="KM72" s="13"/>
      <c r="KN72" s="13" t="s">
        <v>4156</v>
      </c>
      <c r="KO72" s="13"/>
      <c r="KP72" s="13" t="s">
        <v>4157</v>
      </c>
      <c r="KQ72" s="13"/>
      <c r="KR72" s="13" t="s">
        <v>4158</v>
      </c>
      <c r="KS72" s="13"/>
      <c r="KT72" s="13" t="s">
        <v>4159</v>
      </c>
      <c r="KU72" s="13"/>
      <c r="KV72" s="13" t="n">
        <f aca="false">156</f>
        <v>156</v>
      </c>
      <c r="KW72" s="13"/>
      <c r="KX72" s="13" t="s">
        <v>4160</v>
      </c>
      <c r="KY72" s="13"/>
      <c r="KZ72" s="13" t="s">
        <v>4161</v>
      </c>
      <c r="LA72" s="13"/>
      <c r="LB72" s="13" t="s">
        <v>4162</v>
      </c>
      <c r="LC72" s="13"/>
      <c r="LD72" s="13" t="s">
        <v>4163</v>
      </c>
      <c r="LE72" s="13"/>
      <c r="LF72" s="13" t="s">
        <v>4164</v>
      </c>
      <c r="LG72" s="13"/>
      <c r="LH72" s="13" t="s">
        <v>3143</v>
      </c>
      <c r="LI72" s="13"/>
      <c r="LJ72" s="13" t="s">
        <v>4165</v>
      </c>
      <c r="LK72" s="13"/>
      <c r="LL72" s="13" t="s">
        <v>4166</v>
      </c>
      <c r="LM72" s="13" t="s">
        <v>472</v>
      </c>
      <c r="LN72" s="11" t="s">
        <v>4167</v>
      </c>
      <c r="LO72" s="13" t="s">
        <v>3031</v>
      </c>
      <c r="LP72" s="13"/>
      <c r="LQ72" s="13" t="s">
        <v>4044</v>
      </c>
      <c r="LR72" s="13" t="s">
        <v>4168</v>
      </c>
      <c r="LS72" s="13" t="s">
        <v>4169</v>
      </c>
      <c r="LT72" s="13" t="n">
        <f aca="false">121</f>
        <v>121</v>
      </c>
      <c r="LU72" s="13" t="s">
        <v>4170</v>
      </c>
      <c r="LV72" s="13"/>
      <c r="LW72" s="13" t="s">
        <v>472</v>
      </c>
      <c r="LX72" s="13" t="s">
        <v>1671</v>
      </c>
      <c r="LY72" s="13" t="s">
        <v>4171</v>
      </c>
      <c r="LZ72" s="13" t="s">
        <v>553</v>
      </c>
      <c r="MA72" s="13" t="s">
        <v>553</v>
      </c>
      <c r="MB72" s="13" t="s">
        <v>4022</v>
      </c>
      <c r="MC72" s="13"/>
      <c r="MD72" s="13" t="s">
        <v>1212</v>
      </c>
      <c r="ME72" s="13" t="s">
        <v>1539</v>
      </c>
      <c r="MF72" s="13" t="s">
        <v>709</v>
      </c>
      <c r="MH72" s="13" t="s">
        <v>4172</v>
      </c>
      <c r="MI72" s="13"/>
      <c r="MJ72" s="13" t="s">
        <v>4173</v>
      </c>
      <c r="MK72" s="13" t="s">
        <v>4174</v>
      </c>
      <c r="ML72" s="13" t="s">
        <v>1471</v>
      </c>
      <c r="MM72" s="13"/>
      <c r="MN72" s="13" t="s">
        <v>710</v>
      </c>
      <c r="MO72" s="13" t="s">
        <v>4175</v>
      </c>
      <c r="MP72" s="13" t="s">
        <v>4176</v>
      </c>
      <c r="MQ72" s="13" t="s">
        <v>1403</v>
      </c>
      <c r="MR72" s="11" t="s">
        <v>4177</v>
      </c>
      <c r="MS72" s="13" t="s">
        <v>1994</v>
      </c>
      <c r="MT72" s="13"/>
      <c r="MU72" s="13"/>
      <c r="MV72" s="13"/>
      <c r="MW72" s="13"/>
      <c r="MX72" s="13" t="s">
        <v>611</v>
      </c>
      <c r="MY72" s="13" t="s">
        <v>2151</v>
      </c>
      <c r="MZ72" s="13" t="s">
        <v>858</v>
      </c>
      <c r="NA72" s="13" t="s">
        <v>618</v>
      </c>
      <c r="NB72" s="13"/>
      <c r="NC72" s="13" t="s">
        <v>4178</v>
      </c>
      <c r="ND72" s="13"/>
      <c r="NE72" s="13" t="s">
        <v>2544</v>
      </c>
      <c r="NF72" s="13" t="s">
        <v>516</v>
      </c>
      <c r="NG72" s="13"/>
      <c r="NH72" s="13"/>
      <c r="NI72" s="13"/>
      <c r="NJ72" s="13" t="s">
        <v>407</v>
      </c>
      <c r="NK72" s="13" t="s">
        <v>4179</v>
      </c>
      <c r="NL72" s="13"/>
      <c r="NM72" s="13"/>
      <c r="NN72" s="13"/>
      <c r="NO72" s="13"/>
      <c r="NP72" s="13" t="s">
        <v>408</v>
      </c>
      <c r="NQ72" s="13" t="s">
        <v>2804</v>
      </c>
      <c r="NR72" s="13"/>
      <c r="NS72" s="13"/>
      <c r="NT72" s="13"/>
      <c r="NU72" s="13"/>
      <c r="NV72" s="13" t="s">
        <v>858</v>
      </c>
      <c r="NW72" s="11" t="s">
        <v>4180</v>
      </c>
      <c r="NX72" s="11" t="s">
        <v>4181</v>
      </c>
      <c r="NY72" s="11" t="s">
        <v>4182</v>
      </c>
      <c r="NZ72" s="13" t="s">
        <v>513</v>
      </c>
      <c r="OA72" s="13" t="s">
        <v>553</v>
      </c>
      <c r="OB72" s="13"/>
      <c r="OC72" s="13" t="s">
        <v>575</v>
      </c>
      <c r="OD72" s="13" t="s">
        <v>409</v>
      </c>
      <c r="OE72" s="13" t="s">
        <v>550</v>
      </c>
      <c r="OF72" s="13"/>
      <c r="OG72" s="13"/>
      <c r="OH72" s="12" t="s">
        <v>3951</v>
      </c>
      <c r="OJ72" s="13" t="s">
        <v>3384</v>
      </c>
      <c r="OK72" s="13"/>
      <c r="OL72" s="13"/>
      <c r="OM72" s="13"/>
    </row>
    <row r="73" customFormat="false" ht="14.25" hidden="false" customHeight="true" outlineLevel="0" collapsed="false">
      <c r="A73" s="11" t="s">
        <v>4183</v>
      </c>
      <c r="B73" s="13" t="s">
        <v>360</v>
      </c>
      <c r="C73" s="13" t="s">
        <v>4184</v>
      </c>
      <c r="D73" s="13" t="s">
        <v>4185</v>
      </c>
      <c r="E73" s="13" t="s">
        <v>4186</v>
      </c>
      <c r="F73" s="13" t="s">
        <v>360</v>
      </c>
      <c r="G73" s="13"/>
      <c r="H73" s="13"/>
      <c r="I73" s="13"/>
      <c r="J73" s="13"/>
      <c r="K73" s="13"/>
      <c r="L73" s="13" t="s">
        <v>4187</v>
      </c>
      <c r="M73" s="13"/>
      <c r="N73" s="11" t="s">
        <v>4188</v>
      </c>
      <c r="O73" s="13"/>
      <c r="P73" s="13"/>
      <c r="R73" s="13" t="s">
        <v>370</v>
      </c>
      <c r="S73" s="13"/>
      <c r="T73" s="13" t="s">
        <v>371</v>
      </c>
      <c r="U73" s="13"/>
      <c r="V73" s="13"/>
      <c r="W73" s="13"/>
      <c r="X73" s="13"/>
      <c r="Y73" s="13"/>
      <c r="Z73" s="13"/>
      <c r="AA73" s="13"/>
      <c r="AB73" s="13"/>
      <c r="AC73" s="13"/>
      <c r="AD73" s="13"/>
      <c r="AE73" s="11" t="s">
        <v>689</v>
      </c>
      <c r="AF73" s="11" t="s">
        <v>4189</v>
      </c>
      <c r="AG73" s="11" t="s">
        <v>4190</v>
      </c>
      <c r="AH73" s="11" t="s">
        <v>4191</v>
      </c>
      <c r="AI73" s="13" t="s">
        <v>375</v>
      </c>
      <c r="AJ73" s="13" t="s">
        <v>376</v>
      </c>
      <c r="AK73" s="13" t="s">
        <v>377</v>
      </c>
      <c r="AL73" s="13" t="s">
        <v>788</v>
      </c>
      <c r="AM73" s="11" t="s">
        <v>4192</v>
      </c>
      <c r="AN73" s="13"/>
      <c r="AO73" s="13"/>
      <c r="AP73" s="13"/>
      <c r="AQ73" s="13"/>
      <c r="AR73" s="13"/>
      <c r="AS73" s="13" t="s">
        <v>4193</v>
      </c>
      <c r="AT73" s="11" t="s">
        <v>4194</v>
      </c>
      <c r="AU73" s="11" t="s">
        <v>4195</v>
      </c>
      <c r="AV73" s="13"/>
      <c r="AW73" s="13" t="s">
        <v>375</v>
      </c>
      <c r="AX73" s="13" t="s">
        <v>4196</v>
      </c>
      <c r="AY73" s="13" t="s">
        <v>437</v>
      </c>
      <c r="AZ73" s="13" t="s">
        <v>527</v>
      </c>
      <c r="BA73" s="13" t="s">
        <v>4197</v>
      </c>
      <c r="BB73" s="13" t="s">
        <v>3075</v>
      </c>
      <c r="BD73" s="13"/>
      <c r="BE73" s="13"/>
      <c r="BF73" s="13"/>
      <c r="BG73" s="13" t="s">
        <v>4198</v>
      </c>
      <c r="BH73" s="11" t="s">
        <v>4199</v>
      </c>
      <c r="BI73" s="13"/>
      <c r="BJ73" s="13"/>
      <c r="BK73" s="13" t="s">
        <v>447</v>
      </c>
      <c r="BL73" s="13"/>
      <c r="BM73" s="13"/>
      <c r="BN73" s="13"/>
      <c r="BO73" s="13"/>
      <c r="BP73" s="13"/>
      <c r="BQ73" s="13" t="s">
        <v>360</v>
      </c>
      <c r="BR73" s="13" t="s">
        <v>360</v>
      </c>
      <c r="BS73" s="13"/>
      <c r="BT73" s="13"/>
      <c r="BU73" s="13" t="s">
        <v>360</v>
      </c>
      <c r="BV73" s="13" t="s">
        <v>360</v>
      </c>
      <c r="BW73" s="13" t="s">
        <v>360</v>
      </c>
      <c r="BX73" s="13"/>
      <c r="BY73" s="13"/>
      <c r="BZ73" s="12" t="s">
        <v>4200</v>
      </c>
      <c r="CA73" s="13"/>
      <c r="CB73" s="13"/>
      <c r="CC73" s="13"/>
      <c r="CD73" s="13"/>
      <c r="CE73" s="13"/>
      <c r="CF73" s="13" t="s">
        <v>3632</v>
      </c>
      <c r="CG73" s="13" t="s">
        <v>1935</v>
      </c>
      <c r="CH73" s="13" t="s">
        <v>1935</v>
      </c>
      <c r="CI73" s="13"/>
      <c r="CJ73" s="13"/>
      <c r="CK73" s="13"/>
      <c r="CL73" s="13"/>
      <c r="CM73" s="13"/>
      <c r="CN73" s="13"/>
      <c r="CO73" s="13"/>
      <c r="CP73" s="13"/>
      <c r="CQ73" s="13"/>
      <c r="CR73" s="13"/>
      <c r="CS73" s="13"/>
      <c r="CT73" s="13"/>
      <c r="CU73" s="13"/>
      <c r="CV73" s="13"/>
      <c r="CW73" s="13"/>
      <c r="CY73" s="13"/>
      <c r="CZ73" s="13"/>
      <c r="DA73" s="13"/>
      <c r="DB73" s="13" t="s">
        <v>4201</v>
      </c>
      <c r="DC73" s="11" t="s">
        <v>4202</v>
      </c>
      <c r="DD73" s="13" t="s">
        <v>4203</v>
      </c>
      <c r="DE73" s="13" t="s">
        <v>4204</v>
      </c>
      <c r="DF73" s="13" t="s">
        <v>4205</v>
      </c>
      <c r="DG73" s="13" t="s">
        <v>4206</v>
      </c>
      <c r="DH73" s="13"/>
      <c r="DI73" s="13"/>
      <c r="DJ73" s="13"/>
      <c r="DK73" s="13"/>
      <c r="DL73" s="13"/>
      <c r="DM73" s="13"/>
      <c r="DN73" s="13"/>
      <c r="DO73" s="13"/>
      <c r="DP73" s="13"/>
      <c r="DQ73" s="13"/>
      <c r="DR73" s="13"/>
      <c r="DS73" s="13"/>
      <c r="DT73" s="13"/>
      <c r="DU73" s="13"/>
      <c r="DV73" s="13"/>
      <c r="DW73" s="13"/>
      <c r="DX73" s="13"/>
      <c r="DY73" s="13"/>
      <c r="DZ73" s="13"/>
      <c r="EA73" s="13"/>
      <c r="EB73" s="13"/>
      <c r="EC73" s="13"/>
      <c r="ED73" s="13" t="s">
        <v>458</v>
      </c>
      <c r="EE73" s="13"/>
      <c r="EF73" s="13"/>
      <c r="EG73" s="13"/>
      <c r="EH73" s="13"/>
      <c r="EI73" s="13"/>
      <c r="EJ73" s="13"/>
      <c r="EK73" s="13"/>
      <c r="EL73" s="13"/>
      <c r="EM73" s="13" t="s">
        <v>1248</v>
      </c>
      <c r="EN73" s="13" t="s">
        <v>400</v>
      </c>
      <c r="EO73" s="13"/>
      <c r="EP73" s="13"/>
      <c r="EQ73" s="13"/>
      <c r="ER73" s="13"/>
      <c r="ES73" s="11" t="s">
        <v>4207</v>
      </c>
      <c r="ET73" s="13"/>
      <c r="EU73" s="13"/>
      <c r="EV73" s="13"/>
      <c r="EW73" s="13"/>
      <c r="EX73" s="13"/>
      <c r="EY73" s="13"/>
      <c r="EZ73" s="13"/>
      <c r="FA73" s="13"/>
      <c r="FB73" s="13"/>
      <c r="FC73" s="13"/>
      <c r="FD73" s="13"/>
      <c r="FE73" s="13"/>
      <c r="FF73" s="13" t="s">
        <v>112</v>
      </c>
      <c r="FG73" s="13"/>
      <c r="FH73" s="13" t="s">
        <v>403</v>
      </c>
      <c r="FJ73" s="13"/>
      <c r="FK73" s="13"/>
      <c r="FL73" s="13"/>
      <c r="FM73" s="13"/>
      <c r="FN73" s="13"/>
      <c r="FO73" s="13"/>
      <c r="FP73" s="13" t="s">
        <v>1212</v>
      </c>
      <c r="FQ73" s="13"/>
      <c r="FR73" s="13"/>
      <c r="FS73" s="13"/>
      <c r="FT73" s="13"/>
      <c r="FU73" s="13"/>
      <c r="FV73" s="13"/>
      <c r="FW73" s="13"/>
      <c r="FX73" s="13" t="s">
        <v>77</v>
      </c>
      <c r="FY73" s="13" t="s">
        <v>3682</v>
      </c>
      <c r="FZ73" s="13"/>
      <c r="GA73" s="13" t="s">
        <v>407</v>
      </c>
      <c r="GB73" s="13"/>
      <c r="GC73" s="13"/>
      <c r="GD73" s="13"/>
      <c r="GE73" s="13"/>
      <c r="GF73" s="13"/>
      <c r="GG73" s="13"/>
      <c r="GH73" s="13"/>
      <c r="GI73" s="13"/>
      <c r="GJ73" s="13"/>
      <c r="GK73" s="13"/>
      <c r="GL73" s="11" t="s">
        <v>4208</v>
      </c>
      <c r="GM73" s="13" t="s">
        <v>4209</v>
      </c>
      <c r="GN73" s="13"/>
      <c r="GO73" s="13"/>
      <c r="GP73" s="11" t="s">
        <v>4210</v>
      </c>
      <c r="GQ73" s="13"/>
      <c r="GR73" s="13"/>
      <c r="GS73" s="13"/>
      <c r="GT73" s="13"/>
      <c r="GU73" s="13"/>
      <c r="GV73" s="13"/>
      <c r="GW73" s="13"/>
      <c r="GX73" s="13"/>
      <c r="GY73" s="13" t="s">
        <v>472</v>
      </c>
      <c r="GZ73" s="13" t="s">
        <v>623</v>
      </c>
      <c r="HA73" s="13" t="s">
        <v>4211</v>
      </c>
      <c r="HB73" s="13"/>
      <c r="HC73" s="13" t="s">
        <v>3577</v>
      </c>
      <c r="HD73" s="13"/>
      <c r="HE73" s="13"/>
      <c r="HF73" s="13"/>
      <c r="HG73" s="13"/>
      <c r="HH73" s="13"/>
      <c r="HI73" s="13" t="s">
        <v>79</v>
      </c>
      <c r="HJ73" s="13"/>
      <c r="HK73" s="13"/>
      <c r="HL73" s="13"/>
      <c r="HM73" s="13"/>
      <c r="HN73" s="13" t="s">
        <v>4101</v>
      </c>
      <c r="HO73" s="13"/>
      <c r="HP73" s="13"/>
      <c r="HQ73" s="13"/>
      <c r="HS73" s="13"/>
      <c r="HT73" s="13"/>
      <c r="HU73" s="13"/>
      <c r="HV73" s="13"/>
      <c r="HW73" s="13" t="s">
        <v>412</v>
      </c>
      <c r="HX73" s="13"/>
      <c r="HY73" s="13"/>
      <c r="HZ73" s="13"/>
      <c r="IA73" s="13"/>
      <c r="IB73" s="13"/>
      <c r="IC73" s="13"/>
      <c r="ID73" s="13"/>
      <c r="IE73" s="13"/>
      <c r="IF73" s="13"/>
      <c r="IG73" s="13" t="s">
        <v>623</v>
      </c>
      <c r="IH73" s="13"/>
      <c r="II73" s="13"/>
      <c r="IJ73" s="13"/>
      <c r="IK73" s="13"/>
      <c r="IL73" s="13"/>
      <c r="IM73" s="13"/>
      <c r="IN73" s="13"/>
      <c r="IO73" s="13" t="s">
        <v>79</v>
      </c>
      <c r="IP73" s="13"/>
      <c r="IQ73" s="13"/>
      <c r="IR73" s="13"/>
      <c r="IS73" s="13"/>
      <c r="IT73" s="13"/>
      <c r="IU73" s="13"/>
      <c r="IV73" s="13"/>
      <c r="IW73" s="13"/>
      <c r="IX73" s="13"/>
      <c r="IY73" s="13"/>
      <c r="IZ73" s="13"/>
      <c r="JA73" s="13"/>
      <c r="JB73" s="13"/>
      <c r="JC73" s="13"/>
      <c r="JD73" s="13"/>
      <c r="JE73" s="13"/>
      <c r="JF73" s="13"/>
      <c r="JG73" s="13"/>
      <c r="JH73" s="13" t="s">
        <v>4211</v>
      </c>
      <c r="JI73" s="13"/>
      <c r="JJ73" s="13"/>
      <c r="JK73" s="13"/>
      <c r="JL73" s="13"/>
      <c r="JM73" s="13"/>
      <c r="JN73" s="13"/>
      <c r="JO73" s="13"/>
      <c r="JP73" s="13"/>
      <c r="JQ73" s="13"/>
      <c r="JR73" s="13"/>
      <c r="JS73" s="13"/>
      <c r="JT73" s="13"/>
      <c r="JU73" s="13" t="s">
        <v>4212</v>
      </c>
      <c r="JV73" s="13"/>
      <c r="JW73" s="13"/>
      <c r="JX73" s="13"/>
      <c r="JY73" s="13"/>
      <c r="JZ73" s="13" t="s">
        <v>78</v>
      </c>
      <c r="KA73" s="13"/>
      <c r="KB73" s="13"/>
      <c r="KC73" s="13"/>
      <c r="KD73" s="13"/>
      <c r="KE73" s="13"/>
      <c r="KF73" s="13"/>
      <c r="KG73" s="13"/>
      <c r="KH73" s="13" t="s">
        <v>4213</v>
      </c>
      <c r="KI73" s="13"/>
      <c r="KJ73" s="13"/>
      <c r="KK73" s="13"/>
      <c r="KL73" s="13"/>
      <c r="KM73" s="13"/>
      <c r="KN73" s="13"/>
      <c r="KO73" s="13"/>
      <c r="KP73" s="13"/>
      <c r="KQ73" s="13"/>
      <c r="KR73" s="13"/>
      <c r="KS73" s="13"/>
      <c r="KT73" s="13"/>
      <c r="KU73" s="13"/>
      <c r="KV73" s="13"/>
      <c r="KW73" s="13"/>
      <c r="KX73" s="13"/>
      <c r="KY73" s="13"/>
      <c r="KZ73" s="13"/>
      <c r="LA73" s="13"/>
      <c r="LB73" s="13"/>
      <c r="LC73" s="13"/>
      <c r="LD73" s="13" t="s">
        <v>4214</v>
      </c>
      <c r="LE73" s="13"/>
      <c r="LF73" s="13"/>
      <c r="LG73" s="13"/>
      <c r="LH73" s="13"/>
      <c r="LI73" s="13"/>
      <c r="LJ73" s="13"/>
      <c r="LK73" s="13"/>
      <c r="LL73" s="13"/>
      <c r="LM73" s="13"/>
      <c r="LN73" s="13"/>
      <c r="LO73" s="13" t="e">
        <f aca="false">4sto</f>
        <v>#NAME?</v>
      </c>
      <c r="LP73" s="13"/>
      <c r="LQ73" s="13" t="s">
        <v>4215</v>
      </c>
      <c r="LR73" s="13" t="s">
        <v>3588</v>
      </c>
      <c r="LS73" s="13" t="s">
        <v>4216</v>
      </c>
      <c r="LT73" s="13" t="s">
        <v>4217</v>
      </c>
      <c r="LU73" s="13"/>
      <c r="LV73" s="13"/>
      <c r="LW73" s="13"/>
      <c r="LX73" s="13"/>
      <c r="LY73" s="13" t="s">
        <v>919</v>
      </c>
      <c r="LZ73" s="13" t="s">
        <v>417</v>
      </c>
      <c r="MA73" s="13" t="s">
        <v>418</v>
      </c>
      <c r="MB73" s="13"/>
      <c r="MC73" s="13" t="s">
        <v>4218</v>
      </c>
      <c r="MD73" s="13" t="s">
        <v>4219</v>
      </c>
      <c r="ME73" s="13"/>
      <c r="MF73" s="13" t="s">
        <v>709</v>
      </c>
      <c r="MH73" s="13"/>
      <c r="MI73" s="13"/>
      <c r="MJ73" s="13" t="s">
        <v>4044</v>
      </c>
      <c r="MK73" s="13" t="s">
        <v>4220</v>
      </c>
      <c r="ML73" s="13" t="s">
        <v>3031</v>
      </c>
      <c r="MM73" s="13"/>
      <c r="MN73" s="13" t="s">
        <v>709</v>
      </c>
      <c r="MO73" s="13"/>
      <c r="MP73" s="13" t="s">
        <v>4221</v>
      </c>
      <c r="MQ73" s="12" t="s">
        <v>4222</v>
      </c>
      <c r="MR73" s="13" t="s">
        <v>4172</v>
      </c>
      <c r="MS73" s="13"/>
      <c r="MT73" s="13"/>
      <c r="MU73" s="13"/>
      <c r="MV73" s="13"/>
      <c r="MW73" s="13" t="s">
        <v>828</v>
      </c>
      <c r="MX73" s="13" t="s">
        <v>4044</v>
      </c>
      <c r="MY73" s="13"/>
      <c r="MZ73" s="13"/>
      <c r="NA73" s="13"/>
      <c r="NB73" s="13"/>
      <c r="NC73" s="13" t="s">
        <v>4223</v>
      </c>
      <c r="ND73" s="13"/>
      <c r="NE73" s="13"/>
      <c r="NF73" s="13" t="s">
        <v>4224</v>
      </c>
      <c r="NG73" s="13"/>
      <c r="NH73" s="13"/>
      <c r="NI73" s="13"/>
      <c r="NJ73" s="13" t="s">
        <v>407</v>
      </c>
      <c r="NK73" s="13"/>
      <c r="NL73" s="13"/>
      <c r="NM73" s="13"/>
      <c r="NN73" s="13"/>
      <c r="NO73" s="13"/>
      <c r="NP73" s="13" t="s">
        <v>408</v>
      </c>
      <c r="NQ73" s="13"/>
      <c r="NR73" s="13"/>
      <c r="NS73" s="13"/>
      <c r="NT73" s="13"/>
      <c r="NU73" s="13"/>
      <c r="NV73" s="13"/>
      <c r="NW73" s="13"/>
      <c r="NX73" s="13" t="s">
        <v>472</v>
      </c>
      <c r="NY73" s="13" t="s">
        <v>428</v>
      </c>
      <c r="NZ73" s="13" t="s">
        <v>429</v>
      </c>
      <c r="OA73" s="13"/>
      <c r="OB73" s="13"/>
      <c r="OC73" s="13"/>
      <c r="OD73" s="13"/>
      <c r="OE73" s="13"/>
      <c r="OF73" s="13"/>
      <c r="OG73" s="13"/>
      <c r="OH73" s="13"/>
      <c r="OJ73" s="13"/>
      <c r="OK73" s="13"/>
      <c r="OL73" s="13"/>
      <c r="OM73" s="13"/>
    </row>
    <row r="74" customFormat="false" ht="14.25" hidden="false" customHeight="true" outlineLevel="0" collapsed="false">
      <c r="A74" s="11" t="s">
        <v>4225</v>
      </c>
      <c r="B74" s="13" t="s">
        <v>360</v>
      </c>
      <c r="C74" s="13" t="s">
        <v>4226</v>
      </c>
      <c r="D74" s="13" t="s">
        <v>516</v>
      </c>
      <c r="E74" s="13" t="s">
        <v>4227</v>
      </c>
      <c r="F74" s="13" t="s">
        <v>360</v>
      </c>
      <c r="G74" s="13"/>
      <c r="H74" s="13"/>
      <c r="I74" s="13"/>
      <c r="J74" s="13"/>
      <c r="K74" s="13"/>
      <c r="L74" s="13"/>
      <c r="M74" s="13"/>
      <c r="N74" s="13"/>
      <c r="O74" s="13"/>
      <c r="P74" s="13"/>
      <c r="R74" s="13" t="s">
        <v>1186</v>
      </c>
      <c r="S74" s="13"/>
      <c r="T74" s="13" t="s">
        <v>371</v>
      </c>
      <c r="U74" s="13"/>
      <c r="V74" s="13"/>
      <c r="W74" s="13"/>
      <c r="X74" s="13"/>
      <c r="Y74" s="13"/>
      <c r="Z74" s="13"/>
      <c r="AA74" s="13"/>
      <c r="AB74" s="13"/>
      <c r="AC74" s="13"/>
      <c r="AD74" s="13"/>
      <c r="AE74" s="11" t="s">
        <v>372</v>
      </c>
      <c r="AF74" s="11" t="s">
        <v>4228</v>
      </c>
      <c r="AG74" s="11" t="s">
        <v>4229</v>
      </c>
      <c r="AH74" s="11" t="s">
        <v>4230</v>
      </c>
      <c r="AI74" s="13" t="s">
        <v>375</v>
      </c>
      <c r="AJ74" s="13" t="s">
        <v>376</v>
      </c>
      <c r="AK74" s="13" t="s">
        <v>437</v>
      </c>
      <c r="AL74" s="13" t="s">
        <v>527</v>
      </c>
      <c r="AM74" s="11" t="s">
        <v>4231</v>
      </c>
      <c r="AN74" s="13"/>
      <c r="AO74" s="13" t="s">
        <v>63</v>
      </c>
      <c r="AP74" s="13"/>
      <c r="AQ74" s="13" t="s">
        <v>4232</v>
      </c>
      <c r="AR74" s="13"/>
      <c r="AS74" s="13"/>
      <c r="AT74" s="13"/>
      <c r="AU74" s="13"/>
      <c r="AV74" s="13"/>
      <c r="AW74" s="13"/>
      <c r="AX74" s="13"/>
      <c r="AY74" s="13" t="s">
        <v>437</v>
      </c>
      <c r="AZ74" s="13" t="s">
        <v>527</v>
      </c>
      <c r="BA74" s="13"/>
      <c r="BB74" s="13" t="s">
        <v>4233</v>
      </c>
      <c r="BD74" s="13"/>
      <c r="BE74" s="13"/>
      <c r="BF74" s="13"/>
      <c r="BG74" s="11" t="s">
        <v>4234</v>
      </c>
      <c r="BH74" s="13" t="s">
        <v>4235</v>
      </c>
      <c r="BI74" s="13"/>
      <c r="BJ74" s="13"/>
      <c r="BK74" s="13" t="s">
        <v>388</v>
      </c>
      <c r="BL74" s="13"/>
      <c r="BM74" s="13"/>
      <c r="BN74" s="13"/>
      <c r="BO74" s="13"/>
      <c r="BP74" s="13"/>
      <c r="BQ74" s="13" t="s">
        <v>360</v>
      </c>
      <c r="BR74" s="13" t="s">
        <v>4236</v>
      </c>
      <c r="BS74" s="13" t="s">
        <v>4237</v>
      </c>
      <c r="BT74" s="13" t="s">
        <v>472</v>
      </c>
      <c r="BU74" s="13" t="s">
        <v>360</v>
      </c>
      <c r="BV74" s="13" t="s">
        <v>360</v>
      </c>
      <c r="BW74" s="13" t="s">
        <v>360</v>
      </c>
      <c r="BX74" s="13"/>
      <c r="BY74" s="13"/>
      <c r="BZ74" s="13"/>
      <c r="CA74" s="13"/>
      <c r="CB74" s="13"/>
      <c r="CC74" s="13"/>
      <c r="CD74" s="13"/>
      <c r="CE74" s="13"/>
      <c r="CF74" s="11" t="s">
        <v>4238</v>
      </c>
      <c r="CG74" s="13"/>
      <c r="CH74" s="13"/>
      <c r="CI74" s="13"/>
      <c r="CJ74" s="13"/>
      <c r="CK74" s="13"/>
      <c r="CL74" s="13"/>
      <c r="CM74" s="13" t="s">
        <v>1671</v>
      </c>
      <c r="CN74" s="13"/>
      <c r="CO74" s="13"/>
      <c r="CP74" s="13"/>
      <c r="CQ74" s="13"/>
      <c r="CR74" s="13"/>
      <c r="CS74" s="13" t="s">
        <v>4239</v>
      </c>
      <c r="CT74" s="13"/>
      <c r="CU74" s="13"/>
      <c r="CV74" s="13"/>
      <c r="CW74" s="13"/>
      <c r="CY74" s="13" t="s">
        <v>4240</v>
      </c>
      <c r="CZ74" s="13"/>
      <c r="DA74" s="13"/>
      <c r="DB74" s="13" t="s">
        <v>4241</v>
      </c>
      <c r="DC74" s="13" t="s">
        <v>4242</v>
      </c>
      <c r="DD74" s="13" t="s">
        <v>4243</v>
      </c>
      <c r="DE74" s="13"/>
      <c r="DF74" s="13"/>
      <c r="DG74" s="13"/>
      <c r="DH74" s="13"/>
      <c r="DI74" s="13"/>
      <c r="DJ74" s="13"/>
      <c r="DK74" s="13"/>
      <c r="DL74" s="13"/>
      <c r="DM74" s="13"/>
      <c r="DN74" s="13"/>
      <c r="DO74" s="13"/>
      <c r="DP74" s="11" t="s">
        <v>4244</v>
      </c>
      <c r="DQ74" s="13"/>
      <c r="DR74" s="13"/>
      <c r="DS74" s="13"/>
      <c r="DT74" s="13"/>
      <c r="DU74" s="13"/>
      <c r="DV74" s="13"/>
      <c r="DW74" s="12" t="s">
        <v>1730</v>
      </c>
      <c r="DX74" s="13"/>
      <c r="DY74" s="13"/>
      <c r="DZ74" s="13"/>
      <c r="EA74" s="11" t="s">
        <v>4245</v>
      </c>
      <c r="EB74" s="12" t="s">
        <v>4246</v>
      </c>
      <c r="EC74" s="13"/>
      <c r="ED74" s="13" t="s">
        <v>4247</v>
      </c>
      <c r="EE74" s="13" t="s">
        <v>4248</v>
      </c>
      <c r="EF74" s="13" t="s">
        <v>4249</v>
      </c>
      <c r="EG74" s="13" t="s">
        <v>395</v>
      </c>
      <c r="EH74" s="13"/>
      <c r="EI74" s="13"/>
      <c r="EJ74" s="13"/>
      <c r="EK74" s="13"/>
      <c r="EL74" s="13"/>
      <c r="EM74" s="11" t="s">
        <v>4250</v>
      </c>
      <c r="EN74" s="13" t="s">
        <v>400</v>
      </c>
      <c r="EO74" s="13"/>
      <c r="EP74" s="13"/>
      <c r="EQ74" s="13"/>
      <c r="ER74" s="13"/>
      <c r="ES74" s="11" t="s">
        <v>4251</v>
      </c>
      <c r="ET74" s="13"/>
      <c r="EU74" s="13"/>
      <c r="EV74" s="13"/>
      <c r="EW74" s="13"/>
      <c r="EX74" s="13"/>
      <c r="EY74" s="13"/>
      <c r="EZ74" s="13"/>
      <c r="FA74" s="13"/>
      <c r="FB74" s="13"/>
      <c r="FC74" s="13"/>
      <c r="FD74" s="13"/>
      <c r="FE74" s="13"/>
      <c r="FF74" s="13" t="s">
        <v>112</v>
      </c>
      <c r="FG74" s="13" t="s">
        <v>4252</v>
      </c>
      <c r="FH74" s="13" t="s">
        <v>403</v>
      </c>
      <c r="FJ74" s="13" t="s">
        <v>4253</v>
      </c>
      <c r="FK74" s="13"/>
      <c r="FL74" s="13"/>
      <c r="FM74" s="13"/>
      <c r="FN74" s="13"/>
      <c r="FO74" s="13"/>
      <c r="FP74" s="13"/>
      <c r="FQ74" s="13"/>
      <c r="FR74" s="13"/>
      <c r="FS74" s="11" t="s">
        <v>4254</v>
      </c>
      <c r="FT74" s="13" t="s">
        <v>4255</v>
      </c>
      <c r="FU74" s="13"/>
      <c r="FV74" s="13"/>
      <c r="FW74" s="13"/>
      <c r="FX74" s="13" t="s">
        <v>77</v>
      </c>
      <c r="FY74" s="13"/>
      <c r="FZ74" s="13"/>
      <c r="GA74" s="13" t="s">
        <v>407</v>
      </c>
      <c r="GB74" s="13"/>
      <c r="GC74" s="13"/>
      <c r="GD74" s="13"/>
      <c r="GE74" s="13" t="s">
        <v>4256</v>
      </c>
      <c r="GF74" s="13"/>
      <c r="GG74" s="13"/>
      <c r="GH74" s="13"/>
      <c r="GI74" s="13"/>
      <c r="GJ74" s="13"/>
      <c r="GK74" s="13"/>
      <c r="GL74" s="13" t="s">
        <v>407</v>
      </c>
      <c r="GM74" s="13"/>
      <c r="GN74" s="13"/>
      <c r="GO74" s="13" t="s">
        <v>4257</v>
      </c>
      <c r="GP74" s="13" t="s">
        <v>540</v>
      </c>
      <c r="GQ74" s="13"/>
      <c r="GR74" s="13"/>
      <c r="GS74" s="13"/>
      <c r="GT74" s="13" t="s">
        <v>2667</v>
      </c>
      <c r="GU74" s="13"/>
      <c r="GV74" s="13"/>
      <c r="GW74" s="13"/>
      <c r="GX74" s="13"/>
      <c r="GY74" s="13"/>
      <c r="GZ74" s="13" t="s">
        <v>405</v>
      </c>
      <c r="HA74" s="13"/>
      <c r="HB74" s="13"/>
      <c r="HC74" s="13"/>
      <c r="HD74" s="13"/>
      <c r="HE74" s="13"/>
      <c r="HF74" s="13" t="s">
        <v>4258</v>
      </c>
      <c r="HG74" s="13"/>
      <c r="HH74" s="13" t="s">
        <v>408</v>
      </c>
      <c r="HI74" s="13"/>
      <c r="HJ74" s="13"/>
      <c r="HK74" s="13"/>
      <c r="HL74" s="13"/>
      <c r="HM74" s="13"/>
      <c r="HN74" s="13"/>
      <c r="HO74" s="13"/>
      <c r="HP74" s="13"/>
      <c r="HQ74" s="13"/>
      <c r="HS74" s="13" t="s">
        <v>4259</v>
      </c>
      <c r="HT74" s="13"/>
      <c r="HU74" s="13"/>
      <c r="HV74" s="13"/>
      <c r="HW74" s="13" t="s">
        <v>4260</v>
      </c>
      <c r="HX74" s="13"/>
      <c r="HY74" s="13"/>
      <c r="HZ74" s="13"/>
      <c r="IA74" s="13"/>
      <c r="IB74" s="13"/>
      <c r="IC74" s="13"/>
      <c r="ID74" s="13" t="s">
        <v>4261</v>
      </c>
      <c r="IE74" s="13"/>
      <c r="IF74" s="13"/>
      <c r="IG74" s="13"/>
      <c r="IH74" s="13"/>
      <c r="II74" s="13"/>
      <c r="IJ74" s="13"/>
      <c r="IK74" s="13"/>
      <c r="IL74" s="13"/>
      <c r="IM74" s="13"/>
      <c r="IN74" s="13"/>
      <c r="IO74" s="13" t="s">
        <v>550</v>
      </c>
      <c r="IP74" s="13" t="s">
        <v>4262</v>
      </c>
      <c r="IQ74" s="13"/>
      <c r="IR74" s="13"/>
      <c r="IS74" s="13"/>
      <c r="IT74" s="13"/>
      <c r="IU74" s="13"/>
      <c r="IV74" s="13" t="s">
        <v>4263</v>
      </c>
      <c r="IW74" s="13"/>
      <c r="IX74" s="13"/>
      <c r="IY74" s="13"/>
      <c r="IZ74" s="13"/>
      <c r="JA74" s="13"/>
      <c r="JB74" s="13"/>
      <c r="JC74" s="13"/>
      <c r="JD74" s="13"/>
      <c r="JE74" s="13"/>
      <c r="JF74" s="13"/>
      <c r="JG74" s="13" t="s">
        <v>4264</v>
      </c>
      <c r="JH74" s="13"/>
      <c r="JI74" s="13"/>
      <c r="JJ74" s="13"/>
      <c r="JK74" s="13"/>
      <c r="JL74" s="13"/>
      <c r="JM74" s="13"/>
      <c r="JN74" s="13"/>
      <c r="JO74" s="13"/>
      <c r="JP74" s="13"/>
      <c r="JQ74" s="13"/>
      <c r="JR74" s="13"/>
      <c r="JS74" s="13"/>
      <c r="JT74" s="13"/>
      <c r="JU74" s="13"/>
      <c r="JV74" s="13"/>
      <c r="JW74" s="13"/>
      <c r="JX74" s="13"/>
      <c r="JY74" s="13"/>
      <c r="JZ74" s="13" t="s">
        <v>78</v>
      </c>
      <c r="KA74" s="13"/>
      <c r="KB74" s="13"/>
      <c r="KC74" s="13"/>
      <c r="KD74" s="13" t="s">
        <v>461</v>
      </c>
      <c r="KE74" s="13"/>
      <c r="KF74" s="13" t="s">
        <v>370</v>
      </c>
      <c r="KG74" s="13"/>
      <c r="KH74" s="13" t="s">
        <v>807</v>
      </c>
      <c r="KI74" s="13"/>
      <c r="KJ74" s="13"/>
      <c r="KK74" s="13"/>
      <c r="KL74" s="13"/>
      <c r="KM74" s="13"/>
      <c r="KN74" s="13" t="s">
        <v>2958</v>
      </c>
      <c r="KO74" s="13"/>
      <c r="KP74" s="13"/>
      <c r="KQ74" s="13"/>
      <c r="KR74" s="13"/>
      <c r="KS74" s="13"/>
      <c r="KT74" s="13" t="s">
        <v>4265</v>
      </c>
      <c r="KU74" s="13"/>
      <c r="KV74" s="13"/>
      <c r="KW74" s="13"/>
      <c r="KX74" s="13" t="s">
        <v>4212</v>
      </c>
      <c r="KY74" s="13"/>
      <c r="KZ74" s="13"/>
      <c r="LA74" s="13"/>
      <c r="LB74" s="13"/>
      <c r="LC74" s="13"/>
      <c r="LD74" s="13" t="s">
        <v>807</v>
      </c>
      <c r="LE74" s="13"/>
      <c r="LF74" s="13"/>
      <c r="LG74" s="13"/>
      <c r="LH74" s="13"/>
      <c r="LI74" s="13"/>
      <c r="LJ74" s="13" t="s">
        <v>546</v>
      </c>
      <c r="LK74" s="13"/>
      <c r="LL74" s="13"/>
      <c r="LM74" s="13"/>
      <c r="LN74" s="13"/>
      <c r="LO74" s="13" t="s">
        <v>4266</v>
      </c>
      <c r="LP74" s="13"/>
      <c r="LQ74" s="13"/>
      <c r="LR74" s="13"/>
      <c r="LS74" s="13"/>
      <c r="LT74" s="13"/>
      <c r="LU74" s="13"/>
      <c r="LV74" s="13" t="s">
        <v>472</v>
      </c>
      <c r="LW74" s="13"/>
      <c r="LX74" s="13"/>
      <c r="LY74" s="13"/>
      <c r="LZ74" s="13" t="s">
        <v>462</v>
      </c>
      <c r="MA74" s="13" t="s">
        <v>503</v>
      </c>
      <c r="MB74" s="13"/>
      <c r="MC74" s="11" t="s">
        <v>4267</v>
      </c>
      <c r="MD74" s="13" t="s">
        <v>4268</v>
      </c>
      <c r="ME74" s="13"/>
      <c r="MF74" s="13" t="s">
        <v>709</v>
      </c>
      <c r="MH74" s="13" t="s">
        <v>64</v>
      </c>
      <c r="MI74" s="13"/>
      <c r="MJ74" s="13"/>
      <c r="MK74" s="13"/>
      <c r="ML74" s="13"/>
      <c r="MM74" s="13"/>
      <c r="MN74" s="13"/>
      <c r="MO74" s="13"/>
      <c r="MP74" s="13"/>
      <c r="MQ74" s="13" t="s">
        <v>4269</v>
      </c>
      <c r="MR74" s="13" t="s">
        <v>681</v>
      </c>
      <c r="MS74" s="13"/>
      <c r="MT74" s="13"/>
      <c r="MU74" s="13"/>
      <c r="MV74" s="13"/>
      <c r="MW74" s="13" t="s">
        <v>828</v>
      </c>
      <c r="MX74" s="13"/>
      <c r="MY74" s="13"/>
      <c r="MZ74" s="13"/>
      <c r="NA74" s="13"/>
      <c r="NB74" s="13"/>
      <c r="NC74" s="13" t="s">
        <v>4270</v>
      </c>
      <c r="ND74" s="13"/>
      <c r="NE74" s="13"/>
      <c r="NF74" s="13"/>
      <c r="NG74" s="13"/>
      <c r="NH74" s="13"/>
      <c r="NI74" s="11" t="s">
        <v>4271</v>
      </c>
      <c r="NJ74" s="13" t="s">
        <v>407</v>
      </c>
      <c r="NK74" s="13"/>
      <c r="NL74" s="13"/>
      <c r="NM74" s="13"/>
      <c r="NN74" s="13"/>
      <c r="NO74" s="13"/>
      <c r="NP74" s="13" t="s">
        <v>408</v>
      </c>
      <c r="NQ74" s="13" t="s">
        <v>4272</v>
      </c>
      <c r="NR74" s="13"/>
      <c r="NS74" s="13"/>
      <c r="NT74" s="13"/>
      <c r="NU74" s="13"/>
      <c r="NV74" s="13"/>
      <c r="NW74" s="13"/>
      <c r="NX74" s="13" t="s">
        <v>472</v>
      </c>
      <c r="NY74" s="13" t="s">
        <v>428</v>
      </c>
      <c r="NZ74" s="13" t="s">
        <v>429</v>
      </c>
      <c r="OA74" s="13"/>
      <c r="OB74" s="13"/>
      <c r="OC74" s="13"/>
      <c r="OD74" s="13" t="s">
        <v>4273</v>
      </c>
      <c r="OE74" s="13"/>
      <c r="OF74" s="13"/>
      <c r="OG74" s="13"/>
      <c r="OH74" s="13"/>
      <c r="OJ74" s="13"/>
      <c r="OK74" s="13" t="s">
        <v>4274</v>
      </c>
      <c r="OL74" s="13"/>
      <c r="OM74" s="13" t="s">
        <v>472</v>
      </c>
    </row>
    <row r="75" customFormat="false" ht="14.25" hidden="false" customHeight="true" outlineLevel="0" collapsed="false">
      <c r="A75" s="11" t="s">
        <v>4275</v>
      </c>
      <c r="B75" s="13" t="s">
        <v>360</v>
      </c>
      <c r="C75" s="13" t="s">
        <v>4276</v>
      </c>
      <c r="D75" s="13"/>
      <c r="E75" s="13" t="s">
        <v>4277</v>
      </c>
      <c r="F75" s="13" t="s">
        <v>360</v>
      </c>
      <c r="G75" s="13" t="s">
        <v>807</v>
      </c>
      <c r="H75" s="13" t="s">
        <v>4278</v>
      </c>
      <c r="I75" s="13" t="s">
        <v>428</v>
      </c>
      <c r="J75" s="13" t="s">
        <v>4279</v>
      </c>
      <c r="K75" s="13"/>
      <c r="L75" s="11" t="s">
        <v>4280</v>
      </c>
      <c r="M75" s="13"/>
      <c r="N75" s="13" t="s">
        <v>598</v>
      </c>
      <c r="O75" s="11" t="s">
        <v>4281</v>
      </c>
      <c r="P75" s="13"/>
      <c r="R75" s="13"/>
      <c r="S75" s="13"/>
      <c r="T75" s="13" t="s">
        <v>371</v>
      </c>
      <c r="U75" s="13"/>
      <c r="V75" s="13"/>
      <c r="W75" s="13"/>
      <c r="X75" s="13"/>
      <c r="Y75" s="13"/>
      <c r="Z75" s="13" t="s">
        <v>370</v>
      </c>
      <c r="AA75" s="13"/>
      <c r="AB75" s="13"/>
      <c r="AC75" s="12" t="s">
        <v>521</v>
      </c>
      <c r="AD75" s="13"/>
      <c r="AE75" s="13" t="s">
        <v>1146</v>
      </c>
      <c r="AF75" s="11" t="s">
        <v>4282</v>
      </c>
      <c r="AG75" s="11" t="s">
        <v>845</v>
      </c>
      <c r="AH75" s="13"/>
      <c r="AI75" s="13" t="s">
        <v>375</v>
      </c>
      <c r="AJ75" s="13" t="s">
        <v>376</v>
      </c>
      <c r="AK75" s="13" t="s">
        <v>437</v>
      </c>
      <c r="AL75" s="13" t="s">
        <v>525</v>
      </c>
      <c r="AM75" s="11" t="s">
        <v>4283</v>
      </c>
      <c r="AN75" s="13"/>
      <c r="AO75" s="13"/>
      <c r="AP75" s="13"/>
      <c r="AQ75" s="13"/>
      <c r="AR75" s="13"/>
      <c r="AS75" s="13"/>
      <c r="AT75" s="13"/>
      <c r="AU75" s="13"/>
      <c r="AV75" s="13"/>
      <c r="AW75" s="13"/>
      <c r="AX75" s="13"/>
      <c r="AY75" s="13" t="s">
        <v>437</v>
      </c>
      <c r="AZ75" s="13" t="s">
        <v>438</v>
      </c>
      <c r="BA75" s="13"/>
      <c r="BB75" s="13" t="s">
        <v>4284</v>
      </c>
      <c r="BD75" s="13"/>
      <c r="BE75" s="13"/>
      <c r="BF75" s="13"/>
      <c r="BG75" s="13" t="s">
        <v>4279</v>
      </c>
      <c r="BH75" s="13" t="s">
        <v>4285</v>
      </c>
      <c r="BI75" s="13"/>
      <c r="BJ75" s="13"/>
      <c r="BK75" s="13" t="s">
        <v>4286</v>
      </c>
      <c r="BL75" s="13"/>
      <c r="BM75" s="13"/>
      <c r="BN75" s="13"/>
      <c r="BO75" s="13"/>
      <c r="BP75" s="13"/>
      <c r="BQ75" s="13" t="s">
        <v>360</v>
      </c>
      <c r="BR75" s="13" t="s">
        <v>360</v>
      </c>
      <c r="BS75" s="13"/>
      <c r="BT75" s="13"/>
      <c r="BU75" s="13" t="s">
        <v>360</v>
      </c>
      <c r="BV75" s="13" t="s">
        <v>360</v>
      </c>
      <c r="BW75" s="13" t="s">
        <v>360</v>
      </c>
      <c r="BX75" s="13"/>
      <c r="BY75" s="13"/>
      <c r="BZ75" s="13"/>
      <c r="CA75" s="13"/>
      <c r="CB75" s="13"/>
      <c r="CC75" s="13"/>
      <c r="CD75" s="13"/>
      <c r="CE75" s="13"/>
      <c r="CF75" s="13" t="s">
        <v>77</v>
      </c>
      <c r="CG75" s="13"/>
      <c r="CH75" s="13"/>
      <c r="CI75" s="13"/>
      <c r="CJ75" s="13"/>
      <c r="CK75" s="13"/>
      <c r="CL75" s="13"/>
      <c r="CM75" s="13"/>
      <c r="CN75" s="13"/>
      <c r="CO75" s="13"/>
      <c r="CP75" s="13"/>
      <c r="CQ75" s="13"/>
      <c r="CR75" s="13"/>
      <c r="CS75" s="13"/>
      <c r="CT75" s="13"/>
      <c r="CU75" s="13"/>
      <c r="CV75" s="13"/>
      <c r="CW75" s="13"/>
      <c r="CY75" s="13" t="s">
        <v>4287</v>
      </c>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t="s">
        <v>1670</v>
      </c>
      <c r="EB75" s="13" t="s">
        <v>4288</v>
      </c>
      <c r="EC75" s="13"/>
      <c r="ED75" s="13"/>
      <c r="EE75" s="13" t="s">
        <v>4289</v>
      </c>
      <c r="EF75" s="13"/>
      <c r="EG75" s="13"/>
      <c r="EH75" s="13"/>
      <c r="EI75" s="13"/>
      <c r="EJ75" s="13"/>
      <c r="EK75" s="13"/>
      <c r="EL75" s="13"/>
      <c r="EM75" s="13" t="s">
        <v>1592</v>
      </c>
      <c r="EN75" s="13" t="s">
        <v>400</v>
      </c>
      <c r="EO75" s="13" t="s">
        <v>3005</v>
      </c>
      <c r="EP75" s="13"/>
      <c r="EQ75" s="13"/>
      <c r="ER75" s="13"/>
      <c r="ES75" s="11" t="s">
        <v>4290</v>
      </c>
      <c r="ET75" s="13"/>
      <c r="EU75" s="13"/>
      <c r="EV75" s="13"/>
      <c r="EW75" s="13" t="s">
        <v>472</v>
      </c>
      <c r="EX75" s="11" t="s">
        <v>4291</v>
      </c>
      <c r="EY75" s="13"/>
      <c r="EZ75" s="13"/>
      <c r="FA75" s="13"/>
      <c r="FB75" s="13"/>
      <c r="FC75" s="13"/>
      <c r="FD75" s="13"/>
      <c r="FE75" s="13"/>
      <c r="FF75" s="11" t="s">
        <v>4292</v>
      </c>
      <c r="FG75" s="13"/>
      <c r="FH75" s="13" t="s">
        <v>403</v>
      </c>
      <c r="FJ75" s="13" t="s">
        <v>4293</v>
      </c>
      <c r="FK75" s="13"/>
      <c r="FL75" s="13"/>
      <c r="FM75" s="13"/>
      <c r="FN75" s="13"/>
      <c r="FO75" s="13"/>
      <c r="FP75" s="13"/>
      <c r="FQ75" s="13"/>
      <c r="FR75" s="13" t="s">
        <v>472</v>
      </c>
      <c r="FS75" s="13"/>
      <c r="FT75" s="13" t="s">
        <v>983</v>
      </c>
      <c r="FU75" s="13"/>
      <c r="FV75" s="13"/>
      <c r="FW75" s="13"/>
      <c r="FX75" s="13" t="s">
        <v>77</v>
      </c>
      <c r="FY75" s="13"/>
      <c r="FZ75" s="13"/>
      <c r="GA75" s="13" t="s">
        <v>407</v>
      </c>
      <c r="GB75" s="13"/>
      <c r="GC75" s="13"/>
      <c r="GD75" s="13"/>
      <c r="GE75" s="13"/>
      <c r="GF75" s="13"/>
      <c r="GG75" s="13"/>
      <c r="GH75" s="13"/>
      <c r="GI75" s="13"/>
      <c r="GJ75" s="13"/>
      <c r="GK75" s="13"/>
      <c r="GL75" s="13" t="s">
        <v>456</v>
      </c>
      <c r="GM75" s="13"/>
      <c r="GN75" s="13"/>
      <c r="GO75" s="13"/>
      <c r="GP75" s="13" t="s">
        <v>408</v>
      </c>
      <c r="GQ75" s="13"/>
      <c r="GR75" s="13"/>
      <c r="GS75" s="13"/>
      <c r="GT75" s="13"/>
      <c r="GU75" s="13"/>
      <c r="GV75" s="13"/>
      <c r="GW75" s="13"/>
      <c r="GX75" s="13"/>
      <c r="GY75" s="13"/>
      <c r="GZ75" s="13"/>
      <c r="HA75" s="13"/>
      <c r="HB75" s="13"/>
      <c r="HC75" s="13"/>
      <c r="HD75" s="13"/>
      <c r="HE75" s="13"/>
      <c r="HF75" s="13"/>
      <c r="HG75" s="13"/>
      <c r="HH75" s="13" t="s">
        <v>408</v>
      </c>
      <c r="HI75" s="13"/>
      <c r="HJ75" s="13"/>
      <c r="HK75" s="13"/>
      <c r="HL75" s="13"/>
      <c r="HM75" s="13"/>
      <c r="HN75" s="13"/>
      <c r="HO75" s="13"/>
      <c r="HP75" s="13"/>
      <c r="HQ75" s="13"/>
      <c r="HS75" s="13"/>
      <c r="HT75" s="13"/>
      <c r="HU75" s="13"/>
      <c r="HV75" s="13"/>
      <c r="HW75" s="13" t="s">
        <v>412</v>
      </c>
      <c r="HX75" s="13"/>
      <c r="HY75" s="13"/>
      <c r="HZ75" s="13"/>
      <c r="IA75" s="13"/>
      <c r="IB75" s="13"/>
      <c r="IC75" s="13"/>
      <c r="ID75" s="13"/>
      <c r="IE75" s="13"/>
      <c r="IF75" s="13"/>
      <c r="IG75" s="13"/>
      <c r="IH75" s="13"/>
      <c r="II75" s="13"/>
      <c r="IJ75" s="13"/>
      <c r="IK75" s="13"/>
      <c r="IL75" s="13"/>
      <c r="IM75" s="13"/>
      <c r="IN75" s="13"/>
      <c r="IO75" s="13" t="s">
        <v>79</v>
      </c>
      <c r="IP75" s="13"/>
      <c r="IQ75" s="13"/>
      <c r="IR75" s="13"/>
      <c r="IS75" s="13"/>
      <c r="IT75" s="13"/>
      <c r="IU75" s="13"/>
      <c r="IV75" s="13" t="s">
        <v>2603</v>
      </c>
      <c r="IW75" s="13"/>
      <c r="IX75" s="13"/>
      <c r="IY75" s="13"/>
      <c r="IZ75" s="13"/>
      <c r="JA75" s="13"/>
      <c r="JB75" s="13"/>
      <c r="JC75" s="13"/>
      <c r="JD75" s="13"/>
      <c r="JE75" s="13"/>
      <c r="JF75" s="13"/>
      <c r="JG75" s="13"/>
      <c r="JH75" s="13"/>
      <c r="JI75" s="13"/>
      <c r="JJ75" s="13"/>
      <c r="JK75" s="13"/>
      <c r="JL75" s="13"/>
      <c r="JM75" s="13"/>
      <c r="JN75" s="13"/>
      <c r="JO75" s="13"/>
      <c r="JP75" s="13"/>
      <c r="JQ75" s="13"/>
      <c r="JR75" s="13"/>
      <c r="JS75" s="13"/>
      <c r="JT75" s="13"/>
      <c r="JU75" s="13"/>
      <c r="JV75" s="13"/>
      <c r="JW75" s="13"/>
      <c r="JX75" s="13"/>
      <c r="JY75" s="13"/>
      <c r="JZ75" s="13" t="s">
        <v>78</v>
      </c>
      <c r="KA75" s="13"/>
      <c r="KB75" s="13"/>
      <c r="KC75" s="13"/>
      <c r="KD75" s="13"/>
      <c r="KE75" s="13"/>
      <c r="KF75" s="13"/>
      <c r="KG75" s="13"/>
      <c r="KH75" s="13"/>
      <c r="KI75" s="13"/>
      <c r="KJ75" s="13"/>
      <c r="KK75" s="13"/>
      <c r="KL75" s="13"/>
      <c r="KM75" s="13" t="s">
        <v>1019</v>
      </c>
      <c r="KN75" s="13"/>
      <c r="KO75" s="13"/>
      <c r="KP75" s="13"/>
      <c r="KQ75" s="13"/>
      <c r="KR75" s="13"/>
      <c r="KS75" s="13"/>
      <c r="KT75" s="13"/>
      <c r="KU75" s="13"/>
      <c r="KV75" s="13"/>
      <c r="KW75" s="13"/>
      <c r="KX75" s="13"/>
      <c r="KY75" s="13"/>
      <c r="KZ75" s="13"/>
      <c r="LA75" s="13"/>
      <c r="LB75" s="13"/>
      <c r="LC75" s="13"/>
      <c r="LD75" s="13"/>
      <c r="LE75" s="13"/>
      <c r="LF75" s="13"/>
      <c r="LG75" s="13"/>
      <c r="LH75" s="13"/>
      <c r="LI75" s="13"/>
      <c r="LJ75" s="13"/>
      <c r="LK75" s="13"/>
      <c r="LL75" s="13"/>
      <c r="LM75" s="13"/>
      <c r="LN75" s="13"/>
      <c r="LO75" s="13"/>
      <c r="LP75" s="13"/>
      <c r="LQ75" s="13"/>
      <c r="LR75" s="13"/>
      <c r="LS75" s="13"/>
      <c r="LT75" s="13"/>
      <c r="LU75" s="13"/>
      <c r="LV75" s="13"/>
      <c r="LW75" s="13"/>
      <c r="LX75" s="13"/>
      <c r="LY75" s="13"/>
      <c r="LZ75" s="13"/>
      <c r="MA75" s="13" t="s">
        <v>679</v>
      </c>
      <c r="MB75" s="13" t="s">
        <v>4294</v>
      </c>
      <c r="MC75" s="13"/>
      <c r="MD75" s="13" t="s">
        <v>4295</v>
      </c>
      <c r="ME75" s="13"/>
      <c r="MF75" s="13" t="s">
        <v>4296</v>
      </c>
      <c r="MH75" s="13" t="s">
        <v>79</v>
      </c>
      <c r="MI75" s="13"/>
      <c r="MJ75" s="13"/>
      <c r="MK75" s="13"/>
      <c r="ML75" s="13"/>
      <c r="MM75" s="13"/>
      <c r="MN75" s="13"/>
      <c r="MO75" s="13"/>
      <c r="MP75" s="13"/>
      <c r="MQ75" s="13"/>
      <c r="MR75" s="13" t="s">
        <v>507</v>
      </c>
      <c r="MS75" s="13"/>
      <c r="MT75" s="13"/>
      <c r="MU75" s="13"/>
      <c r="MV75" s="13"/>
      <c r="MW75" s="13"/>
      <c r="MX75" s="13"/>
      <c r="MY75" s="13"/>
      <c r="MZ75" s="13"/>
      <c r="NA75" s="13"/>
      <c r="NB75" s="13"/>
      <c r="NC75" s="13"/>
      <c r="ND75" s="13"/>
      <c r="NE75" s="13"/>
      <c r="NF75" s="11" t="s">
        <v>4297</v>
      </c>
      <c r="NG75" s="13"/>
      <c r="NH75" s="13"/>
      <c r="NI75" s="11" t="s">
        <v>4298</v>
      </c>
      <c r="NJ75" s="13" t="s">
        <v>407</v>
      </c>
      <c r="NK75" s="13" t="s">
        <v>683</v>
      </c>
      <c r="NL75" s="13"/>
      <c r="NM75" s="13"/>
      <c r="NN75" s="13"/>
      <c r="NO75" s="13"/>
      <c r="NP75" s="13" t="s">
        <v>408</v>
      </c>
      <c r="NQ75" s="13"/>
      <c r="NR75" s="13"/>
      <c r="NS75" s="13"/>
      <c r="NT75" s="13"/>
      <c r="NU75" s="13"/>
      <c r="NV75" s="13"/>
      <c r="NW75" s="13"/>
      <c r="NX75" s="13" t="s">
        <v>472</v>
      </c>
      <c r="NY75" s="13"/>
      <c r="NZ75" s="13" t="s">
        <v>713</v>
      </c>
      <c r="OA75" s="13"/>
      <c r="OB75" s="13"/>
      <c r="OC75" s="13"/>
      <c r="OD75" s="13"/>
      <c r="OE75" s="13"/>
      <c r="OF75" s="13"/>
      <c r="OG75" s="13"/>
      <c r="OH75" s="13"/>
      <c r="OJ75" s="13"/>
      <c r="OK75" s="13"/>
      <c r="OL75" s="13"/>
      <c r="OM75" s="13"/>
    </row>
    <row r="76" customFormat="false" ht="14.25" hidden="false" customHeight="true" outlineLevel="0" collapsed="false">
      <c r="A76" s="11" t="s">
        <v>4299</v>
      </c>
      <c r="B76" s="13" t="s">
        <v>360</v>
      </c>
      <c r="C76" s="13" t="s">
        <v>4300</v>
      </c>
      <c r="D76" s="11" t="s">
        <v>4301</v>
      </c>
      <c r="E76" s="13" t="s">
        <v>4302</v>
      </c>
      <c r="F76" s="13" t="s">
        <v>4303</v>
      </c>
      <c r="G76" s="13" t="s">
        <v>4304</v>
      </c>
      <c r="H76" s="13" t="s">
        <v>4305</v>
      </c>
      <c r="I76" s="13" t="s">
        <v>4306</v>
      </c>
      <c r="J76" s="13" t="s">
        <v>4307</v>
      </c>
      <c r="K76" s="13"/>
      <c r="L76" s="13"/>
      <c r="M76" s="13"/>
      <c r="N76" s="12" t="s">
        <v>2408</v>
      </c>
      <c r="O76" s="13" t="s">
        <v>4308</v>
      </c>
      <c r="P76" s="13"/>
      <c r="R76" s="13" t="s">
        <v>370</v>
      </c>
      <c r="S76" s="13"/>
      <c r="T76" s="13" t="s">
        <v>371</v>
      </c>
      <c r="U76" s="13"/>
      <c r="V76" s="13"/>
      <c r="W76" s="13"/>
      <c r="X76" s="13"/>
      <c r="Y76" s="13"/>
      <c r="Z76" s="13"/>
      <c r="AA76" s="13"/>
      <c r="AB76" s="13"/>
      <c r="AC76" s="13"/>
      <c r="AD76" s="13"/>
      <c r="AE76" s="11" t="s">
        <v>435</v>
      </c>
      <c r="AF76" s="11" t="s">
        <v>4309</v>
      </c>
      <c r="AG76" s="11" t="s">
        <v>968</v>
      </c>
      <c r="AH76" s="13"/>
      <c r="AI76" s="13" t="s">
        <v>375</v>
      </c>
      <c r="AJ76" s="13" t="s">
        <v>376</v>
      </c>
      <c r="AK76" s="13" t="s">
        <v>437</v>
      </c>
      <c r="AL76" s="13" t="s">
        <v>4310</v>
      </c>
      <c r="AM76" s="11" t="s">
        <v>4311</v>
      </c>
      <c r="AN76" s="13" t="s">
        <v>4312</v>
      </c>
      <c r="AO76" s="13" t="s">
        <v>4313</v>
      </c>
      <c r="AP76" s="13" t="s">
        <v>4314</v>
      </c>
      <c r="AQ76" s="11" t="s">
        <v>4315</v>
      </c>
      <c r="AR76" s="13"/>
      <c r="AS76" s="13"/>
      <c r="AT76" s="11" t="s">
        <v>4316</v>
      </c>
      <c r="AU76" s="11" t="s">
        <v>972</v>
      </c>
      <c r="AV76" s="13"/>
      <c r="AW76" s="13" t="s">
        <v>375</v>
      </c>
      <c r="AX76" s="13"/>
      <c r="AY76" s="13" t="s">
        <v>437</v>
      </c>
      <c r="AZ76" s="13" t="s">
        <v>4317</v>
      </c>
      <c r="BA76" s="13" t="s">
        <v>4318</v>
      </c>
      <c r="BB76" s="13" t="s">
        <v>4319</v>
      </c>
      <c r="BD76" s="13"/>
      <c r="BE76" s="13"/>
      <c r="BF76" s="13"/>
      <c r="BG76" s="11" t="s">
        <v>4320</v>
      </c>
      <c r="BH76" s="13" t="s">
        <v>4321</v>
      </c>
      <c r="BI76" s="13"/>
      <c r="BJ76" s="13"/>
      <c r="BK76" s="13" t="s">
        <v>1435</v>
      </c>
      <c r="BL76" s="13"/>
      <c r="BM76" s="13"/>
      <c r="BN76" s="13"/>
      <c r="BO76" s="13"/>
      <c r="BP76" s="13"/>
      <c r="BQ76" s="13" t="s">
        <v>360</v>
      </c>
      <c r="BR76" s="13" t="s">
        <v>360</v>
      </c>
      <c r="BS76" s="13"/>
      <c r="BT76" s="13"/>
      <c r="BU76" s="11" t="s">
        <v>4322</v>
      </c>
      <c r="BV76" s="13" t="s">
        <v>360</v>
      </c>
      <c r="BW76" s="13" t="s">
        <v>360</v>
      </c>
      <c r="BX76" s="13"/>
      <c r="BY76" s="13"/>
      <c r="BZ76" s="13"/>
      <c r="CA76" s="13"/>
      <c r="CB76" s="13"/>
      <c r="CC76" s="13"/>
      <c r="CD76" s="13"/>
      <c r="CE76" s="13"/>
      <c r="CF76" s="13" t="s">
        <v>77</v>
      </c>
      <c r="CG76" s="11" t="s">
        <v>4323</v>
      </c>
      <c r="CH76" s="13"/>
      <c r="CI76" s="13"/>
      <c r="CJ76" s="13"/>
      <c r="CK76" s="13"/>
      <c r="CL76" s="13"/>
      <c r="CM76" s="13" t="s">
        <v>4324</v>
      </c>
      <c r="CN76" s="13"/>
      <c r="CO76" s="13"/>
      <c r="CP76" s="13"/>
      <c r="CQ76" s="13"/>
      <c r="CR76" s="13"/>
      <c r="CS76" s="13"/>
      <c r="CT76" s="13"/>
      <c r="CU76" s="13"/>
      <c r="CV76" s="13"/>
      <c r="CW76" s="13"/>
      <c r="CY76" s="13"/>
      <c r="CZ76" s="13"/>
      <c r="DA76" s="13"/>
      <c r="DB76" s="13" t="s">
        <v>4325</v>
      </c>
      <c r="DC76" s="11" t="s">
        <v>4326</v>
      </c>
      <c r="DD76" s="13"/>
      <c r="DE76" s="13"/>
      <c r="DF76" s="13"/>
      <c r="DG76" s="13"/>
      <c r="DH76" s="13"/>
      <c r="DI76" s="13"/>
      <c r="DJ76" s="13"/>
      <c r="DK76" s="13"/>
      <c r="DL76" s="13"/>
      <c r="DM76" s="13"/>
      <c r="DN76" s="13"/>
      <c r="DO76" s="13"/>
      <c r="DP76" s="13"/>
      <c r="DQ76" s="13"/>
      <c r="DR76" s="13"/>
      <c r="DS76" s="13"/>
      <c r="DT76" s="13"/>
      <c r="DU76" s="13"/>
      <c r="DV76" s="13"/>
      <c r="DW76" s="13"/>
      <c r="DX76" s="13"/>
      <c r="DY76" s="13"/>
      <c r="DZ76" s="13"/>
      <c r="EA76" s="13"/>
      <c r="EB76" s="13"/>
      <c r="EC76" s="13"/>
      <c r="ED76" s="13"/>
      <c r="EE76" s="13" t="s">
        <v>4327</v>
      </c>
      <c r="EF76" s="11" t="s">
        <v>4328</v>
      </c>
      <c r="EG76" s="13" t="s">
        <v>4329</v>
      </c>
      <c r="EH76" s="13"/>
      <c r="EI76" s="13"/>
      <c r="EJ76" s="13"/>
      <c r="EK76" s="13"/>
      <c r="EL76" s="13"/>
      <c r="EM76" s="11" t="s">
        <v>4330</v>
      </c>
      <c r="EN76" s="13" t="s">
        <v>400</v>
      </c>
      <c r="EO76" s="13"/>
      <c r="EP76" s="13"/>
      <c r="EQ76" s="13"/>
      <c r="ER76" s="13"/>
      <c r="ES76" s="11" t="s">
        <v>4331</v>
      </c>
      <c r="ET76" s="13"/>
      <c r="EU76" s="13"/>
      <c r="EV76" s="13"/>
      <c r="EW76" s="13"/>
      <c r="EX76" s="13"/>
      <c r="EY76" s="13"/>
      <c r="EZ76" s="13"/>
      <c r="FA76" s="13"/>
      <c r="FB76" s="13"/>
      <c r="FC76" s="13"/>
      <c r="FD76" s="13"/>
      <c r="FE76" s="13" t="s">
        <v>4332</v>
      </c>
      <c r="FF76" s="11" t="s">
        <v>4333</v>
      </c>
      <c r="FG76" s="13"/>
      <c r="FH76" s="13" t="s">
        <v>403</v>
      </c>
      <c r="FJ76" s="13" t="s">
        <v>4334</v>
      </c>
      <c r="FK76" s="13"/>
      <c r="FL76" s="13"/>
      <c r="FM76" s="13"/>
      <c r="FN76" s="13"/>
      <c r="FO76" s="13"/>
      <c r="FP76" s="13"/>
      <c r="FQ76" s="13"/>
      <c r="FR76" s="13"/>
      <c r="FS76" s="13"/>
      <c r="FT76" s="13"/>
      <c r="FU76" s="13"/>
      <c r="FV76" s="13"/>
      <c r="FW76" s="13"/>
      <c r="FX76" s="13" t="s">
        <v>77</v>
      </c>
      <c r="FY76" s="13"/>
      <c r="FZ76" s="13"/>
      <c r="GA76" s="13" t="s">
        <v>614</v>
      </c>
      <c r="GB76" s="13"/>
      <c r="GC76" s="13"/>
      <c r="GD76" s="13"/>
      <c r="GE76" s="13"/>
      <c r="GF76" s="13"/>
      <c r="GG76" s="13"/>
      <c r="GH76" s="13"/>
      <c r="GI76" s="13"/>
      <c r="GJ76" s="13"/>
      <c r="GK76" s="13"/>
      <c r="GL76" s="13" t="s">
        <v>407</v>
      </c>
      <c r="GM76" s="13" t="s">
        <v>4335</v>
      </c>
      <c r="GN76" s="13"/>
      <c r="GO76" s="13"/>
      <c r="GP76" s="13" t="s">
        <v>408</v>
      </c>
      <c r="GQ76" s="13" t="s">
        <v>4134</v>
      </c>
      <c r="GR76" s="13"/>
      <c r="GS76" s="13"/>
      <c r="GT76" s="13"/>
      <c r="GU76" s="13"/>
      <c r="GV76" s="13"/>
      <c r="GW76" s="13"/>
      <c r="GX76" s="13"/>
      <c r="GY76" s="13"/>
      <c r="GZ76" s="13" t="s">
        <v>623</v>
      </c>
      <c r="HA76" s="13"/>
      <c r="HB76" s="13"/>
      <c r="HC76" s="13"/>
      <c r="HD76" s="13"/>
      <c r="HE76" s="13" t="s">
        <v>713</v>
      </c>
      <c r="HF76" s="13" t="s">
        <v>4336</v>
      </c>
      <c r="HG76" s="13"/>
      <c r="HH76" s="13" t="s">
        <v>1116</v>
      </c>
      <c r="HI76" s="13"/>
      <c r="HJ76" s="13"/>
      <c r="HK76" s="13"/>
      <c r="HL76" s="13"/>
      <c r="HM76" s="13" t="s">
        <v>4337</v>
      </c>
      <c r="HN76" s="13" t="s">
        <v>4338</v>
      </c>
      <c r="HO76" s="13"/>
      <c r="HP76" s="13"/>
      <c r="HQ76" s="13"/>
      <c r="HS76" s="13"/>
      <c r="HT76" s="13"/>
      <c r="HU76" s="13"/>
      <c r="HV76" s="13"/>
      <c r="HW76" s="13" t="s">
        <v>412</v>
      </c>
      <c r="HX76" s="13"/>
      <c r="HY76" s="13"/>
      <c r="HZ76" s="13"/>
      <c r="IA76" s="13"/>
      <c r="IB76" s="13"/>
      <c r="IC76" s="13"/>
      <c r="ID76" s="13"/>
      <c r="IE76" s="13"/>
      <c r="IF76" s="13"/>
      <c r="IG76" s="13" t="s">
        <v>4339</v>
      </c>
      <c r="IH76" s="13" t="s">
        <v>4340</v>
      </c>
      <c r="II76" s="13"/>
      <c r="IJ76" s="13"/>
      <c r="IK76" s="13"/>
      <c r="IL76" s="13"/>
      <c r="IM76" s="13"/>
      <c r="IN76" s="13"/>
      <c r="IO76" s="13" t="s">
        <v>79</v>
      </c>
      <c r="IP76" s="13"/>
      <c r="IQ76" s="13"/>
      <c r="IR76" s="13"/>
      <c r="IS76" s="13"/>
      <c r="IT76" s="13"/>
      <c r="IU76" s="13"/>
      <c r="IV76" s="13"/>
      <c r="IW76" s="13" t="s">
        <v>4341</v>
      </c>
      <c r="IX76" s="13"/>
      <c r="IY76" s="13"/>
      <c r="IZ76" s="13"/>
      <c r="JA76" s="13"/>
      <c r="JB76" s="13"/>
      <c r="JC76" s="13"/>
      <c r="JD76" s="13"/>
      <c r="JE76" s="13"/>
      <c r="JF76" s="13"/>
      <c r="JG76" s="13"/>
      <c r="JH76" s="13"/>
      <c r="JI76" s="13"/>
      <c r="JJ76" s="13"/>
      <c r="JK76" s="13"/>
      <c r="JL76" s="13" t="s">
        <v>4169</v>
      </c>
      <c r="JM76" s="13"/>
      <c r="JN76" s="13"/>
      <c r="JO76" s="13"/>
      <c r="JP76" s="13"/>
      <c r="JQ76" s="13"/>
      <c r="JR76" s="13"/>
      <c r="JS76" s="13"/>
      <c r="JT76" s="13"/>
      <c r="JU76" s="13"/>
      <c r="JV76" s="13"/>
      <c r="JW76" s="13"/>
      <c r="JX76" s="13"/>
      <c r="JY76" s="13"/>
      <c r="JZ76" s="13" t="s">
        <v>78</v>
      </c>
      <c r="KA76" s="13"/>
      <c r="KB76" s="13"/>
      <c r="KC76" s="13"/>
      <c r="KD76" s="13" t="s">
        <v>1817</v>
      </c>
      <c r="KE76" s="13"/>
      <c r="KF76" s="13"/>
      <c r="KG76" s="13"/>
      <c r="KH76" s="13"/>
      <c r="KI76" s="13"/>
      <c r="KJ76" s="13"/>
      <c r="KK76" s="13"/>
      <c r="KL76" s="11" t="s">
        <v>4342</v>
      </c>
      <c r="KM76" s="13"/>
      <c r="KN76" s="13" t="s">
        <v>4343</v>
      </c>
      <c r="KO76" s="13"/>
      <c r="KP76" s="13"/>
      <c r="KQ76" s="13"/>
      <c r="KR76" s="13"/>
      <c r="KS76" s="13"/>
      <c r="KT76" s="13"/>
      <c r="KU76" s="13"/>
      <c r="KV76" s="13"/>
      <c r="KW76" s="13"/>
      <c r="KX76" s="13"/>
      <c r="KY76" s="13"/>
      <c r="KZ76" s="13" t="s">
        <v>4344</v>
      </c>
      <c r="LA76" s="13"/>
      <c r="LB76" s="13"/>
      <c r="LC76" s="13"/>
      <c r="LD76" s="13"/>
      <c r="LE76" s="13"/>
      <c r="LF76" s="13"/>
      <c r="LG76" s="13"/>
      <c r="LH76" s="13"/>
      <c r="LI76" s="13"/>
      <c r="LJ76" s="13" t="s">
        <v>4345</v>
      </c>
      <c r="LK76" s="13"/>
      <c r="LL76" s="13"/>
      <c r="LM76" s="13"/>
      <c r="LN76" s="13" t="s">
        <v>4346</v>
      </c>
      <c r="LO76" s="13" t="s">
        <v>4347</v>
      </c>
      <c r="LP76" s="13"/>
      <c r="LQ76" s="13"/>
      <c r="LR76" s="13"/>
      <c r="LS76" s="13" t="s">
        <v>4348</v>
      </c>
      <c r="LT76" s="13"/>
      <c r="LU76" s="13"/>
      <c r="LV76" s="13"/>
      <c r="LW76" s="13"/>
      <c r="LX76" s="13" t="s">
        <v>4349</v>
      </c>
      <c r="LY76" s="13"/>
      <c r="LZ76" s="13" t="s">
        <v>4350</v>
      </c>
      <c r="MA76" s="13"/>
      <c r="MB76" s="13"/>
      <c r="MC76" s="13"/>
      <c r="MD76" s="13" t="s">
        <v>4351</v>
      </c>
      <c r="ME76" s="13"/>
      <c r="MF76" s="13" t="s">
        <v>4352</v>
      </c>
      <c r="MH76" s="13"/>
      <c r="MI76" s="13"/>
      <c r="MJ76" s="13"/>
      <c r="MK76" s="13"/>
      <c r="ML76" s="13" t="s">
        <v>4353</v>
      </c>
      <c r="MM76" s="13"/>
      <c r="MN76" s="13" t="s">
        <v>710</v>
      </c>
      <c r="MO76" s="13"/>
      <c r="MP76" s="13"/>
      <c r="MQ76" s="13"/>
      <c r="MR76" s="13" t="s">
        <v>681</v>
      </c>
      <c r="MS76" s="13"/>
      <c r="MT76" s="13"/>
      <c r="MU76" s="13"/>
      <c r="MV76" s="13"/>
      <c r="MW76" s="13"/>
      <c r="MX76" s="13"/>
      <c r="MY76" s="13"/>
      <c r="MZ76" s="13" t="s">
        <v>4354</v>
      </c>
      <c r="NA76" s="13"/>
      <c r="NB76" s="13"/>
      <c r="NC76" s="13"/>
      <c r="ND76" s="13"/>
      <c r="NE76" s="13"/>
      <c r="NF76" s="13"/>
      <c r="NG76" s="13"/>
      <c r="NH76" s="13"/>
      <c r="NI76" s="11" t="s">
        <v>4355</v>
      </c>
      <c r="NJ76" s="11" t="s">
        <v>4356</v>
      </c>
      <c r="NK76" s="11" t="s">
        <v>4357</v>
      </c>
      <c r="NL76" s="13"/>
      <c r="NM76" s="13"/>
      <c r="NN76" s="13"/>
      <c r="NO76" s="13"/>
      <c r="NP76" s="13" t="s">
        <v>408</v>
      </c>
      <c r="NQ76" s="13" t="s">
        <v>4358</v>
      </c>
      <c r="NR76" s="13"/>
      <c r="NS76" s="13"/>
      <c r="NT76" s="13"/>
      <c r="NU76" s="13"/>
      <c r="NV76" s="13"/>
      <c r="NW76" s="13"/>
      <c r="NX76" s="13" t="s">
        <v>472</v>
      </c>
      <c r="NY76" s="13" t="s">
        <v>428</v>
      </c>
      <c r="NZ76" s="13" t="s">
        <v>429</v>
      </c>
      <c r="OA76" s="13"/>
      <c r="OB76" s="13"/>
      <c r="OC76" s="13"/>
      <c r="OD76" s="13"/>
      <c r="OE76" s="13"/>
      <c r="OF76" s="13"/>
      <c r="OG76" s="13"/>
      <c r="OH76" s="13"/>
      <c r="OJ76" s="13"/>
      <c r="OK76" s="13"/>
      <c r="OL76" s="13"/>
      <c r="OM76" s="13"/>
    </row>
    <row r="77" customFormat="false" ht="14.25" hidden="false" customHeight="true" outlineLevel="0" collapsed="false">
      <c r="A77" s="11" t="s">
        <v>4359</v>
      </c>
      <c r="B77" s="13" t="s">
        <v>360</v>
      </c>
      <c r="C77" s="13" t="s">
        <v>4360</v>
      </c>
      <c r="D77" s="13" t="s">
        <v>516</v>
      </c>
      <c r="E77" s="13" t="s">
        <v>4361</v>
      </c>
      <c r="F77" s="13" t="e">
        <f aca="false">300920 22</f>
        <v>#VALUE!</v>
      </c>
      <c r="G77" s="13" t="s">
        <v>1997</v>
      </c>
      <c r="H77" s="13" t="s">
        <v>4362</v>
      </c>
      <c r="I77" s="13" t="s">
        <v>4363</v>
      </c>
      <c r="J77" s="13" t="s">
        <v>4364</v>
      </c>
      <c r="K77" s="13"/>
      <c r="L77" s="13" t="s">
        <v>1512</v>
      </c>
      <c r="M77" s="13"/>
      <c r="N77" s="13"/>
      <c r="O77" s="13"/>
      <c r="P77" s="13"/>
      <c r="R77" s="13" t="s">
        <v>370</v>
      </c>
      <c r="S77" s="13"/>
      <c r="T77" s="13" t="s">
        <v>371</v>
      </c>
      <c r="U77" s="13"/>
      <c r="V77" s="13"/>
      <c r="W77" s="13"/>
      <c r="X77" s="13"/>
      <c r="Y77" s="13"/>
      <c r="Z77" s="13" t="s">
        <v>370</v>
      </c>
      <c r="AA77" s="13" t="s">
        <v>4365</v>
      </c>
      <c r="AB77" s="13"/>
      <c r="AC77" s="13"/>
      <c r="AD77" s="13"/>
      <c r="AE77" s="13" t="s">
        <v>1146</v>
      </c>
      <c r="AF77" s="11" t="s">
        <v>4366</v>
      </c>
      <c r="AG77" s="11" t="s">
        <v>2903</v>
      </c>
      <c r="AH77" s="13"/>
      <c r="AI77" s="13" t="s">
        <v>375</v>
      </c>
      <c r="AJ77" s="13" t="s">
        <v>376</v>
      </c>
      <c r="AK77" s="13" t="s">
        <v>437</v>
      </c>
      <c r="AL77" s="13" t="s">
        <v>438</v>
      </c>
      <c r="AM77" s="11" t="s">
        <v>4367</v>
      </c>
      <c r="AN77" s="11" t="s">
        <v>4368</v>
      </c>
      <c r="AO77" s="11" t="s">
        <v>4369</v>
      </c>
      <c r="AP77" s="13" t="s">
        <v>4370</v>
      </c>
      <c r="AQ77" s="13" t="s">
        <v>4371</v>
      </c>
      <c r="AR77" s="13"/>
      <c r="AS77" s="13"/>
      <c r="AT77" s="13"/>
      <c r="AU77" s="13"/>
      <c r="AV77" s="13"/>
      <c r="AW77" s="13"/>
      <c r="AX77" s="13"/>
      <c r="AY77" s="13" t="s">
        <v>437</v>
      </c>
      <c r="AZ77" s="13" t="s">
        <v>1289</v>
      </c>
      <c r="BA77" s="13"/>
      <c r="BB77" s="13" t="s">
        <v>1044</v>
      </c>
      <c r="BD77" s="13"/>
      <c r="BE77" s="13"/>
      <c r="BF77" s="13"/>
      <c r="BG77" s="13" t="s">
        <v>4372</v>
      </c>
      <c r="BH77" s="13" t="s">
        <v>4373</v>
      </c>
      <c r="BI77" s="13"/>
      <c r="BJ77" s="13"/>
      <c r="BK77" s="13" t="s">
        <v>1435</v>
      </c>
      <c r="BL77" s="13"/>
      <c r="BM77" s="13"/>
      <c r="BN77" s="13"/>
      <c r="BO77" s="13"/>
      <c r="BP77" s="13"/>
      <c r="BQ77" s="13" t="s">
        <v>360</v>
      </c>
      <c r="BR77" s="13" t="s">
        <v>360</v>
      </c>
      <c r="BS77" s="13"/>
      <c r="BT77" s="13"/>
      <c r="BU77" s="13" t="s">
        <v>360</v>
      </c>
      <c r="BV77" s="13" t="s">
        <v>4374</v>
      </c>
      <c r="BW77" s="13" t="s">
        <v>360</v>
      </c>
      <c r="BX77" s="13"/>
      <c r="BY77" s="13"/>
      <c r="BZ77" s="13"/>
      <c r="CA77" s="13"/>
      <c r="CB77" s="13"/>
      <c r="CC77" s="13"/>
      <c r="CD77" s="13"/>
      <c r="CE77" s="13"/>
      <c r="CF77" s="13" t="s">
        <v>77</v>
      </c>
      <c r="CG77" s="13" t="s">
        <v>4375</v>
      </c>
      <c r="CH77" s="13"/>
      <c r="CI77" s="13"/>
      <c r="CJ77" s="13"/>
      <c r="CK77" s="13"/>
      <c r="CL77" s="13"/>
      <c r="CM77" s="13" t="s">
        <v>4376</v>
      </c>
      <c r="CN77" s="13"/>
      <c r="CO77" s="13"/>
      <c r="CP77" s="13"/>
      <c r="CQ77" s="13"/>
      <c r="CR77" s="13"/>
      <c r="CS77" s="13"/>
      <c r="CT77" s="13"/>
      <c r="CU77" s="13"/>
      <c r="CV77" s="13"/>
      <c r="CW77" s="13"/>
      <c r="CY77" s="13"/>
      <c r="CZ77" s="13"/>
      <c r="DA77" s="13"/>
      <c r="DB77" s="13" t="s">
        <v>4377</v>
      </c>
      <c r="DC77" s="11" t="s">
        <v>4378</v>
      </c>
      <c r="DD77" s="13" t="s">
        <v>4379</v>
      </c>
      <c r="DE77" s="13"/>
      <c r="DF77" s="13"/>
      <c r="DG77" s="13"/>
      <c r="DH77" s="13"/>
      <c r="DI77" s="13"/>
      <c r="DJ77" s="13"/>
      <c r="DK77" s="13" t="s">
        <v>4023</v>
      </c>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t="s">
        <v>511</v>
      </c>
      <c r="EM77" s="13" t="s">
        <v>4380</v>
      </c>
      <c r="EN77" s="13" t="s">
        <v>400</v>
      </c>
      <c r="EO77" s="13"/>
      <c r="EP77" s="13"/>
      <c r="EQ77" s="13"/>
      <c r="ER77" s="13"/>
      <c r="ES77" s="11" t="s">
        <v>4381</v>
      </c>
      <c r="ET77" s="13"/>
      <c r="EU77" s="13"/>
      <c r="EV77" s="13"/>
      <c r="EW77" s="13"/>
      <c r="EX77" s="13" t="s">
        <v>4382</v>
      </c>
      <c r="EY77" s="13" t="s">
        <v>4383</v>
      </c>
      <c r="EZ77" s="13" t="s">
        <v>4384</v>
      </c>
      <c r="FA77" s="13"/>
      <c r="FB77" s="13"/>
      <c r="FC77" s="13"/>
      <c r="FD77" s="13"/>
      <c r="FE77" s="13"/>
      <c r="FF77" s="11" t="s">
        <v>4385</v>
      </c>
      <c r="FG77" s="13" t="s">
        <v>864</v>
      </c>
      <c r="FH77" s="13" t="s">
        <v>403</v>
      </c>
      <c r="FJ77" s="13" t="s">
        <v>4386</v>
      </c>
      <c r="FK77" s="13"/>
      <c r="FL77" s="13"/>
      <c r="FM77" s="13"/>
      <c r="FN77" s="13"/>
      <c r="FO77" s="13"/>
      <c r="FP77" s="13" t="s">
        <v>4387</v>
      </c>
      <c r="FQ77" s="13"/>
      <c r="FR77" s="13"/>
      <c r="FS77" s="13"/>
      <c r="FT77" s="13"/>
      <c r="FU77" s="13"/>
      <c r="FV77" s="13" t="s">
        <v>62</v>
      </c>
      <c r="FW77" s="13"/>
      <c r="FX77" s="13" t="s">
        <v>77</v>
      </c>
      <c r="FY77" s="13"/>
      <c r="FZ77" s="13" t="s">
        <v>4388</v>
      </c>
      <c r="GA77" s="13" t="s">
        <v>407</v>
      </c>
      <c r="GB77" s="13"/>
      <c r="GC77" s="13"/>
      <c r="GD77" s="13"/>
      <c r="GE77" s="13"/>
      <c r="GF77" s="13"/>
      <c r="GG77" s="13"/>
      <c r="GH77" s="13"/>
      <c r="GI77" s="13"/>
      <c r="GJ77" s="13"/>
      <c r="GK77" s="13"/>
      <c r="GL77" s="13" t="s">
        <v>407</v>
      </c>
      <c r="GM77" s="13"/>
      <c r="GN77" s="13"/>
      <c r="GO77" s="13" t="s">
        <v>2869</v>
      </c>
      <c r="GP77" s="13" t="s">
        <v>408</v>
      </c>
      <c r="GQ77" s="13" t="s">
        <v>4389</v>
      </c>
      <c r="GR77" s="13"/>
      <c r="GS77" s="13"/>
      <c r="GT77" s="13"/>
      <c r="GU77" s="13"/>
      <c r="GV77" s="13"/>
      <c r="GW77" s="13"/>
      <c r="GX77" s="13"/>
      <c r="GY77" s="13"/>
      <c r="GZ77" s="13"/>
      <c r="HA77" s="13" t="s">
        <v>77</v>
      </c>
      <c r="HB77" s="13"/>
      <c r="HC77" s="13"/>
      <c r="HD77" s="13"/>
      <c r="HE77" s="13"/>
      <c r="HF77" s="13"/>
      <c r="HG77" s="13"/>
      <c r="HH77" s="13" t="s">
        <v>614</v>
      </c>
      <c r="HI77" s="13"/>
      <c r="HJ77" s="13"/>
      <c r="HK77" s="13"/>
      <c r="HL77" s="13"/>
      <c r="HM77" s="13"/>
      <c r="HN77" s="13"/>
      <c r="HO77" s="13"/>
      <c r="HP77" s="13"/>
      <c r="HQ77" s="13"/>
      <c r="HS77" s="13"/>
      <c r="HT77" s="13"/>
      <c r="HU77" s="13"/>
      <c r="HV77" s="13"/>
      <c r="HW77" s="13" t="s">
        <v>412</v>
      </c>
      <c r="HX77" s="13"/>
      <c r="HY77" s="13"/>
      <c r="HZ77" s="13"/>
      <c r="IA77" s="13"/>
      <c r="IB77" s="13"/>
      <c r="IC77" s="13"/>
      <c r="ID77" s="13"/>
      <c r="IE77" s="13"/>
      <c r="IF77" s="13"/>
      <c r="IG77" s="13"/>
      <c r="IH77" s="13"/>
      <c r="II77" s="13"/>
      <c r="IJ77" s="13" t="s">
        <v>4390</v>
      </c>
      <c r="IK77" s="13"/>
      <c r="IL77" s="13"/>
      <c r="IM77" s="13"/>
      <c r="IN77" s="13"/>
      <c r="IO77" s="13" t="s">
        <v>79</v>
      </c>
      <c r="IP77" s="13"/>
      <c r="IQ77" s="13"/>
      <c r="IR77" s="13" t="s">
        <v>4391</v>
      </c>
      <c r="IS77" s="13" t="s">
        <v>4392</v>
      </c>
      <c r="IT77" s="13"/>
      <c r="IU77" s="13"/>
      <c r="IV77" s="13"/>
      <c r="IW77" s="13" t="s">
        <v>4393</v>
      </c>
      <c r="IX77" s="13"/>
      <c r="IY77" s="13"/>
      <c r="IZ77" s="13"/>
      <c r="JA77" s="13"/>
      <c r="JB77" s="13"/>
      <c r="JC77" s="13"/>
      <c r="JD77" s="13"/>
      <c r="JE77" s="13"/>
      <c r="JF77" s="13"/>
      <c r="JG77" s="13"/>
      <c r="JH77" s="13"/>
      <c r="JI77" s="13"/>
      <c r="JJ77" s="13"/>
      <c r="JK77" s="13"/>
      <c r="JL77" s="13"/>
      <c r="JM77" s="13"/>
      <c r="JN77" s="13"/>
      <c r="JO77" s="13"/>
      <c r="JP77" s="13"/>
      <c r="JQ77" s="13"/>
      <c r="JR77" s="13"/>
      <c r="JS77" s="13"/>
      <c r="JT77" s="13"/>
      <c r="JU77" s="13"/>
      <c r="JV77" s="13"/>
      <c r="JW77" s="13" t="s">
        <v>4394</v>
      </c>
      <c r="JX77" s="13"/>
      <c r="JY77" s="13"/>
      <c r="JZ77" s="13" t="s">
        <v>75</v>
      </c>
      <c r="KA77" s="13"/>
      <c r="KB77" s="13"/>
      <c r="KC77" s="13"/>
      <c r="KD77" s="13"/>
      <c r="KE77" s="13"/>
      <c r="KF77" s="13"/>
      <c r="KG77" s="13"/>
      <c r="KH77" s="13"/>
      <c r="KI77" s="13"/>
      <c r="KJ77" s="13"/>
      <c r="KK77" s="13"/>
      <c r="KL77" s="13"/>
      <c r="KM77" s="13"/>
      <c r="KN77" s="13"/>
      <c r="KO77" s="13"/>
      <c r="KP77" s="13" t="s">
        <v>80</v>
      </c>
      <c r="KQ77" s="13"/>
      <c r="KR77" s="13" t="s">
        <v>3499</v>
      </c>
      <c r="KS77" s="13"/>
      <c r="KT77" s="13"/>
      <c r="KU77" s="13"/>
      <c r="KV77" s="13"/>
      <c r="KW77" s="13"/>
      <c r="KX77" s="13"/>
      <c r="KY77" s="13"/>
      <c r="KZ77" s="13"/>
      <c r="LA77" s="13"/>
      <c r="LB77" s="13" t="s">
        <v>4395</v>
      </c>
      <c r="LC77" s="13"/>
      <c r="LD77" s="13" t="s">
        <v>1777</v>
      </c>
      <c r="LE77" s="13"/>
      <c r="LF77" s="13"/>
      <c r="LG77" s="13"/>
      <c r="LH77" s="13"/>
      <c r="LI77" s="13"/>
      <c r="LJ77" s="13"/>
      <c r="LK77" s="13"/>
      <c r="LL77" s="13"/>
      <c r="LM77" s="13"/>
      <c r="LN77" s="11" t="s">
        <v>4396</v>
      </c>
      <c r="LO77" s="13"/>
      <c r="LP77" s="13"/>
      <c r="LQ77" s="13"/>
      <c r="LR77" s="13"/>
      <c r="LS77" s="13" t="s">
        <v>4397</v>
      </c>
      <c r="LT77" s="13"/>
      <c r="LU77" s="13"/>
      <c r="LV77" s="13"/>
      <c r="LW77" s="13"/>
      <c r="LX77" s="13"/>
      <c r="LY77" s="13"/>
      <c r="LZ77" s="13" t="s">
        <v>503</v>
      </c>
      <c r="MA77" s="13" t="s">
        <v>418</v>
      </c>
      <c r="MB77" s="13"/>
      <c r="MC77" s="11" t="s">
        <v>4398</v>
      </c>
      <c r="MD77" s="13" t="n">
        <f aca="false">13630</f>
        <v>13630</v>
      </c>
      <c r="ME77" s="13"/>
      <c r="MF77" s="13" t="s">
        <v>506</v>
      </c>
      <c r="MH77" s="13"/>
      <c r="MI77" s="13"/>
      <c r="MJ77" s="13"/>
      <c r="MK77" s="13"/>
      <c r="ML77" s="13" t="s">
        <v>4399</v>
      </c>
      <c r="MM77" s="13"/>
      <c r="MN77" s="13"/>
      <c r="MO77" s="13"/>
      <c r="MP77" s="13"/>
      <c r="MQ77" s="13"/>
      <c r="MR77" s="13" t="s">
        <v>466</v>
      </c>
      <c r="MS77" s="13"/>
      <c r="MT77" s="13"/>
      <c r="MU77" s="13"/>
      <c r="MV77" s="13"/>
      <c r="MW77" s="13" t="s">
        <v>65</v>
      </c>
      <c r="MX77" s="13"/>
      <c r="MY77" s="13" t="s">
        <v>2151</v>
      </c>
      <c r="MZ77" s="13"/>
      <c r="NA77" s="13"/>
      <c r="NB77" s="13"/>
      <c r="NC77" s="13"/>
      <c r="ND77" s="13"/>
      <c r="NE77" s="13"/>
      <c r="NF77" s="13" t="s">
        <v>4400</v>
      </c>
      <c r="NG77" s="13"/>
      <c r="NH77" s="13"/>
      <c r="NI77" s="13" t="s">
        <v>774</v>
      </c>
      <c r="NJ77" s="11" t="s">
        <v>4401</v>
      </c>
      <c r="NK77" s="13" t="s">
        <v>4402</v>
      </c>
      <c r="NL77" s="13"/>
      <c r="NM77" s="13"/>
      <c r="NN77" s="13"/>
      <c r="NO77" s="13"/>
      <c r="NP77" s="13" t="s">
        <v>408</v>
      </c>
      <c r="NQ77" s="13" t="s">
        <v>4403</v>
      </c>
      <c r="NR77" s="13"/>
      <c r="NS77" s="13"/>
      <c r="NT77" s="13"/>
      <c r="NU77" s="13"/>
      <c r="NV77" s="13"/>
      <c r="NW77" s="13"/>
      <c r="NX77" s="13" t="s">
        <v>472</v>
      </c>
      <c r="NY77" s="13" t="s">
        <v>428</v>
      </c>
      <c r="NZ77" s="13" t="s">
        <v>4404</v>
      </c>
      <c r="OA77" s="13"/>
      <c r="OB77" s="13"/>
      <c r="OC77" s="13"/>
      <c r="OD77" s="13"/>
      <c r="OE77" s="13"/>
      <c r="OF77" s="13"/>
      <c r="OG77" s="13"/>
      <c r="OH77" s="13"/>
      <c r="OJ77" s="13"/>
      <c r="OK77" s="13"/>
      <c r="OL77" s="13"/>
      <c r="OM77" s="13"/>
    </row>
    <row r="78" customFormat="false" ht="14.25" hidden="false" customHeight="true" outlineLevel="0" collapsed="false">
      <c r="A78" s="11" t="s">
        <v>4405</v>
      </c>
      <c r="B78" s="13" t="s">
        <v>360</v>
      </c>
      <c r="C78" s="13" t="s">
        <v>4406</v>
      </c>
      <c r="D78" s="13"/>
      <c r="E78" s="13" t="s">
        <v>4407</v>
      </c>
      <c r="F78" s="13" t="s">
        <v>360</v>
      </c>
      <c r="G78" s="13"/>
      <c r="H78" s="13"/>
      <c r="I78" s="13"/>
      <c r="J78" s="13"/>
      <c r="K78" s="13"/>
      <c r="L78" s="13"/>
      <c r="M78" s="13"/>
      <c r="N78" s="12" t="s">
        <v>2408</v>
      </c>
      <c r="O78" s="13"/>
      <c r="P78" s="13"/>
      <c r="R78" s="13"/>
      <c r="S78" s="13"/>
      <c r="T78" s="13" t="s">
        <v>371</v>
      </c>
      <c r="U78" s="13"/>
      <c r="V78" s="13"/>
      <c r="W78" s="13"/>
      <c r="X78" s="13"/>
      <c r="Y78" s="13"/>
      <c r="Z78" s="13" t="s">
        <v>370</v>
      </c>
      <c r="AA78" s="13"/>
      <c r="AB78" s="13"/>
      <c r="AC78" s="13"/>
      <c r="AD78" s="13"/>
      <c r="AE78" s="11" t="s">
        <v>372</v>
      </c>
      <c r="AF78" s="11" t="s">
        <v>4408</v>
      </c>
      <c r="AG78" s="11" t="s">
        <v>691</v>
      </c>
      <c r="AH78" s="13" t="s">
        <v>4409</v>
      </c>
      <c r="AI78" s="11" t="s">
        <v>4410</v>
      </c>
      <c r="AJ78" s="11" t="s">
        <v>4411</v>
      </c>
      <c r="AK78" s="13" t="s">
        <v>437</v>
      </c>
      <c r="AL78" s="13" t="s">
        <v>4412</v>
      </c>
      <c r="AM78" s="11" t="s">
        <v>4413</v>
      </c>
      <c r="AN78" s="13"/>
      <c r="AO78" s="13"/>
      <c r="AP78" s="13"/>
      <c r="AQ78" s="13"/>
      <c r="AR78" s="13"/>
      <c r="AS78" s="11" t="s">
        <v>4414</v>
      </c>
      <c r="AT78" s="13"/>
      <c r="AU78" s="13"/>
      <c r="AV78" s="13"/>
      <c r="AW78" s="13"/>
      <c r="AX78" s="13"/>
      <c r="AY78" s="13" t="s">
        <v>437</v>
      </c>
      <c r="AZ78" s="13" t="s">
        <v>1881</v>
      </c>
      <c r="BA78" s="13"/>
      <c r="BB78" s="13" t="s">
        <v>2078</v>
      </c>
      <c r="BD78" s="13"/>
      <c r="BE78" s="13"/>
      <c r="BF78" s="13"/>
      <c r="BG78" s="13" t="s">
        <v>4415</v>
      </c>
      <c r="BH78" s="11" t="s">
        <v>4416</v>
      </c>
      <c r="BI78" s="13"/>
      <c r="BJ78" s="13"/>
      <c r="BK78" s="13" t="s">
        <v>388</v>
      </c>
      <c r="BL78" s="13"/>
      <c r="BM78" s="13"/>
      <c r="BN78" s="13"/>
      <c r="BO78" s="13"/>
      <c r="BP78" s="13"/>
      <c r="BQ78" s="13" t="s">
        <v>4417</v>
      </c>
      <c r="BR78" s="11" t="s">
        <v>3672</v>
      </c>
      <c r="BS78" s="13" t="s">
        <v>4418</v>
      </c>
      <c r="BT78" s="13"/>
      <c r="BU78" s="13" t="s">
        <v>360</v>
      </c>
      <c r="BV78" s="13" t="s">
        <v>360</v>
      </c>
      <c r="BW78" s="13" t="s">
        <v>360</v>
      </c>
      <c r="BX78" s="13"/>
      <c r="BY78" s="13" t="s">
        <v>4419</v>
      </c>
      <c r="BZ78" s="13"/>
      <c r="CA78" s="13" t="e">
        <f aca="false">x</f>
        <v>#NAME?</v>
      </c>
      <c r="CB78" s="13" t="s">
        <v>4420</v>
      </c>
      <c r="CC78" s="13"/>
      <c r="CD78" s="13"/>
      <c r="CE78" s="13" t="s">
        <v>4421</v>
      </c>
      <c r="CF78" s="13" t="s">
        <v>77</v>
      </c>
      <c r="CG78" s="13"/>
      <c r="CH78" s="13"/>
      <c r="CI78" s="13"/>
      <c r="CJ78" s="13"/>
      <c r="CK78" s="13"/>
      <c r="CL78" s="13"/>
      <c r="CM78" s="13"/>
      <c r="CN78" s="13"/>
      <c r="CO78" s="13"/>
      <c r="CP78" s="13"/>
      <c r="CQ78" s="13"/>
      <c r="CR78" s="13"/>
      <c r="CS78" s="13"/>
      <c r="CT78" s="13"/>
      <c r="CU78" s="13"/>
      <c r="CV78" s="13"/>
      <c r="CW78" s="13"/>
      <c r="CY78" s="13"/>
      <c r="CZ78" s="13"/>
      <c r="DA78" s="13"/>
      <c r="DB78" s="11" t="s">
        <v>4422</v>
      </c>
      <c r="DC78" s="13" t="s">
        <v>4423</v>
      </c>
      <c r="DD78" s="13" t="s">
        <v>4424</v>
      </c>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1" t="s">
        <v>4425</v>
      </c>
      <c r="EF78" s="13" t="s">
        <v>4426</v>
      </c>
      <c r="EG78" s="13" t="s">
        <v>4427</v>
      </c>
      <c r="EH78" s="13"/>
      <c r="EI78" s="13"/>
      <c r="EJ78" s="13"/>
      <c r="EK78" s="13"/>
      <c r="EL78" s="13"/>
      <c r="EM78" s="13" t="s">
        <v>4428</v>
      </c>
      <c r="EN78" s="13" t="s">
        <v>450</v>
      </c>
      <c r="EO78" s="13"/>
      <c r="EP78" s="13"/>
      <c r="EQ78" s="13"/>
      <c r="ER78" s="13"/>
      <c r="ES78" s="11" t="s">
        <v>4429</v>
      </c>
      <c r="ET78" s="13"/>
      <c r="EU78" s="13"/>
      <c r="EV78" s="13"/>
      <c r="EW78" s="13"/>
      <c r="EX78" s="13"/>
      <c r="EY78" s="13"/>
      <c r="EZ78" s="13"/>
      <c r="FA78" s="13"/>
      <c r="FB78" s="13"/>
      <c r="FC78" s="13"/>
      <c r="FD78" s="13"/>
      <c r="FE78" s="13"/>
      <c r="FF78" s="11" t="s">
        <v>4430</v>
      </c>
      <c r="FG78" s="13"/>
      <c r="FH78" s="13" t="s">
        <v>403</v>
      </c>
      <c r="FJ78" s="13" t="s">
        <v>4431</v>
      </c>
      <c r="FK78" s="13"/>
      <c r="FL78" s="13"/>
      <c r="FM78" s="13"/>
      <c r="FN78" s="13"/>
      <c r="FO78" s="13" t="s">
        <v>4432</v>
      </c>
      <c r="FP78" s="13"/>
      <c r="FQ78" s="13" t="s">
        <v>4433</v>
      </c>
      <c r="FR78" s="13" t="s">
        <v>599</v>
      </c>
      <c r="FS78" s="13"/>
      <c r="FT78" s="13"/>
      <c r="FU78" s="13"/>
      <c r="FV78" s="13" t="s">
        <v>79</v>
      </c>
      <c r="FW78" s="13"/>
      <c r="FX78" s="13" t="s">
        <v>77</v>
      </c>
      <c r="FY78" s="13"/>
      <c r="FZ78" s="13"/>
      <c r="GA78" s="13" t="s">
        <v>614</v>
      </c>
      <c r="GB78" s="13"/>
      <c r="GC78" s="13"/>
      <c r="GD78" s="13"/>
      <c r="GE78" s="13" t="s">
        <v>4434</v>
      </c>
      <c r="GF78" s="13"/>
      <c r="GG78" s="13"/>
      <c r="GH78" s="13" t="s">
        <v>4435</v>
      </c>
      <c r="GI78" s="13"/>
      <c r="GJ78" s="13"/>
      <c r="GK78" s="13"/>
      <c r="GL78" s="13" t="s">
        <v>407</v>
      </c>
      <c r="GM78" s="13"/>
      <c r="GN78" s="13"/>
      <c r="GO78" s="13"/>
      <c r="GP78" s="13" t="s">
        <v>408</v>
      </c>
      <c r="GQ78" s="13"/>
      <c r="GR78" s="13"/>
      <c r="GS78" s="13"/>
      <c r="GT78" s="13"/>
      <c r="GU78" s="13"/>
      <c r="GV78" s="13"/>
      <c r="GW78" s="13"/>
      <c r="GX78" s="13"/>
      <c r="GY78" s="13"/>
      <c r="GZ78" s="13" t="s">
        <v>409</v>
      </c>
      <c r="HA78" s="13"/>
      <c r="HB78" s="13"/>
      <c r="HC78" s="13"/>
      <c r="HD78" s="13"/>
      <c r="HE78" s="13"/>
      <c r="HF78" s="13"/>
      <c r="HG78" s="13"/>
      <c r="HH78" s="13" t="s">
        <v>4436</v>
      </c>
      <c r="HI78" s="13"/>
      <c r="HJ78" s="13"/>
      <c r="HK78" s="13"/>
      <c r="HL78" s="13"/>
      <c r="HM78" s="13"/>
      <c r="HN78" s="13"/>
      <c r="HO78" s="13"/>
      <c r="HP78" s="13"/>
      <c r="HQ78" s="13"/>
      <c r="HS78" s="13"/>
      <c r="HT78" s="13"/>
      <c r="HU78" s="13"/>
      <c r="HV78" s="13"/>
      <c r="HW78" s="13" t="s">
        <v>412</v>
      </c>
      <c r="HX78" s="13"/>
      <c r="HY78" s="13"/>
      <c r="HZ78" s="13"/>
      <c r="IA78" s="13"/>
      <c r="IB78" s="13"/>
      <c r="IC78" s="13"/>
      <c r="ID78" s="13"/>
      <c r="IE78" s="13"/>
      <c r="IF78" s="13"/>
      <c r="IG78" s="13"/>
      <c r="IH78" s="13"/>
      <c r="II78" s="13"/>
      <c r="IJ78" s="13"/>
      <c r="IK78" s="13"/>
      <c r="IL78" s="13"/>
      <c r="IM78" s="13"/>
      <c r="IN78" s="13"/>
      <c r="IO78" s="13" t="s">
        <v>79</v>
      </c>
      <c r="IP78" s="13"/>
      <c r="IQ78" s="13"/>
      <c r="IR78" s="13"/>
      <c r="IS78" s="13"/>
      <c r="IT78" s="13"/>
      <c r="IU78" s="13"/>
      <c r="IV78" s="13"/>
      <c r="IW78" s="13"/>
      <c r="IX78" s="13"/>
      <c r="IY78" s="13"/>
      <c r="IZ78" s="13"/>
      <c r="JA78" s="13"/>
      <c r="JB78" s="13"/>
      <c r="JC78" s="13"/>
      <c r="JD78" s="13"/>
      <c r="JE78" s="13"/>
      <c r="JF78" s="13"/>
      <c r="JG78" s="13"/>
      <c r="JH78" s="13"/>
      <c r="JI78" s="13"/>
      <c r="JJ78" s="13"/>
      <c r="JK78" s="13"/>
      <c r="JL78" s="13"/>
      <c r="JM78" s="13"/>
      <c r="JN78" s="13"/>
      <c r="JO78" s="13"/>
      <c r="JP78" s="13"/>
      <c r="JQ78" s="13"/>
      <c r="JR78" s="13"/>
      <c r="JS78" s="13"/>
      <c r="JT78" s="13"/>
      <c r="JU78" s="13"/>
      <c r="JV78" s="13"/>
      <c r="JW78" s="13"/>
      <c r="JX78" s="13"/>
      <c r="JY78" s="13"/>
      <c r="JZ78" s="13" t="s">
        <v>75</v>
      </c>
      <c r="KA78" s="13"/>
      <c r="KB78" s="13"/>
      <c r="KC78" s="13"/>
      <c r="KD78" s="13"/>
      <c r="KE78" s="13"/>
      <c r="KF78" s="13"/>
      <c r="KG78" s="13"/>
      <c r="KH78" s="13"/>
      <c r="KI78" s="13"/>
      <c r="KJ78" s="13"/>
      <c r="KK78" s="13"/>
      <c r="KL78" s="13"/>
      <c r="KM78" s="13"/>
      <c r="KN78" s="13"/>
      <c r="KO78" s="13"/>
      <c r="KP78" s="13"/>
      <c r="KQ78" s="13"/>
      <c r="KR78" s="13"/>
      <c r="KS78" s="13"/>
      <c r="KT78" s="13"/>
      <c r="KU78" s="13"/>
      <c r="KV78" s="13"/>
      <c r="KW78" s="13"/>
      <c r="KX78" s="13"/>
      <c r="KY78" s="13"/>
      <c r="KZ78" s="13"/>
      <c r="LA78" s="13"/>
      <c r="LB78" s="13"/>
      <c r="LC78" s="13"/>
      <c r="LD78" s="13"/>
      <c r="LE78" s="13"/>
      <c r="LF78" s="13"/>
      <c r="LG78" s="13"/>
      <c r="LH78" s="13"/>
      <c r="LI78" s="13"/>
      <c r="LJ78" s="13"/>
      <c r="LK78" s="13"/>
      <c r="LL78" s="13"/>
      <c r="LM78" s="13"/>
      <c r="LN78" s="13"/>
      <c r="LO78" s="13"/>
      <c r="LP78" s="13"/>
      <c r="LQ78" s="13"/>
      <c r="LR78" s="13"/>
      <c r="LS78" s="13"/>
      <c r="LT78" s="13"/>
      <c r="LU78" s="13"/>
      <c r="LV78" s="13"/>
      <c r="LW78" s="13"/>
      <c r="LX78" s="13"/>
      <c r="LY78" s="13"/>
      <c r="LZ78" s="13" t="s">
        <v>462</v>
      </c>
      <c r="MA78" s="13"/>
      <c r="MB78" s="13"/>
      <c r="MC78" s="13" t="s">
        <v>4437</v>
      </c>
      <c r="MD78" s="13" t="s">
        <v>4438</v>
      </c>
      <c r="ME78" s="13"/>
      <c r="MF78" s="13" t="s">
        <v>709</v>
      </c>
      <c r="MH78" s="13"/>
      <c r="MI78" s="13"/>
      <c r="MJ78" s="13"/>
      <c r="MK78" s="13"/>
      <c r="ML78" s="13"/>
      <c r="MM78" s="13"/>
      <c r="MN78" s="13"/>
      <c r="MO78" s="13"/>
      <c r="MP78" s="13"/>
      <c r="MQ78" s="13"/>
      <c r="MR78" s="13" t="s">
        <v>466</v>
      </c>
      <c r="MS78" s="13"/>
      <c r="MT78" s="13" t="s">
        <v>1019</v>
      </c>
      <c r="MU78" s="13" t="s">
        <v>4439</v>
      </c>
      <c r="MV78" s="13"/>
      <c r="MW78" s="13"/>
      <c r="MX78" s="13"/>
      <c r="MY78" s="13"/>
      <c r="MZ78" s="13"/>
      <c r="NA78" s="13"/>
      <c r="NB78" s="13"/>
      <c r="NC78" s="13"/>
      <c r="ND78" s="13"/>
      <c r="NE78" s="13"/>
      <c r="NF78" s="13"/>
      <c r="NG78" s="13"/>
      <c r="NH78" s="13"/>
      <c r="NI78" s="11" t="s">
        <v>4440</v>
      </c>
      <c r="NJ78" s="13" t="s">
        <v>407</v>
      </c>
      <c r="NK78" s="13"/>
      <c r="NL78" s="13"/>
      <c r="NM78" s="13"/>
      <c r="NN78" s="13"/>
      <c r="NO78" s="13"/>
      <c r="NP78" s="13" t="s">
        <v>408</v>
      </c>
      <c r="NQ78" s="13"/>
      <c r="NR78" s="13"/>
      <c r="NS78" s="13"/>
      <c r="NT78" s="13"/>
      <c r="NU78" s="13"/>
      <c r="NV78" s="13"/>
      <c r="NW78" s="13"/>
      <c r="NX78" s="13" t="s">
        <v>472</v>
      </c>
      <c r="NY78" s="13" t="s">
        <v>428</v>
      </c>
      <c r="NZ78" s="13" t="s">
        <v>429</v>
      </c>
      <c r="OA78" s="13"/>
      <c r="OB78" s="13"/>
      <c r="OC78" s="13"/>
      <c r="OD78" s="13"/>
      <c r="OE78" s="13"/>
      <c r="OF78" s="13"/>
      <c r="OG78" s="13"/>
      <c r="OH78" s="13"/>
      <c r="OJ78" s="13"/>
      <c r="OK78" s="13"/>
      <c r="OL78" s="13"/>
      <c r="OM78" s="13"/>
    </row>
    <row r="79" customFormat="false" ht="14.25" hidden="false" customHeight="true" outlineLevel="0" collapsed="false">
      <c r="A79" s="11" t="s">
        <v>4441</v>
      </c>
      <c r="B79" s="13" t="s">
        <v>360</v>
      </c>
      <c r="C79" s="13" t="s">
        <v>4442</v>
      </c>
      <c r="D79" s="11" t="s">
        <v>4443</v>
      </c>
      <c r="E79" s="13" t="s">
        <v>4444</v>
      </c>
      <c r="F79" s="13" t="s">
        <v>360</v>
      </c>
      <c r="G79" s="13"/>
      <c r="H79" s="13"/>
      <c r="I79" s="13"/>
      <c r="J79" s="13"/>
      <c r="K79" s="13"/>
      <c r="L79" s="13"/>
      <c r="M79" s="13"/>
      <c r="N79" s="13"/>
      <c r="O79" s="13"/>
      <c r="P79" s="13" t="s">
        <v>62</v>
      </c>
      <c r="R79" s="13" t="s">
        <v>370</v>
      </c>
      <c r="S79" s="13"/>
      <c r="T79" s="13" t="s">
        <v>371</v>
      </c>
      <c r="U79" s="13"/>
      <c r="V79" s="13"/>
      <c r="W79" s="13"/>
      <c r="X79" s="13"/>
      <c r="Y79" s="13"/>
      <c r="Z79" s="13"/>
      <c r="AA79" s="13"/>
      <c r="AB79" s="13"/>
      <c r="AC79" s="13"/>
      <c r="AD79" s="13"/>
      <c r="AE79" s="11" t="s">
        <v>372</v>
      </c>
      <c r="AF79" s="11" t="s">
        <v>4445</v>
      </c>
      <c r="AG79" s="11" t="s">
        <v>4446</v>
      </c>
      <c r="AH79" s="13"/>
      <c r="AI79" s="13" t="s">
        <v>375</v>
      </c>
      <c r="AJ79" s="13" t="s">
        <v>376</v>
      </c>
      <c r="AK79" s="13" t="s">
        <v>437</v>
      </c>
      <c r="AL79" s="13" t="s">
        <v>932</v>
      </c>
      <c r="AM79" s="11" t="s">
        <v>4447</v>
      </c>
      <c r="AN79" s="13"/>
      <c r="AO79" s="13"/>
      <c r="AP79" s="13"/>
      <c r="AQ79" s="13"/>
      <c r="AR79" s="13"/>
      <c r="AS79" s="13"/>
      <c r="AT79" s="11" t="s">
        <v>4448</v>
      </c>
      <c r="AU79" s="11" t="s">
        <v>4449</v>
      </c>
      <c r="AV79" s="13"/>
      <c r="AW79" s="13" t="s">
        <v>375</v>
      </c>
      <c r="AX79" s="13"/>
      <c r="AY79" s="13" t="s">
        <v>437</v>
      </c>
      <c r="AZ79" s="13" t="s">
        <v>792</v>
      </c>
      <c r="BA79" s="13" t="s">
        <v>4450</v>
      </c>
      <c r="BB79" s="13" t="s">
        <v>3075</v>
      </c>
      <c r="BD79" s="13"/>
      <c r="BE79" s="13"/>
      <c r="BF79" s="13"/>
      <c r="BG79" s="13" t="s">
        <v>4451</v>
      </c>
      <c r="BH79" s="13" t="s">
        <v>4452</v>
      </c>
      <c r="BI79" s="13"/>
      <c r="BJ79" s="13"/>
      <c r="BK79" s="13" t="s">
        <v>1006</v>
      </c>
      <c r="BL79" s="13"/>
      <c r="BM79" s="13"/>
      <c r="BN79" s="13"/>
      <c r="BO79" s="13"/>
      <c r="BP79" s="13"/>
      <c r="BQ79" s="13" t="s">
        <v>360</v>
      </c>
      <c r="BR79" s="13" t="s">
        <v>360</v>
      </c>
      <c r="BS79" s="13"/>
      <c r="BT79" s="13"/>
      <c r="BU79" s="13" t="s">
        <v>360</v>
      </c>
      <c r="BV79" s="13" t="s">
        <v>360</v>
      </c>
      <c r="BW79" s="13" t="s">
        <v>360</v>
      </c>
      <c r="BX79" s="13"/>
      <c r="BY79" s="13" t="s">
        <v>1008</v>
      </c>
      <c r="BZ79" s="13" t="s">
        <v>472</v>
      </c>
      <c r="CA79" s="13"/>
      <c r="CB79" s="13"/>
      <c r="CC79" s="13"/>
      <c r="CD79" s="13"/>
      <c r="CE79" s="13"/>
      <c r="CF79" s="13" t="s">
        <v>1934</v>
      </c>
      <c r="CG79" s="13" t="s">
        <v>2910</v>
      </c>
      <c r="CH79" s="13" t="s">
        <v>4453</v>
      </c>
      <c r="CI79" s="13"/>
      <c r="CJ79" s="13"/>
      <c r="CK79" s="13"/>
      <c r="CL79" s="13"/>
      <c r="CM79" s="13"/>
      <c r="CN79" s="13"/>
      <c r="CO79" s="13"/>
      <c r="CP79" s="13"/>
      <c r="CQ79" s="13"/>
      <c r="CR79" s="13"/>
      <c r="CS79" s="13"/>
      <c r="CT79" s="13"/>
      <c r="CU79" s="13"/>
      <c r="CV79" s="13"/>
      <c r="CW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t="s">
        <v>4454</v>
      </c>
      <c r="EN79" s="13" t="s">
        <v>400</v>
      </c>
      <c r="EO79" s="13"/>
      <c r="EP79" s="13"/>
      <c r="EQ79" s="13"/>
      <c r="ER79" s="13"/>
      <c r="ES79" s="11" t="s">
        <v>4455</v>
      </c>
      <c r="ET79" s="13"/>
      <c r="EU79" s="13"/>
      <c r="EV79" s="13"/>
      <c r="EW79" s="13"/>
      <c r="EX79" s="13"/>
      <c r="EY79" s="13"/>
      <c r="EZ79" s="13"/>
      <c r="FA79" s="13"/>
      <c r="FB79" s="13"/>
      <c r="FC79" s="13"/>
      <c r="FD79" s="13"/>
      <c r="FE79" s="13"/>
      <c r="FF79" s="11" t="s">
        <v>4456</v>
      </c>
      <c r="FG79" s="13"/>
      <c r="FH79" s="13" t="s">
        <v>403</v>
      </c>
      <c r="FJ79" s="13" t="s">
        <v>4457</v>
      </c>
      <c r="FK79" s="13" t="s">
        <v>3917</v>
      </c>
      <c r="FL79" s="11" t="s">
        <v>4458</v>
      </c>
      <c r="FM79" s="13" t="s">
        <v>1223</v>
      </c>
      <c r="FN79" s="13" t="s">
        <v>2008</v>
      </c>
      <c r="FO79" s="13" t="s">
        <v>4459</v>
      </c>
      <c r="FP79" s="13" t="s">
        <v>4460</v>
      </c>
      <c r="FQ79" s="13" t="s">
        <v>4461</v>
      </c>
      <c r="FR79" s="13"/>
      <c r="FS79" s="13" t="s">
        <v>4462</v>
      </c>
      <c r="FT79" s="13"/>
      <c r="FU79" s="13" t="s">
        <v>4463</v>
      </c>
      <c r="FV79" s="13" t="s">
        <v>4464</v>
      </c>
      <c r="FW79" s="13" t="s">
        <v>4465</v>
      </c>
      <c r="FX79" s="11" t="s">
        <v>4466</v>
      </c>
      <c r="FY79" s="13" t="s">
        <v>1845</v>
      </c>
      <c r="FZ79" s="13" t="s">
        <v>3642</v>
      </c>
      <c r="GA79" s="11" t="s">
        <v>4467</v>
      </c>
      <c r="GB79" s="13" t="s">
        <v>4468</v>
      </c>
      <c r="GC79" s="13" t="s">
        <v>4469</v>
      </c>
      <c r="GD79" s="13" t="s">
        <v>4470</v>
      </c>
      <c r="GE79" s="13" t="s">
        <v>4471</v>
      </c>
      <c r="GF79" s="13" t="s">
        <v>4472</v>
      </c>
      <c r="GG79" s="13" t="s">
        <v>409</v>
      </c>
      <c r="GH79" s="11" t="s">
        <v>4473</v>
      </c>
      <c r="GI79" s="12" t="s">
        <v>4474</v>
      </c>
      <c r="GJ79" s="13" t="s">
        <v>822</v>
      </c>
      <c r="GK79" s="13" t="s">
        <v>4475</v>
      </c>
      <c r="GL79" s="11" t="s">
        <v>4476</v>
      </c>
      <c r="GM79" s="13" t="s">
        <v>4477</v>
      </c>
      <c r="GN79" s="13"/>
      <c r="GO79" s="13" t="s">
        <v>4478</v>
      </c>
      <c r="GP79" s="11" t="s">
        <v>4479</v>
      </c>
      <c r="GQ79" s="13" t="s">
        <v>4480</v>
      </c>
      <c r="GR79" s="13" t="s">
        <v>4481</v>
      </c>
      <c r="GS79" s="11" t="s">
        <v>4482</v>
      </c>
      <c r="GT79" s="13" t="s">
        <v>3257</v>
      </c>
      <c r="GU79" s="13" t="s">
        <v>4483</v>
      </c>
      <c r="GV79" s="13" t="s">
        <v>4484</v>
      </c>
      <c r="GW79" s="11" t="s">
        <v>4485</v>
      </c>
      <c r="GX79" s="13" t="s">
        <v>4486</v>
      </c>
      <c r="GY79" s="13"/>
      <c r="GZ79" s="13" t="s">
        <v>4487</v>
      </c>
      <c r="HA79" s="13" t="s">
        <v>4488</v>
      </c>
      <c r="HB79" s="13" t="s">
        <v>1788</v>
      </c>
      <c r="HC79" s="13" t="s">
        <v>4489</v>
      </c>
      <c r="HD79" s="13" t="s">
        <v>4490</v>
      </c>
      <c r="HE79" s="13" t="s">
        <v>2723</v>
      </c>
      <c r="HF79" s="13" t="s">
        <v>4491</v>
      </c>
      <c r="HG79" s="13" t="s">
        <v>4492</v>
      </c>
      <c r="HH79" s="11" t="s">
        <v>4493</v>
      </c>
      <c r="HI79" s="11" t="s">
        <v>4494</v>
      </c>
      <c r="HJ79" s="11" t="s">
        <v>4495</v>
      </c>
      <c r="HK79" s="13" t="s">
        <v>4496</v>
      </c>
      <c r="HL79" s="13" t="s">
        <v>4497</v>
      </c>
      <c r="HM79" s="13" t="s">
        <v>1760</v>
      </c>
      <c r="HN79" s="13" t="s">
        <v>1760</v>
      </c>
      <c r="HO79" s="13" t="s">
        <v>4498</v>
      </c>
      <c r="HP79" s="11" t="s">
        <v>4499</v>
      </c>
      <c r="HQ79" s="13" t="s">
        <v>4500</v>
      </c>
      <c r="HS79" s="13" t="s">
        <v>4501</v>
      </c>
      <c r="HT79" s="13" t="s">
        <v>4502</v>
      </c>
      <c r="HU79" s="13"/>
      <c r="HV79" s="13" t="s">
        <v>4503</v>
      </c>
      <c r="HW79" s="13" t="s">
        <v>412</v>
      </c>
      <c r="HX79" s="13"/>
      <c r="HY79" s="13"/>
      <c r="HZ79" s="13"/>
      <c r="IA79" s="13"/>
      <c r="IB79" s="13"/>
      <c r="IC79" s="13"/>
      <c r="ID79" s="13"/>
      <c r="IE79" s="13"/>
      <c r="IF79" s="13"/>
      <c r="IG79" s="13" t="s">
        <v>623</v>
      </c>
      <c r="IH79" s="13"/>
      <c r="II79" s="13"/>
      <c r="IJ79" s="13"/>
      <c r="IK79" s="13"/>
      <c r="IL79" s="13"/>
      <c r="IM79" s="13"/>
      <c r="IN79" s="13"/>
      <c r="IO79" s="13" t="s">
        <v>79</v>
      </c>
      <c r="IP79" s="13"/>
      <c r="IQ79" s="13"/>
      <c r="IR79" s="13"/>
      <c r="IS79" s="13"/>
      <c r="IT79" s="13"/>
      <c r="IU79" s="13"/>
      <c r="IV79" s="13"/>
      <c r="IW79" s="13"/>
      <c r="IX79" s="13"/>
      <c r="IY79" s="13"/>
      <c r="IZ79" s="13"/>
      <c r="JA79" s="13"/>
      <c r="JB79" s="13"/>
      <c r="JC79" s="13"/>
      <c r="JD79" s="13"/>
      <c r="JE79" s="13"/>
      <c r="JF79" s="13"/>
      <c r="JG79" s="13"/>
      <c r="JH79" s="13"/>
      <c r="JI79" s="13"/>
      <c r="JJ79" s="13"/>
      <c r="JK79" s="13"/>
      <c r="JL79" s="13"/>
      <c r="JM79" s="13"/>
      <c r="JN79" s="13"/>
      <c r="JO79" s="13"/>
      <c r="JP79" s="13"/>
      <c r="JQ79" s="13"/>
      <c r="JR79" s="13"/>
      <c r="JS79" s="13"/>
      <c r="JT79" s="13"/>
      <c r="JU79" s="13" t="s">
        <v>4504</v>
      </c>
      <c r="JV79" s="13"/>
      <c r="JW79" s="13" t="n">
        <f aca="false">7041</f>
        <v>7041</v>
      </c>
      <c r="JX79" s="13"/>
      <c r="JY79" s="13" t="s">
        <v>4505</v>
      </c>
      <c r="JZ79" s="11" t="s">
        <v>4506</v>
      </c>
      <c r="KA79" s="13"/>
      <c r="KB79" s="13" t="s">
        <v>4507</v>
      </c>
      <c r="KC79" s="13"/>
      <c r="KD79" s="13" t="s">
        <v>4508</v>
      </c>
      <c r="KE79" s="13"/>
      <c r="KF79" s="13" t="s">
        <v>4509</v>
      </c>
      <c r="KG79" s="13"/>
      <c r="KH79" s="13" t="s">
        <v>4510</v>
      </c>
      <c r="KI79" s="13"/>
      <c r="KJ79" s="13" t="s">
        <v>4097</v>
      </c>
      <c r="KK79" s="13"/>
      <c r="KL79" s="13" t="s">
        <v>4139</v>
      </c>
      <c r="KM79" s="13"/>
      <c r="KN79" s="11" t="s">
        <v>4511</v>
      </c>
      <c r="KO79" s="13"/>
      <c r="KP79" s="13" t="s">
        <v>4512</v>
      </c>
      <c r="KQ79" s="13"/>
      <c r="KR79" s="13" t="s">
        <v>1671</v>
      </c>
      <c r="KS79" s="13"/>
      <c r="KT79" s="13" t="s">
        <v>4459</v>
      </c>
      <c r="KU79" s="13"/>
      <c r="KV79" s="13" t="s">
        <v>4513</v>
      </c>
      <c r="KW79" s="13"/>
      <c r="KX79" s="13" t="s">
        <v>811</v>
      </c>
      <c r="KY79" s="13"/>
      <c r="KZ79" s="13"/>
      <c r="LA79" s="13"/>
      <c r="LB79" s="13" t="s">
        <v>1800</v>
      </c>
      <c r="LC79" s="13"/>
      <c r="LD79" s="13" t="s">
        <v>4514</v>
      </c>
      <c r="LE79" s="13"/>
      <c r="LF79" s="13" t="s">
        <v>4510</v>
      </c>
      <c r="LG79" s="13"/>
      <c r="LH79" s="13" t="s">
        <v>4515</v>
      </c>
      <c r="LI79" s="13"/>
      <c r="LJ79" s="13" t="s">
        <v>4516</v>
      </c>
      <c r="LK79" s="13"/>
      <c r="LL79" s="13" t="s">
        <v>4517</v>
      </c>
      <c r="LM79" s="13"/>
      <c r="LN79" s="13" t="s">
        <v>4518</v>
      </c>
      <c r="LO79" s="13" t="s">
        <v>4519</v>
      </c>
      <c r="LP79" s="13" t="s">
        <v>4520</v>
      </c>
      <c r="LQ79" s="13" t="s">
        <v>4521</v>
      </c>
      <c r="LR79" s="13"/>
      <c r="LS79" s="13" t="s">
        <v>4522</v>
      </c>
      <c r="LT79" s="13" t="n">
        <f aca="false">463</f>
        <v>463</v>
      </c>
      <c r="LU79" s="13"/>
      <c r="LV79" s="13"/>
      <c r="LW79" s="13"/>
      <c r="LX79" s="13"/>
      <c r="LY79" s="13" t="s">
        <v>4523</v>
      </c>
      <c r="LZ79" s="13" t="s">
        <v>4462</v>
      </c>
      <c r="MA79" s="13" t="s">
        <v>4524</v>
      </c>
      <c r="MB79" s="11" t="s">
        <v>4525</v>
      </c>
      <c r="MC79" s="13" t="s">
        <v>4526</v>
      </c>
      <c r="MD79" s="13" t="s">
        <v>4527</v>
      </c>
      <c r="ME79" s="13" t="s">
        <v>4528</v>
      </c>
      <c r="MF79" s="13" t="s">
        <v>709</v>
      </c>
      <c r="MH79" s="13" t="s">
        <v>4529</v>
      </c>
      <c r="MI79" s="13"/>
      <c r="MJ79" s="13" t="s">
        <v>4530</v>
      </c>
      <c r="MK79" s="13"/>
      <c r="ML79" s="13"/>
      <c r="MM79" s="13" t="s">
        <v>4531</v>
      </c>
      <c r="MN79" s="13" t="s">
        <v>709</v>
      </c>
      <c r="MO79" s="13" t="s">
        <v>4472</v>
      </c>
      <c r="MP79" s="13"/>
      <c r="MQ79" s="13" t="s">
        <v>4532</v>
      </c>
      <c r="MR79" s="11" t="s">
        <v>4533</v>
      </c>
      <c r="MS79" s="13"/>
      <c r="MT79" s="13" t="s">
        <v>4534</v>
      </c>
      <c r="MU79" s="13" t="s">
        <v>4535</v>
      </c>
      <c r="MV79" s="13"/>
      <c r="MW79" s="13" t="s">
        <v>4536</v>
      </c>
      <c r="MX79" s="13"/>
      <c r="MY79" s="13" t="s">
        <v>1465</v>
      </c>
      <c r="MZ79" s="13" t="s">
        <v>4537</v>
      </c>
      <c r="NA79" s="13" t="s">
        <v>4517</v>
      </c>
      <c r="NB79" s="13"/>
      <c r="NC79" s="13"/>
      <c r="ND79" s="13"/>
      <c r="NE79" s="13"/>
      <c r="NF79" s="13"/>
      <c r="NG79" s="13"/>
      <c r="NH79" s="13"/>
      <c r="NI79" s="11" t="s">
        <v>4538</v>
      </c>
      <c r="NJ79" s="11" t="s">
        <v>4539</v>
      </c>
      <c r="NK79" s="13"/>
      <c r="NL79" s="13" t="s">
        <v>4540</v>
      </c>
      <c r="NM79" s="13"/>
      <c r="NN79" s="13" t="s">
        <v>4541</v>
      </c>
      <c r="NO79" s="13" t="s">
        <v>4542</v>
      </c>
      <c r="NP79" s="11" t="s">
        <v>4543</v>
      </c>
      <c r="NQ79" s="13"/>
      <c r="NR79" s="13" t="s">
        <v>4544</v>
      </c>
      <c r="NS79" s="13"/>
      <c r="NT79" s="13" t="s">
        <v>4545</v>
      </c>
      <c r="NU79" s="13" t="s">
        <v>4546</v>
      </c>
      <c r="NV79" s="13" t="s">
        <v>4547</v>
      </c>
      <c r="NW79" s="13" t="s">
        <v>4548</v>
      </c>
      <c r="NX79" s="13" t="s">
        <v>472</v>
      </c>
      <c r="NY79" s="13" t="s">
        <v>428</v>
      </c>
      <c r="NZ79" s="13" t="s">
        <v>429</v>
      </c>
      <c r="OA79" s="13" t="s">
        <v>4549</v>
      </c>
      <c r="OB79" s="13" t="s">
        <v>1671</v>
      </c>
      <c r="OC79" s="13"/>
      <c r="OD79" s="13"/>
      <c r="OE79" s="13"/>
      <c r="OF79" s="13" t="s">
        <v>4550</v>
      </c>
      <c r="OG79" s="13"/>
      <c r="OH79" s="13" t="s">
        <v>4551</v>
      </c>
      <c r="OJ79" s="13" t="e">
        <f aca="false">129
✓</f>
        <v>#N/A</v>
      </c>
      <c r="OK79" s="13"/>
      <c r="OL79" s="13"/>
      <c r="OM79" s="13"/>
    </row>
    <row r="80" customFormat="false" ht="14.25" hidden="false" customHeight="true" outlineLevel="0" collapsed="false">
      <c r="A80" s="11" t="s">
        <v>4552</v>
      </c>
      <c r="B80" s="13" t="s">
        <v>360</v>
      </c>
      <c r="C80" s="13" t="s">
        <v>4553</v>
      </c>
      <c r="D80" s="13" t="s">
        <v>4554</v>
      </c>
      <c r="E80" s="13" t="s">
        <v>4555</v>
      </c>
      <c r="F80" s="13" t="s">
        <v>4556</v>
      </c>
      <c r="G80" s="13" t="s">
        <v>4557</v>
      </c>
      <c r="H80" s="13" t="s">
        <v>4558</v>
      </c>
      <c r="I80" s="13" t="s">
        <v>4559</v>
      </c>
      <c r="J80" s="13" t="s">
        <v>4560</v>
      </c>
      <c r="K80" s="13"/>
      <c r="L80" s="13"/>
      <c r="M80" s="13"/>
      <c r="N80" s="13"/>
      <c r="O80" s="13"/>
      <c r="P80" s="13"/>
      <c r="R80" s="13"/>
      <c r="S80" s="13"/>
      <c r="T80" s="13" t="s">
        <v>371</v>
      </c>
      <c r="U80" s="13"/>
      <c r="V80" s="13"/>
      <c r="W80" s="13"/>
      <c r="X80" s="13"/>
      <c r="Y80" s="13"/>
      <c r="Z80" s="13"/>
      <c r="AA80" s="13"/>
      <c r="AB80" s="13"/>
      <c r="AC80" s="13"/>
      <c r="AD80" s="13"/>
      <c r="AE80" s="11" t="s">
        <v>689</v>
      </c>
      <c r="AF80" s="11" t="s">
        <v>4561</v>
      </c>
      <c r="AG80" s="11" t="s">
        <v>4562</v>
      </c>
      <c r="AH80" s="13"/>
      <c r="AI80" s="13" t="s">
        <v>731</v>
      </c>
      <c r="AJ80" s="13" t="s">
        <v>732</v>
      </c>
      <c r="AK80" s="13" t="s">
        <v>377</v>
      </c>
      <c r="AL80" s="13" t="s">
        <v>1881</v>
      </c>
      <c r="AM80" s="11" t="s">
        <v>4563</v>
      </c>
      <c r="AN80" s="13"/>
      <c r="AO80" s="13"/>
      <c r="AP80" s="13"/>
      <c r="AQ80" s="13"/>
      <c r="AR80" s="13"/>
      <c r="AS80" s="13" t="s">
        <v>4564</v>
      </c>
      <c r="AT80" s="11" t="s">
        <v>4565</v>
      </c>
      <c r="AU80" s="11" t="s">
        <v>4566</v>
      </c>
      <c r="AV80" s="13"/>
      <c r="AW80" s="13" t="s">
        <v>731</v>
      </c>
      <c r="AX80" s="13"/>
      <c r="AY80" s="13" t="s">
        <v>437</v>
      </c>
      <c r="AZ80" s="13" t="s">
        <v>1429</v>
      </c>
      <c r="BA80" s="13" t="s">
        <v>4567</v>
      </c>
      <c r="BB80" s="13"/>
      <c r="BD80" s="13"/>
      <c r="BE80" s="13"/>
      <c r="BF80" s="13"/>
      <c r="BG80" s="13" t="s">
        <v>4568</v>
      </c>
      <c r="BH80" s="11" t="s">
        <v>4569</v>
      </c>
      <c r="BI80" s="13"/>
      <c r="BJ80" s="13" t="s">
        <v>853</v>
      </c>
      <c r="BK80" s="13" t="s">
        <v>4570</v>
      </c>
      <c r="BL80" s="13"/>
      <c r="BM80" s="13"/>
      <c r="BN80" s="13"/>
      <c r="BO80" s="13"/>
      <c r="BP80" s="13"/>
      <c r="BQ80" s="13" t="s">
        <v>360</v>
      </c>
      <c r="BR80" s="13" t="s">
        <v>360</v>
      </c>
      <c r="BS80" s="13"/>
      <c r="BT80" s="13"/>
      <c r="BU80" s="13" t="s">
        <v>4571</v>
      </c>
      <c r="BV80" s="13" t="s">
        <v>360</v>
      </c>
      <c r="BW80" s="13" t="s">
        <v>360</v>
      </c>
      <c r="BX80" s="13"/>
      <c r="BY80" s="13"/>
      <c r="BZ80" s="13"/>
      <c r="CA80" s="13"/>
      <c r="CB80" s="13"/>
      <c r="CC80" s="13"/>
      <c r="CD80" s="13"/>
      <c r="CE80" s="13"/>
      <c r="CF80" s="13" t="s">
        <v>77</v>
      </c>
      <c r="CG80" s="13"/>
      <c r="CH80" s="13"/>
      <c r="CI80" s="13"/>
      <c r="CJ80" s="13"/>
      <c r="CK80" s="13"/>
      <c r="CL80" s="13"/>
      <c r="CM80" s="13"/>
      <c r="CN80" s="13"/>
      <c r="CO80" s="13"/>
      <c r="CP80" s="13"/>
      <c r="CQ80" s="13"/>
      <c r="CR80" s="13"/>
      <c r="CS80" s="13"/>
      <c r="CT80" s="13"/>
      <c r="CU80" s="13"/>
      <c r="CV80" s="13"/>
      <c r="CW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t="s">
        <v>568</v>
      </c>
      <c r="DX80" s="13" t="s">
        <v>4572</v>
      </c>
      <c r="DY80" s="13"/>
      <c r="DZ80" s="13"/>
      <c r="EA80" s="13"/>
      <c r="EB80" s="13"/>
      <c r="EC80" s="13"/>
      <c r="ED80" s="11" t="s">
        <v>4573</v>
      </c>
      <c r="EE80" s="13"/>
      <c r="EF80" s="13"/>
      <c r="EG80" s="13"/>
      <c r="EH80" s="13"/>
      <c r="EI80" s="13"/>
      <c r="EJ80" s="13"/>
      <c r="EK80" s="13"/>
      <c r="EL80" s="13"/>
      <c r="EM80" s="11" t="s">
        <v>4574</v>
      </c>
      <c r="EN80" s="13" t="s">
        <v>400</v>
      </c>
      <c r="EO80" s="13"/>
      <c r="EP80" s="13"/>
      <c r="EQ80" s="13"/>
      <c r="ER80" s="13"/>
      <c r="ES80" s="11" t="s">
        <v>4575</v>
      </c>
      <c r="ET80" s="12" t="s">
        <v>4576</v>
      </c>
      <c r="EU80" s="13"/>
      <c r="EV80" s="13" t="s">
        <v>598</v>
      </c>
      <c r="EW80" s="13"/>
      <c r="EX80" s="13"/>
      <c r="EY80" s="13"/>
      <c r="EZ80" s="13"/>
      <c r="FA80" s="13"/>
      <c r="FB80" s="13"/>
      <c r="FC80" s="11" t="s">
        <v>4577</v>
      </c>
      <c r="FD80" s="13" t="s">
        <v>4578</v>
      </c>
      <c r="FE80" s="13" t="s">
        <v>4579</v>
      </c>
      <c r="FF80" s="13" t="s">
        <v>112</v>
      </c>
      <c r="FG80" s="13" t="s">
        <v>864</v>
      </c>
      <c r="FH80" s="13" t="s">
        <v>403</v>
      </c>
      <c r="FJ80" s="13" t="s">
        <v>4580</v>
      </c>
      <c r="FK80" s="13" t="s">
        <v>65</v>
      </c>
      <c r="FL80" s="13"/>
      <c r="FM80" s="13"/>
      <c r="FN80" s="13"/>
      <c r="FO80" s="13"/>
      <c r="FP80" s="13"/>
      <c r="FQ80" s="13"/>
      <c r="FR80" s="13"/>
      <c r="FS80" s="13"/>
      <c r="FT80" s="13"/>
      <c r="FU80" s="13"/>
      <c r="FV80" s="13"/>
      <c r="FW80" s="13"/>
      <c r="FX80" s="13" t="s">
        <v>77</v>
      </c>
      <c r="FY80" s="13"/>
      <c r="FZ80" s="13"/>
      <c r="GA80" s="11" t="s">
        <v>4581</v>
      </c>
      <c r="GB80" s="13"/>
      <c r="GC80" s="13"/>
      <c r="GD80" s="13"/>
      <c r="GE80" s="13"/>
      <c r="GF80" s="13"/>
      <c r="GG80" s="13"/>
      <c r="GH80" s="13"/>
      <c r="GI80" s="13"/>
      <c r="GJ80" s="13"/>
      <c r="GK80" s="13"/>
      <c r="GL80" s="13" t="s">
        <v>407</v>
      </c>
      <c r="GM80" s="13"/>
      <c r="GN80" s="13" t="s">
        <v>807</v>
      </c>
      <c r="GO80" s="13" t="s">
        <v>2916</v>
      </c>
      <c r="GP80" s="13" t="s">
        <v>408</v>
      </c>
      <c r="GQ80" s="13" t="s">
        <v>4582</v>
      </c>
      <c r="GR80" s="13"/>
      <c r="GS80" s="13"/>
      <c r="GT80" s="13"/>
      <c r="GU80" s="13"/>
      <c r="GV80" s="13"/>
      <c r="GW80" s="13"/>
      <c r="GX80" s="13"/>
      <c r="GY80" s="13"/>
      <c r="GZ80" s="13" t="s">
        <v>623</v>
      </c>
      <c r="HA80" s="13" t="s">
        <v>904</v>
      </c>
      <c r="HB80" s="13"/>
      <c r="HC80" s="13"/>
      <c r="HD80" s="13"/>
      <c r="HE80" s="13"/>
      <c r="HF80" s="13" t="n">
        <f aca="false">1250</f>
        <v>1250</v>
      </c>
      <c r="HG80" s="13"/>
      <c r="HH80" s="13" t="s">
        <v>2042</v>
      </c>
      <c r="HI80" s="13"/>
      <c r="HJ80" s="13"/>
      <c r="HK80" s="13"/>
      <c r="HL80" s="13"/>
      <c r="HM80" s="13"/>
      <c r="HN80" s="13"/>
      <c r="HO80" s="13"/>
      <c r="HP80" s="13"/>
      <c r="HQ80" s="13"/>
      <c r="HS80" s="13" t="s">
        <v>4583</v>
      </c>
      <c r="HT80" s="13"/>
      <c r="HU80" s="13"/>
      <c r="HV80" s="13"/>
      <c r="HW80" s="13" t="s">
        <v>412</v>
      </c>
      <c r="HX80" s="13"/>
      <c r="HY80" s="13"/>
      <c r="HZ80" s="13"/>
      <c r="IA80" s="13"/>
      <c r="IB80" s="13"/>
      <c r="IC80" s="13"/>
      <c r="ID80" s="13" t="s">
        <v>4584</v>
      </c>
      <c r="IE80" s="13"/>
      <c r="IF80" s="13"/>
      <c r="IG80" s="13" t="s">
        <v>623</v>
      </c>
      <c r="IH80" s="13"/>
      <c r="II80" s="13"/>
      <c r="IJ80" s="13"/>
      <c r="IK80" s="13"/>
      <c r="IL80" s="13"/>
      <c r="IM80" s="13"/>
      <c r="IN80" s="13"/>
      <c r="IO80" s="13" t="s">
        <v>79</v>
      </c>
      <c r="IP80" s="13"/>
      <c r="IQ80" s="13"/>
      <c r="IR80" s="13"/>
      <c r="IS80" s="13"/>
      <c r="IT80" s="13"/>
      <c r="IU80" s="13"/>
      <c r="IV80" s="13"/>
      <c r="IW80" s="13"/>
      <c r="IX80" s="13"/>
      <c r="IY80" s="13"/>
      <c r="IZ80" s="13"/>
      <c r="JA80" s="13"/>
      <c r="JB80" s="13"/>
      <c r="JC80" s="13"/>
      <c r="JD80" s="13"/>
      <c r="JE80" s="13"/>
      <c r="JF80" s="13"/>
      <c r="JG80" s="13"/>
      <c r="JH80" s="13"/>
      <c r="JI80" s="13"/>
      <c r="JJ80" s="13"/>
      <c r="JK80" s="13"/>
      <c r="JL80" s="13" t="s">
        <v>4585</v>
      </c>
      <c r="JM80" s="13"/>
      <c r="JN80" s="13"/>
      <c r="JO80" s="13"/>
      <c r="JP80" s="13"/>
      <c r="JQ80" s="13"/>
      <c r="JR80" s="13"/>
      <c r="JS80" s="13"/>
      <c r="JT80" s="13"/>
      <c r="JU80" s="13" t="s">
        <v>534</v>
      </c>
      <c r="JV80" s="13"/>
      <c r="JW80" s="13"/>
      <c r="JX80" s="13"/>
      <c r="JY80" s="13"/>
      <c r="JZ80" s="13" t="s">
        <v>78</v>
      </c>
      <c r="KA80" s="13"/>
      <c r="KB80" s="13"/>
      <c r="KC80" s="13"/>
      <c r="KD80" s="13"/>
      <c r="KE80" s="13"/>
      <c r="KF80" s="13"/>
      <c r="KG80" s="13"/>
      <c r="KH80" s="13"/>
      <c r="KI80" s="13"/>
      <c r="KJ80" s="13"/>
      <c r="KK80" s="13"/>
      <c r="KL80" s="13"/>
      <c r="KM80" s="13"/>
      <c r="KN80" s="13" t="s">
        <v>4586</v>
      </c>
      <c r="KO80" s="13"/>
      <c r="KP80" s="13" t="s">
        <v>4587</v>
      </c>
      <c r="KQ80" s="13"/>
      <c r="KR80" s="13"/>
      <c r="KS80" s="13"/>
      <c r="KT80" s="13"/>
      <c r="KU80" s="13"/>
      <c r="KV80" s="13"/>
      <c r="KW80" s="13"/>
      <c r="KX80" s="13"/>
      <c r="KY80" s="13"/>
      <c r="KZ80" s="13"/>
      <c r="LA80" s="13"/>
      <c r="LB80" s="13"/>
      <c r="LC80" s="13"/>
      <c r="LD80" s="13"/>
      <c r="LE80" s="13"/>
      <c r="LF80" s="13"/>
      <c r="LG80" s="13"/>
      <c r="LH80" s="13"/>
      <c r="LI80" s="13"/>
      <c r="LJ80" s="13"/>
      <c r="LK80" s="13"/>
      <c r="LL80" s="13"/>
      <c r="LM80" s="13"/>
      <c r="LN80" s="13" t="s">
        <v>1362</v>
      </c>
      <c r="LO80" s="13"/>
      <c r="LP80" s="13"/>
      <c r="LQ80" s="13"/>
      <c r="LR80" s="13"/>
      <c r="LS80" s="13"/>
      <c r="LT80" s="13"/>
      <c r="LU80" s="13"/>
      <c r="LV80" s="13"/>
      <c r="LW80" s="13"/>
      <c r="LX80" s="13"/>
      <c r="LY80" s="13"/>
      <c r="LZ80" s="13" t="s">
        <v>4588</v>
      </c>
      <c r="MA80" s="13" t="s">
        <v>678</v>
      </c>
      <c r="MB80" s="13"/>
      <c r="MC80" s="13"/>
      <c r="MD80" s="13" t="n">
        <f aca="false">48255</f>
        <v>48255</v>
      </c>
      <c r="ME80" s="13"/>
      <c r="MF80" s="13"/>
      <c r="MH80" s="13"/>
      <c r="MI80" s="13"/>
      <c r="MJ80" s="13"/>
      <c r="MK80" s="13"/>
      <c r="ML80" s="13" t="s">
        <v>4589</v>
      </c>
      <c r="MM80" s="13"/>
      <c r="MN80" s="13"/>
      <c r="MO80" s="13"/>
      <c r="MP80" s="13"/>
      <c r="MQ80" s="13"/>
      <c r="MR80" s="13" t="s">
        <v>507</v>
      </c>
      <c r="MS80" s="13"/>
      <c r="MT80" s="13"/>
      <c r="MU80" s="13"/>
      <c r="MV80" s="13"/>
      <c r="MW80" s="13"/>
      <c r="MX80" s="13"/>
      <c r="MY80" s="13"/>
      <c r="MZ80" s="13"/>
      <c r="NA80" s="13"/>
      <c r="NB80" s="13"/>
      <c r="NC80" s="13" t="s">
        <v>4590</v>
      </c>
      <c r="ND80" s="13"/>
      <c r="NE80" s="13"/>
      <c r="NF80" s="13"/>
      <c r="NG80" s="13"/>
      <c r="NH80" s="13"/>
      <c r="NI80" s="13"/>
      <c r="NJ80" s="11" t="s">
        <v>4591</v>
      </c>
      <c r="NK80" s="13" t="s">
        <v>4592</v>
      </c>
      <c r="NL80" s="13"/>
      <c r="NM80" s="13"/>
      <c r="NN80" s="13"/>
      <c r="NO80" s="13"/>
      <c r="NP80" s="13" t="s">
        <v>408</v>
      </c>
      <c r="NQ80" s="11" t="s">
        <v>4593</v>
      </c>
      <c r="NR80" s="13"/>
      <c r="NS80" s="13"/>
      <c r="NT80" s="13"/>
      <c r="NU80" s="13"/>
      <c r="NV80" s="13"/>
      <c r="NW80" s="13"/>
      <c r="NX80" s="13" t="s">
        <v>472</v>
      </c>
      <c r="NY80" s="13" t="s">
        <v>428</v>
      </c>
      <c r="NZ80" s="13" t="s">
        <v>1247</v>
      </c>
      <c r="OA80" s="13"/>
      <c r="OB80" s="13"/>
      <c r="OC80" s="13"/>
      <c r="OD80" s="13"/>
      <c r="OE80" s="13"/>
      <c r="OF80" s="13"/>
      <c r="OG80" s="13"/>
      <c r="OH80" s="13"/>
      <c r="OJ80" s="13"/>
      <c r="OK80" s="13"/>
      <c r="OL80" s="13"/>
      <c r="OM80" s="13"/>
    </row>
    <row r="81" customFormat="false" ht="14.25" hidden="false" customHeight="true" outlineLevel="0" collapsed="false">
      <c r="A81" s="11" t="s">
        <v>4594</v>
      </c>
      <c r="B81" s="13" t="s">
        <v>360</v>
      </c>
      <c r="C81" s="13" t="s">
        <v>4595</v>
      </c>
      <c r="D81" s="13" t="s">
        <v>4596</v>
      </c>
      <c r="E81" s="13" t="s">
        <v>4597</v>
      </c>
      <c r="F81" s="11" t="s">
        <v>4598</v>
      </c>
      <c r="G81" s="13" t="s">
        <v>4599</v>
      </c>
      <c r="H81" s="13" t="s">
        <v>4600</v>
      </c>
      <c r="I81" s="13" t="s">
        <v>563</v>
      </c>
      <c r="J81" s="13" t="s">
        <v>4601</v>
      </c>
      <c r="K81" s="13"/>
      <c r="L81" s="13"/>
      <c r="M81" s="13"/>
      <c r="N81" s="13"/>
      <c r="O81" s="13"/>
      <c r="P81" s="13"/>
      <c r="R81" s="13" t="s">
        <v>370</v>
      </c>
      <c r="S81" s="13"/>
      <c r="T81" s="13" t="s">
        <v>4602</v>
      </c>
      <c r="U81" s="13"/>
      <c r="V81" s="13"/>
      <c r="W81" s="13"/>
      <c r="X81" s="13"/>
      <c r="Y81" s="13"/>
      <c r="Z81" s="13"/>
      <c r="AA81" s="13"/>
      <c r="AB81" s="13"/>
      <c r="AC81" s="13"/>
      <c r="AD81" s="13"/>
      <c r="AE81" s="13" t="s">
        <v>4603</v>
      </c>
      <c r="AF81" s="11" t="s">
        <v>4604</v>
      </c>
      <c r="AG81" s="11" t="s">
        <v>4605</v>
      </c>
      <c r="AH81" s="13"/>
      <c r="AI81" s="13" t="s">
        <v>375</v>
      </c>
      <c r="AJ81" s="13" t="s">
        <v>376</v>
      </c>
      <c r="AK81" s="13" t="s">
        <v>437</v>
      </c>
      <c r="AL81" s="13" t="s">
        <v>1289</v>
      </c>
      <c r="AM81" s="11" t="s">
        <v>4606</v>
      </c>
      <c r="AN81" s="13"/>
      <c r="AO81" s="13"/>
      <c r="AP81" s="13"/>
      <c r="AQ81" s="13"/>
      <c r="AR81" s="13"/>
      <c r="AS81" s="13"/>
      <c r="AT81" s="11" t="s">
        <v>1287</v>
      </c>
      <c r="AU81" s="11" t="s">
        <v>4607</v>
      </c>
      <c r="AV81" s="13"/>
      <c r="AW81" s="13" t="s">
        <v>375</v>
      </c>
      <c r="AX81" s="13"/>
      <c r="AY81" s="13" t="s">
        <v>437</v>
      </c>
      <c r="AZ81" s="13" t="s">
        <v>527</v>
      </c>
      <c r="BA81" s="13" t="s">
        <v>4608</v>
      </c>
      <c r="BB81" s="13" t="s">
        <v>3075</v>
      </c>
      <c r="BD81" s="13"/>
      <c r="BE81" s="13"/>
      <c r="BF81" s="13"/>
      <c r="BG81" s="13" t="s">
        <v>4601</v>
      </c>
      <c r="BH81" s="13" t="s">
        <v>4609</v>
      </c>
      <c r="BI81" s="13"/>
      <c r="BJ81" s="13"/>
      <c r="BK81" s="11" t="s">
        <v>4610</v>
      </c>
      <c r="BL81" s="13"/>
      <c r="BM81" s="13"/>
      <c r="BN81" s="13"/>
      <c r="BO81" s="13"/>
      <c r="BP81" s="13"/>
      <c r="BQ81" s="13" t="s">
        <v>360</v>
      </c>
      <c r="BR81" s="13" t="s">
        <v>360</v>
      </c>
      <c r="BS81" s="13"/>
      <c r="BT81" s="13"/>
      <c r="BU81" s="13" t="s">
        <v>360</v>
      </c>
      <c r="BV81" s="13" t="s">
        <v>360</v>
      </c>
      <c r="BW81" s="13" t="s">
        <v>360</v>
      </c>
      <c r="BX81" s="13"/>
      <c r="BY81" s="13"/>
      <c r="BZ81" s="13"/>
      <c r="CA81" s="13"/>
      <c r="CB81" s="13"/>
      <c r="CC81" s="13" t="s">
        <v>2049</v>
      </c>
      <c r="CD81" s="13"/>
      <c r="CE81" s="13"/>
      <c r="CF81" s="13" t="s">
        <v>77</v>
      </c>
      <c r="CG81" s="13" t="s">
        <v>4125</v>
      </c>
      <c r="CH81" s="13" t="s">
        <v>4483</v>
      </c>
      <c r="CI81" s="13"/>
      <c r="CJ81" s="13"/>
      <c r="CK81" s="13" t="s">
        <v>2009</v>
      </c>
      <c r="CL81" s="13"/>
      <c r="CM81" s="13"/>
      <c r="CN81" s="13"/>
      <c r="CO81" s="13"/>
      <c r="CP81" s="13"/>
      <c r="CQ81" s="13"/>
      <c r="CR81" s="13"/>
      <c r="CS81" s="13"/>
      <c r="CT81" s="13"/>
      <c r="CU81" s="13"/>
      <c r="CV81" s="13"/>
      <c r="CW81" s="13"/>
      <c r="CY81" s="13"/>
      <c r="CZ81" s="13"/>
      <c r="DA81" s="13"/>
      <c r="DB81" s="11" t="s">
        <v>4611</v>
      </c>
      <c r="DC81" s="13" t="s">
        <v>4612</v>
      </c>
      <c r="DD81" s="13" t="s">
        <v>4601</v>
      </c>
      <c r="DE81" s="13" t="s">
        <v>4613</v>
      </c>
      <c r="DF81" s="13" t="s">
        <v>4614</v>
      </c>
      <c r="DG81" s="13" t="s">
        <v>4601</v>
      </c>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t="s">
        <v>803</v>
      </c>
      <c r="EN81" s="13" t="s">
        <v>4615</v>
      </c>
      <c r="EO81" s="13" t="s">
        <v>1109</v>
      </c>
      <c r="EP81" s="13"/>
      <c r="EQ81" s="13"/>
      <c r="ER81" s="13"/>
      <c r="ES81" s="11" t="s">
        <v>4616</v>
      </c>
      <c r="ET81" s="13"/>
      <c r="EU81" s="13"/>
      <c r="EV81" s="13"/>
      <c r="EW81" s="13"/>
      <c r="EX81" s="11" t="s">
        <v>4617</v>
      </c>
      <c r="EY81" s="13" t="s">
        <v>4618</v>
      </c>
      <c r="EZ81" s="13" t="s">
        <v>4601</v>
      </c>
      <c r="FA81" s="13"/>
      <c r="FB81" s="13" t="s">
        <v>4619</v>
      </c>
      <c r="FC81" s="13" t="s">
        <v>4620</v>
      </c>
      <c r="FD81" s="13" t="s">
        <v>4621</v>
      </c>
      <c r="FE81" s="11" t="s">
        <v>4622</v>
      </c>
      <c r="FF81" s="11" t="s">
        <v>4623</v>
      </c>
      <c r="FG81" s="13"/>
      <c r="FH81" s="13" t="s">
        <v>403</v>
      </c>
      <c r="FJ81" s="13" t="s">
        <v>4624</v>
      </c>
      <c r="FK81" s="13" t="s">
        <v>64</v>
      </c>
      <c r="FL81" s="13" t="s">
        <v>4625</v>
      </c>
      <c r="FM81" s="13"/>
      <c r="FN81" s="13"/>
      <c r="FO81" s="13" t="s">
        <v>4626</v>
      </c>
      <c r="FP81" s="13"/>
      <c r="FQ81" s="13"/>
      <c r="FR81" s="13"/>
      <c r="FS81" s="13" t="s">
        <v>4627</v>
      </c>
      <c r="FT81" s="13"/>
      <c r="FU81" s="13"/>
      <c r="FV81" s="13" t="s">
        <v>4628</v>
      </c>
      <c r="FW81" s="13"/>
      <c r="FX81" s="11" t="s">
        <v>4629</v>
      </c>
      <c r="FY81" s="13"/>
      <c r="FZ81" s="13" t="s">
        <v>4630</v>
      </c>
      <c r="GA81" s="11" t="s">
        <v>4631</v>
      </c>
      <c r="GB81" s="13" t="s">
        <v>4632</v>
      </c>
      <c r="GC81" s="13"/>
      <c r="GD81" s="13"/>
      <c r="GE81" s="13" t="s">
        <v>4633</v>
      </c>
      <c r="GF81" s="11" t="s">
        <v>4634</v>
      </c>
      <c r="GG81" s="13" t="s">
        <v>4635</v>
      </c>
      <c r="GH81" s="13"/>
      <c r="GI81" s="11" t="s">
        <v>4636</v>
      </c>
      <c r="GJ81" s="13" t="s">
        <v>4637</v>
      </c>
      <c r="GK81" s="13" t="s">
        <v>4638</v>
      </c>
      <c r="GL81" s="11" t="s">
        <v>4639</v>
      </c>
      <c r="GM81" s="13" t="s">
        <v>4640</v>
      </c>
      <c r="GN81" s="13"/>
      <c r="GO81" s="13" t="s">
        <v>4641</v>
      </c>
      <c r="GP81" s="11" t="s">
        <v>4642</v>
      </c>
      <c r="GQ81" s="13" t="s">
        <v>4643</v>
      </c>
      <c r="GR81" s="13"/>
      <c r="GS81" s="13"/>
      <c r="GT81" s="13" t="s">
        <v>4644</v>
      </c>
      <c r="GU81" s="13"/>
      <c r="GV81" s="13" t="s">
        <v>4645</v>
      </c>
      <c r="GW81" s="11" t="s">
        <v>4646</v>
      </c>
      <c r="GX81" s="13" t="s">
        <v>4647</v>
      </c>
      <c r="GY81" s="13"/>
      <c r="GZ81" s="13" t="e">
        <f aca="false">7४७४४</f>
        <v>#NAME?</v>
      </c>
      <c r="HA81" s="13"/>
      <c r="HB81" s="11" t="s">
        <v>4648</v>
      </c>
      <c r="HC81" s="13" t="s">
        <v>4649</v>
      </c>
      <c r="HD81" s="13"/>
      <c r="HE81" s="13" t="n">
        <f aca="false">-100101</f>
        <v>-100101</v>
      </c>
      <c r="HF81" s="13"/>
      <c r="HG81" s="13" t="s">
        <v>4650</v>
      </c>
      <c r="HH81" s="13" t="s">
        <v>4651</v>
      </c>
      <c r="HI81" s="13" t="s">
        <v>4652</v>
      </c>
      <c r="HJ81" s="13"/>
      <c r="HK81" s="13" t="s">
        <v>553</v>
      </c>
      <c r="HL81" s="13" t="s">
        <v>4653</v>
      </c>
      <c r="HM81" s="13"/>
      <c r="HN81" s="13" t="s">
        <v>4654</v>
      </c>
      <c r="HO81" s="13"/>
      <c r="HP81" s="13"/>
      <c r="HQ81" s="13"/>
      <c r="HS81" s="11" t="s">
        <v>4655</v>
      </c>
      <c r="HT81" s="13" t="s">
        <v>4656</v>
      </c>
      <c r="HU81" s="13"/>
      <c r="HV81" s="13" t="s">
        <v>3042</v>
      </c>
      <c r="HW81" s="11" t="s">
        <v>4657</v>
      </c>
      <c r="HX81" s="13" t="s">
        <v>4658</v>
      </c>
      <c r="HY81" s="13"/>
      <c r="HZ81" s="13"/>
      <c r="IA81" s="13" t="s">
        <v>4659</v>
      </c>
      <c r="IB81" s="13"/>
      <c r="IC81" s="13"/>
      <c r="ID81" s="13" t="s">
        <v>4660</v>
      </c>
      <c r="IE81" s="13"/>
      <c r="IF81" s="13"/>
      <c r="IG81" s="13"/>
      <c r="IH81" s="13" t="n">
        <f aca="false">848238</f>
        <v>848238</v>
      </c>
      <c r="II81" s="13"/>
      <c r="IJ81" s="13"/>
      <c r="IK81" s="13"/>
      <c r="IL81" s="13" t="s">
        <v>4661</v>
      </c>
      <c r="IM81" s="13" t="s">
        <v>4662</v>
      </c>
      <c r="IN81" s="13"/>
      <c r="IO81" s="11" t="s">
        <v>4663</v>
      </c>
      <c r="IP81" s="13"/>
      <c r="IQ81" s="13" t="s">
        <v>4664</v>
      </c>
      <c r="IR81" s="13" t="s">
        <v>4665</v>
      </c>
      <c r="IS81" s="13"/>
      <c r="IT81" s="13"/>
      <c r="IU81" s="13" t="s">
        <v>4666</v>
      </c>
      <c r="IV81" s="13" t="s">
        <v>4667</v>
      </c>
      <c r="IW81" s="13"/>
      <c r="IX81" s="13" t="s">
        <v>4668</v>
      </c>
      <c r="IY81" s="13"/>
      <c r="IZ81" s="13"/>
      <c r="JA81" s="13" t="s">
        <v>4669</v>
      </c>
      <c r="JB81" s="13" t="s">
        <v>4670</v>
      </c>
      <c r="JC81" s="13"/>
      <c r="JD81" s="13"/>
      <c r="JE81" s="13" t="s">
        <v>4671</v>
      </c>
      <c r="JF81" s="13"/>
      <c r="JG81" s="13"/>
      <c r="JH81" s="13" t="s">
        <v>4672</v>
      </c>
      <c r="JI81" s="13"/>
      <c r="JJ81" s="13" t="s">
        <v>4673</v>
      </c>
      <c r="JK81" s="13" t="s">
        <v>4674</v>
      </c>
      <c r="JL81" s="13"/>
      <c r="JM81" s="13" t="s">
        <v>4675</v>
      </c>
      <c r="JN81" s="13"/>
      <c r="JO81" s="13" t="s">
        <v>4676</v>
      </c>
      <c r="JP81" s="13"/>
      <c r="JQ81" s="13" t="s">
        <v>870</v>
      </c>
      <c r="JR81" s="13" t="s">
        <v>4677</v>
      </c>
      <c r="JS81" s="13" t="s">
        <v>4678</v>
      </c>
      <c r="JT81" s="13"/>
      <c r="JU81" s="13" t="s">
        <v>4679</v>
      </c>
      <c r="JV81" s="13"/>
      <c r="JW81" s="13" t="s">
        <v>4680</v>
      </c>
      <c r="JX81" s="13"/>
      <c r="JY81" s="13" t="s">
        <v>4681</v>
      </c>
      <c r="JZ81" s="13" t="s">
        <v>4682</v>
      </c>
      <c r="KA81" s="13"/>
      <c r="KB81" s="13" t="s">
        <v>4683</v>
      </c>
      <c r="KC81" s="13"/>
      <c r="KD81" s="13" t="s">
        <v>4684</v>
      </c>
      <c r="KE81" s="13"/>
      <c r="KF81" s="13" t="n">
        <f aca="false">2520</f>
        <v>2520</v>
      </c>
      <c r="KG81" s="13"/>
      <c r="KH81" s="13" t="s">
        <v>4685</v>
      </c>
      <c r="KI81" s="13"/>
      <c r="KJ81" s="13" t="s">
        <v>4686</v>
      </c>
      <c r="KK81" s="13"/>
      <c r="KL81" s="13" t="s">
        <v>4687</v>
      </c>
      <c r="KM81" s="13"/>
      <c r="KN81" s="13" t="s">
        <v>4688</v>
      </c>
      <c r="KO81" s="13"/>
      <c r="KP81" s="13" t="s">
        <v>4689</v>
      </c>
      <c r="KQ81" s="13"/>
      <c r="KR81" s="13" t="s">
        <v>4690</v>
      </c>
      <c r="KS81" s="13"/>
      <c r="KT81" s="13" t="s">
        <v>4691</v>
      </c>
      <c r="KU81" s="13"/>
      <c r="KV81" s="13" t="e">
        <f aca="false">41 42</f>
        <v>#VALUE!</v>
      </c>
      <c r="KW81" s="13"/>
      <c r="KX81" s="11" t="s">
        <v>4692</v>
      </c>
      <c r="KY81" s="13"/>
      <c r="KZ81" s="13" t="s">
        <v>1264</v>
      </c>
      <c r="LA81" s="13"/>
      <c r="LB81" s="12" t="s">
        <v>4693</v>
      </c>
      <c r="LC81" s="13"/>
      <c r="LD81" s="13" t="s">
        <v>4694</v>
      </c>
      <c r="LE81" s="13"/>
      <c r="LF81" s="13" t="s">
        <v>4212</v>
      </c>
      <c r="LG81" s="13"/>
      <c r="LH81" s="13" t="s">
        <v>4695</v>
      </c>
      <c r="LI81" s="13"/>
      <c r="LJ81" s="13" t="n">
        <f aca="false">5657</f>
        <v>5657</v>
      </c>
      <c r="LK81" s="13"/>
      <c r="LL81" s="13" t="e">
        <f aca="false">58 59</f>
        <v>#VALUE!</v>
      </c>
      <c r="LM81" s="13" t="s">
        <v>472</v>
      </c>
      <c r="LN81" s="13" t="s">
        <v>4696</v>
      </c>
      <c r="LO81" s="13" t="s">
        <v>4697</v>
      </c>
      <c r="LP81" s="11" t="s">
        <v>4698</v>
      </c>
      <c r="LQ81" s="13" t="s">
        <v>4699</v>
      </c>
      <c r="LR81" s="13" t="s">
        <v>4700</v>
      </c>
      <c r="LS81" s="13" t="s">
        <v>4701</v>
      </c>
      <c r="LT81" s="13" t="s">
        <v>4702</v>
      </c>
      <c r="LU81" s="13" t="s">
        <v>4703</v>
      </c>
      <c r="LV81" s="13"/>
      <c r="LW81" s="13" t="s">
        <v>599</v>
      </c>
      <c r="LX81" s="13" t="s">
        <v>4704</v>
      </c>
      <c r="LY81" s="13" t="s">
        <v>4705</v>
      </c>
      <c r="LZ81" s="13" t="s">
        <v>4706</v>
      </c>
      <c r="MA81" s="13" t="s">
        <v>4707</v>
      </c>
      <c r="MB81" s="11" t="s">
        <v>4708</v>
      </c>
      <c r="MC81" s="13" t="s">
        <v>4709</v>
      </c>
      <c r="MD81" s="11" t="s">
        <v>4710</v>
      </c>
      <c r="ME81" s="13" t="s">
        <v>4711</v>
      </c>
      <c r="MF81" s="11" t="s">
        <v>4712</v>
      </c>
      <c r="MH81" s="13" t="s">
        <v>4713</v>
      </c>
      <c r="MI81" s="13" t="s">
        <v>798</v>
      </c>
      <c r="MJ81" s="13" t="s">
        <v>4714</v>
      </c>
      <c r="MK81" s="13" t="n">
        <f aca="false">5232</f>
        <v>5232</v>
      </c>
      <c r="ML81" s="13" t="s">
        <v>4715</v>
      </c>
      <c r="MM81" s="13" t="s">
        <v>4716</v>
      </c>
      <c r="MN81" s="13" t="s">
        <v>709</v>
      </c>
      <c r="MO81" s="13" t="s">
        <v>4717</v>
      </c>
      <c r="MP81" s="13" t="s">
        <v>4718</v>
      </c>
      <c r="MQ81" s="13"/>
      <c r="MR81" s="11" t="s">
        <v>4719</v>
      </c>
      <c r="MS81" s="13" t="s">
        <v>4720</v>
      </c>
      <c r="MT81" s="13" t="s">
        <v>1223</v>
      </c>
      <c r="MU81" s="13" t="s">
        <v>4721</v>
      </c>
      <c r="MV81" s="13"/>
      <c r="MW81" s="13" t="s">
        <v>4722</v>
      </c>
      <c r="MX81" s="11" t="s">
        <v>4723</v>
      </c>
      <c r="MY81" s="13" t="s">
        <v>704</v>
      </c>
      <c r="MZ81" s="13" t="s">
        <v>1073</v>
      </c>
      <c r="NA81" s="13" t="s">
        <v>3963</v>
      </c>
      <c r="NB81" s="13"/>
      <c r="NC81" s="13" t="s">
        <v>545</v>
      </c>
      <c r="ND81" s="13"/>
      <c r="NE81" s="13" t="s">
        <v>468</v>
      </c>
      <c r="NF81" s="13" t="s">
        <v>958</v>
      </c>
      <c r="NG81" s="13"/>
      <c r="NH81" s="13"/>
      <c r="NI81" s="11" t="s">
        <v>4724</v>
      </c>
      <c r="NJ81" s="11" t="s">
        <v>4725</v>
      </c>
      <c r="NK81" s="13" t="s">
        <v>4726</v>
      </c>
      <c r="NL81" s="13"/>
      <c r="NM81" s="13"/>
      <c r="NN81" s="13"/>
      <c r="NO81" s="13"/>
      <c r="NP81" s="13" t="s">
        <v>408</v>
      </c>
      <c r="NQ81" s="13" t="s">
        <v>4727</v>
      </c>
      <c r="NR81" s="13"/>
      <c r="NS81" s="13"/>
      <c r="NT81" s="13"/>
      <c r="NU81" s="13"/>
      <c r="NV81" s="13" t="s">
        <v>4728</v>
      </c>
      <c r="NW81" s="13" t="s">
        <v>4729</v>
      </c>
      <c r="NX81" s="13" t="s">
        <v>4730</v>
      </c>
      <c r="NY81" s="13" t="s">
        <v>4731</v>
      </c>
      <c r="NZ81" s="13" t="s">
        <v>4732</v>
      </c>
      <c r="OA81" s="13" t="s">
        <v>4733</v>
      </c>
      <c r="OB81" s="13" t="s">
        <v>4734</v>
      </c>
      <c r="OC81" s="11" t="s">
        <v>4735</v>
      </c>
      <c r="OD81" s="13" t="s">
        <v>4736</v>
      </c>
      <c r="OE81" s="13" t="s">
        <v>4737</v>
      </c>
      <c r="OF81" s="13" t="s">
        <v>4738</v>
      </c>
      <c r="OG81" s="13"/>
      <c r="OH81" s="13" t="s">
        <v>4739</v>
      </c>
      <c r="OJ81" s="13" t="s">
        <v>4740</v>
      </c>
      <c r="OK81" s="13" t="s">
        <v>4741</v>
      </c>
      <c r="OL81" s="13"/>
      <c r="OM81" s="13"/>
    </row>
    <row r="82" customFormat="false" ht="14.25" hidden="false" customHeight="true" outlineLevel="0" collapsed="false">
      <c r="A82" s="13" t="s">
        <v>4742</v>
      </c>
      <c r="B82" s="13" t="s">
        <v>360</v>
      </c>
      <c r="C82" s="13" t="s">
        <v>4743</v>
      </c>
      <c r="D82" s="13" t="s">
        <v>4744</v>
      </c>
      <c r="E82" s="13" t="s">
        <v>4745</v>
      </c>
      <c r="F82" s="11" t="s">
        <v>4746</v>
      </c>
      <c r="G82" s="13" t="s">
        <v>578</v>
      </c>
      <c r="H82" s="11" t="s">
        <v>4747</v>
      </c>
      <c r="I82" s="13" t="s">
        <v>3214</v>
      </c>
      <c r="J82" s="11" t="s">
        <v>4748</v>
      </c>
      <c r="K82" s="13"/>
      <c r="L82" s="13"/>
      <c r="M82" s="13"/>
      <c r="N82" s="13"/>
      <c r="O82" s="13"/>
      <c r="P82" s="13"/>
      <c r="R82" s="13" t="s">
        <v>458</v>
      </c>
      <c r="S82" s="13"/>
      <c r="T82" s="13" t="s">
        <v>371</v>
      </c>
      <c r="U82" s="13"/>
      <c r="V82" s="13"/>
      <c r="W82" s="13"/>
      <c r="X82" s="13"/>
      <c r="Y82" s="13"/>
      <c r="Z82" s="13"/>
      <c r="AA82" s="13" t="s">
        <v>75</v>
      </c>
      <c r="AB82" s="13"/>
      <c r="AC82" s="13"/>
      <c r="AD82" s="13"/>
      <c r="AE82" s="11" t="s">
        <v>372</v>
      </c>
      <c r="AF82" s="11" t="s">
        <v>4749</v>
      </c>
      <c r="AG82" s="11" t="s">
        <v>4750</v>
      </c>
      <c r="AH82" s="11" t="s">
        <v>4751</v>
      </c>
      <c r="AI82" s="13" t="s">
        <v>1990</v>
      </c>
      <c r="AJ82" s="13" t="s">
        <v>4752</v>
      </c>
      <c r="AK82" s="13" t="s">
        <v>377</v>
      </c>
      <c r="AL82" s="13" t="s">
        <v>4753</v>
      </c>
      <c r="AM82" s="11" t="s">
        <v>4754</v>
      </c>
      <c r="AN82" s="13"/>
      <c r="AO82" s="13"/>
      <c r="AP82" s="13"/>
      <c r="AQ82" s="13" t="s">
        <v>3073</v>
      </c>
      <c r="AR82" s="13"/>
      <c r="AS82" s="11" t="s">
        <v>4755</v>
      </c>
      <c r="AT82" s="11" t="s">
        <v>4756</v>
      </c>
      <c r="AU82" s="11" t="s">
        <v>4757</v>
      </c>
      <c r="AV82" s="13"/>
      <c r="AW82" s="13" t="s">
        <v>1990</v>
      </c>
      <c r="AX82" s="13"/>
      <c r="AY82" s="13" t="s">
        <v>437</v>
      </c>
      <c r="AZ82" s="13" t="s">
        <v>438</v>
      </c>
      <c r="BA82" s="13" t="s">
        <v>4758</v>
      </c>
      <c r="BB82" s="13" t="s">
        <v>1044</v>
      </c>
      <c r="BD82" s="13" t="s">
        <v>4759</v>
      </c>
      <c r="BE82" s="13" t="s">
        <v>3073</v>
      </c>
      <c r="BF82" s="13"/>
      <c r="BG82" s="11" t="s">
        <v>4760</v>
      </c>
      <c r="BH82" s="13" t="s">
        <v>4761</v>
      </c>
      <c r="BI82" s="13"/>
      <c r="BJ82" s="13" t="s">
        <v>853</v>
      </c>
      <c r="BK82" s="13" t="s">
        <v>1435</v>
      </c>
      <c r="BL82" s="13"/>
      <c r="BM82" s="13"/>
      <c r="BN82" s="13"/>
      <c r="BO82" s="13"/>
      <c r="BP82" s="13"/>
      <c r="BQ82" s="13" t="s">
        <v>360</v>
      </c>
      <c r="BR82" s="13" t="s">
        <v>360</v>
      </c>
      <c r="BS82" s="13"/>
      <c r="BT82" s="13"/>
      <c r="BU82" s="13" t="s">
        <v>360</v>
      </c>
      <c r="BV82" s="13" t="s">
        <v>360</v>
      </c>
      <c r="BW82" s="13" t="s">
        <v>360</v>
      </c>
      <c r="BX82" s="13"/>
      <c r="BY82" s="13"/>
      <c r="BZ82" s="13"/>
      <c r="CA82" s="13"/>
      <c r="CB82" s="13"/>
      <c r="CC82" s="13"/>
      <c r="CD82" s="13"/>
      <c r="CE82" s="13"/>
      <c r="CF82" s="13" t="s">
        <v>77</v>
      </c>
      <c r="CG82" s="13"/>
      <c r="CH82" s="13"/>
      <c r="CI82" s="13"/>
      <c r="CJ82" s="13"/>
      <c r="CK82" s="13"/>
      <c r="CL82" s="13"/>
      <c r="CM82" s="13" t="s">
        <v>360</v>
      </c>
      <c r="CN82" s="13"/>
      <c r="CO82" s="13"/>
      <c r="CP82" s="13"/>
      <c r="CQ82" s="13"/>
      <c r="CR82" s="13"/>
      <c r="CS82" s="13" t="s">
        <v>3045</v>
      </c>
      <c r="CT82" s="13"/>
      <c r="CU82" s="13"/>
      <c r="CV82" s="13"/>
      <c r="CW82" s="13"/>
      <c r="CY82" s="13"/>
      <c r="CZ82" s="13"/>
      <c r="DA82" s="13"/>
      <c r="DB82" s="13" t="s">
        <v>4762</v>
      </c>
      <c r="DC82" s="13" t="s">
        <v>4763</v>
      </c>
      <c r="DD82" s="13" t="s">
        <v>4764</v>
      </c>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t="s">
        <v>4765</v>
      </c>
      <c r="EN82" s="13" t="s">
        <v>400</v>
      </c>
      <c r="EO82" s="13" t="s">
        <v>4766</v>
      </c>
      <c r="EP82" s="13"/>
      <c r="EQ82" s="13"/>
      <c r="ER82" s="13"/>
      <c r="ES82" s="11" t="s">
        <v>4767</v>
      </c>
      <c r="ET82" s="13"/>
      <c r="EU82" s="13"/>
      <c r="EV82" s="13"/>
      <c r="EW82" s="13"/>
      <c r="EX82" s="13"/>
      <c r="EY82" s="13"/>
      <c r="EZ82" s="13"/>
      <c r="FA82" s="13"/>
      <c r="FB82" s="13"/>
      <c r="FC82" s="13"/>
      <c r="FD82" s="13"/>
      <c r="FE82" s="13"/>
      <c r="FF82" s="11" t="s">
        <v>4768</v>
      </c>
      <c r="FG82" s="13"/>
      <c r="FH82" s="13" t="s">
        <v>403</v>
      </c>
      <c r="FJ82" s="13" t="s">
        <v>4769</v>
      </c>
      <c r="FK82" s="13"/>
      <c r="FL82" s="13"/>
      <c r="FM82" s="13"/>
      <c r="FN82" s="13"/>
      <c r="FO82" s="13"/>
      <c r="FP82" s="13"/>
      <c r="FQ82" s="13"/>
      <c r="FR82" s="13"/>
      <c r="FS82" s="13" t="s">
        <v>4770</v>
      </c>
      <c r="FT82" s="13"/>
      <c r="FU82" s="13"/>
      <c r="FV82" s="13"/>
      <c r="FW82" s="13"/>
      <c r="FX82" s="11" t="s">
        <v>4771</v>
      </c>
      <c r="FY82" s="13"/>
      <c r="FZ82" s="13"/>
      <c r="GA82" s="11" t="s">
        <v>4772</v>
      </c>
      <c r="GB82" s="12" t="s">
        <v>4773</v>
      </c>
      <c r="GC82" s="13"/>
      <c r="GD82" s="13"/>
      <c r="GE82" s="13"/>
      <c r="GF82" s="13"/>
      <c r="GG82" s="13"/>
      <c r="GH82" s="13"/>
      <c r="GI82" s="13"/>
      <c r="GJ82" s="13"/>
      <c r="GK82" s="13"/>
      <c r="GL82" s="13" t="s">
        <v>407</v>
      </c>
      <c r="GM82" s="13"/>
      <c r="GN82" s="13"/>
      <c r="GO82" s="13"/>
      <c r="GP82" s="13" t="s">
        <v>408</v>
      </c>
      <c r="GQ82" s="13"/>
      <c r="GR82" s="13"/>
      <c r="GS82" s="13"/>
      <c r="GT82" s="13" t="s">
        <v>4774</v>
      </c>
      <c r="GU82" s="13"/>
      <c r="GV82" s="13"/>
      <c r="GW82" s="13"/>
      <c r="GX82" s="13" t="s">
        <v>4775</v>
      </c>
      <c r="GY82" s="13"/>
      <c r="GZ82" s="13" t="s">
        <v>409</v>
      </c>
      <c r="HA82" s="13" t="s">
        <v>4776</v>
      </c>
      <c r="HB82" s="13" t="s">
        <v>65</v>
      </c>
      <c r="HC82" s="13"/>
      <c r="HD82" s="13"/>
      <c r="HE82" s="13"/>
      <c r="HF82" s="13"/>
      <c r="HG82" s="13"/>
      <c r="HH82" s="13"/>
      <c r="HI82" s="13" t="s">
        <v>4777</v>
      </c>
      <c r="HJ82" s="13" t="s">
        <v>4778</v>
      </c>
      <c r="HK82" s="13"/>
      <c r="HL82" s="13"/>
      <c r="HM82" s="13"/>
      <c r="HN82" s="13"/>
      <c r="HO82" s="13"/>
      <c r="HP82" s="13"/>
      <c r="HQ82" s="13"/>
      <c r="HS82" s="13" t="s">
        <v>4779</v>
      </c>
      <c r="HT82" s="13"/>
      <c r="HU82" s="13"/>
      <c r="HV82" s="13"/>
      <c r="HW82" s="13" t="s">
        <v>412</v>
      </c>
      <c r="HX82" s="13" t="s">
        <v>4780</v>
      </c>
      <c r="HY82" s="13"/>
      <c r="HZ82" s="13"/>
      <c r="IA82" s="13"/>
      <c r="IB82" s="13" t="s">
        <v>4781</v>
      </c>
      <c r="IC82" s="12" t="s">
        <v>4782</v>
      </c>
      <c r="ID82" s="13" t="s">
        <v>4783</v>
      </c>
      <c r="IE82" s="13" t="s">
        <v>4784</v>
      </c>
      <c r="IF82" s="13"/>
      <c r="IG82" s="13" t="s">
        <v>623</v>
      </c>
      <c r="IH82" s="13"/>
      <c r="II82" s="13"/>
      <c r="IJ82" s="13"/>
      <c r="IK82" s="13"/>
      <c r="IL82" s="13" t="s">
        <v>4785</v>
      </c>
      <c r="IM82" s="13" t="s">
        <v>4786</v>
      </c>
      <c r="IN82" s="13"/>
      <c r="IO82" s="13" t="s">
        <v>79</v>
      </c>
      <c r="IP82" s="13"/>
      <c r="IQ82" s="13"/>
      <c r="IR82" s="13" t="s">
        <v>4787</v>
      </c>
      <c r="IS82" s="13"/>
      <c r="IT82" s="13"/>
      <c r="IU82" s="13"/>
      <c r="IV82" s="13" t="s">
        <v>4788</v>
      </c>
      <c r="IW82" s="13"/>
      <c r="IX82" s="13"/>
      <c r="IY82" s="13"/>
      <c r="IZ82" s="13" t="s">
        <v>4789</v>
      </c>
      <c r="JA82" s="13"/>
      <c r="JB82" s="13" t="s">
        <v>4790</v>
      </c>
      <c r="JC82" s="13"/>
      <c r="JD82" s="13"/>
      <c r="JE82" s="13" t="n">
        <f aca="false">34885</f>
        <v>34885</v>
      </c>
      <c r="JF82" s="13"/>
      <c r="JG82" s="13" t="s">
        <v>4791</v>
      </c>
      <c r="JH82" s="13"/>
      <c r="JI82" s="13" t="s">
        <v>4792</v>
      </c>
      <c r="JJ82" s="13"/>
      <c r="JK82" s="13"/>
      <c r="JL82" s="13" t="s">
        <v>4793</v>
      </c>
      <c r="JM82" s="13"/>
      <c r="JN82" s="13"/>
      <c r="JO82" s="13" t="s">
        <v>4794</v>
      </c>
      <c r="JP82" s="13"/>
      <c r="JQ82" s="13"/>
      <c r="JR82" s="13"/>
      <c r="JS82" s="13"/>
      <c r="JT82" s="13"/>
      <c r="JU82" s="13" t="s">
        <v>1247</v>
      </c>
      <c r="JV82" s="13"/>
      <c r="JW82" s="13" t="s">
        <v>4795</v>
      </c>
      <c r="JX82" s="13"/>
      <c r="JY82" s="13"/>
      <c r="JZ82" s="13" t="s">
        <v>78</v>
      </c>
      <c r="KA82" s="13"/>
      <c r="KB82" s="13" t="s">
        <v>4796</v>
      </c>
      <c r="KC82" s="13"/>
      <c r="KD82" s="13"/>
      <c r="KE82" s="13"/>
      <c r="KF82" s="13"/>
      <c r="KG82" s="13"/>
      <c r="KH82" s="11" t="s">
        <v>4797</v>
      </c>
      <c r="KI82" s="13"/>
      <c r="KJ82" s="13" t="s">
        <v>4798</v>
      </c>
      <c r="KK82" s="13"/>
      <c r="KL82" s="13"/>
      <c r="KM82" s="13"/>
      <c r="KN82" s="13" t="s">
        <v>4799</v>
      </c>
      <c r="KO82" s="13"/>
      <c r="KP82" s="13"/>
      <c r="KQ82" s="13"/>
      <c r="KR82" s="13" t="s">
        <v>4800</v>
      </c>
      <c r="KS82" s="13"/>
      <c r="KT82" s="13" t="s">
        <v>4801</v>
      </c>
      <c r="KU82" s="13"/>
      <c r="KV82" s="13" t="s">
        <v>4802</v>
      </c>
      <c r="KW82" s="13"/>
      <c r="KX82" s="13" t="s">
        <v>4803</v>
      </c>
      <c r="KY82" s="13"/>
      <c r="KZ82" s="13"/>
      <c r="LA82" s="13"/>
      <c r="LB82" s="13" t="s">
        <v>4804</v>
      </c>
      <c r="LC82" s="13"/>
      <c r="LD82" s="13" t="s">
        <v>4805</v>
      </c>
      <c r="LE82" s="13"/>
      <c r="LF82" s="13"/>
      <c r="LG82" s="13"/>
      <c r="LH82" s="13"/>
      <c r="LI82" s="13"/>
      <c r="LJ82" s="13" t="s">
        <v>513</v>
      </c>
      <c r="LK82" s="13"/>
      <c r="LL82" s="13" t="s">
        <v>4806</v>
      </c>
      <c r="LM82" s="13"/>
      <c r="LN82" s="12" t="s">
        <v>4807</v>
      </c>
      <c r="LO82" s="13" t="s">
        <v>4808</v>
      </c>
      <c r="LP82" s="13"/>
      <c r="LQ82" s="13" t="s">
        <v>4809</v>
      </c>
      <c r="LR82" s="13"/>
      <c r="LS82" s="13"/>
      <c r="LT82" s="13" t="s">
        <v>4810</v>
      </c>
      <c r="LU82" s="13"/>
      <c r="LV82" s="13"/>
      <c r="LW82" s="13"/>
      <c r="LX82" s="13"/>
      <c r="LY82" s="13"/>
      <c r="LZ82" s="13" t="s">
        <v>4811</v>
      </c>
      <c r="MA82" s="13" t="s">
        <v>4812</v>
      </c>
      <c r="MB82" s="13"/>
      <c r="MC82" s="13" t="s">
        <v>4813</v>
      </c>
      <c r="MD82" s="13" t="s">
        <v>4814</v>
      </c>
      <c r="ME82" s="13"/>
      <c r="MF82" s="13"/>
      <c r="MH82" s="13" t="s">
        <v>550</v>
      </c>
      <c r="MI82" s="13"/>
      <c r="MJ82" s="13"/>
      <c r="MK82" s="13" t="s">
        <v>801</v>
      </c>
      <c r="ML82" s="13"/>
      <c r="MM82" s="13" t="s">
        <v>4815</v>
      </c>
      <c r="MN82" s="13"/>
      <c r="MO82" s="13"/>
      <c r="MP82" s="13" t="s">
        <v>4816</v>
      </c>
      <c r="MQ82" s="13"/>
      <c r="MR82" s="13" t="s">
        <v>466</v>
      </c>
      <c r="MS82" s="13"/>
      <c r="MT82" s="13" t="s">
        <v>4817</v>
      </c>
      <c r="MU82" s="13" t="s">
        <v>4818</v>
      </c>
      <c r="MV82" s="13"/>
      <c r="MW82" s="13"/>
      <c r="MX82" s="13" t="s">
        <v>4819</v>
      </c>
      <c r="MY82" s="13" t="s">
        <v>4820</v>
      </c>
      <c r="MZ82" s="13" t="s">
        <v>1312</v>
      </c>
      <c r="NA82" s="13" t="s">
        <v>4821</v>
      </c>
      <c r="NB82" s="13"/>
      <c r="NC82" s="13"/>
      <c r="ND82" s="13"/>
      <c r="NE82" s="13"/>
      <c r="NF82" s="13" t="s">
        <v>4822</v>
      </c>
      <c r="NG82" s="13"/>
      <c r="NH82" s="13"/>
      <c r="NI82" s="13"/>
      <c r="NJ82" s="13" t="s">
        <v>407</v>
      </c>
      <c r="NK82" s="13" t="s">
        <v>4823</v>
      </c>
      <c r="NL82" s="13"/>
      <c r="NM82" s="13"/>
      <c r="NN82" s="13"/>
      <c r="NO82" s="13"/>
      <c r="NP82" s="13" t="s">
        <v>408</v>
      </c>
      <c r="NQ82" s="13"/>
      <c r="NR82" s="13"/>
      <c r="NS82" s="13"/>
      <c r="NT82" s="13"/>
      <c r="NU82" s="13"/>
      <c r="NV82" s="13"/>
      <c r="NW82" s="13" t="s">
        <v>4824</v>
      </c>
      <c r="NX82" s="13" t="s">
        <v>472</v>
      </c>
      <c r="NY82" s="13" t="s">
        <v>428</v>
      </c>
      <c r="NZ82" s="13" t="s">
        <v>429</v>
      </c>
      <c r="OA82" s="13"/>
      <c r="OB82" s="13"/>
      <c r="OC82" s="13" t="s">
        <v>4825</v>
      </c>
      <c r="OD82" s="13"/>
      <c r="OE82" s="13"/>
      <c r="OF82" s="13" t="n">
        <f aca="false">3519</f>
        <v>3519</v>
      </c>
      <c r="OG82" s="13"/>
      <c r="OH82" s="13"/>
      <c r="OJ82" s="13"/>
      <c r="OK82" s="13"/>
      <c r="OL82" s="13"/>
      <c r="OM82" s="13"/>
    </row>
    <row r="83" customFormat="false" ht="14.25" hidden="false" customHeight="true" outlineLevel="0" collapsed="false">
      <c r="A83" s="11" t="s">
        <v>4826</v>
      </c>
      <c r="B83" s="13" t="s">
        <v>360</v>
      </c>
      <c r="C83" s="13" t="s">
        <v>4827</v>
      </c>
      <c r="D83" s="11" t="s">
        <v>4828</v>
      </c>
      <c r="E83" s="13" t="s">
        <v>4829</v>
      </c>
      <c r="F83" s="13" t="s">
        <v>360</v>
      </c>
      <c r="G83" s="13"/>
      <c r="H83" s="13"/>
      <c r="I83" s="13"/>
      <c r="J83" s="13"/>
      <c r="K83" s="13"/>
      <c r="L83" s="13"/>
      <c r="M83" s="13"/>
      <c r="N83" s="13"/>
      <c r="O83" s="13"/>
      <c r="P83" s="13"/>
      <c r="R83" s="13" t="s">
        <v>568</v>
      </c>
      <c r="S83" s="13"/>
      <c r="T83" s="13" t="s">
        <v>371</v>
      </c>
      <c r="U83" s="13"/>
      <c r="V83" s="13"/>
      <c r="W83" s="13"/>
      <c r="X83" s="13"/>
      <c r="Y83" s="13"/>
      <c r="Z83" s="13"/>
      <c r="AA83" s="13"/>
      <c r="AB83" s="13"/>
      <c r="AC83" s="13"/>
      <c r="AD83" s="13"/>
      <c r="AE83" s="11" t="s">
        <v>372</v>
      </c>
      <c r="AF83" s="11" t="s">
        <v>4830</v>
      </c>
      <c r="AG83" s="11" t="s">
        <v>651</v>
      </c>
      <c r="AH83" s="13"/>
      <c r="AI83" s="13" t="s">
        <v>375</v>
      </c>
      <c r="AJ83" s="13" t="s">
        <v>376</v>
      </c>
      <c r="AK83" s="13" t="s">
        <v>377</v>
      </c>
      <c r="AL83" s="13" t="s">
        <v>438</v>
      </c>
      <c r="AM83" s="11" t="s">
        <v>4831</v>
      </c>
      <c r="AN83" s="13"/>
      <c r="AO83" s="13"/>
      <c r="AP83" s="13"/>
      <c r="AQ83" s="13"/>
      <c r="AR83" s="13"/>
      <c r="AS83" s="13"/>
      <c r="AT83" s="13" t="s">
        <v>4832</v>
      </c>
      <c r="AU83" s="13"/>
      <c r="AV83" s="13"/>
      <c r="AW83" s="13"/>
      <c r="AX83" s="13"/>
      <c r="AY83" s="13" t="s">
        <v>437</v>
      </c>
      <c r="AZ83" s="13" t="s">
        <v>438</v>
      </c>
      <c r="BA83" s="13" t="s">
        <v>4833</v>
      </c>
      <c r="BB83" s="13" t="s">
        <v>1465</v>
      </c>
      <c r="BD83" s="13"/>
      <c r="BE83" s="13"/>
      <c r="BF83" s="13"/>
      <c r="BG83" s="13" t="s">
        <v>4834</v>
      </c>
      <c r="BH83" s="13"/>
      <c r="BI83" s="13"/>
      <c r="BJ83" s="13"/>
      <c r="BK83" s="13" t="s">
        <v>1435</v>
      </c>
      <c r="BL83" s="13"/>
      <c r="BM83" s="13"/>
      <c r="BN83" s="13"/>
      <c r="BO83" s="13"/>
      <c r="BP83" s="13"/>
      <c r="BQ83" s="11" t="s">
        <v>4835</v>
      </c>
      <c r="BR83" s="13" t="s">
        <v>4836</v>
      </c>
      <c r="BS83" s="13" t="s">
        <v>4837</v>
      </c>
      <c r="BT83" s="13" t="s">
        <v>2049</v>
      </c>
      <c r="BU83" s="11" t="s">
        <v>4838</v>
      </c>
      <c r="BV83" s="11" t="s">
        <v>4839</v>
      </c>
      <c r="BW83" s="11" t="s">
        <v>4840</v>
      </c>
      <c r="BX83" s="13"/>
      <c r="BY83" s="12" t="s">
        <v>4841</v>
      </c>
      <c r="BZ83" s="13"/>
      <c r="CA83" s="13"/>
      <c r="CB83" s="13"/>
      <c r="CC83" s="11" t="s">
        <v>4842</v>
      </c>
      <c r="CD83" s="13" t="s">
        <v>4843</v>
      </c>
      <c r="CE83" s="13"/>
      <c r="CF83" s="13" t="s">
        <v>77</v>
      </c>
      <c r="CG83" s="13" t="s">
        <v>80</v>
      </c>
      <c r="CH83" s="13" t="s">
        <v>4844</v>
      </c>
      <c r="CI83" s="13"/>
      <c r="CJ83" s="13"/>
      <c r="CK83" s="13"/>
      <c r="CL83" s="13"/>
      <c r="CM83" s="13" t="s">
        <v>858</v>
      </c>
      <c r="CN83" s="13"/>
      <c r="CO83" s="13"/>
      <c r="CP83" s="13"/>
      <c r="CQ83" s="13"/>
      <c r="CR83" s="13"/>
      <c r="CS83" s="13"/>
      <c r="CT83" s="13"/>
      <c r="CU83" s="13"/>
      <c r="CV83" s="13"/>
      <c r="CW83" s="13"/>
      <c r="CY83" s="13"/>
      <c r="CZ83" s="13"/>
      <c r="DA83" s="13"/>
      <c r="DB83" s="11" t="s">
        <v>4845</v>
      </c>
      <c r="DC83" s="13" t="s">
        <v>4846</v>
      </c>
      <c r="DD83" s="13" t="s">
        <v>3602</v>
      </c>
      <c r="DE83" s="13" t="s">
        <v>4847</v>
      </c>
      <c r="DF83" s="13" t="s">
        <v>4848</v>
      </c>
      <c r="DG83" s="13" t="s">
        <v>4849</v>
      </c>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t="s">
        <v>491</v>
      </c>
      <c r="EN83" s="11" t="s">
        <v>4850</v>
      </c>
      <c r="EO83" s="13" t="s">
        <v>1109</v>
      </c>
      <c r="EP83" s="13"/>
      <c r="EQ83" s="13"/>
      <c r="ER83" s="13"/>
      <c r="ES83" s="11" t="s">
        <v>4851</v>
      </c>
      <c r="ET83" s="13"/>
      <c r="EU83" s="13"/>
      <c r="EV83" s="13"/>
      <c r="EW83" s="13"/>
      <c r="EX83" s="11" t="s">
        <v>4852</v>
      </c>
      <c r="EY83" s="11" t="s">
        <v>4853</v>
      </c>
      <c r="EZ83" s="13" t="s">
        <v>1931</v>
      </c>
      <c r="FA83" s="13"/>
      <c r="FB83" s="13"/>
      <c r="FC83" s="11" t="s">
        <v>4854</v>
      </c>
      <c r="FD83" s="13" t="s">
        <v>4855</v>
      </c>
      <c r="FE83" s="11" t="s">
        <v>4856</v>
      </c>
      <c r="FF83" s="11" t="s">
        <v>4857</v>
      </c>
      <c r="FG83" s="13"/>
      <c r="FH83" s="13" t="s">
        <v>403</v>
      </c>
      <c r="FJ83" s="13" t="s">
        <v>4858</v>
      </c>
      <c r="FK83" s="13" t="s">
        <v>4859</v>
      </c>
      <c r="FL83" s="13" t="s">
        <v>4860</v>
      </c>
      <c r="FM83" s="13"/>
      <c r="FN83" s="13" t="s">
        <v>4861</v>
      </c>
      <c r="FO83" s="13" t="s">
        <v>3991</v>
      </c>
      <c r="FP83" s="13" t="s">
        <v>77</v>
      </c>
      <c r="FQ83" s="13" t="s">
        <v>4862</v>
      </c>
      <c r="FR83" s="13"/>
      <c r="FS83" s="13"/>
      <c r="FT83" s="13"/>
      <c r="FU83" s="13" t="s">
        <v>4863</v>
      </c>
      <c r="FV83" s="13" t="s">
        <v>4864</v>
      </c>
      <c r="FW83" s="12" t="s">
        <v>4865</v>
      </c>
      <c r="FX83" s="11" t="s">
        <v>4866</v>
      </c>
      <c r="FY83" s="13" t="s">
        <v>4867</v>
      </c>
      <c r="FZ83" s="13"/>
      <c r="GA83" s="11" t="s">
        <v>4868</v>
      </c>
      <c r="GB83" s="13" t="s">
        <v>4869</v>
      </c>
      <c r="GC83" s="13" t="s">
        <v>4870</v>
      </c>
      <c r="GD83" s="13"/>
      <c r="GE83" s="13"/>
      <c r="GF83" s="13"/>
      <c r="GG83" s="13"/>
      <c r="GH83" s="13" t="s">
        <v>4871</v>
      </c>
      <c r="GI83" s="13"/>
      <c r="GJ83" s="13"/>
      <c r="GK83" s="13" t="s">
        <v>4872</v>
      </c>
      <c r="GL83" s="13" t="s">
        <v>456</v>
      </c>
      <c r="GM83" s="13"/>
      <c r="GN83" s="13" t="s">
        <v>4873</v>
      </c>
      <c r="GO83" s="13" t="s">
        <v>4874</v>
      </c>
      <c r="GP83" s="11" t="s">
        <v>4875</v>
      </c>
      <c r="GQ83" s="13" t="s">
        <v>4876</v>
      </c>
      <c r="GR83" s="13" t="s">
        <v>532</v>
      </c>
      <c r="GS83" s="13" t="s">
        <v>4877</v>
      </c>
      <c r="GT83" s="13"/>
      <c r="GU83" s="13"/>
      <c r="GV83" s="13" t="s">
        <v>4878</v>
      </c>
      <c r="GW83" s="13" t="s">
        <v>4879</v>
      </c>
      <c r="GX83" s="13"/>
      <c r="GY83" s="13"/>
      <c r="GZ83" s="13" t="s">
        <v>409</v>
      </c>
      <c r="HA83" s="13" t="s">
        <v>4880</v>
      </c>
      <c r="HB83" s="13"/>
      <c r="HC83" s="13"/>
      <c r="HD83" s="13" t="s">
        <v>4881</v>
      </c>
      <c r="HE83" s="13" t="s">
        <v>4882</v>
      </c>
      <c r="HF83" s="13"/>
      <c r="HG83" s="13" t="s">
        <v>4883</v>
      </c>
      <c r="HH83" s="13" t="s">
        <v>4884</v>
      </c>
      <c r="HI83" s="13"/>
      <c r="HJ83" s="13"/>
      <c r="HK83" s="13" t="s">
        <v>4885</v>
      </c>
      <c r="HL83" s="11" t="s">
        <v>4886</v>
      </c>
      <c r="HM83" s="13" t="s">
        <v>858</v>
      </c>
      <c r="HN83" s="13" t="s">
        <v>4887</v>
      </c>
      <c r="HO83" s="13"/>
      <c r="HP83" s="13"/>
      <c r="HQ83" s="11" t="s">
        <v>4888</v>
      </c>
      <c r="HS83" s="13"/>
      <c r="HT83" s="13" t="s">
        <v>4889</v>
      </c>
      <c r="HU83" s="13"/>
      <c r="HV83" s="13" t="s">
        <v>4890</v>
      </c>
      <c r="HW83" s="13" t="s">
        <v>412</v>
      </c>
      <c r="HX83" s="13" t="s">
        <v>4891</v>
      </c>
      <c r="HY83" s="13" t="s">
        <v>4892</v>
      </c>
      <c r="HZ83" s="13" t="s">
        <v>4893</v>
      </c>
      <c r="IA83" s="13"/>
      <c r="IB83" s="13"/>
      <c r="IC83" s="13" t="s">
        <v>4894</v>
      </c>
      <c r="ID83" s="13"/>
      <c r="IE83" s="13"/>
      <c r="IF83" s="13"/>
      <c r="IG83" s="13"/>
      <c r="IH83" s="13"/>
      <c r="II83" s="13"/>
      <c r="IJ83" s="13" t="s">
        <v>4895</v>
      </c>
      <c r="IK83" s="13"/>
      <c r="IL83" s="13"/>
      <c r="IM83" s="12" t="s">
        <v>4896</v>
      </c>
      <c r="IN83" s="13"/>
      <c r="IO83" s="11" t="s">
        <v>4897</v>
      </c>
      <c r="IP83" s="13"/>
      <c r="IQ83" s="13" t="s">
        <v>4898</v>
      </c>
      <c r="IR83" s="13" t="s">
        <v>4899</v>
      </c>
      <c r="IS83" s="13" t="s">
        <v>4900</v>
      </c>
      <c r="IT83" s="13"/>
      <c r="IU83" s="13"/>
      <c r="IV83" s="13" t="s">
        <v>4901</v>
      </c>
      <c r="IW83" s="13" t="s">
        <v>4902</v>
      </c>
      <c r="IX83" s="13" t="s">
        <v>4903</v>
      </c>
      <c r="IY83" s="13" t="s">
        <v>4904</v>
      </c>
      <c r="IZ83" s="13"/>
      <c r="JA83" s="13" t="s">
        <v>4905</v>
      </c>
      <c r="JB83" s="13"/>
      <c r="JC83" s="13"/>
      <c r="JD83" s="13"/>
      <c r="JE83" s="13"/>
      <c r="JF83" s="13"/>
      <c r="JG83" s="13" t="s">
        <v>4906</v>
      </c>
      <c r="JH83" s="13"/>
      <c r="JI83" s="13"/>
      <c r="JJ83" s="13"/>
      <c r="JK83" s="13"/>
      <c r="JL83" s="13"/>
      <c r="JM83" s="13" t="s">
        <v>4907</v>
      </c>
      <c r="JN83" s="13" t="s">
        <v>4908</v>
      </c>
      <c r="JO83" s="11" t="s">
        <v>4909</v>
      </c>
      <c r="JP83" s="13" t="s">
        <v>4910</v>
      </c>
      <c r="JQ83" s="13" t="s">
        <v>4911</v>
      </c>
      <c r="JR83" s="13" t="s">
        <v>4912</v>
      </c>
      <c r="JS83" s="13" t="s">
        <v>4913</v>
      </c>
      <c r="JT83" s="13"/>
      <c r="JU83" s="13" t="s">
        <v>4914</v>
      </c>
      <c r="JV83" s="13"/>
      <c r="JW83" s="13" t="s">
        <v>4915</v>
      </c>
      <c r="JX83" s="13"/>
      <c r="JY83" s="11" t="s">
        <v>4916</v>
      </c>
      <c r="JZ83" s="11" t="s">
        <v>4917</v>
      </c>
      <c r="KA83" s="13"/>
      <c r="KB83" s="13" t="e">
        <f aca="false">33 34</f>
        <v>#VALUE!</v>
      </c>
      <c r="KC83" s="13"/>
      <c r="KD83" s="13" t="s">
        <v>4918</v>
      </c>
      <c r="KE83" s="13"/>
      <c r="KF83" s="13" t="s">
        <v>4919</v>
      </c>
      <c r="KG83" s="13"/>
      <c r="KH83" s="13" t="s">
        <v>4920</v>
      </c>
      <c r="KI83" s="13"/>
      <c r="KJ83" s="13"/>
      <c r="KK83" s="13"/>
      <c r="KL83" s="13" t="n">
        <f aca="false">4243</f>
        <v>4243</v>
      </c>
      <c r="KM83" s="13"/>
      <c r="KN83" s="13" t="s">
        <v>4050</v>
      </c>
      <c r="KO83" s="13"/>
      <c r="KP83" s="13" t="s">
        <v>4921</v>
      </c>
      <c r="KQ83" s="13"/>
      <c r="KR83" s="13"/>
      <c r="KS83" s="13"/>
      <c r="KT83" s="13" t="s">
        <v>4922</v>
      </c>
      <c r="KU83" s="13"/>
      <c r="KV83" s="13"/>
      <c r="KW83" s="13"/>
      <c r="KX83" s="13" t="s">
        <v>4923</v>
      </c>
      <c r="KY83" s="13"/>
      <c r="KZ83" s="13"/>
      <c r="LA83" s="13"/>
      <c r="LB83" s="13"/>
      <c r="LC83" s="13"/>
      <c r="LD83" s="13" t="s">
        <v>4924</v>
      </c>
      <c r="LE83" s="13"/>
      <c r="LF83" s="13"/>
      <c r="LG83" s="13"/>
      <c r="LH83" s="13" t="s">
        <v>4925</v>
      </c>
      <c r="LI83" s="13"/>
      <c r="LJ83" s="13"/>
      <c r="LK83" s="13"/>
      <c r="LL83" s="13" t="s">
        <v>4926</v>
      </c>
      <c r="LM83" s="13" t="s">
        <v>532</v>
      </c>
      <c r="LN83" s="13" t="s">
        <v>4927</v>
      </c>
      <c r="LO83" s="13" t="s">
        <v>4928</v>
      </c>
      <c r="LP83" s="11" t="s">
        <v>4929</v>
      </c>
      <c r="LQ83" s="13" t="s">
        <v>4930</v>
      </c>
      <c r="LR83" s="13" t="s">
        <v>4931</v>
      </c>
      <c r="LS83" s="13" t="s">
        <v>511</v>
      </c>
      <c r="LT83" s="13" t="s">
        <v>4932</v>
      </c>
      <c r="LU83" s="13" t="s">
        <v>4933</v>
      </c>
      <c r="LV83" s="13"/>
      <c r="LW83" s="13"/>
      <c r="LX83" s="13" t="s">
        <v>1403</v>
      </c>
      <c r="LY83" s="13" t="s">
        <v>4934</v>
      </c>
      <c r="LZ83" s="13" t="s">
        <v>4513</v>
      </c>
      <c r="MA83" s="13" t="s">
        <v>4935</v>
      </c>
      <c r="MB83" s="11" t="s">
        <v>4936</v>
      </c>
      <c r="MC83" s="13" t="s">
        <v>4937</v>
      </c>
      <c r="MD83" s="13"/>
      <c r="ME83" s="13" t="s">
        <v>4938</v>
      </c>
      <c r="MF83" s="13"/>
      <c r="MH83" s="13" t="s">
        <v>4939</v>
      </c>
      <c r="MI83" s="13"/>
      <c r="MJ83" s="13" t="s">
        <v>4940</v>
      </c>
      <c r="MK83" s="13" t="n">
        <f aca="false">1718</f>
        <v>1718</v>
      </c>
      <c r="ML83" s="13" t="s">
        <v>4941</v>
      </c>
      <c r="MM83" s="13" t="s">
        <v>4942</v>
      </c>
      <c r="MN83" s="13"/>
      <c r="MO83" s="13" t="s">
        <v>4943</v>
      </c>
      <c r="MP83" s="13" t="s">
        <v>4944</v>
      </c>
      <c r="MQ83" s="13" t="s">
        <v>4945</v>
      </c>
      <c r="MR83" s="11" t="s">
        <v>4946</v>
      </c>
      <c r="MS83" s="13" t="s">
        <v>4947</v>
      </c>
      <c r="MT83" s="11" t="s">
        <v>4948</v>
      </c>
      <c r="MU83" s="13" t="s">
        <v>4949</v>
      </c>
      <c r="MV83" s="13"/>
      <c r="MW83" s="13"/>
      <c r="MX83" s="13" t="s">
        <v>4950</v>
      </c>
      <c r="MY83" s="13" t="s">
        <v>1990</v>
      </c>
      <c r="MZ83" s="11" t="s">
        <v>4951</v>
      </c>
      <c r="NA83" s="13" t="s">
        <v>4891</v>
      </c>
      <c r="NB83" s="13"/>
      <c r="NC83" s="11" t="s">
        <v>4952</v>
      </c>
      <c r="ND83" s="13"/>
      <c r="NE83" s="13" t="s">
        <v>4953</v>
      </c>
      <c r="NF83" s="13" t="s">
        <v>4954</v>
      </c>
      <c r="NG83" s="13"/>
      <c r="NH83" s="13"/>
      <c r="NI83" s="13"/>
      <c r="NJ83" s="11" t="s">
        <v>4955</v>
      </c>
      <c r="NK83" s="13" t="s">
        <v>4956</v>
      </c>
      <c r="NL83" s="13"/>
      <c r="NM83" s="13"/>
      <c r="NN83" s="13"/>
      <c r="NO83" s="13"/>
      <c r="NP83" s="13" t="s">
        <v>408</v>
      </c>
      <c r="NQ83" s="13" t="s">
        <v>4957</v>
      </c>
      <c r="NR83" s="13"/>
      <c r="NS83" s="13"/>
      <c r="NT83" s="13"/>
      <c r="NU83" s="13"/>
      <c r="NV83" s="13" t="s">
        <v>4958</v>
      </c>
      <c r="NW83" s="13" t="s">
        <v>4959</v>
      </c>
      <c r="NX83" s="13"/>
      <c r="NY83" s="13" t="s">
        <v>4960</v>
      </c>
      <c r="NZ83" s="13"/>
      <c r="OA83" s="13" t="s">
        <v>4961</v>
      </c>
      <c r="OB83" s="13" t="s">
        <v>4962</v>
      </c>
      <c r="OC83" s="11" t="s">
        <v>4963</v>
      </c>
      <c r="OD83" s="13" t="s">
        <v>4964</v>
      </c>
      <c r="OE83" s="12" t="s">
        <v>4965</v>
      </c>
      <c r="OF83" s="13" t="e">
        <f aca="false">coma</f>
        <v>#NAME?</v>
      </c>
      <c r="OG83" s="13"/>
      <c r="OH83" s="11" t="s">
        <v>4966</v>
      </c>
      <c r="OJ83" s="13" t="s">
        <v>4967</v>
      </c>
      <c r="OK83" s="13"/>
      <c r="OL83" s="13"/>
      <c r="OM83" s="13"/>
    </row>
    <row r="84" customFormat="false" ht="14.25" hidden="false" customHeight="true" outlineLevel="0" collapsed="false">
      <c r="A84" s="11" t="s">
        <v>4968</v>
      </c>
      <c r="B84" s="13" t="s">
        <v>360</v>
      </c>
      <c r="C84" s="13" t="s">
        <v>4969</v>
      </c>
      <c r="D84" s="13"/>
      <c r="E84" s="13" t="s">
        <v>4970</v>
      </c>
      <c r="F84" s="13" t="s">
        <v>360</v>
      </c>
      <c r="G84" s="13"/>
      <c r="H84" s="13"/>
      <c r="I84" s="13"/>
      <c r="J84" s="13"/>
      <c r="K84" s="13"/>
      <c r="L84" s="13" t="s">
        <v>4971</v>
      </c>
      <c r="M84" s="13"/>
      <c r="N84" s="13" t="s">
        <v>598</v>
      </c>
      <c r="O84" s="13"/>
      <c r="P84" s="13"/>
      <c r="R84" s="13" t="s">
        <v>568</v>
      </c>
      <c r="S84" s="13"/>
      <c r="T84" s="13" t="s">
        <v>371</v>
      </c>
      <c r="U84" s="13"/>
      <c r="V84" s="13"/>
      <c r="W84" s="13"/>
      <c r="X84" s="13"/>
      <c r="Y84" s="13"/>
      <c r="Z84" s="13"/>
      <c r="AA84" s="13"/>
      <c r="AB84" s="13"/>
      <c r="AC84" s="13" t="s">
        <v>370</v>
      </c>
      <c r="AD84" s="13"/>
      <c r="AE84" s="11" t="s">
        <v>435</v>
      </c>
      <c r="AF84" s="11" t="s">
        <v>4972</v>
      </c>
      <c r="AG84" s="11" t="s">
        <v>4973</v>
      </c>
      <c r="AH84" s="13"/>
      <c r="AI84" s="13" t="s">
        <v>1990</v>
      </c>
      <c r="AJ84" s="13" t="s">
        <v>4974</v>
      </c>
      <c r="AK84" s="13" t="s">
        <v>437</v>
      </c>
      <c r="AL84" s="13" t="s">
        <v>438</v>
      </c>
      <c r="AM84" s="11" t="s">
        <v>4975</v>
      </c>
      <c r="AN84" s="13" t="s">
        <v>4976</v>
      </c>
      <c r="AO84" s="11" t="s">
        <v>4977</v>
      </c>
      <c r="AP84" s="13"/>
      <c r="AQ84" s="13" t="s">
        <v>3073</v>
      </c>
      <c r="AR84" s="13"/>
      <c r="AS84" s="13"/>
      <c r="AT84" s="13"/>
      <c r="AU84" s="13"/>
      <c r="AV84" s="13"/>
      <c r="AW84" s="13"/>
      <c r="AX84" s="13"/>
      <c r="AY84" s="13" t="s">
        <v>437</v>
      </c>
      <c r="AZ84" s="13" t="s">
        <v>438</v>
      </c>
      <c r="BA84" s="13"/>
      <c r="BB84" s="13" t="s">
        <v>486</v>
      </c>
      <c r="BD84" s="13"/>
      <c r="BE84" s="13"/>
      <c r="BF84" s="13"/>
      <c r="BG84" s="11" t="s">
        <v>4978</v>
      </c>
      <c r="BH84" s="13" t="s">
        <v>4979</v>
      </c>
      <c r="BI84" s="13"/>
      <c r="BJ84" s="13"/>
      <c r="BK84" s="13" t="s">
        <v>4980</v>
      </c>
      <c r="BL84" s="13"/>
      <c r="BM84" s="13"/>
      <c r="BN84" s="13"/>
      <c r="BO84" s="13"/>
      <c r="BP84" s="13"/>
      <c r="BQ84" s="13" t="s">
        <v>360</v>
      </c>
      <c r="BR84" s="13" t="s">
        <v>360</v>
      </c>
      <c r="BS84" s="13"/>
      <c r="BT84" s="13"/>
      <c r="BU84" s="13" t="s">
        <v>360</v>
      </c>
      <c r="BV84" s="13" t="s">
        <v>360</v>
      </c>
      <c r="BW84" s="13" t="s">
        <v>360</v>
      </c>
      <c r="BX84" s="13"/>
      <c r="BY84" s="13"/>
      <c r="BZ84" s="13" t="s">
        <v>472</v>
      </c>
      <c r="CA84" s="13"/>
      <c r="CB84" s="13" t="s">
        <v>4981</v>
      </c>
      <c r="CC84" s="13"/>
      <c r="CD84" s="13"/>
      <c r="CE84" s="13"/>
      <c r="CF84" s="13" t="s">
        <v>77</v>
      </c>
      <c r="CG84" s="13"/>
      <c r="CH84" s="13"/>
      <c r="CI84" s="13"/>
      <c r="CJ84" s="13"/>
      <c r="CK84" s="13"/>
      <c r="CL84" s="13"/>
      <c r="CM84" s="13"/>
      <c r="CN84" s="13"/>
      <c r="CO84" s="13"/>
      <c r="CP84" s="13"/>
      <c r="CQ84" s="13"/>
      <c r="CR84" s="13"/>
      <c r="CS84" s="13"/>
      <c r="CT84" s="13"/>
      <c r="CU84" s="13"/>
      <c r="CV84" s="13"/>
      <c r="CW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t="s">
        <v>803</v>
      </c>
      <c r="EN84" s="11" t="s">
        <v>4982</v>
      </c>
      <c r="EO84" s="13"/>
      <c r="EP84" s="13"/>
      <c r="EQ84" s="13"/>
      <c r="ER84" s="13"/>
      <c r="ES84" s="11" t="s">
        <v>4983</v>
      </c>
      <c r="ET84" s="13"/>
      <c r="EU84" s="13"/>
      <c r="EV84" s="13"/>
      <c r="EW84" s="13"/>
      <c r="EX84" s="13"/>
      <c r="EY84" s="13"/>
      <c r="EZ84" s="13"/>
      <c r="FA84" s="13"/>
      <c r="FB84" s="13"/>
      <c r="FC84" s="13"/>
      <c r="FD84" s="13"/>
      <c r="FE84" s="13"/>
      <c r="FF84" s="11" t="s">
        <v>4984</v>
      </c>
      <c r="FG84" s="13" t="s">
        <v>3085</v>
      </c>
      <c r="FH84" s="13" t="s">
        <v>3086</v>
      </c>
      <c r="FJ84" s="13" t="s">
        <v>4985</v>
      </c>
      <c r="FK84" s="12" t="s">
        <v>3081</v>
      </c>
      <c r="FL84" s="13"/>
      <c r="FM84" s="12" t="s">
        <v>4986</v>
      </c>
      <c r="FN84" s="13"/>
      <c r="FO84" s="13"/>
      <c r="FP84" s="13"/>
      <c r="FQ84" s="13"/>
      <c r="FR84" s="13"/>
      <c r="FS84" s="13" t="s">
        <v>534</v>
      </c>
      <c r="FT84" s="13"/>
      <c r="FU84" s="13"/>
      <c r="FV84" s="13"/>
      <c r="FW84" s="13"/>
      <c r="FX84" s="13" t="s">
        <v>77</v>
      </c>
      <c r="FY84" s="12" t="s">
        <v>4987</v>
      </c>
      <c r="FZ84" s="13"/>
      <c r="GA84" s="13" t="s">
        <v>407</v>
      </c>
      <c r="GB84" s="13" t="s">
        <v>807</v>
      </c>
      <c r="GC84" s="13" t="s">
        <v>1284</v>
      </c>
      <c r="GD84" s="13"/>
      <c r="GE84" s="13"/>
      <c r="GF84" s="13"/>
      <c r="GG84" s="13" t="s">
        <v>1872</v>
      </c>
      <c r="GH84" s="13"/>
      <c r="GI84" s="13"/>
      <c r="GJ84" s="13" t="s">
        <v>919</v>
      </c>
      <c r="GK84" s="13"/>
      <c r="GL84" s="13" t="s">
        <v>407</v>
      </c>
      <c r="GM84" s="13" t="s">
        <v>1671</v>
      </c>
      <c r="GN84" s="13"/>
      <c r="GO84" s="13" t="s">
        <v>4988</v>
      </c>
      <c r="GP84" s="13" t="s">
        <v>408</v>
      </c>
      <c r="GQ84" s="13"/>
      <c r="GR84" s="13"/>
      <c r="GS84" s="13"/>
      <c r="GT84" s="13"/>
      <c r="GU84" s="13"/>
      <c r="GV84" s="13"/>
      <c r="GW84" s="13"/>
      <c r="GX84" s="13"/>
      <c r="GY84" s="13"/>
      <c r="GZ84" s="13"/>
      <c r="HA84" s="13" t="s">
        <v>77</v>
      </c>
      <c r="HB84" s="13"/>
      <c r="HC84" s="13"/>
      <c r="HD84" s="13"/>
      <c r="HE84" s="13"/>
      <c r="HF84" s="13"/>
      <c r="HG84" s="13"/>
      <c r="HH84" s="13" t="s">
        <v>4989</v>
      </c>
      <c r="HI84" s="13"/>
      <c r="HJ84" s="13"/>
      <c r="HK84" s="13"/>
      <c r="HL84" s="13"/>
      <c r="HM84" s="13"/>
      <c r="HN84" s="13"/>
      <c r="HO84" s="13"/>
      <c r="HP84" s="13"/>
      <c r="HQ84" s="13"/>
      <c r="HS84" s="13"/>
      <c r="HT84" s="13"/>
      <c r="HU84" s="13"/>
      <c r="HV84" s="13"/>
      <c r="HW84" s="13" t="s">
        <v>412</v>
      </c>
      <c r="HX84" s="13"/>
      <c r="HY84" s="13"/>
      <c r="HZ84" s="13"/>
      <c r="IA84" s="13"/>
      <c r="IB84" s="13"/>
      <c r="IC84" s="13"/>
      <c r="ID84" s="13"/>
      <c r="IE84" s="13"/>
      <c r="IF84" s="13"/>
      <c r="IG84" s="13"/>
      <c r="IH84" s="13"/>
      <c r="II84" s="13"/>
      <c r="IJ84" s="13"/>
      <c r="IK84" s="13"/>
      <c r="IL84" s="13"/>
      <c r="IM84" s="13"/>
      <c r="IN84" s="13"/>
      <c r="IO84" s="13" t="s">
        <v>550</v>
      </c>
      <c r="IP84" s="13"/>
      <c r="IQ84" s="13"/>
      <c r="IR84" s="13"/>
      <c r="IS84" s="13"/>
      <c r="IT84" s="13"/>
      <c r="IU84" s="13"/>
      <c r="IV84" s="13"/>
      <c r="IW84" s="13"/>
      <c r="IX84" s="13"/>
      <c r="IY84" s="13"/>
      <c r="IZ84" s="13"/>
      <c r="JA84" s="13"/>
      <c r="JB84" s="13"/>
      <c r="JC84" s="13"/>
      <c r="JD84" s="13"/>
      <c r="JE84" s="13"/>
      <c r="JF84" s="13"/>
      <c r="JG84" s="13"/>
      <c r="JH84" s="13"/>
      <c r="JI84" s="13"/>
      <c r="JJ84" s="13"/>
      <c r="JK84" s="13"/>
      <c r="JL84" s="13"/>
      <c r="JM84" s="13"/>
      <c r="JN84" s="13"/>
      <c r="JO84" s="13"/>
      <c r="JP84" s="13"/>
      <c r="JQ84" s="13"/>
      <c r="JR84" s="13"/>
      <c r="JS84" s="13"/>
      <c r="JT84" s="13"/>
      <c r="JU84" s="13" t="s">
        <v>4990</v>
      </c>
      <c r="JV84" s="13"/>
      <c r="JW84" s="13"/>
      <c r="JX84" s="13"/>
      <c r="JY84" s="13" t="s">
        <v>3792</v>
      </c>
      <c r="JZ84" s="13" t="s">
        <v>75</v>
      </c>
      <c r="KA84" s="13"/>
      <c r="KB84" s="13" t="n">
        <f aca="false">324</f>
        <v>324</v>
      </c>
      <c r="KC84" s="13"/>
      <c r="KD84" s="13" t="s">
        <v>4991</v>
      </c>
      <c r="KE84" s="13"/>
      <c r="KF84" s="13" t="s">
        <v>4992</v>
      </c>
      <c r="KG84" s="13"/>
      <c r="KH84" s="13"/>
      <c r="KI84" s="13"/>
      <c r="KJ84" s="13" t="s">
        <v>3031</v>
      </c>
      <c r="KK84" s="13"/>
      <c r="KL84" s="13"/>
      <c r="KM84" s="13"/>
      <c r="KN84" s="13"/>
      <c r="KO84" s="13"/>
      <c r="KP84" s="11" t="s">
        <v>4993</v>
      </c>
      <c r="KQ84" s="13"/>
      <c r="KR84" s="13"/>
      <c r="KS84" s="13"/>
      <c r="KT84" s="13"/>
      <c r="KU84" s="13"/>
      <c r="KV84" s="12" t="s">
        <v>4994</v>
      </c>
      <c r="KW84" s="13"/>
      <c r="KX84" s="13"/>
      <c r="KY84" s="13"/>
      <c r="KZ84" s="13" t="s">
        <v>4995</v>
      </c>
      <c r="LA84" s="13"/>
      <c r="LB84" s="13"/>
      <c r="LC84" s="13"/>
      <c r="LD84" s="13"/>
      <c r="LE84" s="13"/>
      <c r="LF84" s="13" t="s">
        <v>4934</v>
      </c>
      <c r="LG84" s="13"/>
      <c r="LH84" s="13"/>
      <c r="LI84" s="13"/>
      <c r="LJ84" s="13" t="s">
        <v>4996</v>
      </c>
      <c r="LK84" s="13"/>
      <c r="LL84" s="13" t="s">
        <v>4997</v>
      </c>
      <c r="LM84" s="13"/>
      <c r="LN84" s="13" t="s">
        <v>822</v>
      </c>
      <c r="LO84" s="13"/>
      <c r="LP84" s="13"/>
      <c r="LQ84" s="13" t="s">
        <v>4934</v>
      </c>
      <c r="LR84" s="13" t="s">
        <v>1949</v>
      </c>
      <c r="LS84" s="13" t="s">
        <v>4995</v>
      </c>
      <c r="LT84" s="13" t="n">
        <f aca="false">9876</f>
        <v>9876</v>
      </c>
      <c r="LU84" s="13"/>
      <c r="LV84" s="13"/>
      <c r="LW84" s="13"/>
      <c r="LX84" s="13"/>
      <c r="LY84" s="13" t="s">
        <v>4998</v>
      </c>
      <c r="LZ84" s="13" t="s">
        <v>462</v>
      </c>
      <c r="MA84" s="13" t="s">
        <v>4999</v>
      </c>
      <c r="MB84" s="11" t="s">
        <v>5000</v>
      </c>
      <c r="MC84" s="13" t="s">
        <v>5001</v>
      </c>
      <c r="MD84" s="13" t="s">
        <v>5002</v>
      </c>
      <c r="ME84" s="13"/>
      <c r="MF84" s="13" t="s">
        <v>709</v>
      </c>
      <c r="MH84" s="13"/>
      <c r="MI84" s="13"/>
      <c r="MJ84" s="13"/>
      <c r="MK84" s="13"/>
      <c r="ML84" s="13" t="s">
        <v>3031</v>
      </c>
      <c r="MM84" s="13"/>
      <c r="MN84" s="13"/>
      <c r="MO84" s="13"/>
      <c r="MP84" s="13"/>
      <c r="MQ84" s="13"/>
      <c r="MR84" s="13" t="s">
        <v>507</v>
      </c>
      <c r="MS84" s="13"/>
      <c r="MT84" s="13" t="s">
        <v>422</v>
      </c>
      <c r="MU84" s="13"/>
      <c r="MV84" s="13"/>
      <c r="MW84" s="13"/>
      <c r="MX84" s="13"/>
      <c r="MY84" s="13" t="s">
        <v>5003</v>
      </c>
      <c r="MZ84" s="13"/>
      <c r="NA84" s="13"/>
      <c r="NB84" s="13"/>
      <c r="NC84" s="13" t="s">
        <v>5004</v>
      </c>
      <c r="ND84" s="13"/>
      <c r="NE84" s="13" t="s">
        <v>5005</v>
      </c>
      <c r="NF84" s="13"/>
      <c r="NG84" s="13"/>
      <c r="NH84" s="13" t="s">
        <v>599</v>
      </c>
      <c r="NI84" s="13" t="s">
        <v>774</v>
      </c>
      <c r="NJ84" s="11" t="s">
        <v>5006</v>
      </c>
      <c r="NK84" s="13" t="s">
        <v>5007</v>
      </c>
      <c r="NL84" s="13" t="s">
        <v>858</v>
      </c>
      <c r="NM84" s="13" t="s">
        <v>5008</v>
      </c>
      <c r="NN84" s="13" t="s">
        <v>5009</v>
      </c>
      <c r="NO84" s="13" t="s">
        <v>4741</v>
      </c>
      <c r="NP84" s="13" t="s">
        <v>408</v>
      </c>
      <c r="NQ84" s="13"/>
      <c r="NR84" s="13"/>
      <c r="NS84" s="13"/>
      <c r="NT84" s="13"/>
      <c r="NU84" s="13"/>
      <c r="NV84" s="13"/>
      <c r="NW84" s="13"/>
      <c r="NX84" s="13" t="s">
        <v>472</v>
      </c>
      <c r="NY84" s="13" t="s">
        <v>1676</v>
      </c>
      <c r="NZ84" s="13" t="s">
        <v>429</v>
      </c>
      <c r="OA84" s="13"/>
      <c r="OB84" s="13"/>
      <c r="OC84" s="13"/>
      <c r="OD84" s="13"/>
      <c r="OE84" s="13"/>
      <c r="OF84" s="13"/>
      <c r="OG84" s="13"/>
      <c r="OH84" s="13"/>
      <c r="OJ84" s="13"/>
      <c r="OK84" s="13"/>
      <c r="OL84" s="13"/>
      <c r="OM84" s="13"/>
    </row>
    <row r="85" customFormat="false" ht="14.25" hidden="false" customHeight="true" outlineLevel="0" collapsed="false">
      <c r="A85" s="11" t="s">
        <v>5010</v>
      </c>
      <c r="B85" s="13" t="s">
        <v>360</v>
      </c>
      <c r="C85" s="13" t="s">
        <v>5011</v>
      </c>
      <c r="D85" s="13"/>
      <c r="E85" s="13" t="s">
        <v>5012</v>
      </c>
      <c r="F85" s="13" t="s">
        <v>360</v>
      </c>
      <c r="G85" s="13"/>
      <c r="H85" s="13"/>
      <c r="I85" s="13"/>
      <c r="J85" s="13"/>
      <c r="K85" s="13"/>
      <c r="L85" s="13"/>
      <c r="M85" s="13"/>
      <c r="N85" s="13"/>
      <c r="O85" s="13"/>
      <c r="P85" s="13"/>
      <c r="R85" s="13" t="s">
        <v>1188</v>
      </c>
      <c r="S85" s="13"/>
      <c r="T85" s="13" t="s">
        <v>371</v>
      </c>
      <c r="U85" s="13"/>
      <c r="V85" s="13"/>
      <c r="W85" s="13"/>
      <c r="X85" s="13"/>
      <c r="Y85" s="13"/>
      <c r="Z85" s="13"/>
      <c r="AA85" s="13"/>
      <c r="AB85" s="13"/>
      <c r="AC85" s="13"/>
      <c r="AD85" s="13"/>
      <c r="AE85" s="11" t="s">
        <v>372</v>
      </c>
      <c r="AF85" s="11" t="s">
        <v>5013</v>
      </c>
      <c r="AG85" s="11" t="s">
        <v>5014</v>
      </c>
      <c r="AH85" s="13"/>
      <c r="AI85" s="13" t="s">
        <v>1990</v>
      </c>
      <c r="AJ85" s="13" t="s">
        <v>5015</v>
      </c>
      <c r="AK85" s="13" t="s">
        <v>377</v>
      </c>
      <c r="AL85" s="13" t="s">
        <v>5016</v>
      </c>
      <c r="AM85" s="11" t="s">
        <v>5017</v>
      </c>
      <c r="AN85" s="11" t="s">
        <v>5018</v>
      </c>
      <c r="AO85" s="13" t="s">
        <v>5019</v>
      </c>
      <c r="AP85" s="13" t="s">
        <v>5020</v>
      </c>
      <c r="AQ85" s="11" t="s">
        <v>5021</v>
      </c>
      <c r="AR85" s="13"/>
      <c r="AS85" s="13" t="s">
        <v>5022</v>
      </c>
      <c r="AT85" s="11" t="s">
        <v>5023</v>
      </c>
      <c r="AU85" s="11" t="s">
        <v>5024</v>
      </c>
      <c r="AV85" s="13"/>
      <c r="AW85" s="13" t="s">
        <v>1768</v>
      </c>
      <c r="AX85" s="13"/>
      <c r="AY85" s="13" t="s">
        <v>437</v>
      </c>
      <c r="AZ85" s="13" t="s">
        <v>932</v>
      </c>
      <c r="BA85" s="13" t="s">
        <v>5022</v>
      </c>
      <c r="BB85" s="13" t="s">
        <v>5025</v>
      </c>
      <c r="BD85" s="11" t="s">
        <v>5026</v>
      </c>
      <c r="BE85" s="13"/>
      <c r="BF85" s="13"/>
      <c r="BG85" s="13" t="s">
        <v>5027</v>
      </c>
      <c r="BH85" s="13" t="s">
        <v>5028</v>
      </c>
      <c r="BI85" s="13"/>
      <c r="BJ85" s="13" t="s">
        <v>853</v>
      </c>
      <c r="BK85" s="13" t="s">
        <v>1006</v>
      </c>
      <c r="BL85" s="13"/>
      <c r="BM85" s="13"/>
      <c r="BN85" s="13"/>
      <c r="BO85" s="13"/>
      <c r="BP85" s="13"/>
      <c r="BQ85" s="13" t="s">
        <v>360</v>
      </c>
      <c r="BR85" s="13" t="s">
        <v>5029</v>
      </c>
      <c r="BS85" s="13"/>
      <c r="BT85" s="13"/>
      <c r="BU85" s="13" t="s">
        <v>360</v>
      </c>
      <c r="BV85" s="13" t="s">
        <v>360</v>
      </c>
      <c r="BW85" s="13" t="s">
        <v>360</v>
      </c>
      <c r="BX85" s="13"/>
      <c r="BY85" s="13"/>
      <c r="BZ85" s="13"/>
      <c r="CA85" s="13"/>
      <c r="CB85" s="13"/>
      <c r="CC85" s="13"/>
      <c r="CD85" s="13"/>
      <c r="CE85" s="13"/>
      <c r="CF85" s="13" t="s">
        <v>77</v>
      </c>
      <c r="CG85" s="13"/>
      <c r="CH85" s="13"/>
      <c r="CI85" s="13"/>
      <c r="CJ85" s="13"/>
      <c r="CK85" s="13"/>
      <c r="CL85" s="13"/>
      <c r="CM85" s="13" t="s">
        <v>1349</v>
      </c>
      <c r="CN85" s="13" t="s">
        <v>1349</v>
      </c>
      <c r="CO85" s="13" t="s">
        <v>5030</v>
      </c>
      <c r="CP85" s="13" t="s">
        <v>5031</v>
      </c>
      <c r="CQ85" s="13" t="s">
        <v>5032</v>
      </c>
      <c r="CR85" s="13" t="s">
        <v>550</v>
      </c>
      <c r="CS85" s="13"/>
      <c r="CT85" s="13"/>
      <c r="CU85" s="13" t="s">
        <v>458</v>
      </c>
      <c r="CV85" s="13"/>
      <c r="CW85" s="13"/>
      <c r="CY85" s="13"/>
      <c r="CZ85" s="13"/>
      <c r="DA85" s="13"/>
      <c r="DB85" s="13" t="s">
        <v>5033</v>
      </c>
      <c r="DC85" s="11" t="s">
        <v>5034</v>
      </c>
      <c r="DD85" s="11" t="s">
        <v>5035</v>
      </c>
      <c r="DE85" s="11" t="s">
        <v>5036</v>
      </c>
      <c r="DF85" s="11" t="s">
        <v>5037</v>
      </c>
      <c r="DG85" s="13" t="s">
        <v>2091</v>
      </c>
      <c r="DH85" s="13"/>
      <c r="DI85" s="13"/>
      <c r="DJ85" s="13"/>
      <c r="DK85" s="13"/>
      <c r="DL85" s="13"/>
      <c r="DM85" s="13"/>
      <c r="DN85" s="13"/>
      <c r="DO85" s="13"/>
      <c r="DP85" s="13" t="s">
        <v>1349</v>
      </c>
      <c r="DQ85" s="13" t="s">
        <v>1751</v>
      </c>
      <c r="DR85" s="13"/>
      <c r="DS85" s="13"/>
      <c r="DT85" s="13"/>
      <c r="DU85" s="13"/>
      <c r="DV85" s="13"/>
      <c r="DW85" s="13"/>
      <c r="DX85" s="13"/>
      <c r="DY85" s="13"/>
      <c r="DZ85" s="13"/>
      <c r="EA85" s="13"/>
      <c r="EB85" s="13"/>
      <c r="EC85" s="13"/>
      <c r="ED85" s="13" t="s">
        <v>568</v>
      </c>
      <c r="EE85" s="13" t="s">
        <v>5038</v>
      </c>
      <c r="EF85" s="13" t="s">
        <v>5039</v>
      </c>
      <c r="EG85" s="13" t="s">
        <v>5040</v>
      </c>
      <c r="EH85" s="13" t="s">
        <v>5041</v>
      </c>
      <c r="EI85" s="13" t="s">
        <v>5042</v>
      </c>
      <c r="EJ85" s="13" t="s">
        <v>5040</v>
      </c>
      <c r="EK85" s="13"/>
      <c r="EL85" s="13"/>
      <c r="EM85" s="11" t="s">
        <v>5043</v>
      </c>
      <c r="EN85" s="13" t="s">
        <v>5044</v>
      </c>
      <c r="EO85" s="13" t="s">
        <v>1109</v>
      </c>
      <c r="EP85" s="13"/>
      <c r="EQ85" s="13"/>
      <c r="ER85" s="13"/>
      <c r="ES85" s="11" t="s">
        <v>5045</v>
      </c>
      <c r="ET85" s="13"/>
      <c r="EU85" s="13"/>
      <c r="EV85" s="13"/>
      <c r="EW85" s="13"/>
      <c r="EX85" s="13"/>
      <c r="EY85" s="13"/>
      <c r="EZ85" s="13"/>
      <c r="FA85" s="13"/>
      <c r="FB85" s="13"/>
      <c r="FC85" s="13"/>
      <c r="FD85" s="13"/>
      <c r="FE85" s="13"/>
      <c r="FF85" s="13" t="s">
        <v>112</v>
      </c>
      <c r="FG85" s="13" t="s">
        <v>3085</v>
      </c>
      <c r="FH85" s="13" t="s">
        <v>3086</v>
      </c>
      <c r="FJ85" s="13" t="s">
        <v>5046</v>
      </c>
      <c r="FK85" s="13" t="s">
        <v>5047</v>
      </c>
      <c r="FL85" s="13" t="s">
        <v>5048</v>
      </c>
      <c r="FM85" s="13"/>
      <c r="FN85" s="13" t="s">
        <v>4510</v>
      </c>
      <c r="FO85" s="13" t="s">
        <v>5049</v>
      </c>
      <c r="FP85" s="13"/>
      <c r="FQ85" s="13"/>
      <c r="FR85" s="13" t="s">
        <v>472</v>
      </c>
      <c r="FS85" s="13" t="s">
        <v>860</v>
      </c>
      <c r="FT85" s="13" t="s">
        <v>2360</v>
      </c>
      <c r="FU85" s="13"/>
      <c r="FV85" s="13"/>
      <c r="FW85" s="13"/>
      <c r="FX85" s="13" t="s">
        <v>5050</v>
      </c>
      <c r="FY85" s="13"/>
      <c r="FZ85" s="13" t="n">
        <f aca="false">542</f>
        <v>542</v>
      </c>
      <c r="GA85" s="13" t="s">
        <v>614</v>
      </c>
      <c r="GB85" s="13"/>
      <c r="GC85" s="13"/>
      <c r="GD85" s="13"/>
      <c r="GE85" s="13" t="s">
        <v>1778</v>
      </c>
      <c r="GF85" s="13"/>
      <c r="GG85" s="11" t="s">
        <v>5051</v>
      </c>
      <c r="GH85" s="13" t="s">
        <v>5052</v>
      </c>
      <c r="GI85" s="13" t="s">
        <v>1892</v>
      </c>
      <c r="GJ85" s="13" t="s">
        <v>5053</v>
      </c>
      <c r="GK85" s="13"/>
      <c r="GL85" s="13" t="s">
        <v>407</v>
      </c>
      <c r="GM85" s="13" t="s">
        <v>5054</v>
      </c>
      <c r="GN85" s="13"/>
      <c r="GO85" s="13"/>
      <c r="GP85" s="13" t="s">
        <v>408</v>
      </c>
      <c r="GQ85" s="13" t="s">
        <v>5055</v>
      </c>
      <c r="GR85" s="13"/>
      <c r="GS85" s="13"/>
      <c r="GT85" s="13" t="s">
        <v>5056</v>
      </c>
      <c r="GU85" s="13"/>
      <c r="GV85" s="13"/>
      <c r="GW85" s="13" t="s">
        <v>5057</v>
      </c>
      <c r="GX85" s="13"/>
      <c r="GY85" s="13" t="s">
        <v>472</v>
      </c>
      <c r="GZ85" s="13" t="s">
        <v>5058</v>
      </c>
      <c r="HA85" s="11" t="s">
        <v>5059</v>
      </c>
      <c r="HB85" s="11" t="s">
        <v>5060</v>
      </c>
      <c r="HC85" s="13" t="s">
        <v>5061</v>
      </c>
      <c r="HD85" s="13" t="s">
        <v>5062</v>
      </c>
      <c r="HE85" s="13" t="s">
        <v>5063</v>
      </c>
      <c r="HF85" s="13"/>
      <c r="HG85" s="13" t="s">
        <v>5064</v>
      </c>
      <c r="HH85" s="11" t="s">
        <v>5065</v>
      </c>
      <c r="HI85" s="13" t="s">
        <v>5066</v>
      </c>
      <c r="HJ85" s="13"/>
      <c r="HK85" s="13" t="s">
        <v>5067</v>
      </c>
      <c r="HL85" s="13" t="s">
        <v>5068</v>
      </c>
      <c r="HM85" s="13"/>
      <c r="HN85" s="13" t="s">
        <v>5069</v>
      </c>
      <c r="HO85" s="13"/>
      <c r="HP85" s="13"/>
      <c r="HQ85" s="13" t="s">
        <v>5070</v>
      </c>
      <c r="HS85" s="13"/>
      <c r="HT85" s="13" t="s">
        <v>1788</v>
      </c>
      <c r="HU85" s="13"/>
      <c r="HV85" s="13"/>
      <c r="HW85" s="13" t="s">
        <v>412</v>
      </c>
      <c r="HX85" s="13" t="s">
        <v>1813</v>
      </c>
      <c r="HY85" s="13"/>
      <c r="HZ85" s="13"/>
      <c r="IA85" s="13" t="s">
        <v>5071</v>
      </c>
      <c r="IB85" s="13"/>
      <c r="IC85" s="13"/>
      <c r="ID85" s="13" t="s">
        <v>5072</v>
      </c>
      <c r="IE85" s="13"/>
      <c r="IF85" s="13" t="s">
        <v>472</v>
      </c>
      <c r="IG85" s="13" t="s">
        <v>618</v>
      </c>
      <c r="IH85" s="13" t="s">
        <v>5073</v>
      </c>
      <c r="II85" s="13" t="s">
        <v>5074</v>
      </c>
      <c r="IJ85" s="13" t="s">
        <v>5075</v>
      </c>
      <c r="IK85" s="13"/>
      <c r="IL85" s="13" t="s">
        <v>5076</v>
      </c>
      <c r="IM85" s="13" t="s">
        <v>5077</v>
      </c>
      <c r="IN85" s="13"/>
      <c r="IO85" s="12" t="s">
        <v>5078</v>
      </c>
      <c r="IP85" s="13"/>
      <c r="IQ85" s="13" t="s">
        <v>5079</v>
      </c>
      <c r="IR85" s="13" t="s">
        <v>5080</v>
      </c>
      <c r="IS85" s="13" t="s">
        <v>5081</v>
      </c>
      <c r="IT85" s="13"/>
      <c r="IU85" s="13" t="s">
        <v>713</v>
      </c>
      <c r="IV85" s="13" t="s">
        <v>5082</v>
      </c>
      <c r="IW85" s="13"/>
      <c r="IX85" s="13" t="s">
        <v>5083</v>
      </c>
      <c r="IY85" s="13"/>
      <c r="IZ85" s="13" t="s">
        <v>5084</v>
      </c>
      <c r="JA85" s="13"/>
      <c r="JB85" s="13" t="s">
        <v>671</v>
      </c>
      <c r="JC85" s="13"/>
      <c r="JD85" s="13"/>
      <c r="JE85" s="13" t="s">
        <v>4859</v>
      </c>
      <c r="JF85" s="13" t="s">
        <v>5085</v>
      </c>
      <c r="JG85" s="13"/>
      <c r="JH85" s="13" t="s">
        <v>5086</v>
      </c>
      <c r="JI85" s="13"/>
      <c r="JJ85" s="13"/>
      <c r="JK85" s="13" t="s">
        <v>5087</v>
      </c>
      <c r="JL85" s="13"/>
      <c r="JM85" s="13"/>
      <c r="JN85" s="13" t="s">
        <v>5088</v>
      </c>
      <c r="JO85" s="13"/>
      <c r="JP85" s="13" t="s">
        <v>5089</v>
      </c>
      <c r="JQ85" s="13" t="s">
        <v>5090</v>
      </c>
      <c r="JR85" s="13" t="s">
        <v>1621</v>
      </c>
      <c r="JS85" s="13" t="s">
        <v>2388</v>
      </c>
      <c r="JT85" s="13"/>
      <c r="JU85" s="13" t="s">
        <v>1769</v>
      </c>
      <c r="JV85" s="13"/>
      <c r="JW85" s="13" t="s">
        <v>64</v>
      </c>
      <c r="JX85" s="13"/>
      <c r="JY85" s="13" t="s">
        <v>2830</v>
      </c>
      <c r="JZ85" s="13" t="s">
        <v>75</v>
      </c>
      <c r="KA85" s="13"/>
      <c r="KB85" s="13" t="s">
        <v>2852</v>
      </c>
      <c r="KC85" s="13"/>
      <c r="KD85" s="13"/>
      <c r="KE85" s="13"/>
      <c r="KF85" s="13" t="s">
        <v>5091</v>
      </c>
      <c r="KG85" s="13"/>
      <c r="KH85" s="13"/>
      <c r="KI85" s="13"/>
      <c r="KJ85" s="13" t="s">
        <v>1621</v>
      </c>
      <c r="KK85" s="13"/>
      <c r="KL85" s="13"/>
      <c r="KM85" s="13"/>
      <c r="KN85" s="13" t="s">
        <v>5092</v>
      </c>
      <c r="KO85" s="13"/>
      <c r="KP85" s="13"/>
      <c r="KQ85" s="13"/>
      <c r="KR85" s="13"/>
      <c r="KS85" s="13"/>
      <c r="KT85" s="13" t="s">
        <v>5093</v>
      </c>
      <c r="KU85" s="13"/>
      <c r="KV85" s="13"/>
      <c r="KW85" s="13"/>
      <c r="KX85" s="13" t="s">
        <v>2958</v>
      </c>
      <c r="KY85" s="13"/>
      <c r="KZ85" s="13"/>
      <c r="LA85" s="13"/>
      <c r="LB85" s="13"/>
      <c r="LC85" s="13"/>
      <c r="LD85" s="12" t="s">
        <v>1756</v>
      </c>
      <c r="LE85" s="13"/>
      <c r="LF85" s="13"/>
      <c r="LG85" s="13"/>
      <c r="LH85" s="13" t="n">
        <f aca="false">166</f>
        <v>166</v>
      </c>
      <c r="LI85" s="13"/>
      <c r="LJ85" s="13" t="s">
        <v>5094</v>
      </c>
      <c r="LK85" s="13"/>
      <c r="LL85" s="13" t="s">
        <v>5095</v>
      </c>
      <c r="LM85" s="13"/>
      <c r="LN85" s="13" t="s">
        <v>5096</v>
      </c>
      <c r="LO85" s="13"/>
      <c r="LP85" s="13"/>
      <c r="LQ85" s="13"/>
      <c r="LR85" s="13" t="s">
        <v>5097</v>
      </c>
      <c r="LS85" s="13"/>
      <c r="LT85" s="13"/>
      <c r="LU85" s="13"/>
      <c r="LV85" s="13"/>
      <c r="LW85" s="13" t="s">
        <v>472</v>
      </c>
      <c r="LX85" s="13" t="s">
        <v>5098</v>
      </c>
      <c r="LY85" s="13" t="s">
        <v>5099</v>
      </c>
      <c r="LZ85" s="13" t="s">
        <v>5100</v>
      </c>
      <c r="MA85" s="13" t="s">
        <v>1550</v>
      </c>
      <c r="MB85" s="13"/>
      <c r="MC85" s="13" t="s">
        <v>2320</v>
      </c>
      <c r="MD85" s="13"/>
      <c r="ME85" s="13"/>
      <c r="MF85" s="13" t="s">
        <v>422</v>
      </c>
      <c r="MH85" s="13" t="s">
        <v>807</v>
      </c>
      <c r="MI85" s="13"/>
      <c r="MJ85" s="13"/>
      <c r="MK85" s="13" t="s">
        <v>5101</v>
      </c>
      <c r="ML85" s="13"/>
      <c r="MM85" s="13" t="s">
        <v>5102</v>
      </c>
      <c r="MN85" s="13"/>
      <c r="MO85" s="13" t="s">
        <v>5103</v>
      </c>
      <c r="MP85" s="13"/>
      <c r="MQ85" s="13" t="s">
        <v>4509</v>
      </c>
      <c r="MR85" s="13" t="s">
        <v>5104</v>
      </c>
      <c r="MS85" s="13"/>
      <c r="MT85" s="13"/>
      <c r="MU85" s="13"/>
      <c r="MV85" s="13"/>
      <c r="MW85" s="13" t="s">
        <v>1990</v>
      </c>
      <c r="MX85" s="13" t="s">
        <v>5105</v>
      </c>
      <c r="MY85" s="13" t="s">
        <v>5106</v>
      </c>
      <c r="MZ85" s="13" t="s">
        <v>5107</v>
      </c>
      <c r="NA85" s="13" t="s">
        <v>5108</v>
      </c>
      <c r="NB85" s="13"/>
      <c r="NC85" s="13" t="s">
        <v>1621</v>
      </c>
      <c r="ND85" s="13"/>
      <c r="NE85" s="13" t="s">
        <v>5109</v>
      </c>
      <c r="NF85" s="13"/>
      <c r="NG85" s="13"/>
      <c r="NH85" s="13"/>
      <c r="NI85" s="13" t="s">
        <v>774</v>
      </c>
      <c r="NJ85" s="13" t="s">
        <v>407</v>
      </c>
      <c r="NK85" s="13"/>
      <c r="NL85" s="13" t="s">
        <v>5110</v>
      </c>
      <c r="NM85" s="11" t="s">
        <v>5111</v>
      </c>
      <c r="NN85" s="13"/>
      <c r="NO85" s="13"/>
      <c r="NP85" s="13" t="s">
        <v>408</v>
      </c>
      <c r="NQ85" s="13" t="s">
        <v>5112</v>
      </c>
      <c r="NR85" s="13"/>
      <c r="NS85" s="13"/>
      <c r="NT85" s="13"/>
      <c r="NU85" s="13"/>
      <c r="NV85" s="13"/>
      <c r="NW85" s="13" t="s">
        <v>3515</v>
      </c>
      <c r="NX85" s="13" t="s">
        <v>472</v>
      </c>
      <c r="NY85" s="11" t="s">
        <v>5113</v>
      </c>
      <c r="NZ85" s="13" t="s">
        <v>516</v>
      </c>
      <c r="OA85" s="13"/>
      <c r="OB85" s="13" t="s">
        <v>5114</v>
      </c>
      <c r="OC85" s="13"/>
      <c r="OD85" s="13" t="s">
        <v>5085</v>
      </c>
      <c r="OE85" s="13"/>
      <c r="OF85" s="13"/>
      <c r="OG85" s="13"/>
      <c r="OH85" s="13"/>
      <c r="OJ85" s="13"/>
      <c r="OK85" s="13"/>
      <c r="OL85" s="13"/>
      <c r="OM85" s="13"/>
    </row>
    <row r="86" customFormat="false" ht="14.25" hidden="false" customHeight="true" outlineLevel="0" collapsed="false">
      <c r="A86" s="11" t="s">
        <v>5115</v>
      </c>
      <c r="B86" s="13" t="s">
        <v>360</v>
      </c>
      <c r="C86" s="13" t="s">
        <v>5116</v>
      </c>
      <c r="D86" s="13"/>
      <c r="E86" s="13" t="s">
        <v>5117</v>
      </c>
      <c r="F86" s="13" t="s">
        <v>360</v>
      </c>
      <c r="G86" s="13"/>
      <c r="H86" s="13"/>
      <c r="I86" s="13"/>
      <c r="J86" s="13"/>
      <c r="K86" s="13"/>
      <c r="L86" s="13"/>
      <c r="M86" s="13"/>
      <c r="N86" s="13"/>
      <c r="O86" s="13"/>
      <c r="P86" s="13" t="s">
        <v>4101</v>
      </c>
      <c r="R86" s="13"/>
      <c r="S86" s="13"/>
      <c r="T86" s="13" t="s">
        <v>371</v>
      </c>
      <c r="U86" s="13"/>
      <c r="V86" s="13"/>
      <c r="W86" s="13"/>
      <c r="X86" s="13"/>
      <c r="Y86" s="13"/>
      <c r="Z86" s="13"/>
      <c r="AA86" s="13" t="s">
        <v>623</v>
      </c>
      <c r="AB86" s="13"/>
      <c r="AC86" s="13"/>
      <c r="AD86" s="13"/>
      <c r="AE86" s="11" t="s">
        <v>372</v>
      </c>
      <c r="AF86" s="11" t="s">
        <v>5118</v>
      </c>
      <c r="AG86" s="11" t="s">
        <v>5119</v>
      </c>
      <c r="AH86" s="13"/>
      <c r="AI86" s="13" t="s">
        <v>1990</v>
      </c>
      <c r="AJ86" s="13" t="s">
        <v>5120</v>
      </c>
      <c r="AK86" s="13" t="s">
        <v>377</v>
      </c>
      <c r="AL86" s="13" t="s">
        <v>788</v>
      </c>
      <c r="AM86" s="11" t="s">
        <v>5121</v>
      </c>
      <c r="AN86" s="13"/>
      <c r="AO86" s="13"/>
      <c r="AP86" s="13"/>
      <c r="AQ86" s="11" t="s">
        <v>5122</v>
      </c>
      <c r="AR86" s="13" t="s">
        <v>5123</v>
      </c>
      <c r="AS86" s="13"/>
      <c r="AT86" s="13"/>
      <c r="AU86" s="13"/>
      <c r="AV86" s="13"/>
      <c r="AW86" s="13"/>
      <c r="AX86" s="13"/>
      <c r="AY86" s="13" t="s">
        <v>437</v>
      </c>
      <c r="AZ86" s="13" t="s">
        <v>438</v>
      </c>
      <c r="BA86" s="13"/>
      <c r="BB86" s="13"/>
      <c r="BD86" s="13"/>
      <c r="BE86" s="13"/>
      <c r="BF86" s="13"/>
      <c r="BG86" s="13" t="s">
        <v>5124</v>
      </c>
      <c r="BH86" s="11" t="s">
        <v>5125</v>
      </c>
      <c r="BI86" s="13"/>
      <c r="BJ86" s="13"/>
      <c r="BK86" s="13"/>
      <c r="BL86" s="13"/>
      <c r="BM86" s="13"/>
      <c r="BN86" s="13"/>
      <c r="BO86" s="13"/>
      <c r="BP86" s="13" t="s">
        <v>1188</v>
      </c>
      <c r="BQ86" s="13" t="s">
        <v>360</v>
      </c>
      <c r="BR86" s="13" t="s">
        <v>360</v>
      </c>
      <c r="BS86" s="13"/>
      <c r="BT86" s="13"/>
      <c r="BU86" s="13" t="s">
        <v>360</v>
      </c>
      <c r="BV86" s="13" t="s">
        <v>360</v>
      </c>
      <c r="BW86" s="13" t="s">
        <v>360</v>
      </c>
      <c r="BX86" s="13"/>
      <c r="BY86" s="13"/>
      <c r="BZ86" s="13" t="s">
        <v>1008</v>
      </c>
      <c r="CA86" s="13"/>
      <c r="CB86" s="13"/>
      <c r="CC86" s="13"/>
      <c r="CD86" s="13"/>
      <c r="CE86" s="13"/>
      <c r="CF86" s="13" t="s">
        <v>77</v>
      </c>
      <c r="CG86" s="13"/>
      <c r="CH86" s="13"/>
      <c r="CI86" s="13"/>
      <c r="CJ86" s="13"/>
      <c r="CK86" s="13"/>
      <c r="CL86" s="13" t="s">
        <v>79</v>
      </c>
      <c r="CM86" s="13"/>
      <c r="CN86" s="13"/>
      <c r="CO86" s="13"/>
      <c r="CP86" s="13"/>
      <c r="CQ86" s="13"/>
      <c r="CR86" s="13"/>
      <c r="CS86" s="13"/>
      <c r="CT86" s="13"/>
      <c r="CU86" s="13" t="s">
        <v>599</v>
      </c>
      <c r="CV86" s="13"/>
      <c r="CW86" s="13"/>
      <c r="CY86" s="13" t="s">
        <v>5126</v>
      </c>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t="s">
        <v>5127</v>
      </c>
      <c r="EN86" s="13" t="s">
        <v>400</v>
      </c>
      <c r="EO86" s="13" t="s">
        <v>5128</v>
      </c>
      <c r="EP86" s="13"/>
      <c r="EQ86" s="13"/>
      <c r="ER86" s="13"/>
      <c r="ES86" s="11" t="s">
        <v>5129</v>
      </c>
      <c r="ET86" s="13"/>
      <c r="EU86" s="13"/>
      <c r="EV86" s="13"/>
      <c r="EW86" s="13"/>
      <c r="EX86" s="13"/>
      <c r="EY86" s="13"/>
      <c r="EZ86" s="13"/>
      <c r="FA86" s="13"/>
      <c r="FB86" s="13"/>
      <c r="FC86" s="13"/>
      <c r="FD86" s="13"/>
      <c r="FE86" s="13"/>
      <c r="FF86" s="11" t="s">
        <v>5130</v>
      </c>
      <c r="FG86" s="13" t="s">
        <v>3085</v>
      </c>
      <c r="FH86" s="13" t="s">
        <v>3086</v>
      </c>
      <c r="FJ86" s="13" t="s">
        <v>5131</v>
      </c>
      <c r="FK86" s="13"/>
      <c r="FL86" s="11" t="s">
        <v>5132</v>
      </c>
      <c r="FM86" s="13"/>
      <c r="FN86" s="13"/>
      <c r="FO86" s="13" t="s">
        <v>4101</v>
      </c>
      <c r="FP86" s="13"/>
      <c r="FQ86" s="13" t="s">
        <v>1985</v>
      </c>
      <c r="FR86" s="13" t="s">
        <v>599</v>
      </c>
      <c r="FS86" s="11" t="s">
        <v>5133</v>
      </c>
      <c r="FT86" s="13" t="s">
        <v>1102</v>
      </c>
      <c r="FU86" s="13"/>
      <c r="FV86" s="13" t="s">
        <v>5134</v>
      </c>
      <c r="FW86" s="11" t="s">
        <v>5135</v>
      </c>
      <c r="FX86" s="11" t="s">
        <v>5136</v>
      </c>
      <c r="FY86" s="13"/>
      <c r="FZ86" s="13" t="s">
        <v>5137</v>
      </c>
      <c r="GA86" s="11" t="s">
        <v>5138</v>
      </c>
      <c r="GB86" s="13" t="s">
        <v>5139</v>
      </c>
      <c r="GC86" s="13" t="s">
        <v>518</v>
      </c>
      <c r="GD86" s="13"/>
      <c r="GE86" s="13"/>
      <c r="GF86" s="13" t="s">
        <v>532</v>
      </c>
      <c r="GG86" s="13"/>
      <c r="GH86" s="13"/>
      <c r="GI86" s="13"/>
      <c r="GJ86" s="12" t="s">
        <v>5140</v>
      </c>
      <c r="GK86" s="13"/>
      <c r="GL86" s="13" t="s">
        <v>5141</v>
      </c>
      <c r="GM86" s="13" t="s">
        <v>5142</v>
      </c>
      <c r="GN86" s="13" t="s">
        <v>3911</v>
      </c>
      <c r="GO86" s="13" t="s">
        <v>5143</v>
      </c>
      <c r="GP86" s="13" t="s">
        <v>408</v>
      </c>
      <c r="GQ86" s="13"/>
      <c r="GR86" s="13"/>
      <c r="GS86" s="13"/>
      <c r="GT86" s="13"/>
      <c r="GU86" s="13"/>
      <c r="GV86" s="13"/>
      <c r="GW86" s="13"/>
      <c r="GX86" s="13"/>
      <c r="GY86" s="13"/>
      <c r="GZ86" s="13" t="s">
        <v>409</v>
      </c>
      <c r="HA86" s="13" t="s">
        <v>77</v>
      </c>
      <c r="HB86" s="13"/>
      <c r="HC86" s="13"/>
      <c r="HD86" s="13"/>
      <c r="HE86" s="13"/>
      <c r="HF86" s="13"/>
      <c r="HG86" s="13"/>
      <c r="HH86" s="13" t="s">
        <v>408</v>
      </c>
      <c r="HI86" s="13"/>
      <c r="HJ86" s="13"/>
      <c r="HK86" s="13"/>
      <c r="HL86" s="13"/>
      <c r="HM86" s="13"/>
      <c r="HN86" s="13"/>
      <c r="HO86" s="13"/>
      <c r="HP86" s="13"/>
      <c r="HQ86" s="13"/>
      <c r="HS86" s="13"/>
      <c r="HT86" s="13"/>
      <c r="HU86" s="13"/>
      <c r="HV86" s="13"/>
      <c r="HW86" s="13" t="s">
        <v>412</v>
      </c>
      <c r="HX86" s="13"/>
      <c r="HY86" s="13"/>
      <c r="HZ86" s="13"/>
      <c r="IA86" s="13"/>
      <c r="IB86" s="13"/>
      <c r="IC86" s="13"/>
      <c r="ID86" s="13"/>
      <c r="IE86" s="13"/>
      <c r="IF86" s="13"/>
      <c r="IG86" s="13"/>
      <c r="IH86" s="13"/>
      <c r="II86" s="13"/>
      <c r="IJ86" s="13"/>
      <c r="IK86" s="13"/>
      <c r="IL86" s="13"/>
      <c r="IM86" s="13"/>
      <c r="IN86" s="13"/>
      <c r="IO86" s="13" t="s">
        <v>550</v>
      </c>
      <c r="IP86" s="13"/>
      <c r="IQ86" s="13"/>
      <c r="IR86" s="13"/>
      <c r="IS86" s="13"/>
      <c r="IT86" s="13"/>
      <c r="IU86" s="13"/>
      <c r="IV86" s="13"/>
      <c r="IW86" s="13"/>
      <c r="IX86" s="13"/>
      <c r="IY86" s="13"/>
      <c r="IZ86" s="13"/>
      <c r="JA86" s="13"/>
      <c r="JB86" s="13"/>
      <c r="JC86" s="13"/>
      <c r="JD86" s="13"/>
      <c r="JE86" s="13"/>
      <c r="JF86" s="13"/>
      <c r="JG86" s="13"/>
      <c r="JH86" s="13"/>
      <c r="JI86" s="13"/>
      <c r="JJ86" s="13"/>
      <c r="JK86" s="13"/>
      <c r="JL86" s="13"/>
      <c r="JM86" s="13"/>
      <c r="JN86" s="13"/>
      <c r="JO86" s="13"/>
      <c r="JP86" s="13"/>
      <c r="JQ86" s="13"/>
      <c r="JR86" s="13"/>
      <c r="JS86" s="13"/>
      <c r="JT86" s="13"/>
      <c r="JU86" s="13" t="s">
        <v>4169</v>
      </c>
      <c r="JV86" s="13"/>
      <c r="JW86" s="13" t="s">
        <v>5144</v>
      </c>
      <c r="JX86" s="13"/>
      <c r="JY86" s="13" t="s">
        <v>1505</v>
      </c>
      <c r="JZ86" s="13" t="s">
        <v>5145</v>
      </c>
      <c r="KA86" s="13"/>
      <c r="KB86" s="13" t="s">
        <v>3893</v>
      </c>
      <c r="KC86" s="13"/>
      <c r="KD86" s="13" t="s">
        <v>532</v>
      </c>
      <c r="KE86" s="13"/>
      <c r="KF86" s="13" t="s">
        <v>5146</v>
      </c>
      <c r="KG86" s="13"/>
      <c r="KH86" s="13"/>
      <c r="KI86" s="13"/>
      <c r="KJ86" s="13" t="s">
        <v>5147</v>
      </c>
      <c r="KK86" s="13"/>
      <c r="KL86" s="13" t="s">
        <v>984</v>
      </c>
      <c r="KM86" s="13"/>
      <c r="KN86" s="13" t="s">
        <v>5148</v>
      </c>
      <c r="KO86" s="13"/>
      <c r="KP86" s="13"/>
      <c r="KQ86" s="13"/>
      <c r="KR86" s="13" t="s">
        <v>1656</v>
      </c>
      <c r="KS86" s="13"/>
      <c r="KT86" s="13"/>
      <c r="KU86" s="13"/>
      <c r="KV86" s="13" t="s">
        <v>534</v>
      </c>
      <c r="KW86" s="13"/>
      <c r="KX86" s="13"/>
      <c r="KY86" s="13"/>
      <c r="KZ86" s="13" t="s">
        <v>5149</v>
      </c>
      <c r="LA86" s="13"/>
      <c r="LB86" s="13"/>
      <c r="LC86" s="13"/>
      <c r="LD86" s="13" t="s">
        <v>5150</v>
      </c>
      <c r="LE86" s="13"/>
      <c r="LF86" s="13" t="s">
        <v>518</v>
      </c>
      <c r="LG86" s="13"/>
      <c r="LH86" s="13" t="s">
        <v>5151</v>
      </c>
      <c r="LI86" s="13"/>
      <c r="LJ86" s="13" t="s">
        <v>801</v>
      </c>
      <c r="LK86" s="13"/>
      <c r="LL86" s="13" t="s">
        <v>5152</v>
      </c>
      <c r="LM86" s="13" t="s">
        <v>472</v>
      </c>
      <c r="LN86" s="13" t="s">
        <v>4934</v>
      </c>
      <c r="LO86" s="13"/>
      <c r="LP86" s="13" t="s">
        <v>5153</v>
      </c>
      <c r="LQ86" s="13" t="s">
        <v>518</v>
      </c>
      <c r="LR86" s="13"/>
      <c r="LS86" s="13" t="s">
        <v>5154</v>
      </c>
      <c r="LT86" s="13" t="n">
        <f aca="false">246</f>
        <v>246</v>
      </c>
      <c r="LU86" s="13"/>
      <c r="LV86" s="13"/>
      <c r="LW86" s="13"/>
      <c r="LX86" s="13"/>
      <c r="LY86" s="13" t="s">
        <v>5155</v>
      </c>
      <c r="LZ86" s="13"/>
      <c r="MA86" s="13"/>
      <c r="MB86" s="11" t="s">
        <v>5156</v>
      </c>
      <c r="MC86" s="13" t="s">
        <v>5157</v>
      </c>
      <c r="MD86" s="13" t="s">
        <v>5085</v>
      </c>
      <c r="ME86" s="13"/>
      <c r="MF86" s="13" t="s">
        <v>5158</v>
      </c>
      <c r="MH86" s="13" t="s">
        <v>5159</v>
      </c>
      <c r="MI86" s="13"/>
      <c r="MJ86" s="11" t="s">
        <v>5160</v>
      </c>
      <c r="MK86" s="13" t="s">
        <v>5161</v>
      </c>
      <c r="ML86" s="13"/>
      <c r="MM86" s="13"/>
      <c r="MN86" s="13"/>
      <c r="MO86" s="13"/>
      <c r="MP86" s="13"/>
      <c r="MQ86" s="13"/>
      <c r="MR86" s="13" t="s">
        <v>681</v>
      </c>
      <c r="MS86" s="13"/>
      <c r="MT86" s="13"/>
      <c r="MU86" s="13"/>
      <c r="MV86" s="13"/>
      <c r="MW86" s="13"/>
      <c r="MX86" s="13"/>
      <c r="MY86" s="13"/>
      <c r="MZ86" s="13" t="s">
        <v>5162</v>
      </c>
      <c r="NA86" s="13" t="s">
        <v>4990</v>
      </c>
      <c r="NB86" s="13"/>
      <c r="NC86" s="13" t="s">
        <v>5163</v>
      </c>
      <c r="ND86" s="13"/>
      <c r="NE86" s="13"/>
      <c r="NF86" s="13" t="s">
        <v>3031</v>
      </c>
      <c r="NG86" s="13"/>
      <c r="NH86" s="13"/>
      <c r="NI86" s="13" t="s">
        <v>774</v>
      </c>
      <c r="NJ86" s="13" t="s">
        <v>407</v>
      </c>
      <c r="NK86" s="13" t="s">
        <v>5164</v>
      </c>
      <c r="NL86" s="13"/>
      <c r="NM86" s="13" t="s">
        <v>518</v>
      </c>
      <c r="NN86" s="13" t="s">
        <v>5165</v>
      </c>
      <c r="NO86" s="13" t="s">
        <v>534</v>
      </c>
      <c r="NP86" s="13" t="s">
        <v>408</v>
      </c>
      <c r="NQ86" s="13"/>
      <c r="NR86" s="13"/>
      <c r="NS86" s="13"/>
      <c r="NT86" s="13"/>
      <c r="NU86" s="13"/>
      <c r="NV86" s="13"/>
      <c r="NW86" s="13"/>
      <c r="NX86" s="13" t="s">
        <v>472</v>
      </c>
      <c r="NY86" s="13"/>
      <c r="NZ86" s="13" t="s">
        <v>513</v>
      </c>
      <c r="OA86" s="13"/>
      <c r="OB86" s="13"/>
      <c r="OC86" s="13"/>
      <c r="OD86" s="13"/>
      <c r="OE86" s="13"/>
      <c r="OF86" s="13"/>
      <c r="OG86" s="13"/>
      <c r="OH86" s="13"/>
      <c r="OJ86" s="13"/>
      <c r="OK86" s="13"/>
      <c r="OL86" s="13"/>
      <c r="OM86" s="13"/>
    </row>
    <row r="87" customFormat="false" ht="14.25" hidden="false" customHeight="true" outlineLevel="0" collapsed="false">
      <c r="A87" s="13" t="s">
        <v>5166</v>
      </c>
      <c r="B87" s="13" t="s">
        <v>360</v>
      </c>
      <c r="C87" s="13" t="s">
        <v>5167</v>
      </c>
      <c r="D87" s="13" t="s">
        <v>516</v>
      </c>
      <c r="E87" s="13" t="s">
        <v>5168</v>
      </c>
      <c r="F87" s="13" t="s">
        <v>360</v>
      </c>
      <c r="G87" s="13"/>
      <c r="H87" s="13"/>
      <c r="I87" s="13"/>
      <c r="J87" s="13"/>
      <c r="K87" s="13"/>
      <c r="L87" s="13"/>
      <c r="M87" s="13"/>
      <c r="N87" s="13"/>
      <c r="O87" s="13"/>
      <c r="P87" s="13"/>
      <c r="R87" s="13" t="s">
        <v>370</v>
      </c>
      <c r="S87" s="13"/>
      <c r="T87" s="13" t="s">
        <v>371</v>
      </c>
      <c r="U87" s="13"/>
      <c r="V87" s="13"/>
      <c r="W87" s="13"/>
      <c r="X87" s="13"/>
      <c r="Y87" s="13"/>
      <c r="Z87" s="13" t="s">
        <v>370</v>
      </c>
      <c r="AA87" s="13"/>
      <c r="AB87" s="13"/>
      <c r="AC87" s="13"/>
      <c r="AD87" s="13"/>
      <c r="AE87" s="11" t="s">
        <v>372</v>
      </c>
      <c r="AF87" s="11" t="s">
        <v>5169</v>
      </c>
      <c r="AG87" s="11" t="s">
        <v>5170</v>
      </c>
      <c r="AH87" s="11" t="s">
        <v>5171</v>
      </c>
      <c r="AI87" s="13" t="s">
        <v>1990</v>
      </c>
      <c r="AJ87" s="13" t="s">
        <v>5172</v>
      </c>
      <c r="AK87" s="13" t="s">
        <v>437</v>
      </c>
      <c r="AL87" s="13" t="s">
        <v>5173</v>
      </c>
      <c r="AM87" s="11" t="s">
        <v>5174</v>
      </c>
      <c r="AN87" s="13"/>
      <c r="AO87" s="13"/>
      <c r="AP87" s="13"/>
      <c r="AQ87" s="13" t="s">
        <v>3073</v>
      </c>
      <c r="AR87" s="13"/>
      <c r="AS87" s="13"/>
      <c r="AT87" s="13"/>
      <c r="AU87" s="13"/>
      <c r="AV87" s="13"/>
      <c r="AW87" s="13"/>
      <c r="AX87" s="13"/>
      <c r="AY87" s="13" t="s">
        <v>437</v>
      </c>
      <c r="AZ87" s="13" t="s">
        <v>656</v>
      </c>
      <c r="BA87" s="13"/>
      <c r="BB87" s="13" t="s">
        <v>294</v>
      </c>
      <c r="BD87" s="13"/>
      <c r="BE87" s="13"/>
      <c r="BF87" s="13"/>
      <c r="BG87" s="13" t="s">
        <v>3155</v>
      </c>
      <c r="BH87" s="13" t="s">
        <v>5175</v>
      </c>
      <c r="BI87" s="13"/>
      <c r="BJ87" s="13"/>
      <c r="BK87" s="13" t="s">
        <v>2637</v>
      </c>
      <c r="BL87" s="13"/>
      <c r="BM87" s="13"/>
      <c r="BN87" s="13"/>
      <c r="BO87" s="13" t="s">
        <v>472</v>
      </c>
      <c r="BP87" s="13"/>
      <c r="BQ87" s="13" t="s">
        <v>360</v>
      </c>
      <c r="BR87" s="13" t="s">
        <v>360</v>
      </c>
      <c r="BS87" s="13"/>
      <c r="BT87" s="13"/>
      <c r="BU87" s="13" t="s">
        <v>360</v>
      </c>
      <c r="BV87" s="13" t="s">
        <v>360</v>
      </c>
      <c r="BW87" s="13" t="s">
        <v>360</v>
      </c>
      <c r="BX87" s="13"/>
      <c r="BY87" s="13"/>
      <c r="BZ87" s="13"/>
      <c r="CA87" s="13"/>
      <c r="CB87" s="13"/>
      <c r="CC87" s="13"/>
      <c r="CD87" s="11" t="s">
        <v>5176</v>
      </c>
      <c r="CE87" s="13"/>
      <c r="CF87" s="13" t="s">
        <v>77</v>
      </c>
      <c r="CG87" s="13"/>
      <c r="CH87" s="13"/>
      <c r="CI87" s="13"/>
      <c r="CJ87" s="13"/>
      <c r="CK87" s="13"/>
      <c r="CL87" s="13"/>
      <c r="CM87" s="13"/>
      <c r="CN87" s="13"/>
      <c r="CO87" s="13"/>
      <c r="CP87" s="13"/>
      <c r="CQ87" s="13"/>
      <c r="CR87" s="13"/>
      <c r="CS87" s="13"/>
      <c r="CT87" s="13"/>
      <c r="CU87" s="13"/>
      <c r="CV87" s="13"/>
      <c r="CW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c r="ED87" s="13" t="s">
        <v>516</v>
      </c>
      <c r="EE87" s="13"/>
      <c r="EF87" s="13"/>
      <c r="EG87" s="13"/>
      <c r="EH87" s="13"/>
      <c r="EI87" s="13"/>
      <c r="EJ87" s="13"/>
      <c r="EK87" s="13"/>
      <c r="EL87" s="13"/>
      <c r="EM87" s="11" t="s">
        <v>449</v>
      </c>
      <c r="EN87" s="13" t="s">
        <v>5177</v>
      </c>
      <c r="EO87" s="13" t="s">
        <v>5178</v>
      </c>
      <c r="EP87" s="13"/>
      <c r="EQ87" s="13"/>
      <c r="ER87" s="13"/>
      <c r="ES87" s="11" t="s">
        <v>5179</v>
      </c>
      <c r="ET87" s="13"/>
      <c r="EU87" s="13"/>
      <c r="EV87" s="13" t="s">
        <v>598</v>
      </c>
      <c r="EW87" s="13"/>
      <c r="EX87" s="13"/>
      <c r="EY87" s="13"/>
      <c r="EZ87" s="13"/>
      <c r="FA87" s="13"/>
      <c r="FB87" s="13"/>
      <c r="FC87" s="13"/>
      <c r="FD87" s="13"/>
      <c r="FE87" s="13"/>
      <c r="FF87" s="13" t="s">
        <v>112</v>
      </c>
      <c r="FG87" s="13" t="s">
        <v>3085</v>
      </c>
      <c r="FH87" s="13" t="s">
        <v>3086</v>
      </c>
      <c r="FJ87" s="13" t="s">
        <v>5180</v>
      </c>
      <c r="FK87" s="12" t="s">
        <v>1808</v>
      </c>
      <c r="FL87" s="13"/>
      <c r="FM87" s="13" t="s">
        <v>5181</v>
      </c>
      <c r="FN87" s="13"/>
      <c r="FO87" s="13"/>
      <c r="FP87" s="13"/>
      <c r="FQ87" s="13" t="s">
        <v>5182</v>
      </c>
      <c r="FR87" s="13"/>
      <c r="FS87" s="13"/>
      <c r="FT87" s="13"/>
      <c r="FU87" s="13"/>
      <c r="FV87" s="13"/>
      <c r="FW87" s="13"/>
      <c r="FX87" s="11" t="s">
        <v>5183</v>
      </c>
      <c r="FY87" s="13" t="s">
        <v>5184</v>
      </c>
      <c r="FZ87" s="13"/>
      <c r="GA87" s="11" t="s">
        <v>5185</v>
      </c>
      <c r="GB87" s="13"/>
      <c r="GC87" s="13" t="s">
        <v>5186</v>
      </c>
      <c r="GD87" s="13"/>
      <c r="GE87" s="13"/>
      <c r="GF87" s="13"/>
      <c r="GG87" s="13"/>
      <c r="GH87" s="13"/>
      <c r="GI87" s="13"/>
      <c r="GJ87" s="13"/>
      <c r="GK87" s="13"/>
      <c r="GL87" s="13" t="s">
        <v>407</v>
      </c>
      <c r="GM87" s="13"/>
      <c r="GN87" s="13"/>
      <c r="GO87" s="13"/>
      <c r="GP87" s="11" t="s">
        <v>5187</v>
      </c>
      <c r="GQ87" s="13" t="s">
        <v>5188</v>
      </c>
      <c r="GR87" s="13"/>
      <c r="GS87" s="13"/>
      <c r="GT87" s="13" t="s">
        <v>5189</v>
      </c>
      <c r="GU87" s="13"/>
      <c r="GV87" s="13"/>
      <c r="GW87" s="13"/>
      <c r="GX87" s="13"/>
      <c r="GY87" s="13" t="s">
        <v>472</v>
      </c>
      <c r="GZ87" s="13"/>
      <c r="HA87" s="13" t="s">
        <v>904</v>
      </c>
      <c r="HB87" s="13" t="s">
        <v>5190</v>
      </c>
      <c r="HC87" s="13" t="s">
        <v>5191</v>
      </c>
      <c r="HD87" s="13" t="s">
        <v>5192</v>
      </c>
      <c r="HE87" s="12" t="s">
        <v>5193</v>
      </c>
      <c r="HF87" s="13" t="s">
        <v>5194</v>
      </c>
      <c r="HG87" s="13"/>
      <c r="HH87" s="13"/>
      <c r="HI87" s="13"/>
      <c r="HJ87" s="13"/>
      <c r="HK87" s="13"/>
      <c r="HL87" s="13"/>
      <c r="HM87" s="13" t="s">
        <v>5195</v>
      </c>
      <c r="HN87" s="13" t="s">
        <v>5196</v>
      </c>
      <c r="HO87" s="13"/>
      <c r="HP87" s="13"/>
      <c r="HQ87" s="13"/>
      <c r="HS87" s="13" t="s">
        <v>5197</v>
      </c>
      <c r="HT87" s="13"/>
      <c r="HU87" s="13"/>
      <c r="HV87" s="13"/>
      <c r="HW87" s="13" t="s">
        <v>412</v>
      </c>
      <c r="HX87" s="13"/>
      <c r="HY87" s="13" t="s">
        <v>5198</v>
      </c>
      <c r="HZ87" s="13" t="s">
        <v>5199</v>
      </c>
      <c r="IA87" s="13"/>
      <c r="IB87" s="13" t="s">
        <v>65</v>
      </c>
      <c r="IC87" s="13" t="s">
        <v>5200</v>
      </c>
      <c r="ID87" s="13"/>
      <c r="IE87" s="13"/>
      <c r="IF87" s="13" t="s">
        <v>66</v>
      </c>
      <c r="IG87" s="13" t="n">
        <f aca="false">42394</f>
        <v>42394</v>
      </c>
      <c r="IH87" s="13"/>
      <c r="II87" s="13"/>
      <c r="IJ87" s="13"/>
      <c r="IK87" s="13"/>
      <c r="IL87" s="13" t="s">
        <v>5201</v>
      </c>
      <c r="IM87" s="13" t="s">
        <v>5202</v>
      </c>
      <c r="IN87" s="13"/>
      <c r="IO87" s="11" t="s">
        <v>5203</v>
      </c>
      <c r="IP87" s="13" t="s">
        <v>5204</v>
      </c>
      <c r="IQ87" s="13"/>
      <c r="IR87" s="13"/>
      <c r="IS87" s="13"/>
      <c r="IT87" s="13"/>
      <c r="IU87" s="13"/>
      <c r="IV87" s="13"/>
      <c r="IW87" s="13"/>
      <c r="IX87" s="13"/>
      <c r="IY87" s="13"/>
      <c r="IZ87" s="13"/>
      <c r="JA87" s="13"/>
      <c r="JB87" s="13"/>
      <c r="JC87" s="13"/>
      <c r="JD87" s="13"/>
      <c r="JE87" s="13" t="s">
        <v>5205</v>
      </c>
      <c r="JF87" s="13"/>
      <c r="JG87" s="13"/>
      <c r="JH87" s="13"/>
      <c r="JI87" s="13"/>
      <c r="JJ87" s="13" t="s">
        <v>5206</v>
      </c>
      <c r="JK87" s="13"/>
      <c r="JL87" s="13"/>
      <c r="JM87" s="13"/>
      <c r="JN87" s="13" t="s">
        <v>5207</v>
      </c>
      <c r="JO87" s="13"/>
      <c r="JP87" s="13"/>
      <c r="JQ87" s="13"/>
      <c r="JR87" s="13"/>
      <c r="JS87" s="13"/>
      <c r="JT87" s="13"/>
      <c r="JU87" s="13" t="s">
        <v>5208</v>
      </c>
      <c r="JV87" s="13"/>
      <c r="JW87" s="13"/>
      <c r="JX87" s="13"/>
      <c r="JY87" s="11" t="s">
        <v>5209</v>
      </c>
      <c r="JZ87" s="13" t="s">
        <v>75</v>
      </c>
      <c r="KA87" s="13"/>
      <c r="KB87" s="13"/>
      <c r="KC87" s="13"/>
      <c r="KD87" s="13" t="s">
        <v>5210</v>
      </c>
      <c r="KE87" s="13"/>
      <c r="KF87" s="13"/>
      <c r="KG87" s="13"/>
      <c r="KH87" s="13" t="s">
        <v>5211</v>
      </c>
      <c r="KI87" s="13"/>
      <c r="KJ87" s="13"/>
      <c r="KK87" s="13"/>
      <c r="KL87" s="13" t="s">
        <v>5212</v>
      </c>
      <c r="KM87" s="13"/>
      <c r="KN87" s="13" t="s">
        <v>5213</v>
      </c>
      <c r="KO87" s="13"/>
      <c r="KP87" s="13" t="s">
        <v>5214</v>
      </c>
      <c r="KQ87" s="13"/>
      <c r="KR87" s="13" t="s">
        <v>5215</v>
      </c>
      <c r="KS87" s="13"/>
      <c r="KT87" s="13" t="s">
        <v>5216</v>
      </c>
      <c r="KU87" s="13"/>
      <c r="KV87" s="13" t="s">
        <v>5217</v>
      </c>
      <c r="KW87" s="13"/>
      <c r="KX87" s="13" t="s">
        <v>5218</v>
      </c>
      <c r="KY87" s="13"/>
      <c r="KZ87" s="11" t="s">
        <v>5219</v>
      </c>
      <c r="LA87" s="13"/>
      <c r="LB87" s="12" t="s">
        <v>5220</v>
      </c>
      <c r="LC87" s="13"/>
      <c r="LD87" s="13"/>
      <c r="LE87" s="13"/>
      <c r="LF87" s="13" t="s">
        <v>5221</v>
      </c>
      <c r="LG87" s="13"/>
      <c r="LH87" s="13"/>
      <c r="LI87" s="13"/>
      <c r="LJ87" s="13"/>
      <c r="LK87" s="13"/>
      <c r="LL87" s="13"/>
      <c r="LM87" s="13"/>
      <c r="LN87" s="13" t="s">
        <v>5222</v>
      </c>
      <c r="LO87" s="13"/>
      <c r="LP87" s="13"/>
      <c r="LQ87" s="13" t="s">
        <v>5223</v>
      </c>
      <c r="LR87" s="13" t="s">
        <v>5224</v>
      </c>
      <c r="LS87" s="13"/>
      <c r="LT87" s="13" t="s">
        <v>5225</v>
      </c>
      <c r="LU87" s="13"/>
      <c r="LV87" s="13"/>
      <c r="LW87" s="13"/>
      <c r="LX87" s="13" t="s">
        <v>5226</v>
      </c>
      <c r="LY87" s="13" t="s">
        <v>5227</v>
      </c>
      <c r="LZ87" s="13" t="s">
        <v>1447</v>
      </c>
      <c r="MA87" s="13"/>
      <c r="MB87" s="13"/>
      <c r="MC87" s="13" t="s">
        <v>5228</v>
      </c>
      <c r="MD87" s="13" t="s">
        <v>5229</v>
      </c>
      <c r="ME87" s="13"/>
      <c r="MF87" s="13" t="s">
        <v>5230</v>
      </c>
      <c r="MH87" s="13" t="s">
        <v>5231</v>
      </c>
      <c r="MI87" s="13"/>
      <c r="MJ87" s="13" t="s">
        <v>1247</v>
      </c>
      <c r="MK87" s="13" t="n">
        <f aca="false">39716</f>
        <v>39716</v>
      </c>
      <c r="ML87" s="13" t="s">
        <v>5232</v>
      </c>
      <c r="MM87" s="13" t="s">
        <v>5233</v>
      </c>
      <c r="MN87" s="13"/>
      <c r="MO87" s="13" t="s">
        <v>5234</v>
      </c>
      <c r="MP87" s="13"/>
      <c r="MQ87" s="13"/>
      <c r="MR87" s="13" t="s">
        <v>507</v>
      </c>
      <c r="MS87" s="13"/>
      <c r="MT87" s="13" t="s">
        <v>506</v>
      </c>
      <c r="MU87" s="13"/>
      <c r="MV87" s="13"/>
      <c r="MW87" s="13" t="s">
        <v>5235</v>
      </c>
      <c r="MX87" s="13"/>
      <c r="MY87" s="13" t="s">
        <v>5236</v>
      </c>
      <c r="MZ87" s="11" t="s">
        <v>5237</v>
      </c>
      <c r="NA87" s="13" t="s">
        <v>5238</v>
      </c>
      <c r="NB87" s="13"/>
      <c r="NC87" s="13"/>
      <c r="ND87" s="13"/>
      <c r="NE87" s="13"/>
      <c r="NF87" s="13" t="s">
        <v>5239</v>
      </c>
      <c r="NG87" s="13"/>
      <c r="NH87" s="13"/>
      <c r="NI87" s="13" t="s">
        <v>774</v>
      </c>
      <c r="NJ87" s="13" t="s">
        <v>407</v>
      </c>
      <c r="NK87" s="13"/>
      <c r="NL87" s="13" t="s">
        <v>1612</v>
      </c>
      <c r="NM87" s="11" t="s">
        <v>5240</v>
      </c>
      <c r="NN87" s="13"/>
      <c r="NO87" s="13"/>
      <c r="NP87" s="13" t="s">
        <v>408</v>
      </c>
      <c r="NQ87" s="13" t="s">
        <v>5241</v>
      </c>
      <c r="NR87" s="13"/>
      <c r="NS87" s="13"/>
      <c r="NT87" s="13"/>
      <c r="NU87" s="13"/>
      <c r="NV87" s="13"/>
      <c r="NW87" s="13" t="s">
        <v>5242</v>
      </c>
      <c r="NX87" s="13" t="s">
        <v>472</v>
      </c>
      <c r="NY87" s="13" t="s">
        <v>428</v>
      </c>
      <c r="NZ87" s="13" t="s">
        <v>429</v>
      </c>
      <c r="OA87" s="13"/>
      <c r="OB87" s="13" t="s">
        <v>5243</v>
      </c>
      <c r="OC87" s="13"/>
      <c r="OD87" s="13"/>
      <c r="OE87" s="13" t="s">
        <v>5244</v>
      </c>
      <c r="OF87" s="13"/>
      <c r="OG87" s="13"/>
      <c r="OH87" s="13"/>
      <c r="OJ87" s="13"/>
      <c r="OK87" s="13"/>
      <c r="OL87" s="13"/>
      <c r="OM87" s="13"/>
    </row>
    <row r="88" customFormat="false" ht="14.25" hidden="false" customHeight="true" outlineLevel="0" collapsed="false">
      <c r="A88" s="11" t="s">
        <v>5245</v>
      </c>
      <c r="B88" s="13" t="s">
        <v>360</v>
      </c>
      <c r="C88" s="13" t="s">
        <v>5246</v>
      </c>
      <c r="D88" s="13" t="s">
        <v>5247</v>
      </c>
      <c r="E88" s="13" t="s">
        <v>5248</v>
      </c>
      <c r="F88" s="13" t="s">
        <v>360</v>
      </c>
      <c r="G88" s="13" t="s">
        <v>458</v>
      </c>
      <c r="H88" s="13" t="s">
        <v>5249</v>
      </c>
      <c r="I88" s="13" t="s">
        <v>5250</v>
      </c>
      <c r="J88" s="13" t="s">
        <v>5251</v>
      </c>
      <c r="K88" s="12" t="s">
        <v>4841</v>
      </c>
      <c r="L88" s="13"/>
      <c r="M88" s="13"/>
      <c r="N88" s="13"/>
      <c r="O88" s="13"/>
      <c r="P88" s="13"/>
      <c r="R88" s="13" t="s">
        <v>897</v>
      </c>
      <c r="S88" s="13"/>
      <c r="T88" s="13" t="s">
        <v>371</v>
      </c>
      <c r="U88" s="13"/>
      <c r="V88" s="13"/>
      <c r="W88" s="13"/>
      <c r="X88" s="13"/>
      <c r="Y88" s="13"/>
      <c r="Z88" s="13"/>
      <c r="AA88" s="13"/>
      <c r="AB88" s="13"/>
      <c r="AC88" s="12" t="s">
        <v>5252</v>
      </c>
      <c r="AD88" s="13"/>
      <c r="AE88" s="11" t="s">
        <v>5253</v>
      </c>
      <c r="AF88" s="11" t="s">
        <v>5254</v>
      </c>
      <c r="AG88" s="11" t="s">
        <v>5255</v>
      </c>
      <c r="AH88" s="13"/>
      <c r="AI88" s="13" t="s">
        <v>801</v>
      </c>
      <c r="AJ88" s="13" t="s">
        <v>5256</v>
      </c>
      <c r="AK88" s="13" t="s">
        <v>437</v>
      </c>
      <c r="AL88" s="13" t="s">
        <v>5257</v>
      </c>
      <c r="AM88" s="11" t="s">
        <v>5258</v>
      </c>
      <c r="AN88" s="13"/>
      <c r="AO88" s="13" t="s">
        <v>5259</v>
      </c>
      <c r="AP88" s="13" t="s">
        <v>5260</v>
      </c>
      <c r="AQ88" s="13" t="s">
        <v>5261</v>
      </c>
      <c r="AR88" s="13"/>
      <c r="AS88" s="13" t="s">
        <v>5262</v>
      </c>
      <c r="AT88" s="11" t="s">
        <v>5263</v>
      </c>
      <c r="AU88" s="11" t="s">
        <v>5264</v>
      </c>
      <c r="AV88" s="13"/>
      <c r="AW88" s="13" t="s">
        <v>5265</v>
      </c>
      <c r="AX88" s="13"/>
      <c r="AY88" s="13" t="s">
        <v>437</v>
      </c>
      <c r="AZ88" s="13" t="s">
        <v>5266</v>
      </c>
      <c r="BA88" s="13" t="s">
        <v>5262</v>
      </c>
      <c r="BB88" s="13" t="s">
        <v>5267</v>
      </c>
      <c r="BD88" s="13" t="s">
        <v>5268</v>
      </c>
      <c r="BE88" s="11" t="s">
        <v>5269</v>
      </c>
      <c r="BF88" s="13"/>
      <c r="BG88" s="11" t="s">
        <v>5270</v>
      </c>
      <c r="BH88" s="13" t="s">
        <v>5271</v>
      </c>
      <c r="BI88" s="13"/>
      <c r="BJ88" s="13" t="s">
        <v>853</v>
      </c>
      <c r="BK88" s="13" t="s">
        <v>3712</v>
      </c>
      <c r="BL88" s="13"/>
      <c r="BM88" s="13"/>
      <c r="BN88" s="13"/>
      <c r="BO88" s="13"/>
      <c r="BP88" s="13"/>
      <c r="BQ88" s="13" t="s">
        <v>360</v>
      </c>
      <c r="BR88" s="13" t="s">
        <v>360</v>
      </c>
      <c r="BS88" s="13"/>
      <c r="BT88" s="13"/>
      <c r="BU88" s="13" t="s">
        <v>360</v>
      </c>
      <c r="BV88" s="13" t="s">
        <v>360</v>
      </c>
      <c r="BW88" s="13" t="s">
        <v>360</v>
      </c>
      <c r="BX88" s="13"/>
      <c r="BY88" s="13"/>
      <c r="BZ88" s="13"/>
      <c r="CA88" s="13"/>
      <c r="CB88" s="13"/>
      <c r="CC88" s="13"/>
      <c r="CD88" s="13"/>
      <c r="CE88" s="13"/>
      <c r="CF88" s="13" t="s">
        <v>77</v>
      </c>
      <c r="CG88" s="13"/>
      <c r="CH88" s="13"/>
      <c r="CI88" s="13"/>
      <c r="CJ88" s="13"/>
      <c r="CK88" s="13"/>
      <c r="CL88" s="13"/>
      <c r="CM88" s="13" t="s">
        <v>1892</v>
      </c>
      <c r="CN88" s="13"/>
      <c r="CO88" s="13"/>
      <c r="CP88" s="13"/>
      <c r="CQ88" s="13"/>
      <c r="CR88" s="13"/>
      <c r="CS88" s="13"/>
      <c r="CT88" s="13"/>
      <c r="CU88" s="13"/>
      <c r="CV88" s="13"/>
      <c r="CW88" s="13"/>
      <c r="CY88" s="13" t="s">
        <v>5272</v>
      </c>
      <c r="CZ88" s="13"/>
      <c r="DA88" s="13"/>
      <c r="DB88" s="13" t="s">
        <v>5273</v>
      </c>
      <c r="DC88" s="13" t="s">
        <v>5274</v>
      </c>
      <c r="DD88" s="13" t="s">
        <v>5275</v>
      </c>
      <c r="DE88" s="13"/>
      <c r="DF88" s="13"/>
      <c r="DG88" s="13"/>
      <c r="DH88" s="13"/>
      <c r="DI88" s="13"/>
      <c r="DJ88" s="13"/>
      <c r="DK88" s="13"/>
      <c r="DL88" s="13"/>
      <c r="DM88" s="13"/>
      <c r="DN88" s="13" t="s">
        <v>516</v>
      </c>
      <c r="DO88" s="13"/>
      <c r="DP88" s="13"/>
      <c r="DQ88" s="13"/>
      <c r="DR88" s="13"/>
      <c r="DS88" s="13"/>
      <c r="DT88" s="13"/>
      <c r="DU88" s="13"/>
      <c r="DV88" s="13"/>
      <c r="DW88" s="13"/>
      <c r="DX88" s="13"/>
      <c r="DY88" s="13"/>
      <c r="DZ88" s="13"/>
      <c r="EA88" s="13"/>
      <c r="EB88" s="13" t="s">
        <v>5276</v>
      </c>
      <c r="EC88" s="13"/>
      <c r="ED88" s="13" t="s">
        <v>458</v>
      </c>
      <c r="EE88" s="13"/>
      <c r="EF88" s="13"/>
      <c r="EG88" s="13"/>
      <c r="EH88" s="13"/>
      <c r="EI88" s="13"/>
      <c r="EJ88" s="13"/>
      <c r="EK88" s="13"/>
      <c r="EL88" s="13" t="s">
        <v>458</v>
      </c>
      <c r="EM88" s="13" t="s">
        <v>5277</v>
      </c>
      <c r="EN88" s="13" t="s">
        <v>744</v>
      </c>
      <c r="EO88" s="13" t="s">
        <v>4091</v>
      </c>
      <c r="EP88" s="13"/>
      <c r="EQ88" s="13"/>
      <c r="ER88" s="13"/>
      <c r="ES88" s="13" t="s">
        <v>5278</v>
      </c>
      <c r="ET88" s="13"/>
      <c r="EU88" s="13"/>
      <c r="EV88" s="13"/>
      <c r="EW88" s="13"/>
      <c r="EX88" s="13"/>
      <c r="EY88" s="13"/>
      <c r="EZ88" s="13"/>
      <c r="FA88" s="13"/>
      <c r="FB88" s="13"/>
      <c r="FC88" s="13"/>
      <c r="FD88" s="13"/>
      <c r="FE88" s="13"/>
      <c r="FF88" s="11" t="s">
        <v>5279</v>
      </c>
      <c r="FG88" s="13"/>
      <c r="FH88" s="13" t="s">
        <v>403</v>
      </c>
      <c r="FJ88" s="13" t="s">
        <v>5280</v>
      </c>
      <c r="FK88" s="13"/>
      <c r="FL88" s="13"/>
      <c r="FM88" s="13" t="s">
        <v>1769</v>
      </c>
      <c r="FN88" s="13"/>
      <c r="FO88" s="13"/>
      <c r="FP88" s="11" t="s">
        <v>5281</v>
      </c>
      <c r="FQ88" s="13"/>
      <c r="FR88" s="13"/>
      <c r="FS88" s="12" t="s">
        <v>1651</v>
      </c>
      <c r="FT88" s="13"/>
      <c r="FU88" s="13" t="s">
        <v>5282</v>
      </c>
      <c r="FV88" s="13" t="s">
        <v>5283</v>
      </c>
      <c r="FW88" s="13"/>
      <c r="FX88" s="13" t="s">
        <v>77</v>
      </c>
      <c r="FY88" s="13" t="s">
        <v>5284</v>
      </c>
      <c r="FZ88" s="13"/>
      <c r="GA88" s="11" t="s">
        <v>5285</v>
      </c>
      <c r="GB88" s="13" t="s">
        <v>5286</v>
      </c>
      <c r="GC88" s="13"/>
      <c r="GD88" s="13"/>
      <c r="GE88" s="13" t="s">
        <v>5099</v>
      </c>
      <c r="GF88" s="13"/>
      <c r="GG88" s="13"/>
      <c r="GH88" s="13" t="s">
        <v>5103</v>
      </c>
      <c r="GI88" s="13"/>
      <c r="GJ88" s="13" t="s">
        <v>62</v>
      </c>
      <c r="GK88" s="13" t="s">
        <v>5287</v>
      </c>
      <c r="GL88" s="13" t="s">
        <v>407</v>
      </c>
      <c r="GM88" s="13" t="s">
        <v>1654</v>
      </c>
      <c r="GN88" s="13"/>
      <c r="GO88" s="12" t="s">
        <v>5288</v>
      </c>
      <c r="GP88" s="13" t="s">
        <v>408</v>
      </c>
      <c r="GQ88" s="11" t="s">
        <v>5289</v>
      </c>
      <c r="GR88" s="13"/>
      <c r="GS88" s="13"/>
      <c r="GT88" s="13" t="s">
        <v>5290</v>
      </c>
      <c r="GU88" s="13"/>
      <c r="GV88" s="13"/>
      <c r="GW88" s="13"/>
      <c r="GX88" s="13" t="s">
        <v>5291</v>
      </c>
      <c r="GY88" s="13"/>
      <c r="GZ88" s="11" t="s">
        <v>5292</v>
      </c>
      <c r="HA88" s="13" t="s">
        <v>5293</v>
      </c>
      <c r="HB88" s="13"/>
      <c r="HC88" s="13"/>
      <c r="HD88" s="13"/>
      <c r="HE88" s="13" t="s">
        <v>5294</v>
      </c>
      <c r="HF88" s="13"/>
      <c r="HG88" s="13"/>
      <c r="HH88" s="13" t="s">
        <v>5295</v>
      </c>
      <c r="HI88" s="13" t="s">
        <v>5296</v>
      </c>
      <c r="HJ88" s="13"/>
      <c r="HK88" s="11" t="s">
        <v>5297</v>
      </c>
      <c r="HL88" s="13" t="s">
        <v>5298</v>
      </c>
      <c r="HM88" s="13"/>
      <c r="HN88" s="13"/>
      <c r="HO88" s="13" t="s">
        <v>5299</v>
      </c>
      <c r="HP88" s="13"/>
      <c r="HQ88" s="13"/>
      <c r="HS88" s="13" t="s">
        <v>5300</v>
      </c>
      <c r="HT88" s="13" t="s">
        <v>2708</v>
      </c>
      <c r="HU88" s="13"/>
      <c r="HV88" s="13"/>
      <c r="HW88" s="13" t="s">
        <v>412</v>
      </c>
      <c r="HX88" s="13"/>
      <c r="HY88" s="13"/>
      <c r="HZ88" s="13"/>
      <c r="IA88" s="13"/>
      <c r="IB88" s="13" t="s">
        <v>2853</v>
      </c>
      <c r="IC88" s="13" t="s">
        <v>5301</v>
      </c>
      <c r="ID88" s="13"/>
      <c r="IE88" s="13"/>
      <c r="IF88" s="13"/>
      <c r="IG88" s="13" t="s">
        <v>5302</v>
      </c>
      <c r="IH88" s="13"/>
      <c r="II88" s="13"/>
      <c r="IJ88" s="13"/>
      <c r="IK88" s="13"/>
      <c r="IL88" s="13"/>
      <c r="IM88" s="13"/>
      <c r="IN88" s="13"/>
      <c r="IO88" s="11" t="s">
        <v>5303</v>
      </c>
      <c r="IP88" s="13"/>
      <c r="IQ88" s="13" t="s">
        <v>5304</v>
      </c>
      <c r="IR88" s="13" t="s">
        <v>516</v>
      </c>
      <c r="IS88" s="13" t="s">
        <v>4101</v>
      </c>
      <c r="IT88" s="13"/>
      <c r="IU88" s="13" t="s">
        <v>5099</v>
      </c>
      <c r="IV88" s="13" t="s">
        <v>5305</v>
      </c>
      <c r="IW88" s="13"/>
      <c r="IX88" s="13"/>
      <c r="IY88" s="13"/>
      <c r="IZ88" s="13"/>
      <c r="JA88" s="13"/>
      <c r="JB88" s="13"/>
      <c r="JC88" s="13"/>
      <c r="JD88" s="13"/>
      <c r="JE88" s="13"/>
      <c r="JF88" s="13"/>
      <c r="JG88" s="13"/>
      <c r="JH88" s="13"/>
      <c r="JI88" s="13"/>
      <c r="JJ88" s="13"/>
      <c r="JK88" s="13"/>
      <c r="JL88" s="13"/>
      <c r="JM88" s="13"/>
      <c r="JN88" s="13"/>
      <c r="JO88" s="13"/>
      <c r="JP88" s="13"/>
      <c r="JQ88" s="13"/>
      <c r="JR88" s="13"/>
      <c r="JS88" s="13"/>
      <c r="JT88" s="13"/>
      <c r="JU88" s="13"/>
      <c r="JV88" s="13"/>
      <c r="JW88" s="13" t="s">
        <v>2873</v>
      </c>
      <c r="JX88" s="13"/>
      <c r="JY88" s="13"/>
      <c r="JZ88" s="11" t="s">
        <v>5306</v>
      </c>
      <c r="KA88" s="13"/>
      <c r="KB88" s="13"/>
      <c r="KC88" s="13"/>
      <c r="KD88" s="13"/>
      <c r="KE88" s="13"/>
      <c r="KF88" s="13" t="s">
        <v>1788</v>
      </c>
      <c r="KG88" s="13"/>
      <c r="KH88" s="13"/>
      <c r="KI88" s="13"/>
      <c r="KJ88" s="13"/>
      <c r="KK88" s="13"/>
      <c r="KL88" s="13"/>
      <c r="KM88" s="13"/>
      <c r="KN88" s="13" t="s">
        <v>5307</v>
      </c>
      <c r="KO88" s="13"/>
      <c r="KP88" s="13"/>
      <c r="KQ88" s="13"/>
      <c r="KR88" s="13"/>
      <c r="KS88" s="13"/>
      <c r="KT88" s="13"/>
      <c r="KU88" s="13"/>
      <c r="KV88" s="11" t="s">
        <v>5308</v>
      </c>
      <c r="KW88" s="13"/>
      <c r="KX88" s="13"/>
      <c r="KY88" s="13"/>
      <c r="KZ88" s="13"/>
      <c r="LA88" s="13"/>
      <c r="LB88" s="13"/>
      <c r="LC88" s="13"/>
      <c r="LD88" s="13" t="s">
        <v>1872</v>
      </c>
      <c r="LE88" s="13"/>
      <c r="LF88" s="13" t="s">
        <v>5309</v>
      </c>
      <c r="LG88" s="13"/>
      <c r="LH88" s="13" t="s">
        <v>5310</v>
      </c>
      <c r="LI88" s="13"/>
      <c r="LJ88" s="13"/>
      <c r="LK88" s="13"/>
      <c r="LL88" s="13"/>
      <c r="LM88" s="13"/>
      <c r="LN88" s="13"/>
      <c r="LO88" s="13"/>
      <c r="LP88" s="13"/>
      <c r="LQ88" s="13" t="s">
        <v>5311</v>
      </c>
      <c r="LR88" s="13"/>
      <c r="LS88" s="13"/>
      <c r="LT88" s="13" t="n">
        <f aca="false">461</f>
        <v>461</v>
      </c>
      <c r="LU88" s="13"/>
      <c r="LV88" s="13"/>
      <c r="LW88" s="13"/>
      <c r="LX88" s="13" t="s">
        <v>5312</v>
      </c>
      <c r="LY88" s="13"/>
      <c r="LZ88" s="13" t="s">
        <v>2143</v>
      </c>
      <c r="MA88" s="13"/>
      <c r="MB88" s="13" t="s">
        <v>5313</v>
      </c>
      <c r="MC88" s="13" t="s">
        <v>5314</v>
      </c>
      <c r="MD88" s="13" t="s">
        <v>5315</v>
      </c>
      <c r="ME88" s="13" t="s">
        <v>5316</v>
      </c>
      <c r="MF88" s="13"/>
      <c r="MH88" s="13" t="s">
        <v>550</v>
      </c>
      <c r="MI88" s="13"/>
      <c r="MJ88" s="13" t="s">
        <v>5317</v>
      </c>
      <c r="MK88" s="13"/>
      <c r="ML88" s="13" t="s">
        <v>5318</v>
      </c>
      <c r="MM88" s="13" t="s">
        <v>2873</v>
      </c>
      <c r="MN88" s="13"/>
      <c r="MO88" s="13"/>
      <c r="MP88" s="13" t="s">
        <v>671</v>
      </c>
      <c r="MQ88" s="13"/>
      <c r="MR88" s="11" t="s">
        <v>5319</v>
      </c>
      <c r="MS88" s="13" t="s">
        <v>1788</v>
      </c>
      <c r="MT88" s="13"/>
      <c r="MU88" s="13"/>
      <c r="MV88" s="13"/>
      <c r="MW88" s="13" t="s">
        <v>5320</v>
      </c>
      <c r="MX88" s="13" t="s">
        <v>611</v>
      </c>
      <c r="MY88" s="13" t="s">
        <v>1757</v>
      </c>
      <c r="MZ88" s="13" t="s">
        <v>5321</v>
      </c>
      <c r="NA88" s="13"/>
      <c r="NB88" s="13"/>
      <c r="NC88" s="13" t="s">
        <v>5322</v>
      </c>
      <c r="ND88" s="13"/>
      <c r="NE88" s="13" t="s">
        <v>5323</v>
      </c>
      <c r="NF88" s="13"/>
      <c r="NG88" s="13"/>
      <c r="NH88" s="13"/>
      <c r="NI88" s="13"/>
      <c r="NJ88" s="11" t="s">
        <v>5324</v>
      </c>
      <c r="NK88" s="13" t="s">
        <v>5325</v>
      </c>
      <c r="NL88" s="13"/>
      <c r="NM88" s="13" t="s">
        <v>5326</v>
      </c>
      <c r="NN88" s="13"/>
      <c r="NO88" s="13"/>
      <c r="NP88" s="13" t="s">
        <v>408</v>
      </c>
      <c r="NQ88" s="13" t="s">
        <v>897</v>
      </c>
      <c r="NR88" s="13"/>
      <c r="NS88" s="13" t="s">
        <v>5327</v>
      </c>
      <c r="NT88" s="13"/>
      <c r="NU88" s="13"/>
      <c r="NV88" s="13"/>
      <c r="NW88" s="13" t="s">
        <v>5328</v>
      </c>
      <c r="NX88" s="13" t="s">
        <v>472</v>
      </c>
      <c r="NY88" s="11" t="s">
        <v>1812</v>
      </c>
      <c r="NZ88" s="13" t="s">
        <v>713</v>
      </c>
      <c r="OA88" s="13"/>
      <c r="OB88" s="13"/>
      <c r="OC88" s="13"/>
      <c r="OD88" s="13"/>
      <c r="OE88" s="13"/>
      <c r="OF88" s="13"/>
      <c r="OG88" s="13"/>
      <c r="OH88" s="13"/>
      <c r="OJ88" s="13"/>
      <c r="OK88" s="13"/>
      <c r="OL88" s="13"/>
      <c r="OM88" s="13"/>
    </row>
    <row r="89" customFormat="false" ht="14.25" hidden="false" customHeight="true" outlineLevel="0" collapsed="false">
      <c r="A89" s="11" t="s">
        <v>5329</v>
      </c>
      <c r="B89" s="13" t="s">
        <v>360</v>
      </c>
      <c r="C89" s="13" t="s">
        <v>5330</v>
      </c>
      <c r="D89" s="13" t="s">
        <v>516</v>
      </c>
      <c r="E89" s="13" t="s">
        <v>5331</v>
      </c>
      <c r="F89" s="11" t="s">
        <v>5332</v>
      </c>
      <c r="G89" s="13"/>
      <c r="H89" s="11" t="s">
        <v>5333</v>
      </c>
      <c r="I89" s="11" t="s">
        <v>5334</v>
      </c>
      <c r="J89" s="13" t="s">
        <v>5335</v>
      </c>
      <c r="K89" s="13"/>
      <c r="L89" s="13" t="s">
        <v>1512</v>
      </c>
      <c r="M89" s="13" t="s">
        <v>5336</v>
      </c>
      <c r="N89" s="12" t="s">
        <v>2408</v>
      </c>
      <c r="O89" s="13"/>
      <c r="P89" s="13"/>
      <c r="R89" s="13"/>
      <c r="S89" s="13"/>
      <c r="T89" s="13" t="s">
        <v>371</v>
      </c>
      <c r="U89" s="13"/>
      <c r="V89" s="13"/>
      <c r="W89" s="13"/>
      <c r="X89" s="13"/>
      <c r="Y89" s="13"/>
      <c r="Z89" s="13"/>
      <c r="AA89" s="13"/>
      <c r="AB89" s="13"/>
      <c r="AC89" s="13"/>
      <c r="AD89" s="13"/>
      <c r="AE89" s="13" t="s">
        <v>5337</v>
      </c>
      <c r="AF89" s="11" t="s">
        <v>5338</v>
      </c>
      <c r="AG89" s="11" t="s">
        <v>5339</v>
      </c>
      <c r="AH89" s="13"/>
      <c r="AI89" s="13" t="s">
        <v>4112</v>
      </c>
      <c r="AJ89" s="13" t="s">
        <v>5340</v>
      </c>
      <c r="AK89" s="13" t="s">
        <v>437</v>
      </c>
      <c r="AL89" s="13" t="s">
        <v>2755</v>
      </c>
      <c r="AM89" s="11" t="s">
        <v>5341</v>
      </c>
      <c r="AN89" s="13"/>
      <c r="AO89" s="13"/>
      <c r="AP89" s="13"/>
      <c r="AQ89" s="13"/>
      <c r="AR89" s="13"/>
      <c r="AS89" s="13"/>
      <c r="AT89" s="13"/>
      <c r="AU89" s="13"/>
      <c r="AV89" s="13"/>
      <c r="AW89" s="13"/>
      <c r="AX89" s="13"/>
      <c r="AY89" s="13" t="s">
        <v>377</v>
      </c>
      <c r="AZ89" s="13" t="s">
        <v>438</v>
      </c>
      <c r="BA89" s="13"/>
      <c r="BB89" s="13" t="s">
        <v>5342</v>
      </c>
      <c r="BD89" s="13"/>
      <c r="BE89" s="13"/>
      <c r="BF89" s="13"/>
      <c r="BG89" s="11" t="s">
        <v>5343</v>
      </c>
      <c r="BH89" s="11" t="s">
        <v>5344</v>
      </c>
      <c r="BI89" s="13"/>
      <c r="BJ89" s="13"/>
      <c r="BK89" s="13" t="s">
        <v>1242</v>
      </c>
      <c r="BL89" s="13"/>
      <c r="BM89" s="13"/>
      <c r="BN89" s="13"/>
      <c r="BO89" s="13"/>
      <c r="BP89" s="13"/>
      <c r="BQ89" s="13" t="s">
        <v>5345</v>
      </c>
      <c r="BR89" s="13" t="s">
        <v>5346</v>
      </c>
      <c r="BS89" s="13" t="s">
        <v>516</v>
      </c>
      <c r="BT89" s="13"/>
      <c r="BU89" s="11" t="s">
        <v>5347</v>
      </c>
      <c r="BV89" s="11" t="s">
        <v>5348</v>
      </c>
      <c r="BW89" s="11" t="s">
        <v>5349</v>
      </c>
      <c r="BX89" s="13" t="s">
        <v>516</v>
      </c>
      <c r="BY89" s="13"/>
      <c r="BZ89" s="13" t="s">
        <v>5350</v>
      </c>
      <c r="CA89" s="13"/>
      <c r="CB89" s="13"/>
      <c r="CC89" s="13"/>
      <c r="CD89" s="13"/>
      <c r="CE89" s="13"/>
      <c r="CF89" s="13" t="s">
        <v>77</v>
      </c>
      <c r="CG89" s="13" t="s">
        <v>5351</v>
      </c>
      <c r="CH89" s="12" t="s">
        <v>5352</v>
      </c>
      <c r="CI89" s="13"/>
      <c r="CJ89" s="13"/>
      <c r="CK89" s="13"/>
      <c r="CL89" s="13"/>
      <c r="CM89" s="13"/>
      <c r="CN89" s="13" t="s">
        <v>5353</v>
      </c>
      <c r="CO89" s="13"/>
      <c r="CP89" s="13"/>
      <c r="CQ89" s="13"/>
      <c r="CR89" s="13"/>
      <c r="CS89" s="13"/>
      <c r="CT89" s="13"/>
      <c r="CU89" s="13"/>
      <c r="CV89" s="13"/>
      <c r="CW89" s="13"/>
      <c r="CY89" s="13"/>
      <c r="CZ89" s="13"/>
      <c r="DA89" s="13"/>
      <c r="DB89" s="11" t="s">
        <v>5354</v>
      </c>
      <c r="DC89" s="13" t="s">
        <v>5355</v>
      </c>
      <c r="DD89" s="13" t="s">
        <v>5335</v>
      </c>
      <c r="DE89" s="13" t="s">
        <v>5356</v>
      </c>
      <c r="DF89" s="13" t="s">
        <v>5357</v>
      </c>
      <c r="DG89" s="13" t="s">
        <v>5358</v>
      </c>
      <c r="DH89" s="13"/>
      <c r="DI89" s="13"/>
      <c r="DJ89" s="13"/>
      <c r="DK89" s="13"/>
      <c r="DL89" s="13"/>
      <c r="DM89" s="13"/>
      <c r="DN89" s="13"/>
      <c r="DO89" s="13"/>
      <c r="DP89" s="13"/>
      <c r="DQ89" s="13"/>
      <c r="DR89" s="13"/>
      <c r="DS89" s="13"/>
      <c r="DT89" s="13"/>
      <c r="DU89" s="13"/>
      <c r="DV89" s="13"/>
      <c r="DW89" s="13"/>
      <c r="DX89" s="13"/>
      <c r="DY89" s="13"/>
      <c r="DZ89" s="13"/>
      <c r="EA89" s="13"/>
      <c r="EB89" s="13"/>
      <c r="EC89" s="13"/>
      <c r="ED89" s="13"/>
      <c r="EE89" s="13"/>
      <c r="EF89" s="13"/>
      <c r="EG89" s="13"/>
      <c r="EH89" s="13"/>
      <c r="EI89" s="13"/>
      <c r="EJ89" s="13"/>
      <c r="EK89" s="13"/>
      <c r="EL89" s="13"/>
      <c r="EM89" s="13" t="s">
        <v>803</v>
      </c>
      <c r="EN89" s="13" t="s">
        <v>400</v>
      </c>
      <c r="EO89" s="13"/>
      <c r="EP89" s="13"/>
      <c r="EQ89" s="13"/>
      <c r="ER89" s="13"/>
      <c r="ES89" s="11" t="s">
        <v>5359</v>
      </c>
      <c r="ET89" s="13"/>
      <c r="EU89" s="13"/>
      <c r="EV89" s="12" t="s">
        <v>5360</v>
      </c>
      <c r="EW89" s="13"/>
      <c r="EX89" s="11" t="s">
        <v>5361</v>
      </c>
      <c r="EY89" s="13" t="s">
        <v>5362</v>
      </c>
      <c r="EZ89" s="13" t="s">
        <v>5335</v>
      </c>
      <c r="FA89" s="13"/>
      <c r="FB89" s="13"/>
      <c r="FC89" s="11" t="s">
        <v>5363</v>
      </c>
      <c r="FD89" s="11" t="s">
        <v>5364</v>
      </c>
      <c r="FE89" s="13" t="s">
        <v>5335</v>
      </c>
      <c r="FF89" s="11" t="s">
        <v>5365</v>
      </c>
      <c r="FG89" s="13"/>
      <c r="FH89" s="13" t="s">
        <v>403</v>
      </c>
      <c r="FJ89" s="13" t="s">
        <v>5366</v>
      </c>
      <c r="FK89" s="13" t="s">
        <v>65</v>
      </c>
      <c r="FL89" s="11" t="s">
        <v>5367</v>
      </c>
      <c r="FM89" s="13" t="s">
        <v>4289</v>
      </c>
      <c r="FN89" s="13"/>
      <c r="FO89" s="13" t="s">
        <v>5368</v>
      </c>
      <c r="FP89" s="11" t="s">
        <v>5369</v>
      </c>
      <c r="FQ89" s="13" t="s">
        <v>5370</v>
      </c>
      <c r="FR89" s="13"/>
      <c r="FS89" s="11" t="s">
        <v>5371</v>
      </c>
      <c r="FT89" s="11" t="s">
        <v>5372</v>
      </c>
      <c r="FU89" s="13"/>
      <c r="FV89" s="13" t="s">
        <v>5373</v>
      </c>
      <c r="FW89" s="13"/>
      <c r="FX89" s="13" t="s">
        <v>5374</v>
      </c>
      <c r="FY89" s="13" t="s">
        <v>5375</v>
      </c>
      <c r="FZ89" s="13" t="s">
        <v>5376</v>
      </c>
      <c r="GA89" s="13" t="s">
        <v>614</v>
      </c>
      <c r="GB89" s="13" t="s">
        <v>5377</v>
      </c>
      <c r="GC89" s="13" t="s">
        <v>5378</v>
      </c>
      <c r="GD89" s="13"/>
      <c r="GE89" s="13" t="s">
        <v>5379</v>
      </c>
      <c r="GF89" s="13" t="s">
        <v>5380</v>
      </c>
      <c r="GG89" s="13" t="s">
        <v>5381</v>
      </c>
      <c r="GH89" s="13" t="s">
        <v>5382</v>
      </c>
      <c r="GI89" s="13"/>
      <c r="GJ89" s="13" t="s">
        <v>5383</v>
      </c>
      <c r="GK89" s="11" t="s">
        <v>5384</v>
      </c>
      <c r="GL89" s="13" t="s">
        <v>456</v>
      </c>
      <c r="GM89" s="13" t="s">
        <v>5385</v>
      </c>
      <c r="GN89" s="13"/>
      <c r="GO89" s="13" t="s">
        <v>5386</v>
      </c>
      <c r="GP89" s="13" t="s">
        <v>408</v>
      </c>
      <c r="GQ89" s="13" t="s">
        <v>639</v>
      </c>
      <c r="GR89" s="13"/>
      <c r="GS89" s="13" t="s">
        <v>5387</v>
      </c>
      <c r="GT89" s="11" t="s">
        <v>5388</v>
      </c>
      <c r="GU89" s="13" t="s">
        <v>5389</v>
      </c>
      <c r="GV89" s="13" t="s">
        <v>5390</v>
      </c>
      <c r="GW89" s="13" t="s">
        <v>5391</v>
      </c>
      <c r="GX89" s="13" t="s">
        <v>5392</v>
      </c>
      <c r="GY89" s="13"/>
      <c r="GZ89" s="13" t="s">
        <v>5393</v>
      </c>
      <c r="HA89" s="13" t="s">
        <v>5394</v>
      </c>
      <c r="HB89" s="11" t="s">
        <v>5395</v>
      </c>
      <c r="HC89" s="13" t="s">
        <v>5396</v>
      </c>
      <c r="HD89" s="13"/>
      <c r="HE89" s="13" t="s">
        <v>5397</v>
      </c>
      <c r="HF89" s="13" t="n">
        <f aca="false">5422</f>
        <v>5422</v>
      </c>
      <c r="HG89" s="11" t="s">
        <v>5398</v>
      </c>
      <c r="HH89" s="11" t="s">
        <v>5399</v>
      </c>
      <c r="HI89" s="13" t="s">
        <v>5400</v>
      </c>
      <c r="HJ89" s="13" t="s">
        <v>4930</v>
      </c>
      <c r="HK89" s="13"/>
      <c r="HL89" s="13" t="s">
        <v>5401</v>
      </c>
      <c r="HM89" s="13" t="s">
        <v>5402</v>
      </c>
      <c r="HN89" s="13" t="s">
        <v>811</v>
      </c>
      <c r="HO89" s="13" t="s">
        <v>5403</v>
      </c>
      <c r="HP89" s="13"/>
      <c r="HQ89" s="13" t="s">
        <v>5404</v>
      </c>
      <c r="HS89" s="11" t="s">
        <v>5405</v>
      </c>
      <c r="HT89" s="13" t="s">
        <v>5406</v>
      </c>
      <c r="HU89" s="13" t="s">
        <v>1082</v>
      </c>
      <c r="HV89" s="13" t="s">
        <v>919</v>
      </c>
      <c r="HW89" s="13" t="s">
        <v>412</v>
      </c>
      <c r="HX89" s="13" t="s">
        <v>5407</v>
      </c>
      <c r="HY89" s="13" t="s">
        <v>458</v>
      </c>
      <c r="HZ89" s="13" t="s">
        <v>742</v>
      </c>
      <c r="IA89" s="13" t="s">
        <v>5408</v>
      </c>
      <c r="IB89" s="13"/>
      <c r="IC89" s="13" t="s">
        <v>5409</v>
      </c>
      <c r="ID89" s="13" t="s">
        <v>5410</v>
      </c>
      <c r="IE89" s="13" t="s">
        <v>833</v>
      </c>
      <c r="IF89" s="13"/>
      <c r="IG89" s="13" t="s">
        <v>5411</v>
      </c>
      <c r="IH89" s="13" t="s">
        <v>5412</v>
      </c>
      <c r="II89" s="13"/>
      <c r="IJ89" s="13" t="s">
        <v>5413</v>
      </c>
      <c r="IK89" s="13" t="s">
        <v>1223</v>
      </c>
      <c r="IL89" s="11" t="s">
        <v>5414</v>
      </c>
      <c r="IM89" s="13" t="s">
        <v>5415</v>
      </c>
      <c r="IN89" s="13" t="s">
        <v>5416</v>
      </c>
      <c r="IO89" s="11" t="s">
        <v>5417</v>
      </c>
      <c r="IP89" s="13" t="s">
        <v>2130</v>
      </c>
      <c r="IQ89" s="13" t="s">
        <v>5418</v>
      </c>
      <c r="IR89" s="13" t="s">
        <v>5419</v>
      </c>
      <c r="IS89" s="13" t="s">
        <v>5420</v>
      </c>
      <c r="IT89" s="13" t="s">
        <v>5421</v>
      </c>
      <c r="IU89" s="13" t="s">
        <v>5422</v>
      </c>
      <c r="IV89" s="13" t="s">
        <v>2138</v>
      </c>
      <c r="IW89" s="13" t="s">
        <v>5423</v>
      </c>
      <c r="IX89" s="13" t="s">
        <v>5424</v>
      </c>
      <c r="IY89" s="13" t="s">
        <v>5425</v>
      </c>
      <c r="IZ89" s="13" t="s">
        <v>5426</v>
      </c>
      <c r="JA89" s="13" t="s">
        <v>5427</v>
      </c>
      <c r="JB89" s="13" t="s">
        <v>5428</v>
      </c>
      <c r="JC89" s="13" t="s">
        <v>5154</v>
      </c>
      <c r="JD89" s="13"/>
      <c r="JE89" s="13" t="s">
        <v>5429</v>
      </c>
      <c r="JF89" s="13" t="s">
        <v>5430</v>
      </c>
      <c r="JG89" s="13" t="s">
        <v>5431</v>
      </c>
      <c r="JH89" s="13" t="s">
        <v>5432</v>
      </c>
      <c r="JI89" s="13" t="s">
        <v>5433</v>
      </c>
      <c r="JJ89" s="13" t="s">
        <v>5434</v>
      </c>
      <c r="JK89" s="13" t="s">
        <v>2151</v>
      </c>
      <c r="JL89" s="13" t="s">
        <v>5435</v>
      </c>
      <c r="JM89" s="12" t="s">
        <v>5436</v>
      </c>
      <c r="JN89" s="11" t="s">
        <v>5437</v>
      </c>
      <c r="JO89" s="13" t="s">
        <v>5438</v>
      </c>
      <c r="JP89" s="13" t="s">
        <v>5439</v>
      </c>
      <c r="JQ89" s="13" t="s">
        <v>5440</v>
      </c>
      <c r="JR89" s="13" t="s">
        <v>5441</v>
      </c>
      <c r="JS89" s="13" t="e">
        <f aca="false">5.2.</f>
        <v>#NAME?</v>
      </c>
      <c r="JT89" s="13"/>
      <c r="JU89" s="11" t="s">
        <v>5442</v>
      </c>
      <c r="JV89" s="13"/>
      <c r="JW89" s="13" t="s">
        <v>2009</v>
      </c>
      <c r="JX89" s="13"/>
      <c r="JY89" s="13" t="s">
        <v>5443</v>
      </c>
      <c r="JZ89" s="13" t="s">
        <v>78</v>
      </c>
      <c r="KA89" s="13"/>
      <c r="KB89" s="13" t="s">
        <v>3380</v>
      </c>
      <c r="KC89" s="13"/>
      <c r="KD89" s="13" t="s">
        <v>5444</v>
      </c>
      <c r="KE89" s="13"/>
      <c r="KF89" s="13" t="s">
        <v>5445</v>
      </c>
      <c r="KG89" s="13"/>
      <c r="KH89" s="11" t="s">
        <v>5446</v>
      </c>
      <c r="KI89" s="13"/>
      <c r="KJ89" s="13"/>
      <c r="KK89" s="13"/>
      <c r="KL89" s="13" t="s">
        <v>4990</v>
      </c>
      <c r="KM89" s="13"/>
      <c r="KN89" s="13" t="s">
        <v>5447</v>
      </c>
      <c r="KO89" s="13"/>
      <c r="KP89" s="13" t="s">
        <v>5448</v>
      </c>
      <c r="KQ89" s="13"/>
      <c r="KR89" s="13" t="s">
        <v>5449</v>
      </c>
      <c r="KS89" s="13"/>
      <c r="KT89" s="13" t="s">
        <v>5450</v>
      </c>
      <c r="KU89" s="13"/>
      <c r="KV89" s="13"/>
      <c r="KW89" s="13"/>
      <c r="KX89" s="13" t="s">
        <v>5450</v>
      </c>
      <c r="KY89" s="13"/>
      <c r="KZ89" s="13"/>
      <c r="LA89" s="13"/>
      <c r="LB89" s="13" t="s">
        <v>2668</v>
      </c>
      <c r="LC89" s="13"/>
      <c r="LD89" s="13"/>
      <c r="LE89" s="13"/>
      <c r="LF89" s="13"/>
      <c r="LG89" s="13"/>
      <c r="LH89" s="13" t="s">
        <v>2842</v>
      </c>
      <c r="LI89" s="13"/>
      <c r="LJ89" s="13"/>
      <c r="LK89" s="13"/>
      <c r="LL89" s="11" t="s">
        <v>5451</v>
      </c>
      <c r="LM89" s="13"/>
      <c r="LN89" s="13" t="s">
        <v>5452</v>
      </c>
      <c r="LO89" s="13" t="s">
        <v>5453</v>
      </c>
      <c r="LP89" s="11" t="s">
        <v>5454</v>
      </c>
      <c r="LQ89" s="13" t="s">
        <v>5455</v>
      </c>
      <c r="LR89" s="13" t="s">
        <v>5456</v>
      </c>
      <c r="LS89" s="13" t="s">
        <v>2706</v>
      </c>
      <c r="LT89" s="13" t="s">
        <v>5457</v>
      </c>
      <c r="LU89" s="13" t="s">
        <v>5458</v>
      </c>
      <c r="LV89" s="13" t="s">
        <v>798</v>
      </c>
      <c r="LW89" s="12" t="s">
        <v>4841</v>
      </c>
      <c r="LX89" s="13"/>
      <c r="LY89" s="13" t="s">
        <v>5459</v>
      </c>
      <c r="LZ89" s="13" t="s">
        <v>5460</v>
      </c>
      <c r="MA89" s="13"/>
      <c r="MB89" s="13" t="s">
        <v>5461</v>
      </c>
      <c r="MC89" s="11" t="s">
        <v>5462</v>
      </c>
      <c r="MD89" s="13" t="s">
        <v>5463</v>
      </c>
      <c r="ME89" s="13" t="s">
        <v>5464</v>
      </c>
      <c r="MF89" s="13"/>
      <c r="MH89" s="11" t="s">
        <v>5465</v>
      </c>
      <c r="MI89" s="13"/>
      <c r="MJ89" s="13" t="s">
        <v>2218</v>
      </c>
      <c r="MK89" s="13" t="s">
        <v>518</v>
      </c>
      <c r="ML89" s="11" t="s">
        <v>5466</v>
      </c>
      <c r="MM89" s="13" t="s">
        <v>5467</v>
      </c>
      <c r="MN89" s="13"/>
      <c r="MO89" s="13" t="s">
        <v>1505</v>
      </c>
      <c r="MP89" s="13"/>
      <c r="MQ89" s="13" t="s">
        <v>5468</v>
      </c>
      <c r="MR89" s="11" t="s">
        <v>5469</v>
      </c>
      <c r="MS89" s="11" t="s">
        <v>5470</v>
      </c>
      <c r="MT89" s="12" t="s">
        <v>5471</v>
      </c>
      <c r="MU89" s="13" t="s">
        <v>5472</v>
      </c>
      <c r="MV89" s="13"/>
      <c r="MW89" s="13" t="s">
        <v>5473</v>
      </c>
      <c r="MX89" s="13" t="s">
        <v>5474</v>
      </c>
      <c r="MY89" s="13" t="s">
        <v>545</v>
      </c>
      <c r="MZ89" s="11" t="s">
        <v>5475</v>
      </c>
      <c r="NA89" s="11" t="s">
        <v>5476</v>
      </c>
      <c r="NB89" s="13"/>
      <c r="NC89" s="13" t="s">
        <v>5477</v>
      </c>
      <c r="ND89" s="13"/>
      <c r="NE89" s="11" t="s">
        <v>5478</v>
      </c>
      <c r="NF89" s="13" t="s">
        <v>5479</v>
      </c>
      <c r="NG89" s="13"/>
      <c r="NH89" s="13" t="s">
        <v>472</v>
      </c>
      <c r="NI89" s="13" t="s">
        <v>774</v>
      </c>
      <c r="NJ89" s="13" t="s">
        <v>407</v>
      </c>
      <c r="NK89" s="13" t="s">
        <v>516</v>
      </c>
      <c r="NL89" s="13"/>
      <c r="NM89" s="13"/>
      <c r="NN89" s="13"/>
      <c r="NO89" s="13"/>
      <c r="NP89" s="11" t="s">
        <v>5480</v>
      </c>
      <c r="NQ89" s="13" t="s">
        <v>3158</v>
      </c>
      <c r="NR89" s="13"/>
      <c r="NS89" s="13"/>
      <c r="NT89" s="13"/>
      <c r="NU89" s="13"/>
      <c r="NV89" s="13" t="s">
        <v>5481</v>
      </c>
      <c r="NW89" s="13" t="s">
        <v>553</v>
      </c>
      <c r="NX89" s="11" t="s">
        <v>5482</v>
      </c>
      <c r="NY89" s="13" t="s">
        <v>5483</v>
      </c>
      <c r="NZ89" s="13" t="s">
        <v>5484</v>
      </c>
      <c r="OA89" s="13" t="s">
        <v>5481</v>
      </c>
      <c r="OB89" s="13" t="s">
        <v>5485</v>
      </c>
      <c r="OC89" s="13" t="s">
        <v>5486</v>
      </c>
      <c r="OD89" s="13" t="s">
        <v>5487</v>
      </c>
      <c r="OE89" s="13" t="s">
        <v>712</v>
      </c>
      <c r="OF89" s="13" t="s">
        <v>5488</v>
      </c>
      <c r="OG89" s="13"/>
      <c r="OH89" s="11" t="s">
        <v>5489</v>
      </c>
      <c r="OJ89" s="11" t="s">
        <v>5490</v>
      </c>
      <c r="OK89" s="13"/>
      <c r="OL89" s="13"/>
      <c r="OM89" s="13"/>
    </row>
    <row r="90" customFormat="false" ht="14.25" hidden="false" customHeight="true" outlineLevel="0" collapsed="false">
      <c r="A90" s="11" t="s">
        <v>5491</v>
      </c>
      <c r="B90" s="13" t="s">
        <v>360</v>
      </c>
      <c r="C90" s="13" t="s">
        <v>5492</v>
      </c>
      <c r="D90" s="13" t="s">
        <v>5493</v>
      </c>
      <c r="E90" s="13" t="s">
        <v>5494</v>
      </c>
      <c r="F90" s="13" t="s">
        <v>360</v>
      </c>
      <c r="G90" s="13"/>
      <c r="H90" s="11" t="s">
        <v>5495</v>
      </c>
      <c r="I90" s="11" t="s">
        <v>5496</v>
      </c>
      <c r="J90" s="13" t="s">
        <v>5497</v>
      </c>
      <c r="K90" s="13"/>
      <c r="L90" s="13" t="s">
        <v>2630</v>
      </c>
      <c r="M90" s="13"/>
      <c r="N90" s="13" t="s">
        <v>598</v>
      </c>
      <c r="O90" s="13" t="s">
        <v>5498</v>
      </c>
      <c r="P90" s="13" t="s">
        <v>5499</v>
      </c>
      <c r="R90" s="13" t="s">
        <v>458</v>
      </c>
      <c r="S90" s="13"/>
      <c r="T90" s="13" t="s">
        <v>371</v>
      </c>
      <c r="U90" s="13"/>
      <c r="V90" s="13"/>
      <c r="W90" s="13"/>
      <c r="X90" s="13"/>
      <c r="Y90" s="13"/>
      <c r="Z90" s="13" t="s">
        <v>370</v>
      </c>
      <c r="AA90" s="13"/>
      <c r="AB90" s="13"/>
      <c r="AC90" s="13"/>
      <c r="AD90" s="13"/>
      <c r="AE90" s="13" t="s">
        <v>5500</v>
      </c>
      <c r="AF90" s="11" t="s">
        <v>5501</v>
      </c>
      <c r="AG90" s="11" t="s">
        <v>3997</v>
      </c>
      <c r="AH90" s="13"/>
      <c r="AI90" s="13" t="s">
        <v>375</v>
      </c>
      <c r="AJ90" s="13" t="s">
        <v>376</v>
      </c>
      <c r="AK90" s="13" t="s">
        <v>437</v>
      </c>
      <c r="AL90" s="13" t="s">
        <v>4310</v>
      </c>
      <c r="AM90" s="11" t="s">
        <v>5502</v>
      </c>
      <c r="AN90" s="13" t="s">
        <v>5503</v>
      </c>
      <c r="AO90" s="11" t="s">
        <v>5504</v>
      </c>
      <c r="AP90" s="13"/>
      <c r="AQ90" s="13"/>
      <c r="AR90" s="13"/>
      <c r="AS90" s="13"/>
      <c r="AT90" s="11" t="s">
        <v>5505</v>
      </c>
      <c r="AU90" s="11" t="s">
        <v>3997</v>
      </c>
      <c r="AV90" s="13"/>
      <c r="AW90" s="13" t="s">
        <v>375</v>
      </c>
      <c r="AX90" s="13"/>
      <c r="AY90" s="13" t="s">
        <v>437</v>
      </c>
      <c r="AZ90" s="13" t="s">
        <v>527</v>
      </c>
      <c r="BA90" s="13" t="s">
        <v>5506</v>
      </c>
      <c r="BB90" s="13" t="s">
        <v>5507</v>
      </c>
      <c r="BD90" s="13"/>
      <c r="BE90" s="13"/>
      <c r="BF90" s="13"/>
      <c r="BG90" s="13" t="s">
        <v>5497</v>
      </c>
      <c r="BH90" s="11" t="s">
        <v>5508</v>
      </c>
      <c r="BI90" s="13"/>
      <c r="BJ90" s="13"/>
      <c r="BK90" s="13" t="s">
        <v>1435</v>
      </c>
      <c r="BL90" s="13"/>
      <c r="BM90" s="13"/>
      <c r="BN90" s="13"/>
      <c r="BO90" s="13"/>
      <c r="BP90" s="13"/>
      <c r="BQ90" s="13" t="s">
        <v>5509</v>
      </c>
      <c r="BR90" s="11" t="s">
        <v>5510</v>
      </c>
      <c r="BS90" s="13" t="s">
        <v>5511</v>
      </c>
      <c r="BT90" s="13"/>
      <c r="BU90" s="13" t="s">
        <v>5512</v>
      </c>
      <c r="BV90" s="11" t="s">
        <v>5513</v>
      </c>
      <c r="BW90" s="11" t="s">
        <v>5514</v>
      </c>
      <c r="BX90" s="13"/>
      <c r="BY90" s="13"/>
      <c r="BZ90" s="13"/>
      <c r="CA90" s="13"/>
      <c r="CB90" s="13" t="s">
        <v>566</v>
      </c>
      <c r="CC90" s="13"/>
      <c r="CD90" s="13"/>
      <c r="CE90" s="13"/>
      <c r="CF90" s="13" t="s">
        <v>77</v>
      </c>
      <c r="CG90" s="13" t="s">
        <v>807</v>
      </c>
      <c r="CH90" s="13" t="s">
        <v>811</v>
      </c>
      <c r="CI90" s="13" t="s">
        <v>516</v>
      </c>
      <c r="CJ90" s="13" t="s">
        <v>5515</v>
      </c>
      <c r="CK90" s="13"/>
      <c r="CL90" s="13"/>
      <c r="CM90" s="13" t="s">
        <v>807</v>
      </c>
      <c r="CN90" s="13" t="s">
        <v>2603</v>
      </c>
      <c r="CO90" s="13"/>
      <c r="CP90" s="13" t="s">
        <v>5516</v>
      </c>
      <c r="CQ90" s="13" t="s">
        <v>516</v>
      </c>
      <c r="CR90" s="13"/>
      <c r="CS90" s="13"/>
      <c r="CT90" s="13"/>
      <c r="CU90" s="13"/>
      <c r="CV90" s="13"/>
      <c r="CW90" s="13"/>
      <c r="CY90" s="13"/>
      <c r="CZ90" s="13"/>
      <c r="DA90" s="13"/>
      <c r="DB90" s="11" t="s">
        <v>5517</v>
      </c>
      <c r="DC90" s="13" t="s">
        <v>5518</v>
      </c>
      <c r="DD90" s="13" t="s">
        <v>5497</v>
      </c>
      <c r="DE90" s="13" t="s">
        <v>5519</v>
      </c>
      <c r="DF90" s="13" t="s">
        <v>5520</v>
      </c>
      <c r="DG90" s="13" t="s">
        <v>5497</v>
      </c>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1" t="s">
        <v>449</v>
      </c>
      <c r="EN90" s="13" t="s">
        <v>400</v>
      </c>
      <c r="EO90" s="13"/>
      <c r="EP90" s="13"/>
      <c r="EQ90" s="13"/>
      <c r="ER90" s="13"/>
      <c r="ES90" s="11" t="s">
        <v>5521</v>
      </c>
      <c r="ET90" s="13"/>
      <c r="EU90" s="13"/>
      <c r="EV90" s="13"/>
      <c r="EW90" s="13"/>
      <c r="EX90" s="13" t="s">
        <v>5522</v>
      </c>
      <c r="EY90" s="13" t="s">
        <v>5523</v>
      </c>
      <c r="EZ90" s="13" t="s">
        <v>5497</v>
      </c>
      <c r="FA90" s="13"/>
      <c r="FB90" s="13"/>
      <c r="FC90" s="11" t="s">
        <v>5524</v>
      </c>
      <c r="FD90" s="13" t="s">
        <v>5525</v>
      </c>
      <c r="FE90" s="13" t="s">
        <v>5497</v>
      </c>
      <c r="FF90" s="11" t="s">
        <v>5526</v>
      </c>
      <c r="FG90" s="13"/>
      <c r="FH90" s="13" t="s">
        <v>403</v>
      </c>
      <c r="FJ90" s="13" t="s">
        <v>5527</v>
      </c>
      <c r="FK90" s="13"/>
      <c r="FL90" s="13"/>
      <c r="FM90" s="13" t="s">
        <v>5528</v>
      </c>
      <c r="FN90" s="13"/>
      <c r="FO90" s="13" t="s">
        <v>5529</v>
      </c>
      <c r="FP90" s="13" t="s">
        <v>5530</v>
      </c>
      <c r="FQ90" s="13" t="s">
        <v>5531</v>
      </c>
      <c r="FR90" s="13"/>
      <c r="FS90" s="13" t="s">
        <v>950</v>
      </c>
      <c r="FT90" s="13" t="s">
        <v>5532</v>
      </c>
      <c r="FU90" s="13"/>
      <c r="FV90" s="13" t="s">
        <v>5533</v>
      </c>
      <c r="FW90" s="13" t="s">
        <v>516</v>
      </c>
      <c r="FX90" s="13" t="s">
        <v>5534</v>
      </c>
      <c r="FY90" s="13" t="e">
        <f aca="false">36 37</f>
        <v>#VALUE!</v>
      </c>
      <c r="FZ90" s="13" t="s">
        <v>5535</v>
      </c>
      <c r="GA90" s="13" t="s">
        <v>407</v>
      </c>
      <c r="GB90" s="13" t="s">
        <v>5536</v>
      </c>
      <c r="GC90" s="13" t="s">
        <v>5537</v>
      </c>
      <c r="GD90" s="13"/>
      <c r="GE90" s="13" t="s">
        <v>3963</v>
      </c>
      <c r="GF90" s="13"/>
      <c r="GG90" s="11" t="s">
        <v>5538</v>
      </c>
      <c r="GH90" s="13" t="s">
        <v>897</v>
      </c>
      <c r="GI90" s="13"/>
      <c r="GJ90" s="13" t="s">
        <v>5539</v>
      </c>
      <c r="GK90" s="13" t="s">
        <v>5540</v>
      </c>
      <c r="GL90" s="13" t="s">
        <v>456</v>
      </c>
      <c r="GM90" s="13" t="s">
        <v>5541</v>
      </c>
      <c r="GN90" s="13"/>
      <c r="GO90" s="13" t="s">
        <v>5542</v>
      </c>
      <c r="GP90" s="11" t="s">
        <v>5543</v>
      </c>
      <c r="GQ90" s="13" t="s">
        <v>839</v>
      </c>
      <c r="GR90" s="13" t="s">
        <v>5544</v>
      </c>
      <c r="GS90" s="13" t="s">
        <v>5545</v>
      </c>
      <c r="GT90" s="13" t="s">
        <v>5546</v>
      </c>
      <c r="GU90" s="13"/>
      <c r="GV90" s="11" t="s">
        <v>5547</v>
      </c>
      <c r="GW90" s="13" t="s">
        <v>5548</v>
      </c>
      <c r="GX90" s="13" t="s">
        <v>5549</v>
      </c>
      <c r="GY90" s="13"/>
      <c r="GZ90" s="13" t="s">
        <v>409</v>
      </c>
      <c r="HA90" s="13" t="s">
        <v>5550</v>
      </c>
      <c r="HB90" s="13"/>
      <c r="HC90" s="13" t="s">
        <v>5551</v>
      </c>
      <c r="HD90" s="13"/>
      <c r="HE90" s="13" t="s">
        <v>5552</v>
      </c>
      <c r="HF90" s="13" t="n">
        <f aca="false">3838</f>
        <v>3838</v>
      </c>
      <c r="HG90" s="13" t="s">
        <v>5553</v>
      </c>
      <c r="HH90" s="11" t="s">
        <v>5554</v>
      </c>
      <c r="HI90" s="13" t="s">
        <v>1810</v>
      </c>
      <c r="HJ90" s="13" t="s">
        <v>958</v>
      </c>
      <c r="HK90" s="13" t="s">
        <v>1114</v>
      </c>
      <c r="HL90" s="13" t="s">
        <v>5555</v>
      </c>
      <c r="HM90" s="13"/>
      <c r="HN90" s="13" t="s">
        <v>458</v>
      </c>
      <c r="HO90" s="13" t="s">
        <v>1750</v>
      </c>
      <c r="HP90" s="13"/>
      <c r="HQ90" s="13" t="s">
        <v>5556</v>
      </c>
      <c r="HS90" s="12" t="s">
        <v>5557</v>
      </c>
      <c r="HT90" s="13" t="s">
        <v>5558</v>
      </c>
      <c r="HU90" s="13"/>
      <c r="HV90" s="13" t="n">
        <f aca="false">1901</f>
        <v>1901</v>
      </c>
      <c r="HW90" s="13" t="s">
        <v>412</v>
      </c>
      <c r="HX90" s="13" t="s">
        <v>5559</v>
      </c>
      <c r="HY90" s="13"/>
      <c r="HZ90" s="13" t="s">
        <v>5560</v>
      </c>
      <c r="IA90" s="13" t="s">
        <v>5561</v>
      </c>
      <c r="IB90" s="13"/>
      <c r="IC90" s="13" t="s">
        <v>5562</v>
      </c>
      <c r="ID90" s="11" t="s">
        <v>5563</v>
      </c>
      <c r="IE90" s="13" t="s">
        <v>5564</v>
      </c>
      <c r="IF90" s="13"/>
      <c r="IG90" s="13"/>
      <c r="IH90" s="13" t="s">
        <v>5565</v>
      </c>
      <c r="II90" s="13"/>
      <c r="IJ90" s="13" t="e">
        <f aca="false">/4 /2</f>
        <v>#VALUE!</v>
      </c>
      <c r="IK90" s="13"/>
      <c r="IL90" s="13" t="s">
        <v>5566</v>
      </c>
      <c r="IM90" s="13" t="s">
        <v>618</v>
      </c>
      <c r="IN90" s="13"/>
      <c r="IO90" s="13" t="s">
        <v>1810</v>
      </c>
      <c r="IP90" s="13" t="s">
        <v>5567</v>
      </c>
      <c r="IQ90" s="13" t="s">
        <v>5568</v>
      </c>
      <c r="IR90" s="13" t="s">
        <v>516</v>
      </c>
      <c r="IS90" s="13" t="s">
        <v>5569</v>
      </c>
      <c r="IT90" s="13" t="s">
        <v>4169</v>
      </c>
      <c r="IU90" s="13" t="s">
        <v>5570</v>
      </c>
      <c r="IV90" s="13" t="s">
        <v>1751</v>
      </c>
      <c r="IW90" s="13" t="s">
        <v>5571</v>
      </c>
      <c r="IX90" s="13" t="s">
        <v>5572</v>
      </c>
      <c r="IY90" s="13" t="s">
        <v>545</v>
      </c>
      <c r="IZ90" s="13" t="s">
        <v>2712</v>
      </c>
      <c r="JA90" s="13" t="s">
        <v>5573</v>
      </c>
      <c r="JB90" s="13" t="s">
        <v>5574</v>
      </c>
      <c r="JC90" s="13" t="s">
        <v>5575</v>
      </c>
      <c r="JD90" s="13"/>
      <c r="JE90" s="13"/>
      <c r="JF90" s="13" t="s">
        <v>2928</v>
      </c>
      <c r="JG90" s="13" t="s">
        <v>5576</v>
      </c>
      <c r="JH90" s="13" t="s">
        <v>5577</v>
      </c>
      <c r="JI90" s="13"/>
      <c r="JJ90" s="13" t="s">
        <v>5578</v>
      </c>
      <c r="JK90" s="13" t="s">
        <v>5579</v>
      </c>
      <c r="JL90" s="13" t="s">
        <v>5580</v>
      </c>
      <c r="JM90" s="13" t="s">
        <v>5581</v>
      </c>
      <c r="JN90" s="13" t="s">
        <v>4121</v>
      </c>
      <c r="JO90" s="13"/>
      <c r="JP90" s="12" t="s">
        <v>5582</v>
      </c>
      <c r="JQ90" s="13" t="s">
        <v>5583</v>
      </c>
      <c r="JR90" s="13" t="s">
        <v>1534</v>
      </c>
      <c r="JS90" s="13" t="s">
        <v>5584</v>
      </c>
      <c r="JT90" s="13"/>
      <c r="JU90" s="13" t="s">
        <v>3324</v>
      </c>
      <c r="JV90" s="13"/>
      <c r="JW90" s="12" t="s">
        <v>5585</v>
      </c>
      <c r="JX90" s="13"/>
      <c r="JY90" s="11" t="s">
        <v>5586</v>
      </c>
      <c r="JZ90" s="11" t="s">
        <v>5587</v>
      </c>
      <c r="KA90" s="13"/>
      <c r="KB90" s="13" t="s">
        <v>1935</v>
      </c>
      <c r="KC90" s="13"/>
      <c r="KD90" s="13" t="s">
        <v>5588</v>
      </c>
      <c r="KE90" s="13"/>
      <c r="KF90" s="11" t="s">
        <v>5589</v>
      </c>
      <c r="KG90" s="13"/>
      <c r="KH90" s="13" t="s">
        <v>5590</v>
      </c>
      <c r="KI90" s="13"/>
      <c r="KJ90" s="13"/>
      <c r="KK90" s="13"/>
      <c r="KL90" s="11" t="s">
        <v>5591</v>
      </c>
      <c r="KM90" s="13"/>
      <c r="KN90" s="12" t="s">
        <v>5592</v>
      </c>
      <c r="KO90" s="13"/>
      <c r="KP90" s="13" t="s">
        <v>897</v>
      </c>
      <c r="KQ90" s="13"/>
      <c r="KR90" s="13" t="n">
        <f aca="false">243</f>
        <v>243</v>
      </c>
      <c r="KS90" s="13"/>
      <c r="KT90" s="13" t="s">
        <v>5593</v>
      </c>
      <c r="KU90" s="13"/>
      <c r="KV90" s="13"/>
      <c r="KW90" s="13"/>
      <c r="KX90" s="13" t="s">
        <v>370</v>
      </c>
      <c r="KY90" s="13"/>
      <c r="KZ90" s="12" t="s">
        <v>5594</v>
      </c>
      <c r="LA90" s="13"/>
      <c r="LB90" s="13"/>
      <c r="LC90" s="13"/>
      <c r="LD90" s="13" t="s">
        <v>5595</v>
      </c>
      <c r="LE90" s="13"/>
      <c r="LF90" s="13" t="s">
        <v>1212</v>
      </c>
      <c r="LG90" s="13"/>
      <c r="LH90" s="13" t="s">
        <v>5596</v>
      </c>
      <c r="LI90" s="13"/>
      <c r="LJ90" s="13" t="s">
        <v>2118</v>
      </c>
      <c r="LK90" s="13"/>
      <c r="LL90" s="12" t="s">
        <v>5597</v>
      </c>
      <c r="LM90" s="13"/>
      <c r="LN90" s="13" t="s">
        <v>3785</v>
      </c>
      <c r="LO90" s="13" t="s">
        <v>704</v>
      </c>
      <c r="LP90" s="11" t="s">
        <v>5598</v>
      </c>
      <c r="LQ90" s="13" t="s">
        <v>5599</v>
      </c>
      <c r="LR90" s="13" t="s">
        <v>3331</v>
      </c>
      <c r="LS90" s="13" t="s">
        <v>1465</v>
      </c>
      <c r="LT90" s="11" t="s">
        <v>5600</v>
      </c>
      <c r="LU90" s="13" t="s">
        <v>5601</v>
      </c>
      <c r="LV90" s="13"/>
      <c r="LW90" s="13"/>
      <c r="LX90" s="13" t="s">
        <v>1297</v>
      </c>
      <c r="LY90" s="13" t="s">
        <v>545</v>
      </c>
      <c r="LZ90" s="13" t="s">
        <v>3640</v>
      </c>
      <c r="MA90" s="13" t="s">
        <v>1080</v>
      </c>
      <c r="MB90" s="11" t="s">
        <v>5602</v>
      </c>
      <c r="MC90" s="11" t="s">
        <v>5603</v>
      </c>
      <c r="MD90" s="13" t="s">
        <v>5604</v>
      </c>
      <c r="ME90" s="13" t="s">
        <v>5605</v>
      </c>
      <c r="MF90" s="13" t="s">
        <v>422</v>
      </c>
      <c r="MH90" s="11" t="s">
        <v>5606</v>
      </c>
      <c r="MI90" s="13" t="s">
        <v>599</v>
      </c>
      <c r="MJ90" s="13" t="s">
        <v>5607</v>
      </c>
      <c r="MK90" s="13" t="s">
        <v>5608</v>
      </c>
      <c r="ML90" s="13" t="s">
        <v>5609</v>
      </c>
      <c r="MM90" s="13" t="s">
        <v>5445</v>
      </c>
      <c r="MN90" s="11" t="s">
        <v>5610</v>
      </c>
      <c r="MO90" s="13" t="s">
        <v>5611</v>
      </c>
      <c r="MP90" s="13" t="s">
        <v>5612</v>
      </c>
      <c r="MQ90" s="11" t="s">
        <v>5613</v>
      </c>
      <c r="MR90" s="11" t="s">
        <v>5614</v>
      </c>
      <c r="MS90" s="13" t="s">
        <v>919</v>
      </c>
      <c r="MT90" s="13"/>
      <c r="MU90" s="13" t="s">
        <v>5615</v>
      </c>
      <c r="MV90" s="13"/>
      <c r="MW90" s="13" t="s">
        <v>4991</v>
      </c>
      <c r="MX90" s="11" t="s">
        <v>5616</v>
      </c>
      <c r="MY90" s="13" t="s">
        <v>1349</v>
      </c>
      <c r="MZ90" s="13" t="s">
        <v>391</v>
      </c>
      <c r="NA90" s="13" t="s">
        <v>5617</v>
      </c>
      <c r="NB90" s="13"/>
      <c r="NC90" s="13"/>
      <c r="ND90" s="13"/>
      <c r="NE90" s="13" t="s">
        <v>5618</v>
      </c>
      <c r="NF90" s="13" t="s">
        <v>5619</v>
      </c>
      <c r="NG90" s="13" t="s">
        <v>599</v>
      </c>
      <c r="NH90" s="13"/>
      <c r="NI90" s="11" t="s">
        <v>5620</v>
      </c>
      <c r="NJ90" s="11" t="s">
        <v>5621</v>
      </c>
      <c r="NK90" s="13"/>
      <c r="NL90" s="13"/>
      <c r="NM90" s="13"/>
      <c r="NN90" s="13"/>
      <c r="NO90" s="13"/>
      <c r="NP90" s="13" t="s">
        <v>408</v>
      </c>
      <c r="NQ90" s="13"/>
      <c r="NR90" s="13"/>
      <c r="NS90" s="13"/>
      <c r="NT90" s="13"/>
      <c r="NU90" s="13"/>
      <c r="NV90" s="13" t="s">
        <v>5622</v>
      </c>
      <c r="NW90" s="13"/>
      <c r="NX90" s="13" t="s">
        <v>5623</v>
      </c>
      <c r="NY90" s="13" t="s">
        <v>5624</v>
      </c>
      <c r="NZ90" s="13" t="s">
        <v>5625</v>
      </c>
      <c r="OA90" s="13" t="s">
        <v>5626</v>
      </c>
      <c r="OB90" s="13" t="s">
        <v>511</v>
      </c>
      <c r="OC90" s="13" t="s">
        <v>5627</v>
      </c>
      <c r="OD90" s="13" t="s">
        <v>64</v>
      </c>
      <c r="OE90" s="13" t="s">
        <v>1471</v>
      </c>
      <c r="OF90" s="13" t="n">
        <f aca="false">200</f>
        <v>200</v>
      </c>
      <c r="OG90" s="13"/>
      <c r="OH90" s="13" t="s">
        <v>5628</v>
      </c>
      <c r="OJ90" s="13" t="s">
        <v>5629</v>
      </c>
      <c r="OK90" s="13"/>
      <c r="OL90" s="13"/>
      <c r="OM90" s="13"/>
    </row>
    <row r="91" customFormat="false" ht="14.25" hidden="false" customHeight="true" outlineLevel="0" collapsed="false">
      <c r="A91" s="11" t="s">
        <v>5630</v>
      </c>
      <c r="B91" s="13" t="s">
        <v>360</v>
      </c>
      <c r="C91" s="13" t="s">
        <v>5631</v>
      </c>
      <c r="D91" s="13" t="s">
        <v>5632</v>
      </c>
      <c r="E91" s="13" t="s">
        <v>5633</v>
      </c>
      <c r="F91" s="13" t="s">
        <v>5634</v>
      </c>
      <c r="G91" s="13" t="s">
        <v>5635</v>
      </c>
      <c r="H91" s="11" t="s">
        <v>5636</v>
      </c>
      <c r="I91" s="13" t="s">
        <v>1465</v>
      </c>
      <c r="J91" s="13" t="s">
        <v>5637</v>
      </c>
      <c r="K91" s="13" t="s">
        <v>568</v>
      </c>
      <c r="L91" s="13"/>
      <c r="M91" s="13"/>
      <c r="N91" s="13"/>
      <c r="O91" s="13"/>
      <c r="P91" s="13"/>
      <c r="R91" s="13" t="s">
        <v>370</v>
      </c>
      <c r="S91" s="13"/>
      <c r="T91" s="13" t="s">
        <v>371</v>
      </c>
      <c r="U91" s="13"/>
      <c r="V91" s="13"/>
      <c r="W91" s="13"/>
      <c r="X91" s="13"/>
      <c r="Y91" s="13"/>
      <c r="Z91" s="13"/>
      <c r="AA91" s="13"/>
      <c r="AB91" s="13"/>
      <c r="AC91" s="13"/>
      <c r="AD91" s="13"/>
      <c r="AE91" s="11" t="s">
        <v>5638</v>
      </c>
      <c r="AF91" s="11" t="s">
        <v>5639</v>
      </c>
      <c r="AG91" s="11" t="s">
        <v>5640</v>
      </c>
      <c r="AH91" s="13"/>
      <c r="AI91" s="13" t="s">
        <v>375</v>
      </c>
      <c r="AJ91" s="13" t="s">
        <v>376</v>
      </c>
      <c r="AK91" s="13" t="s">
        <v>437</v>
      </c>
      <c r="AL91" s="13" t="s">
        <v>5641</v>
      </c>
      <c r="AM91" s="11" t="s">
        <v>5642</v>
      </c>
      <c r="AN91" s="13"/>
      <c r="AO91" s="13"/>
      <c r="AP91" s="13"/>
      <c r="AQ91" s="13"/>
      <c r="AR91" s="13"/>
      <c r="AS91" s="13" t="s">
        <v>5643</v>
      </c>
      <c r="AT91" s="11" t="s">
        <v>5644</v>
      </c>
      <c r="AU91" s="11" t="s">
        <v>2161</v>
      </c>
      <c r="AV91" s="13"/>
      <c r="AW91" s="13" t="s">
        <v>375</v>
      </c>
      <c r="AX91" s="13"/>
      <c r="AY91" s="13" t="s">
        <v>437</v>
      </c>
      <c r="AZ91" s="13" t="s">
        <v>527</v>
      </c>
      <c r="BA91" s="13" t="s">
        <v>5643</v>
      </c>
      <c r="BB91" s="13" t="s">
        <v>5645</v>
      </c>
      <c r="BD91" s="13"/>
      <c r="BE91" s="13"/>
      <c r="BF91" s="13"/>
      <c r="BG91" s="13" t="s">
        <v>5646</v>
      </c>
      <c r="BH91" s="13" t="s">
        <v>5647</v>
      </c>
      <c r="BI91" s="13"/>
      <c r="BJ91" s="13"/>
      <c r="BK91" s="13" t="s">
        <v>853</v>
      </c>
      <c r="BL91" s="13"/>
      <c r="BM91" s="13"/>
      <c r="BN91" s="13"/>
      <c r="BO91" s="13"/>
      <c r="BP91" s="13"/>
      <c r="BQ91" s="11" t="s">
        <v>5648</v>
      </c>
      <c r="BR91" s="13" t="s">
        <v>5649</v>
      </c>
      <c r="BS91" s="13" t="s">
        <v>5650</v>
      </c>
      <c r="BT91" s="13"/>
      <c r="BU91" s="11" t="s">
        <v>5651</v>
      </c>
      <c r="BV91" s="13" t="s">
        <v>5652</v>
      </c>
      <c r="BW91" s="13" t="s">
        <v>5653</v>
      </c>
      <c r="BX91" s="13"/>
      <c r="BY91" s="13"/>
      <c r="BZ91" s="13"/>
      <c r="CA91" s="13"/>
      <c r="CB91" s="13" t="s">
        <v>1188</v>
      </c>
      <c r="CC91" s="13"/>
      <c r="CD91" s="13" t="s">
        <v>2049</v>
      </c>
      <c r="CE91" s="13"/>
      <c r="CF91" s="13" t="s">
        <v>1934</v>
      </c>
      <c r="CG91" s="13" t="s">
        <v>942</v>
      </c>
      <c r="CH91" s="13" t="s">
        <v>2910</v>
      </c>
      <c r="CI91" s="13"/>
      <c r="CJ91" s="13"/>
      <c r="CK91" s="13"/>
      <c r="CL91" s="13"/>
      <c r="CM91" s="13"/>
      <c r="CN91" s="13"/>
      <c r="CO91" s="13"/>
      <c r="CP91" s="13"/>
      <c r="CQ91" s="13"/>
      <c r="CR91" s="13"/>
      <c r="CS91" s="13"/>
      <c r="CT91" s="13"/>
      <c r="CU91" s="13"/>
      <c r="CV91" s="13"/>
      <c r="CW91" s="13"/>
      <c r="CY91" s="13"/>
      <c r="CZ91" s="13"/>
      <c r="DA91" s="13"/>
      <c r="DB91" s="13" t="s">
        <v>5654</v>
      </c>
      <c r="DC91" s="13" t="s">
        <v>5655</v>
      </c>
      <c r="DD91" s="13" t="s">
        <v>5656</v>
      </c>
      <c r="DE91" s="13" t="s">
        <v>5657</v>
      </c>
      <c r="DF91" s="11" t="s">
        <v>5658</v>
      </c>
      <c r="DG91" s="13" t="s">
        <v>5646</v>
      </c>
      <c r="DH91" s="13" t="s">
        <v>516</v>
      </c>
      <c r="DI91" s="13"/>
      <c r="DJ91" s="13" t="s">
        <v>942</v>
      </c>
      <c r="DK91" s="11" t="s">
        <v>5659</v>
      </c>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t="s">
        <v>5660</v>
      </c>
      <c r="EN91" s="13" t="s">
        <v>450</v>
      </c>
      <c r="EO91" s="13"/>
      <c r="EP91" s="13"/>
      <c r="EQ91" s="13"/>
      <c r="ER91" s="13"/>
      <c r="ES91" s="11" t="s">
        <v>5661</v>
      </c>
      <c r="ET91" s="13" t="s">
        <v>62</v>
      </c>
      <c r="EU91" s="13"/>
      <c r="EV91" s="13"/>
      <c r="EW91" s="13"/>
      <c r="EX91" s="13" t="s">
        <v>5662</v>
      </c>
      <c r="EY91" s="13" t="s">
        <v>5663</v>
      </c>
      <c r="EZ91" s="13" t="s">
        <v>5646</v>
      </c>
      <c r="FA91" s="13"/>
      <c r="FB91" s="13"/>
      <c r="FC91" s="13" t="s">
        <v>5664</v>
      </c>
      <c r="FD91" s="13" t="s">
        <v>5665</v>
      </c>
      <c r="FE91" s="11" t="s">
        <v>5666</v>
      </c>
      <c r="FF91" s="11" t="s">
        <v>5667</v>
      </c>
      <c r="FG91" s="13"/>
      <c r="FH91" s="13" t="s">
        <v>403</v>
      </c>
      <c r="FJ91" s="13" t="s">
        <v>5668</v>
      </c>
      <c r="FK91" s="13" t="s">
        <v>532</v>
      </c>
      <c r="FL91" s="13" t="s">
        <v>4895</v>
      </c>
      <c r="FM91" s="13" t="s">
        <v>5669</v>
      </c>
      <c r="FN91" s="13" t="s">
        <v>1539</v>
      </c>
      <c r="FO91" s="11" t="s">
        <v>5670</v>
      </c>
      <c r="FP91" s="13" t="s">
        <v>5671</v>
      </c>
      <c r="FQ91" s="13" t="s">
        <v>5672</v>
      </c>
      <c r="FR91" s="13"/>
      <c r="FS91" s="13" t="s">
        <v>5673</v>
      </c>
      <c r="FT91" s="13" t="n">
        <f aca="false">212</f>
        <v>212</v>
      </c>
      <c r="FU91" s="13" t="s">
        <v>5674</v>
      </c>
      <c r="FV91" s="13" t="s">
        <v>5675</v>
      </c>
      <c r="FW91" s="13"/>
      <c r="FX91" s="11" t="s">
        <v>5676</v>
      </c>
      <c r="FY91" s="11" t="s">
        <v>5677</v>
      </c>
      <c r="FZ91" s="13" t="n">
        <f aca="false">233</f>
        <v>233</v>
      </c>
      <c r="GA91" s="13" t="s">
        <v>614</v>
      </c>
      <c r="GB91" s="13" t="s">
        <v>5678</v>
      </c>
      <c r="GC91" s="13" t="s">
        <v>5679</v>
      </c>
      <c r="GD91" s="13" t="s">
        <v>5680</v>
      </c>
      <c r="GE91" s="13" t="s">
        <v>5681</v>
      </c>
      <c r="GF91" s="13"/>
      <c r="GG91" s="13" t="s">
        <v>5682</v>
      </c>
      <c r="GH91" s="13" t="s">
        <v>5683</v>
      </c>
      <c r="GI91" s="13"/>
      <c r="GJ91" s="13" t="s">
        <v>5684</v>
      </c>
      <c r="GK91" s="11" t="s">
        <v>5685</v>
      </c>
      <c r="GL91" s="13" t="s">
        <v>407</v>
      </c>
      <c r="GM91" s="13" t="s">
        <v>2603</v>
      </c>
      <c r="GN91" s="13"/>
      <c r="GO91" s="13" t="s">
        <v>5686</v>
      </c>
      <c r="GP91" s="13" t="s">
        <v>408</v>
      </c>
      <c r="GQ91" s="13" t="s">
        <v>5687</v>
      </c>
      <c r="GR91" s="13" t="s">
        <v>516</v>
      </c>
      <c r="GS91" s="13" t="s">
        <v>5688</v>
      </c>
      <c r="GT91" s="13" t="s">
        <v>5689</v>
      </c>
      <c r="GU91" s="13"/>
      <c r="GV91" s="13" t="s">
        <v>5690</v>
      </c>
      <c r="GW91" s="11" t="s">
        <v>5691</v>
      </c>
      <c r="GX91" s="13"/>
      <c r="GY91" s="13"/>
      <c r="GZ91" s="13" t="s">
        <v>5692</v>
      </c>
      <c r="HA91" s="11" t="s">
        <v>5693</v>
      </c>
      <c r="HB91" s="13" t="s">
        <v>5694</v>
      </c>
      <c r="HC91" s="13" t="s">
        <v>5695</v>
      </c>
      <c r="HD91" s="13"/>
      <c r="HE91" s="13" t="s">
        <v>5696</v>
      </c>
      <c r="HF91" s="13" t="s">
        <v>5697</v>
      </c>
      <c r="HG91" s="13" t="s">
        <v>5698</v>
      </c>
      <c r="HH91" s="13" t="s">
        <v>5699</v>
      </c>
      <c r="HI91" s="13" t="s">
        <v>5700</v>
      </c>
      <c r="HJ91" s="13" t="s">
        <v>5701</v>
      </c>
      <c r="HK91" s="13" t="s">
        <v>600</v>
      </c>
      <c r="HL91" s="13" t="s">
        <v>5702</v>
      </c>
      <c r="HM91" s="13"/>
      <c r="HN91" s="13" t="s">
        <v>1349</v>
      </c>
      <c r="HO91" s="13" t="s">
        <v>5703</v>
      </c>
      <c r="HP91" s="13"/>
      <c r="HQ91" s="13" t="s">
        <v>5704</v>
      </c>
      <c r="HS91" s="13"/>
      <c r="HT91" s="13" t="s">
        <v>409</v>
      </c>
      <c r="HU91" s="13"/>
      <c r="HV91" s="13" t="s">
        <v>5705</v>
      </c>
      <c r="HW91" s="13" t="s">
        <v>412</v>
      </c>
      <c r="HX91" s="13" t="s">
        <v>5706</v>
      </c>
      <c r="HY91" s="13" t="s">
        <v>5707</v>
      </c>
      <c r="HZ91" s="13" t="s">
        <v>5708</v>
      </c>
      <c r="IA91" s="13" t="s">
        <v>5709</v>
      </c>
      <c r="IB91" s="13"/>
      <c r="IC91" s="13" t="s">
        <v>5710</v>
      </c>
      <c r="ID91" s="13" t="s">
        <v>5711</v>
      </c>
      <c r="IE91" s="13"/>
      <c r="IF91" s="13"/>
      <c r="IG91" s="13" t="s">
        <v>5712</v>
      </c>
      <c r="IH91" s="13" t="s">
        <v>5713</v>
      </c>
      <c r="II91" s="13"/>
      <c r="IJ91" s="13" t="s">
        <v>5714</v>
      </c>
      <c r="IK91" s="13" t="s">
        <v>989</v>
      </c>
      <c r="IL91" s="13" t="s">
        <v>5715</v>
      </c>
      <c r="IM91" s="13" t="s">
        <v>1618</v>
      </c>
      <c r="IN91" s="13" t="e">
        <f aca="false">23f</f>
        <v>#NAME?</v>
      </c>
      <c r="IO91" s="13" t="s">
        <v>5716</v>
      </c>
      <c r="IP91" s="13" t="s">
        <v>5717</v>
      </c>
      <c r="IQ91" s="13" t="s">
        <v>5718</v>
      </c>
      <c r="IR91" s="13" t="s">
        <v>5719</v>
      </c>
      <c r="IS91" s="13" t="s">
        <v>5720</v>
      </c>
      <c r="IT91" s="13" t="s">
        <v>5721</v>
      </c>
      <c r="IU91" s="13" t="s">
        <v>5722</v>
      </c>
      <c r="IV91" s="13" t="s">
        <v>1465</v>
      </c>
      <c r="IW91" s="13" t="s">
        <v>5723</v>
      </c>
      <c r="IX91" s="13" t="s">
        <v>5724</v>
      </c>
      <c r="IY91" s="13" t="s">
        <v>5725</v>
      </c>
      <c r="IZ91" s="13" t="s">
        <v>5726</v>
      </c>
      <c r="JA91" s="13" t="s">
        <v>5727</v>
      </c>
      <c r="JB91" s="13" t="n">
        <f aca="false">5555</f>
        <v>5555</v>
      </c>
      <c r="JC91" s="13" t="s">
        <v>5728</v>
      </c>
      <c r="JD91" s="13"/>
      <c r="JE91" s="13" t="s">
        <v>5729</v>
      </c>
      <c r="JF91" s="13" t="s">
        <v>5730</v>
      </c>
      <c r="JG91" s="13" t="s">
        <v>5731</v>
      </c>
      <c r="JH91" s="13" t="s">
        <v>5732</v>
      </c>
      <c r="JI91" s="13"/>
      <c r="JJ91" s="11" t="s">
        <v>3207</v>
      </c>
      <c r="JK91" s="13" t="s">
        <v>5733</v>
      </c>
      <c r="JL91" s="13" t="s">
        <v>5734</v>
      </c>
      <c r="JM91" s="13" t="s">
        <v>5735</v>
      </c>
      <c r="JN91" s="13" t="s">
        <v>5736</v>
      </c>
      <c r="JO91" s="13" t="s">
        <v>5737</v>
      </c>
      <c r="JP91" s="13" t="s">
        <v>5738</v>
      </c>
      <c r="JQ91" s="13" t="s">
        <v>5739</v>
      </c>
      <c r="JR91" s="13" t="s">
        <v>5740</v>
      </c>
      <c r="JS91" s="11" t="s">
        <v>5741</v>
      </c>
      <c r="JT91" s="13"/>
      <c r="JU91" s="13" t="s">
        <v>5742</v>
      </c>
      <c r="JV91" s="13"/>
      <c r="JW91" s="13" t="s">
        <v>5743</v>
      </c>
      <c r="JX91" s="13"/>
      <c r="JY91" s="13" t="s">
        <v>5744</v>
      </c>
      <c r="JZ91" s="13" t="s">
        <v>5745</v>
      </c>
      <c r="KA91" s="13"/>
      <c r="KB91" s="11" t="s">
        <v>5746</v>
      </c>
      <c r="KC91" s="13"/>
      <c r="KD91" s="13" t="s">
        <v>5747</v>
      </c>
      <c r="KE91" s="13"/>
      <c r="KF91" s="13" t="s">
        <v>5748</v>
      </c>
      <c r="KG91" s="13"/>
      <c r="KH91" s="13" t="s">
        <v>5749</v>
      </c>
      <c r="KI91" s="13"/>
      <c r="KJ91" s="13" t="s">
        <v>5750</v>
      </c>
      <c r="KK91" s="13"/>
      <c r="KL91" s="13" t="s">
        <v>5751</v>
      </c>
      <c r="KM91" s="13"/>
      <c r="KN91" s="13" t="s">
        <v>5752</v>
      </c>
      <c r="KO91" s="13"/>
      <c r="KP91" s="13" t="s">
        <v>5753</v>
      </c>
      <c r="KQ91" s="13"/>
      <c r="KR91" s="11" t="s">
        <v>5754</v>
      </c>
      <c r="KS91" s="13"/>
      <c r="KT91" s="13" t="s">
        <v>5755</v>
      </c>
      <c r="KU91" s="13"/>
      <c r="KV91" s="11" t="s">
        <v>5756</v>
      </c>
      <c r="KW91" s="13"/>
      <c r="KX91" s="13" t="s">
        <v>5757</v>
      </c>
      <c r="KY91" s="13"/>
      <c r="KZ91" s="13" t="s">
        <v>5758</v>
      </c>
      <c r="LA91" s="13"/>
      <c r="LB91" s="13" t="s">
        <v>5759</v>
      </c>
      <c r="LC91" s="13"/>
      <c r="LD91" s="13" t="s">
        <v>5760</v>
      </c>
      <c r="LE91" s="13"/>
      <c r="LF91" s="13" t="s">
        <v>671</v>
      </c>
      <c r="LG91" s="13"/>
      <c r="LH91" s="13" t="s">
        <v>5761</v>
      </c>
      <c r="LI91" s="13"/>
      <c r="LJ91" s="13" t="s">
        <v>5762</v>
      </c>
      <c r="LK91" s="13"/>
      <c r="LL91" s="13" t="n">
        <f aca="false">2728</f>
        <v>2728</v>
      </c>
      <c r="LM91" s="13"/>
      <c r="LN91" s="13" t="s">
        <v>704</v>
      </c>
      <c r="LO91" s="13" t="s">
        <v>5763</v>
      </c>
      <c r="LP91" s="13" t="s">
        <v>5764</v>
      </c>
      <c r="LQ91" s="11" t="s">
        <v>5765</v>
      </c>
      <c r="LR91" s="13" t="s">
        <v>5766</v>
      </c>
      <c r="LS91" s="13" t="s">
        <v>4509</v>
      </c>
      <c r="LT91" s="13" t="s">
        <v>5615</v>
      </c>
      <c r="LU91" s="13" t="s">
        <v>5767</v>
      </c>
      <c r="LV91" s="13"/>
      <c r="LW91" s="13"/>
      <c r="LX91" s="13" t="s">
        <v>5768</v>
      </c>
      <c r="LY91" s="13" t="s">
        <v>5769</v>
      </c>
      <c r="LZ91" s="13" t="s">
        <v>958</v>
      </c>
      <c r="MA91" s="13" t="s">
        <v>5770</v>
      </c>
      <c r="MB91" s="13" t="s">
        <v>1210</v>
      </c>
      <c r="MC91" s="11" t="s">
        <v>5771</v>
      </c>
      <c r="MD91" s="13" t="s">
        <v>5772</v>
      </c>
      <c r="ME91" s="13" t="s">
        <v>5773</v>
      </c>
      <c r="MF91" s="13" t="s">
        <v>5774</v>
      </c>
      <c r="MH91" s="11" t="s">
        <v>5775</v>
      </c>
      <c r="MI91" s="13"/>
      <c r="MJ91" s="13" t="s">
        <v>5776</v>
      </c>
      <c r="MK91" s="13" t="s">
        <v>5777</v>
      </c>
      <c r="ML91" s="13" t="s">
        <v>5778</v>
      </c>
      <c r="MM91" s="13" t="s">
        <v>5779</v>
      </c>
      <c r="MN91" s="13" t="s">
        <v>5780</v>
      </c>
      <c r="MO91" s="12" t="s">
        <v>5781</v>
      </c>
      <c r="MP91" s="13" t="s">
        <v>5782</v>
      </c>
      <c r="MQ91" s="13" t="s">
        <v>5783</v>
      </c>
      <c r="MR91" s="11" t="s">
        <v>5784</v>
      </c>
      <c r="MS91" s="13" t="s">
        <v>79</v>
      </c>
      <c r="MT91" s="13" t="s">
        <v>5785</v>
      </c>
      <c r="MU91" s="13" t="s">
        <v>4699</v>
      </c>
      <c r="MV91" s="13"/>
      <c r="MW91" s="13" t="s">
        <v>5786</v>
      </c>
      <c r="MX91" s="13" t="s">
        <v>5787</v>
      </c>
      <c r="MY91" s="13" t="s">
        <v>545</v>
      </c>
      <c r="MZ91" s="13" t="s">
        <v>5788</v>
      </c>
      <c r="NA91" s="13" t="s">
        <v>2335</v>
      </c>
      <c r="NB91" s="13"/>
      <c r="NC91" s="13" t="s">
        <v>2335</v>
      </c>
      <c r="ND91" s="13"/>
      <c r="NE91" s="13" t="s">
        <v>390</v>
      </c>
      <c r="NF91" s="13" t="s">
        <v>5789</v>
      </c>
      <c r="NG91" s="13"/>
      <c r="NH91" s="13"/>
      <c r="NI91" s="11" t="s">
        <v>5790</v>
      </c>
      <c r="NJ91" s="13" t="s">
        <v>407</v>
      </c>
      <c r="NK91" s="13" t="s">
        <v>958</v>
      </c>
      <c r="NL91" s="13"/>
      <c r="NM91" s="13"/>
      <c r="NN91" s="13"/>
      <c r="NO91" s="13"/>
      <c r="NP91" s="13" t="s">
        <v>408</v>
      </c>
      <c r="NQ91" s="13" t="s">
        <v>5791</v>
      </c>
      <c r="NR91" s="13"/>
      <c r="NS91" s="13"/>
      <c r="NT91" s="13"/>
      <c r="NU91" s="13"/>
      <c r="NV91" s="13" t="s">
        <v>5792</v>
      </c>
      <c r="NW91" s="11" t="s">
        <v>5793</v>
      </c>
      <c r="NX91" s="13" t="s">
        <v>5794</v>
      </c>
      <c r="NY91" s="11" t="s">
        <v>5795</v>
      </c>
      <c r="NZ91" s="13" t="s">
        <v>5796</v>
      </c>
      <c r="OA91" s="13" t="s">
        <v>5797</v>
      </c>
      <c r="OB91" s="13" t="s">
        <v>5798</v>
      </c>
      <c r="OC91" s="11" t="s">
        <v>5799</v>
      </c>
      <c r="OD91" s="13" t="s">
        <v>5800</v>
      </c>
      <c r="OE91" s="13" t="s">
        <v>5801</v>
      </c>
      <c r="OF91" s="13" t="n">
        <f aca="false">3048</f>
        <v>3048</v>
      </c>
      <c r="OG91" s="13"/>
      <c r="OH91" s="13" t="s">
        <v>5802</v>
      </c>
      <c r="OJ91" s="13" t="s">
        <v>1539</v>
      </c>
      <c r="OK91" s="13"/>
      <c r="OL91" s="13"/>
      <c r="OM91" s="13"/>
    </row>
    <row r="92" customFormat="false" ht="14.25" hidden="false" customHeight="true" outlineLevel="0" collapsed="false">
      <c r="A92" s="11" t="s">
        <v>5803</v>
      </c>
      <c r="B92" s="13" t="s">
        <v>360</v>
      </c>
      <c r="C92" s="13" t="s">
        <v>5804</v>
      </c>
      <c r="D92" s="13" t="s">
        <v>5805</v>
      </c>
      <c r="E92" s="13" t="s">
        <v>5806</v>
      </c>
      <c r="F92" s="11" t="s">
        <v>5807</v>
      </c>
      <c r="G92" s="13" t="s">
        <v>1751</v>
      </c>
      <c r="H92" s="11" t="s">
        <v>5808</v>
      </c>
      <c r="I92" s="13" t="s">
        <v>5809</v>
      </c>
      <c r="J92" s="13" t="s">
        <v>5810</v>
      </c>
      <c r="K92" s="13"/>
      <c r="L92" s="13"/>
      <c r="M92" s="13"/>
      <c r="N92" s="13"/>
      <c r="O92" s="13"/>
      <c r="P92" s="13"/>
      <c r="R92" s="13"/>
      <c r="S92" s="13"/>
      <c r="T92" s="13" t="s">
        <v>371</v>
      </c>
      <c r="U92" s="13"/>
      <c r="V92" s="13"/>
      <c r="W92" s="13"/>
      <c r="X92" s="13"/>
      <c r="Y92" s="13"/>
      <c r="Z92" s="13" t="s">
        <v>370</v>
      </c>
      <c r="AA92" s="13"/>
      <c r="AB92" s="13"/>
      <c r="AC92" s="13"/>
      <c r="AD92" s="13"/>
      <c r="AE92" s="11" t="s">
        <v>372</v>
      </c>
      <c r="AF92" s="11" t="s">
        <v>5811</v>
      </c>
      <c r="AG92" s="11" t="s">
        <v>968</v>
      </c>
      <c r="AH92" s="13"/>
      <c r="AI92" s="13" t="s">
        <v>375</v>
      </c>
      <c r="AJ92" s="13" t="s">
        <v>376</v>
      </c>
      <c r="AK92" s="13" t="s">
        <v>437</v>
      </c>
      <c r="AL92" s="13" t="s">
        <v>1634</v>
      </c>
      <c r="AM92" s="11" t="s">
        <v>5812</v>
      </c>
      <c r="AN92" s="13"/>
      <c r="AO92" s="13"/>
      <c r="AP92" s="13"/>
      <c r="AQ92" s="13"/>
      <c r="AR92" s="13"/>
      <c r="AS92" s="13" t="s">
        <v>5813</v>
      </c>
      <c r="AT92" s="11" t="s">
        <v>5814</v>
      </c>
      <c r="AU92" s="11" t="s">
        <v>5815</v>
      </c>
      <c r="AV92" s="13"/>
      <c r="AW92" s="13" t="s">
        <v>375</v>
      </c>
      <c r="AX92" s="13" t="s">
        <v>442</v>
      </c>
      <c r="AY92" s="13" t="s">
        <v>377</v>
      </c>
      <c r="AZ92" s="13" t="s">
        <v>438</v>
      </c>
      <c r="BA92" s="13" t="s">
        <v>5816</v>
      </c>
      <c r="BB92" s="13" t="s">
        <v>5817</v>
      </c>
      <c r="BD92" s="13"/>
      <c r="BE92" s="13"/>
      <c r="BF92" s="13"/>
      <c r="BG92" s="13" t="s">
        <v>5818</v>
      </c>
      <c r="BH92" s="13" t="s">
        <v>5819</v>
      </c>
      <c r="BI92" s="13"/>
      <c r="BJ92" s="13" t="s">
        <v>2541</v>
      </c>
      <c r="BK92" s="13" t="s">
        <v>5820</v>
      </c>
      <c r="BL92" s="13"/>
      <c r="BM92" s="13"/>
      <c r="BN92" s="13"/>
      <c r="BO92" s="13"/>
      <c r="BP92" s="13"/>
      <c r="BQ92" s="13" t="s">
        <v>5821</v>
      </c>
      <c r="BR92" s="11" t="s">
        <v>5822</v>
      </c>
      <c r="BS92" s="13" t="s">
        <v>5823</v>
      </c>
      <c r="BT92" s="13"/>
      <c r="BU92" s="13" t="s">
        <v>5824</v>
      </c>
      <c r="BV92" s="11" t="s">
        <v>5825</v>
      </c>
      <c r="BW92" s="13" t="s">
        <v>5826</v>
      </c>
      <c r="BX92" s="13"/>
      <c r="BY92" s="13"/>
      <c r="BZ92" s="13"/>
      <c r="CA92" s="13"/>
      <c r="CB92" s="13"/>
      <c r="CC92" s="13" t="s">
        <v>472</v>
      </c>
      <c r="CD92" s="13"/>
      <c r="CE92" s="13"/>
      <c r="CF92" s="13" t="s">
        <v>1934</v>
      </c>
      <c r="CG92" s="13" t="s">
        <v>3958</v>
      </c>
      <c r="CH92" s="13" t="s">
        <v>742</v>
      </c>
      <c r="CI92" s="13"/>
      <c r="CJ92" s="13"/>
      <c r="CK92" s="13"/>
      <c r="CL92" s="13"/>
      <c r="CM92" s="13"/>
      <c r="CN92" s="13"/>
      <c r="CO92" s="13"/>
      <c r="CP92" s="13"/>
      <c r="CQ92" s="13"/>
      <c r="CR92" s="13"/>
      <c r="CS92" s="13"/>
      <c r="CT92" s="13"/>
      <c r="CU92" s="13"/>
      <c r="CV92" s="13"/>
      <c r="CW92" s="13"/>
      <c r="CY92" s="13"/>
      <c r="CZ92" s="13"/>
      <c r="DA92" s="13"/>
      <c r="DB92" s="13" t="s">
        <v>5827</v>
      </c>
      <c r="DC92" s="13" t="s">
        <v>5828</v>
      </c>
      <c r="DD92" s="11" t="s">
        <v>5829</v>
      </c>
      <c r="DE92" s="13" t="s">
        <v>5830</v>
      </c>
      <c r="DF92" s="13" t="s">
        <v>5831</v>
      </c>
      <c r="DG92" s="13" t="s">
        <v>5818</v>
      </c>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t="s">
        <v>458</v>
      </c>
      <c r="EL92" s="13"/>
      <c r="EM92" s="11" t="s">
        <v>5832</v>
      </c>
      <c r="EN92" s="13" t="s">
        <v>744</v>
      </c>
      <c r="EO92" s="13" t="s">
        <v>5833</v>
      </c>
      <c r="EP92" s="13"/>
      <c r="EQ92" s="13"/>
      <c r="ER92" s="13"/>
      <c r="ES92" s="11" t="s">
        <v>5834</v>
      </c>
      <c r="ET92" s="13" t="s">
        <v>5835</v>
      </c>
      <c r="EU92" s="13"/>
      <c r="EV92" s="13"/>
      <c r="EW92" s="13"/>
      <c r="EX92" s="13" t="s">
        <v>5836</v>
      </c>
      <c r="EY92" s="13" t="s">
        <v>5837</v>
      </c>
      <c r="EZ92" s="13" t="s">
        <v>5838</v>
      </c>
      <c r="FA92" s="13"/>
      <c r="FB92" s="13"/>
      <c r="FC92" s="13" t="s">
        <v>5839</v>
      </c>
      <c r="FD92" s="13" t="s">
        <v>5840</v>
      </c>
      <c r="FE92" s="13" t="s">
        <v>798</v>
      </c>
      <c r="FF92" s="11" t="s">
        <v>5841</v>
      </c>
      <c r="FG92" s="13"/>
      <c r="FH92" s="13" t="s">
        <v>403</v>
      </c>
      <c r="FJ92" s="11" t="s">
        <v>5842</v>
      </c>
      <c r="FK92" s="13"/>
      <c r="FL92" s="13" t="s">
        <v>5776</v>
      </c>
      <c r="FM92" s="13" t="s">
        <v>4221</v>
      </c>
      <c r="FN92" s="13"/>
      <c r="FO92" s="13" t="s">
        <v>5843</v>
      </c>
      <c r="FP92" s="13" t="s">
        <v>5844</v>
      </c>
      <c r="FQ92" s="13" t="s">
        <v>5845</v>
      </c>
      <c r="FR92" s="13"/>
      <c r="FS92" s="13"/>
      <c r="FT92" s="13" t="s">
        <v>2729</v>
      </c>
      <c r="FU92" s="13"/>
      <c r="FV92" s="13" t="s">
        <v>984</v>
      </c>
      <c r="FW92" s="13"/>
      <c r="FX92" s="11" t="s">
        <v>5846</v>
      </c>
      <c r="FY92" s="13" t="e">
        <f aca="false">sse</f>
        <v>#NAME?</v>
      </c>
      <c r="FZ92" s="13" t="n">
        <f aca="false">1001</f>
        <v>1001</v>
      </c>
      <c r="GA92" s="11" t="s">
        <v>5847</v>
      </c>
      <c r="GB92" s="13" t="s">
        <v>5848</v>
      </c>
      <c r="GC92" s="13" t="s">
        <v>5849</v>
      </c>
      <c r="GD92" s="13"/>
      <c r="GE92" s="13" t="s">
        <v>5850</v>
      </c>
      <c r="GF92" s="13"/>
      <c r="GG92" s="13" t="s">
        <v>5851</v>
      </c>
      <c r="GH92" s="13" t="s">
        <v>5852</v>
      </c>
      <c r="GI92" s="13" t="s">
        <v>1247</v>
      </c>
      <c r="GJ92" s="13" t="s">
        <v>5853</v>
      </c>
      <c r="GK92" s="13" t="s">
        <v>5854</v>
      </c>
      <c r="GL92" s="13" t="s">
        <v>407</v>
      </c>
      <c r="GM92" s="13" t="s">
        <v>5855</v>
      </c>
      <c r="GN92" s="13"/>
      <c r="GO92" s="13" t="s">
        <v>5856</v>
      </c>
      <c r="GP92" s="13" t="s">
        <v>408</v>
      </c>
      <c r="GQ92" s="13" t="s">
        <v>2295</v>
      </c>
      <c r="GR92" s="13"/>
      <c r="GS92" s="13" t="s">
        <v>5857</v>
      </c>
      <c r="GT92" s="13" t="s">
        <v>3640</v>
      </c>
      <c r="GU92" s="13"/>
      <c r="GV92" s="11" t="s">
        <v>5858</v>
      </c>
      <c r="GW92" s="13" t="s">
        <v>5859</v>
      </c>
      <c r="GX92" s="13"/>
      <c r="GY92" s="13"/>
      <c r="GZ92" s="13"/>
      <c r="HA92" s="13" t="s">
        <v>5860</v>
      </c>
      <c r="HB92" s="13"/>
      <c r="HC92" s="13" t="s">
        <v>5861</v>
      </c>
      <c r="HD92" s="13"/>
      <c r="HE92" s="13" t="n">
        <f aca="false">SH4</f>
        <v>0</v>
      </c>
      <c r="HF92" s="13" t="s">
        <v>5862</v>
      </c>
      <c r="HG92" s="13" t="s">
        <v>5863</v>
      </c>
      <c r="HH92" s="13" t="s">
        <v>1060</v>
      </c>
      <c r="HI92" s="13" t="s">
        <v>4223</v>
      </c>
      <c r="HJ92" s="13" t="s">
        <v>5864</v>
      </c>
      <c r="HK92" s="13"/>
      <c r="HL92" s="13" t="s">
        <v>5865</v>
      </c>
      <c r="HM92" s="13"/>
      <c r="HN92" s="13" t="s">
        <v>5866</v>
      </c>
      <c r="HO92" s="13" t="s">
        <v>1611</v>
      </c>
      <c r="HP92" s="13"/>
      <c r="HQ92" s="13" t="s">
        <v>4738</v>
      </c>
      <c r="HS92" s="13" t="s">
        <v>5867</v>
      </c>
      <c r="HT92" s="11" t="s">
        <v>5868</v>
      </c>
      <c r="HU92" s="13"/>
      <c r="HV92" s="11" t="s">
        <v>5869</v>
      </c>
      <c r="HW92" s="13" t="s">
        <v>412</v>
      </c>
      <c r="HX92" s="13" t="s">
        <v>2295</v>
      </c>
      <c r="HY92" s="13"/>
      <c r="HZ92" s="13" t="s">
        <v>5870</v>
      </c>
      <c r="IA92" s="13" t="s">
        <v>5871</v>
      </c>
      <c r="IB92" s="13"/>
      <c r="IC92" s="13" t="s">
        <v>867</v>
      </c>
      <c r="ID92" s="13" t="s">
        <v>5872</v>
      </c>
      <c r="IE92" s="13"/>
      <c r="IF92" s="13"/>
      <c r="IG92" s="13"/>
      <c r="IH92" s="13" t="s">
        <v>5873</v>
      </c>
      <c r="II92" s="13" t="s">
        <v>65</v>
      </c>
      <c r="IJ92" s="13" t="s">
        <v>822</v>
      </c>
      <c r="IK92" s="13" t="s">
        <v>5874</v>
      </c>
      <c r="IL92" s="13" t="s">
        <v>5875</v>
      </c>
      <c r="IM92" s="13" t="s">
        <v>5876</v>
      </c>
      <c r="IN92" s="13" t="s">
        <v>5877</v>
      </c>
      <c r="IO92" s="11" t="s">
        <v>5878</v>
      </c>
      <c r="IP92" s="13" t="s">
        <v>5879</v>
      </c>
      <c r="IQ92" s="11" t="s">
        <v>5880</v>
      </c>
      <c r="IR92" s="13" t="s">
        <v>5881</v>
      </c>
      <c r="IS92" s="13" t="s">
        <v>5882</v>
      </c>
      <c r="IT92" s="13" t="s">
        <v>5883</v>
      </c>
      <c r="IU92" s="13" t="s">
        <v>5884</v>
      </c>
      <c r="IV92" s="13" t="s">
        <v>5885</v>
      </c>
      <c r="IW92" s="13" t="s">
        <v>5886</v>
      </c>
      <c r="IX92" s="13" t="s">
        <v>2295</v>
      </c>
      <c r="IY92" s="13" t="s">
        <v>5887</v>
      </c>
      <c r="IZ92" s="13" t="s">
        <v>5888</v>
      </c>
      <c r="JA92" s="13" t="s">
        <v>5889</v>
      </c>
      <c r="JB92" s="13" t="s">
        <v>5890</v>
      </c>
      <c r="JC92" s="13"/>
      <c r="JD92" s="13"/>
      <c r="JE92" s="13"/>
      <c r="JF92" s="13" t="s">
        <v>5891</v>
      </c>
      <c r="JG92" s="13" t="s">
        <v>5892</v>
      </c>
      <c r="JH92" s="13" t="s">
        <v>867</v>
      </c>
      <c r="JI92" s="13" t="s">
        <v>5893</v>
      </c>
      <c r="JJ92" s="13" t="s">
        <v>5894</v>
      </c>
      <c r="JK92" s="13" t="s">
        <v>516</v>
      </c>
      <c r="JL92" s="13" t="s">
        <v>5895</v>
      </c>
      <c r="JM92" s="12" t="s">
        <v>5896</v>
      </c>
      <c r="JN92" s="13" t="s">
        <v>5897</v>
      </c>
      <c r="JO92" s="13" t="s">
        <v>5898</v>
      </c>
      <c r="JP92" s="13" t="s">
        <v>4138</v>
      </c>
      <c r="JQ92" s="13" t="s">
        <v>5899</v>
      </c>
      <c r="JR92" s="13" t="s">
        <v>5900</v>
      </c>
      <c r="JS92" s="13" t="s">
        <v>2009</v>
      </c>
      <c r="JT92" s="13"/>
      <c r="JU92" s="13" t="s">
        <v>2335</v>
      </c>
      <c r="JV92" s="13"/>
      <c r="JW92" s="13" t="s">
        <v>5901</v>
      </c>
      <c r="JX92" s="13"/>
      <c r="JY92" s="13" t="s">
        <v>5902</v>
      </c>
      <c r="JZ92" s="11" t="s">
        <v>5903</v>
      </c>
      <c r="KA92" s="13"/>
      <c r="KB92" s="13" t="s">
        <v>5904</v>
      </c>
      <c r="KC92" s="13"/>
      <c r="KD92" s="13" t="s">
        <v>5905</v>
      </c>
      <c r="KE92" s="13"/>
      <c r="KF92" s="13" t="s">
        <v>5906</v>
      </c>
      <c r="KG92" s="13"/>
      <c r="KH92" s="13" t="s">
        <v>5907</v>
      </c>
      <c r="KI92" s="13"/>
      <c r="KJ92" s="13" t="s">
        <v>5908</v>
      </c>
      <c r="KK92" s="13"/>
      <c r="KL92" s="11" t="s">
        <v>5909</v>
      </c>
      <c r="KM92" s="13"/>
      <c r="KN92" s="13" t="s">
        <v>5910</v>
      </c>
      <c r="KO92" s="13"/>
      <c r="KP92" s="13"/>
      <c r="KQ92" s="13"/>
      <c r="KR92" s="13" t="s">
        <v>5911</v>
      </c>
      <c r="KS92" s="13"/>
      <c r="KT92" s="13" t="s">
        <v>5912</v>
      </c>
      <c r="KU92" s="13"/>
      <c r="KV92" s="13" t="s">
        <v>5913</v>
      </c>
      <c r="KW92" s="13"/>
      <c r="KX92" s="13" t="s">
        <v>4175</v>
      </c>
      <c r="KY92" s="13"/>
      <c r="KZ92" s="13" t="n">
        <f aca="false">2033</f>
        <v>2033</v>
      </c>
      <c r="LA92" s="13"/>
      <c r="LB92" s="13" t="s">
        <v>5914</v>
      </c>
      <c r="LC92" s="13"/>
      <c r="LD92" s="13" t="s">
        <v>5915</v>
      </c>
      <c r="LE92" s="13"/>
      <c r="LF92" s="13" t="s">
        <v>5916</v>
      </c>
      <c r="LG92" s="13"/>
      <c r="LH92" s="13" t="s">
        <v>5917</v>
      </c>
      <c r="LI92" s="13"/>
      <c r="LJ92" s="13" t="s">
        <v>5918</v>
      </c>
      <c r="LK92" s="13"/>
      <c r="LL92" s="13" t="s">
        <v>5919</v>
      </c>
      <c r="LM92" s="13"/>
      <c r="LN92" s="13" t="s">
        <v>1017</v>
      </c>
      <c r="LO92" s="13" t="s">
        <v>5920</v>
      </c>
      <c r="LP92" s="11" t="s">
        <v>5921</v>
      </c>
      <c r="LQ92" s="11" t="s">
        <v>5922</v>
      </c>
      <c r="LR92" s="13" t="s">
        <v>5923</v>
      </c>
      <c r="LS92" s="13" t="s">
        <v>958</v>
      </c>
      <c r="LT92" s="13" t="s">
        <v>5924</v>
      </c>
      <c r="LU92" s="13" t="s">
        <v>5925</v>
      </c>
      <c r="LV92" s="13"/>
      <c r="LW92" s="13" t="s">
        <v>518</v>
      </c>
      <c r="LX92" s="13" t="s">
        <v>5926</v>
      </c>
      <c r="LY92" s="13" t="s">
        <v>1800</v>
      </c>
      <c r="LZ92" s="13" t="s">
        <v>919</v>
      </c>
      <c r="MA92" s="13"/>
      <c r="MB92" s="13" t="s">
        <v>5927</v>
      </c>
      <c r="MC92" s="11" t="s">
        <v>5928</v>
      </c>
      <c r="MD92" s="13" t="s">
        <v>1113</v>
      </c>
      <c r="ME92" s="13" t="s">
        <v>5929</v>
      </c>
      <c r="MF92" s="13" t="s">
        <v>5930</v>
      </c>
      <c r="MH92" s="11" t="s">
        <v>5931</v>
      </c>
      <c r="MI92" s="13" t="s">
        <v>472</v>
      </c>
      <c r="MJ92" s="13" t="s">
        <v>5932</v>
      </c>
      <c r="MK92" s="13" t="s">
        <v>5933</v>
      </c>
      <c r="ML92" s="13" t="s">
        <v>1113</v>
      </c>
      <c r="MM92" s="11" t="s">
        <v>5934</v>
      </c>
      <c r="MN92" s="13" t="s">
        <v>5935</v>
      </c>
      <c r="MO92" s="13" t="s">
        <v>618</v>
      </c>
      <c r="MP92" s="13" t="s">
        <v>625</v>
      </c>
      <c r="MQ92" s="13" t="s">
        <v>600</v>
      </c>
      <c r="MR92" s="11" t="s">
        <v>5936</v>
      </c>
      <c r="MS92" s="13" t="s">
        <v>5937</v>
      </c>
      <c r="MT92" s="13"/>
      <c r="MU92" s="13" t="s">
        <v>5938</v>
      </c>
      <c r="MV92" s="13"/>
      <c r="MW92" s="13" t="s">
        <v>5939</v>
      </c>
      <c r="MX92" s="13" t="s">
        <v>5940</v>
      </c>
      <c r="MY92" s="13" t="s">
        <v>743</v>
      </c>
      <c r="MZ92" s="13" t="s">
        <v>5941</v>
      </c>
      <c r="NA92" s="13" t="s">
        <v>807</v>
      </c>
      <c r="NB92" s="13"/>
      <c r="NC92" s="13" t="s">
        <v>5942</v>
      </c>
      <c r="ND92" s="13"/>
      <c r="NE92" s="13" t="s">
        <v>5943</v>
      </c>
      <c r="NF92" s="13" t="s">
        <v>1349</v>
      </c>
      <c r="NG92" s="13"/>
      <c r="NH92" s="13"/>
      <c r="NI92" s="11" t="s">
        <v>5944</v>
      </c>
      <c r="NJ92" s="13" t="s">
        <v>407</v>
      </c>
      <c r="NK92" s="13" t="s">
        <v>413</v>
      </c>
      <c r="NL92" s="13"/>
      <c r="NM92" s="13"/>
      <c r="NN92" s="13"/>
      <c r="NO92" s="13"/>
      <c r="NP92" s="13" t="s">
        <v>408</v>
      </c>
      <c r="NQ92" s="13" t="s">
        <v>413</v>
      </c>
      <c r="NR92" s="13"/>
      <c r="NS92" s="13"/>
      <c r="NT92" s="13"/>
      <c r="NU92" s="13"/>
      <c r="NV92" s="13" t="s">
        <v>554</v>
      </c>
      <c r="NW92" s="13" t="s">
        <v>2873</v>
      </c>
      <c r="NX92" s="13" t="s">
        <v>5945</v>
      </c>
      <c r="NY92" s="11" t="s">
        <v>5946</v>
      </c>
      <c r="NZ92" s="13" t="s">
        <v>5947</v>
      </c>
      <c r="OA92" s="13" t="s">
        <v>958</v>
      </c>
      <c r="OB92" s="13" t="s">
        <v>1855</v>
      </c>
      <c r="OC92" s="11" t="s">
        <v>5948</v>
      </c>
      <c r="OD92" s="12" t="s">
        <v>5949</v>
      </c>
      <c r="OE92" s="13" t="s">
        <v>5950</v>
      </c>
      <c r="OF92" s="11" t="s">
        <v>5951</v>
      </c>
      <c r="OG92" s="13"/>
      <c r="OH92" s="13" t="s">
        <v>5952</v>
      </c>
      <c r="OJ92" s="13" t="s">
        <v>5953</v>
      </c>
      <c r="OK92" s="13"/>
      <c r="OL92" s="13"/>
      <c r="OM92" s="13"/>
    </row>
    <row r="93" customFormat="false" ht="14.25" hidden="false" customHeight="true" outlineLevel="0" collapsed="false">
      <c r="A93" s="13" t="s">
        <v>5954</v>
      </c>
      <c r="B93" s="13" t="s">
        <v>360</v>
      </c>
      <c r="C93" s="13" t="s">
        <v>5955</v>
      </c>
      <c r="D93" s="13" t="s">
        <v>5956</v>
      </c>
      <c r="E93" s="13" t="s">
        <v>5957</v>
      </c>
      <c r="F93" s="13" t="s">
        <v>360</v>
      </c>
      <c r="G93" s="13"/>
      <c r="H93" s="13"/>
      <c r="I93" s="13"/>
      <c r="J93" s="13"/>
      <c r="K93" s="13" t="s">
        <v>598</v>
      </c>
      <c r="L93" s="13"/>
      <c r="M93" s="13"/>
      <c r="N93" s="13"/>
      <c r="O93" s="13"/>
      <c r="P93" s="13"/>
      <c r="R93" s="13" t="s">
        <v>370</v>
      </c>
      <c r="S93" s="13"/>
      <c r="T93" s="13" t="s">
        <v>5958</v>
      </c>
      <c r="U93" s="13" t="s">
        <v>1102</v>
      </c>
      <c r="V93" s="13" t="s">
        <v>5959</v>
      </c>
      <c r="W93" s="13" t="s">
        <v>5960</v>
      </c>
      <c r="X93" s="11" t="s">
        <v>5961</v>
      </c>
      <c r="Y93" s="13" t="s">
        <v>5962</v>
      </c>
      <c r="Z93" s="13" t="s">
        <v>1392</v>
      </c>
      <c r="AA93" s="13" t="s">
        <v>5963</v>
      </c>
      <c r="AB93" s="13" t="s">
        <v>798</v>
      </c>
      <c r="AC93" s="13" t="s">
        <v>5964</v>
      </c>
      <c r="AD93" s="13"/>
      <c r="AE93" s="11" t="s">
        <v>372</v>
      </c>
      <c r="AF93" s="11" t="s">
        <v>5965</v>
      </c>
      <c r="AG93" s="11" t="s">
        <v>483</v>
      </c>
      <c r="AH93" s="13"/>
      <c r="AI93" s="11" t="s">
        <v>5966</v>
      </c>
      <c r="AJ93" s="11" t="s">
        <v>5967</v>
      </c>
      <c r="AK93" s="13" t="s">
        <v>437</v>
      </c>
      <c r="AL93" s="13" t="s">
        <v>525</v>
      </c>
      <c r="AM93" s="11" t="s">
        <v>5968</v>
      </c>
      <c r="AN93" s="13"/>
      <c r="AO93" s="11" t="s">
        <v>5969</v>
      </c>
      <c r="AP93" s="13"/>
      <c r="AQ93" s="13" t="s">
        <v>5970</v>
      </c>
      <c r="AR93" s="13"/>
      <c r="AS93" s="13" t="s">
        <v>5971</v>
      </c>
      <c r="AT93" s="11" t="s">
        <v>934</v>
      </c>
      <c r="AU93" s="11" t="s">
        <v>5972</v>
      </c>
      <c r="AV93" s="13"/>
      <c r="AW93" s="13" t="s">
        <v>375</v>
      </c>
      <c r="AX93" s="13"/>
      <c r="AY93" s="13" t="s">
        <v>437</v>
      </c>
      <c r="AZ93" s="13" t="s">
        <v>527</v>
      </c>
      <c r="BA93" s="13" t="s">
        <v>5973</v>
      </c>
      <c r="BB93" s="11" t="s">
        <v>5974</v>
      </c>
      <c r="BD93" s="11" t="s">
        <v>5975</v>
      </c>
      <c r="BE93" s="13" t="s">
        <v>5976</v>
      </c>
      <c r="BF93" s="13"/>
      <c r="BG93" s="13" t="s">
        <v>5977</v>
      </c>
      <c r="BH93" s="13" t="s">
        <v>5978</v>
      </c>
      <c r="BI93" s="13"/>
      <c r="BJ93" s="13" t="s">
        <v>2541</v>
      </c>
      <c r="BK93" s="13" t="s">
        <v>3712</v>
      </c>
      <c r="BL93" s="13" t="s">
        <v>472</v>
      </c>
      <c r="BM93" s="13"/>
      <c r="BN93" s="13"/>
      <c r="BO93" s="13"/>
      <c r="BP93" s="13"/>
      <c r="BQ93" s="13" t="s">
        <v>5979</v>
      </c>
      <c r="BR93" s="13" t="s">
        <v>360</v>
      </c>
      <c r="BS93" s="13"/>
      <c r="BT93" s="13"/>
      <c r="BU93" s="13" t="s">
        <v>360</v>
      </c>
      <c r="BV93" s="13" t="s">
        <v>360</v>
      </c>
      <c r="BW93" s="13" t="s">
        <v>360</v>
      </c>
      <c r="BX93" s="13" t="s">
        <v>472</v>
      </c>
      <c r="BY93" s="13" t="s">
        <v>66</v>
      </c>
      <c r="BZ93" s="13"/>
      <c r="CA93" s="13"/>
      <c r="CB93" s="13"/>
      <c r="CC93" s="13"/>
      <c r="CD93" s="13"/>
      <c r="CE93" s="13" t="s">
        <v>5980</v>
      </c>
      <c r="CF93" s="13" t="s">
        <v>77</v>
      </c>
      <c r="CG93" s="13"/>
      <c r="CH93" s="13"/>
      <c r="CI93" s="13"/>
      <c r="CJ93" s="13"/>
      <c r="CK93" s="13"/>
      <c r="CL93" s="13"/>
      <c r="CM93" s="13" t="s">
        <v>857</v>
      </c>
      <c r="CN93" s="13" t="s">
        <v>5981</v>
      </c>
      <c r="CO93" s="13" t="s">
        <v>79</v>
      </c>
      <c r="CP93" s="13"/>
      <c r="CQ93" s="13"/>
      <c r="CR93" s="13"/>
      <c r="CS93" s="13" t="s">
        <v>360</v>
      </c>
      <c r="CT93" s="13"/>
      <c r="CU93" s="12" t="s">
        <v>1741</v>
      </c>
      <c r="CV93" s="13"/>
      <c r="CW93" s="13"/>
      <c r="CY93" s="13"/>
      <c r="CZ93" s="13"/>
      <c r="DA93" s="13"/>
      <c r="DB93" s="13" t="s">
        <v>5982</v>
      </c>
      <c r="DC93" s="13" t="s">
        <v>5983</v>
      </c>
      <c r="DD93" s="11" t="s">
        <v>5984</v>
      </c>
      <c r="DE93" s="13" t="s">
        <v>5985</v>
      </c>
      <c r="DF93" s="13" t="s">
        <v>5986</v>
      </c>
      <c r="DG93" s="13" t="s">
        <v>395</v>
      </c>
      <c r="DH93" s="13"/>
      <c r="DI93" s="13"/>
      <c r="DJ93" s="13"/>
      <c r="DK93" s="13"/>
      <c r="DL93" s="13"/>
      <c r="DM93" s="13"/>
      <c r="DN93" s="13"/>
      <c r="DO93" s="13"/>
      <c r="DP93" s="13"/>
      <c r="DQ93" s="13"/>
      <c r="DR93" s="13"/>
      <c r="DS93" s="13"/>
      <c r="DT93" s="13"/>
      <c r="DU93" s="13"/>
      <c r="DV93" s="13"/>
      <c r="DW93" s="13" t="s">
        <v>66</v>
      </c>
      <c r="DX93" s="13"/>
      <c r="DY93" s="13"/>
      <c r="DZ93" s="13" t="s">
        <v>458</v>
      </c>
      <c r="EA93" s="13" t="s">
        <v>575</v>
      </c>
      <c r="EB93" s="13"/>
      <c r="EC93" s="13"/>
      <c r="ED93" s="13" t="e">
        <f aca="false">23 me du petit poney
7500</f>
        <v>#VALUE!</v>
      </c>
      <c r="EE93" s="13"/>
      <c r="EF93" s="13"/>
      <c r="EG93" s="13"/>
      <c r="EH93" s="13"/>
      <c r="EI93" s="13"/>
      <c r="EJ93" s="13"/>
      <c r="EK93" s="13"/>
      <c r="EL93" s="13" t="s">
        <v>516</v>
      </c>
      <c r="EM93" s="13" t="s">
        <v>5987</v>
      </c>
      <c r="EN93" s="13" t="s">
        <v>400</v>
      </c>
      <c r="EO93" s="13" t="s">
        <v>458</v>
      </c>
      <c r="EP93" s="13" t="s">
        <v>575</v>
      </c>
      <c r="EQ93" s="13"/>
      <c r="ER93" s="13"/>
      <c r="ES93" s="11" t="s">
        <v>5988</v>
      </c>
      <c r="ET93" s="13"/>
      <c r="EU93" s="13" t="s">
        <v>429</v>
      </c>
      <c r="EV93" s="13"/>
      <c r="EW93" s="13"/>
      <c r="EX93" s="13" t="s">
        <v>5989</v>
      </c>
      <c r="EY93" s="13" t="s">
        <v>5990</v>
      </c>
      <c r="EZ93" s="13"/>
      <c r="FA93" s="13"/>
      <c r="FB93" s="13"/>
      <c r="FC93" s="13" t="s">
        <v>5985</v>
      </c>
      <c r="FD93" s="13" t="s">
        <v>5991</v>
      </c>
      <c r="FE93" s="11" t="s">
        <v>5992</v>
      </c>
      <c r="FF93" s="11" t="s">
        <v>5993</v>
      </c>
      <c r="FG93" s="13"/>
      <c r="FH93" s="13" t="s">
        <v>403</v>
      </c>
      <c r="FJ93" s="13" t="s">
        <v>5994</v>
      </c>
      <c r="FK93" s="13"/>
      <c r="FL93" s="13"/>
      <c r="FM93" s="13"/>
      <c r="FN93" s="13"/>
      <c r="FO93" s="13"/>
      <c r="FP93" s="13"/>
      <c r="FQ93" s="13"/>
      <c r="FR93" s="13"/>
      <c r="FS93" s="13"/>
      <c r="FT93" s="13"/>
      <c r="FU93" s="13"/>
      <c r="FV93" s="13"/>
      <c r="FW93" s="13"/>
      <c r="FX93" s="13" t="s">
        <v>77</v>
      </c>
      <c r="FY93" s="13"/>
      <c r="FZ93" s="13" t="s">
        <v>5995</v>
      </c>
      <c r="GA93" s="11" t="s">
        <v>5996</v>
      </c>
      <c r="GB93" s="13" t="s">
        <v>777</v>
      </c>
      <c r="GC93" s="13"/>
      <c r="GD93" s="13"/>
      <c r="GE93" s="13"/>
      <c r="GF93" s="13"/>
      <c r="GG93" s="13"/>
      <c r="GH93" s="13"/>
      <c r="GI93" s="13"/>
      <c r="GJ93" s="13" t="s">
        <v>5997</v>
      </c>
      <c r="GK93" s="13"/>
      <c r="GL93" s="13" t="s">
        <v>407</v>
      </c>
      <c r="GM93" s="13" t="s">
        <v>1020</v>
      </c>
      <c r="GN93" s="13"/>
      <c r="GO93" s="13"/>
      <c r="GP93" s="13" t="s">
        <v>408</v>
      </c>
      <c r="GQ93" s="13" t="s">
        <v>5998</v>
      </c>
      <c r="GR93" s="13"/>
      <c r="GS93" s="13"/>
      <c r="GT93" s="13"/>
      <c r="GU93" s="13"/>
      <c r="GV93" s="13"/>
      <c r="GW93" s="13"/>
      <c r="GX93" s="13"/>
      <c r="GY93" s="13"/>
      <c r="GZ93" s="13" t="s">
        <v>5999</v>
      </c>
      <c r="HA93" s="13"/>
      <c r="HB93" s="13"/>
      <c r="HC93" s="13"/>
      <c r="HD93" s="13"/>
      <c r="HE93" s="13"/>
      <c r="HF93" s="13"/>
      <c r="HG93" s="11" t="s">
        <v>6000</v>
      </c>
      <c r="HH93" s="13"/>
      <c r="HI93" s="13"/>
      <c r="HJ93" s="13"/>
      <c r="HK93" s="13"/>
      <c r="HL93" s="13"/>
      <c r="HM93" s="13"/>
      <c r="HN93" s="13"/>
      <c r="HO93" s="13"/>
      <c r="HP93" s="13"/>
      <c r="HQ93" s="13" t="s">
        <v>6001</v>
      </c>
      <c r="HS93" s="13"/>
      <c r="HT93" s="13" t="s">
        <v>6002</v>
      </c>
      <c r="HU93" s="13"/>
      <c r="HV93" s="13"/>
      <c r="HW93" s="13" t="s">
        <v>412</v>
      </c>
      <c r="HX93" s="13"/>
      <c r="HY93" s="13"/>
      <c r="HZ93" s="13"/>
      <c r="IA93" s="13"/>
      <c r="IB93" s="13"/>
      <c r="IC93" s="13"/>
      <c r="ID93" s="13"/>
      <c r="IE93" s="13"/>
      <c r="IF93" s="13"/>
      <c r="IG93" s="13"/>
      <c r="IH93" s="13"/>
      <c r="II93" s="13"/>
      <c r="IJ93" s="13"/>
      <c r="IK93" s="13"/>
      <c r="IL93" s="13"/>
      <c r="IM93" s="13"/>
      <c r="IN93" s="13"/>
      <c r="IO93" s="13" t="s">
        <v>79</v>
      </c>
      <c r="IP93" s="13"/>
      <c r="IQ93" s="13"/>
      <c r="IR93" s="13"/>
      <c r="IS93" s="13"/>
      <c r="IT93" s="13"/>
      <c r="IU93" s="13" t="s">
        <v>3045</v>
      </c>
      <c r="IV93" s="13"/>
      <c r="IW93" s="13"/>
      <c r="IX93" s="13"/>
      <c r="IY93" s="13"/>
      <c r="IZ93" s="13"/>
      <c r="JA93" s="13"/>
      <c r="JB93" s="13"/>
      <c r="JC93" s="13"/>
      <c r="JD93" s="13"/>
      <c r="JE93" s="13"/>
      <c r="JF93" s="13"/>
      <c r="JG93" s="13"/>
      <c r="JH93" s="13"/>
      <c r="JI93" s="13"/>
      <c r="JJ93" s="13"/>
      <c r="JK93" s="13"/>
      <c r="JL93" s="13"/>
      <c r="JM93" s="13"/>
      <c r="JN93" s="13" t="s">
        <v>1650</v>
      </c>
      <c r="JO93" s="13"/>
      <c r="JP93" s="13"/>
      <c r="JQ93" s="13"/>
      <c r="JR93" s="13"/>
      <c r="JS93" s="13"/>
      <c r="JT93" s="13"/>
      <c r="JU93" s="13" t="s">
        <v>6003</v>
      </c>
      <c r="JV93" s="13"/>
      <c r="JW93" s="13"/>
      <c r="JX93" s="13"/>
      <c r="JY93" s="13"/>
      <c r="JZ93" s="13" t="s">
        <v>62</v>
      </c>
      <c r="KA93" s="13"/>
      <c r="KB93" s="13"/>
      <c r="KC93" s="13"/>
      <c r="KD93" s="13"/>
      <c r="KE93" s="13"/>
      <c r="KF93" s="13"/>
      <c r="KG93" s="13"/>
      <c r="KH93" s="13"/>
      <c r="KI93" s="13"/>
      <c r="KJ93" s="13"/>
      <c r="KK93" s="13"/>
      <c r="KL93" s="13"/>
      <c r="KM93" s="13"/>
      <c r="KN93" s="13"/>
      <c r="KO93" s="13"/>
      <c r="KP93" s="13"/>
      <c r="KQ93" s="13"/>
      <c r="KR93" s="13"/>
      <c r="KS93" s="13"/>
      <c r="KT93" s="13"/>
      <c r="KU93" s="13"/>
      <c r="KV93" s="13"/>
      <c r="KW93" s="13"/>
      <c r="KX93" s="13"/>
      <c r="KY93" s="13"/>
      <c r="KZ93" s="13"/>
      <c r="LA93" s="13"/>
      <c r="LB93" s="13"/>
      <c r="LC93" s="13"/>
      <c r="LD93" s="13"/>
      <c r="LE93" s="13"/>
      <c r="LF93" s="13"/>
      <c r="LG93" s="13"/>
      <c r="LH93" s="13"/>
      <c r="LI93" s="13"/>
      <c r="LJ93" s="13"/>
      <c r="LK93" s="13"/>
      <c r="LL93" s="13"/>
      <c r="LM93" s="13"/>
      <c r="LN93" s="13" t="s">
        <v>6004</v>
      </c>
      <c r="LO93" s="13"/>
      <c r="LP93" s="13"/>
      <c r="LQ93" s="13"/>
      <c r="LR93" s="13"/>
      <c r="LS93" s="13"/>
      <c r="LT93" s="13"/>
      <c r="LU93" s="13"/>
      <c r="LV93" s="13"/>
      <c r="LW93" s="13"/>
      <c r="LX93" s="13" t="s">
        <v>6005</v>
      </c>
      <c r="LY93" s="13"/>
      <c r="LZ93" s="13" t="s">
        <v>2044</v>
      </c>
      <c r="MA93" s="13" t="s">
        <v>503</v>
      </c>
      <c r="MB93" s="13"/>
      <c r="MC93" s="13"/>
      <c r="MD93" s="13"/>
      <c r="ME93" s="13"/>
      <c r="MF93" s="13" t="s">
        <v>6006</v>
      </c>
      <c r="MH93" s="13" t="s">
        <v>6007</v>
      </c>
      <c r="MI93" s="13"/>
      <c r="MJ93" s="13"/>
      <c r="MK93" s="13" t="s">
        <v>6008</v>
      </c>
      <c r="ML93" s="13"/>
      <c r="MM93" s="13"/>
      <c r="MN93" s="13" t="s">
        <v>6009</v>
      </c>
      <c r="MO93" s="13" t="s">
        <v>6010</v>
      </c>
      <c r="MP93" s="13"/>
      <c r="MQ93" s="13" t="s">
        <v>6011</v>
      </c>
      <c r="MR93" s="13" t="s">
        <v>466</v>
      </c>
      <c r="MS93" s="13"/>
      <c r="MT93" s="13"/>
      <c r="MU93" s="13"/>
      <c r="MV93" s="13"/>
      <c r="MW93" s="13"/>
      <c r="MX93" s="13"/>
      <c r="MY93" s="13" t="s">
        <v>5137</v>
      </c>
      <c r="MZ93" s="13" t="s">
        <v>553</v>
      </c>
      <c r="NA93" s="13" t="s">
        <v>811</v>
      </c>
      <c r="NB93" s="13"/>
      <c r="NC93" s="13" t="s">
        <v>6012</v>
      </c>
      <c r="ND93" s="13"/>
      <c r="NE93" s="13"/>
      <c r="NF93" s="13"/>
      <c r="NG93" s="13" t="s">
        <v>599</v>
      </c>
      <c r="NH93" s="13"/>
      <c r="NI93" s="11" t="s">
        <v>6013</v>
      </c>
      <c r="NJ93" s="13" t="s">
        <v>407</v>
      </c>
      <c r="NK93" s="13"/>
      <c r="NL93" s="13"/>
      <c r="NM93" s="13"/>
      <c r="NN93" s="13"/>
      <c r="NO93" s="13"/>
      <c r="NP93" s="13" t="s">
        <v>408</v>
      </c>
      <c r="NQ93" s="13"/>
      <c r="NR93" s="13"/>
      <c r="NS93" s="13"/>
      <c r="NT93" s="13"/>
      <c r="NU93" s="13"/>
      <c r="NV93" s="13"/>
      <c r="NW93" s="13"/>
      <c r="NX93" s="13" t="s">
        <v>472</v>
      </c>
      <c r="NY93" s="13" t="s">
        <v>428</v>
      </c>
      <c r="NZ93" s="13" t="s">
        <v>513</v>
      </c>
      <c r="OA93" s="13"/>
      <c r="OB93" s="13"/>
      <c r="OC93" s="13"/>
      <c r="OD93" s="13"/>
      <c r="OE93" s="13"/>
      <c r="OF93" s="13"/>
      <c r="OG93" s="13"/>
      <c r="OH93" s="13"/>
      <c r="OJ93" s="13"/>
      <c r="OK93" s="13"/>
      <c r="OL93" s="13"/>
      <c r="OM93" s="13"/>
    </row>
    <row r="94" customFormat="false" ht="14.25" hidden="false" customHeight="true" outlineLevel="0" collapsed="false">
      <c r="A94" s="11" t="s">
        <v>6014</v>
      </c>
      <c r="B94" s="13" t="s">
        <v>360</v>
      </c>
      <c r="C94" s="13" t="s">
        <v>6015</v>
      </c>
      <c r="D94" s="13" t="s">
        <v>516</v>
      </c>
      <c r="E94" s="13" t="s">
        <v>6016</v>
      </c>
      <c r="F94" s="13" t="s">
        <v>360</v>
      </c>
      <c r="G94" s="13"/>
      <c r="H94" s="11" t="s">
        <v>6017</v>
      </c>
      <c r="I94" s="11" t="s">
        <v>6018</v>
      </c>
      <c r="J94" s="11" t="s">
        <v>6019</v>
      </c>
      <c r="K94" s="13"/>
      <c r="L94" s="13"/>
      <c r="M94" s="13"/>
      <c r="N94" s="13"/>
      <c r="O94" s="13" t="s">
        <v>6020</v>
      </c>
      <c r="P94" s="13"/>
      <c r="R94" s="13"/>
      <c r="S94" s="13"/>
      <c r="T94" s="13" t="s">
        <v>371</v>
      </c>
      <c r="U94" s="13"/>
      <c r="V94" s="13"/>
      <c r="W94" s="13"/>
      <c r="X94" s="13"/>
      <c r="Y94" s="13"/>
      <c r="Z94" s="13"/>
      <c r="AA94" s="13"/>
      <c r="AB94" s="13"/>
      <c r="AC94" s="13"/>
      <c r="AD94" s="13"/>
      <c r="AE94" s="11" t="s">
        <v>372</v>
      </c>
      <c r="AF94" s="11" t="s">
        <v>6021</v>
      </c>
      <c r="AG94" s="11" t="s">
        <v>5640</v>
      </c>
      <c r="AH94" s="13"/>
      <c r="AI94" s="13" t="s">
        <v>375</v>
      </c>
      <c r="AJ94" s="13" t="s">
        <v>376</v>
      </c>
      <c r="AK94" s="13" t="s">
        <v>437</v>
      </c>
      <c r="AL94" s="13" t="s">
        <v>438</v>
      </c>
      <c r="AM94" s="11" t="s">
        <v>6022</v>
      </c>
      <c r="AN94" s="13" t="s">
        <v>6023</v>
      </c>
      <c r="AO94" s="11" t="s">
        <v>6024</v>
      </c>
      <c r="AP94" s="13"/>
      <c r="AQ94" s="13" t="s">
        <v>6025</v>
      </c>
      <c r="AR94" s="13"/>
      <c r="AS94" s="13"/>
      <c r="AT94" s="13"/>
      <c r="AU94" s="13"/>
      <c r="AV94" s="13"/>
      <c r="AW94" s="13"/>
      <c r="AX94" s="13"/>
      <c r="AY94" s="13" t="s">
        <v>437</v>
      </c>
      <c r="AZ94" s="13" t="s">
        <v>438</v>
      </c>
      <c r="BA94" s="13"/>
      <c r="BB94" s="13" t="s">
        <v>486</v>
      </c>
      <c r="BD94" s="13"/>
      <c r="BE94" s="13"/>
      <c r="BF94" s="13"/>
      <c r="BG94" s="13" t="s">
        <v>6026</v>
      </c>
      <c r="BH94" s="12" t="s">
        <v>6027</v>
      </c>
      <c r="BI94" s="13"/>
      <c r="BJ94" s="13"/>
      <c r="BK94" s="13" t="s">
        <v>531</v>
      </c>
      <c r="BL94" s="13"/>
      <c r="BM94" s="13"/>
      <c r="BN94" s="13"/>
      <c r="BO94" s="13"/>
      <c r="BP94" s="13"/>
      <c r="BQ94" s="13" t="s">
        <v>360</v>
      </c>
      <c r="BR94" s="13" t="s">
        <v>360</v>
      </c>
      <c r="BS94" s="13"/>
      <c r="BT94" s="13"/>
      <c r="BU94" s="13" t="s">
        <v>360</v>
      </c>
      <c r="BV94" s="13" t="s">
        <v>360</v>
      </c>
      <c r="BW94" s="13" t="s">
        <v>360</v>
      </c>
      <c r="BX94" s="13"/>
      <c r="BY94" s="13"/>
      <c r="BZ94" s="13"/>
      <c r="CA94" s="13"/>
      <c r="CB94" s="12" t="s">
        <v>6028</v>
      </c>
      <c r="CC94" s="13" t="s">
        <v>6029</v>
      </c>
      <c r="CD94" s="13"/>
      <c r="CE94" s="13"/>
      <c r="CF94" s="13" t="s">
        <v>77</v>
      </c>
      <c r="CG94" s="13"/>
      <c r="CH94" s="13"/>
      <c r="CI94" s="13"/>
      <c r="CJ94" s="13"/>
      <c r="CK94" s="13"/>
      <c r="CL94" s="13"/>
      <c r="CM94" s="13"/>
      <c r="CN94" s="13"/>
      <c r="CO94" s="13"/>
      <c r="CP94" s="13"/>
      <c r="CQ94" s="13"/>
      <c r="CR94" s="13"/>
      <c r="CS94" s="13"/>
      <c r="CT94" s="13"/>
      <c r="CU94" s="13"/>
      <c r="CV94" s="13"/>
      <c r="CW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c r="ED94" s="13"/>
      <c r="EE94" s="13"/>
      <c r="EF94" s="13"/>
      <c r="EG94" s="13"/>
      <c r="EH94" s="13"/>
      <c r="EI94" s="13"/>
      <c r="EJ94" s="13"/>
      <c r="EK94" s="13"/>
      <c r="EL94" s="13"/>
      <c r="EM94" s="13" t="s">
        <v>6030</v>
      </c>
      <c r="EN94" s="13" t="s">
        <v>6031</v>
      </c>
      <c r="EO94" s="13"/>
      <c r="EP94" s="13"/>
      <c r="EQ94" s="13"/>
      <c r="ER94" s="13"/>
      <c r="ES94" s="11" t="s">
        <v>6032</v>
      </c>
      <c r="ET94" s="13"/>
      <c r="EU94" s="12" t="s">
        <v>5140</v>
      </c>
      <c r="EV94" s="13"/>
      <c r="EW94" s="13"/>
      <c r="EX94" s="13"/>
      <c r="EY94" s="13"/>
      <c r="EZ94" s="13"/>
      <c r="FA94" s="13"/>
      <c r="FB94" s="13"/>
      <c r="FC94" s="13"/>
      <c r="FD94" s="13"/>
      <c r="FE94" s="13"/>
      <c r="FF94" s="11" t="s">
        <v>6033</v>
      </c>
      <c r="FG94" s="13"/>
      <c r="FH94" s="13" t="s">
        <v>403</v>
      </c>
      <c r="FJ94" s="13" t="s">
        <v>6034</v>
      </c>
      <c r="FK94" s="13"/>
      <c r="FL94" s="13" t="s">
        <v>6035</v>
      </c>
      <c r="FM94" s="13" t="s">
        <v>6036</v>
      </c>
      <c r="FN94" s="13"/>
      <c r="FO94" s="13" t="s">
        <v>6037</v>
      </c>
      <c r="FP94" s="13" t="s">
        <v>6038</v>
      </c>
      <c r="FQ94" s="13" t="s">
        <v>997</v>
      </c>
      <c r="FR94" s="13"/>
      <c r="FS94" s="13" t="s">
        <v>6039</v>
      </c>
      <c r="FT94" s="13" t="n">
        <f aca="false">6+8</f>
        <v>14</v>
      </c>
      <c r="FU94" s="11" t="s">
        <v>6040</v>
      </c>
      <c r="FV94" s="13" t="s">
        <v>6041</v>
      </c>
      <c r="FW94" s="13"/>
      <c r="FX94" s="13" t="s">
        <v>77</v>
      </c>
      <c r="FY94" s="13" t="s">
        <v>6042</v>
      </c>
      <c r="FZ94" s="13" t="s">
        <v>6043</v>
      </c>
      <c r="GA94" s="13" t="s">
        <v>407</v>
      </c>
      <c r="GB94" s="13" t="s">
        <v>6044</v>
      </c>
      <c r="GC94" s="13" t="s">
        <v>6045</v>
      </c>
      <c r="GD94" s="13"/>
      <c r="GE94" s="13" t="s">
        <v>4990</v>
      </c>
      <c r="GF94" s="13" t="s">
        <v>6046</v>
      </c>
      <c r="GG94" s="13" t="s">
        <v>6047</v>
      </c>
      <c r="GH94" s="13"/>
      <c r="GI94" s="13" t="s">
        <v>6048</v>
      </c>
      <c r="GJ94" s="11" t="s">
        <v>6049</v>
      </c>
      <c r="GK94" s="13"/>
      <c r="GL94" s="13" t="s">
        <v>407</v>
      </c>
      <c r="GM94" s="13" t="s">
        <v>6050</v>
      </c>
      <c r="GN94" s="13"/>
      <c r="GO94" s="13" t="s">
        <v>6051</v>
      </c>
      <c r="GP94" s="13" t="s">
        <v>408</v>
      </c>
      <c r="GQ94" s="13"/>
      <c r="GR94" s="13"/>
      <c r="GS94" s="13"/>
      <c r="GT94" s="13"/>
      <c r="GU94" s="13"/>
      <c r="GV94" s="13"/>
      <c r="GW94" s="13"/>
      <c r="GX94" s="13"/>
      <c r="GY94" s="13"/>
      <c r="GZ94" s="13" t="s">
        <v>409</v>
      </c>
      <c r="HA94" s="13" t="s">
        <v>904</v>
      </c>
      <c r="HB94" s="13"/>
      <c r="HC94" s="13"/>
      <c r="HD94" s="13"/>
      <c r="HE94" s="13"/>
      <c r="HF94" s="13"/>
      <c r="HG94" s="13"/>
      <c r="HH94" s="13" t="s">
        <v>614</v>
      </c>
      <c r="HI94" s="13"/>
      <c r="HJ94" s="13"/>
      <c r="HK94" s="13"/>
      <c r="HL94" s="13"/>
      <c r="HM94" s="13"/>
      <c r="HN94" s="13"/>
      <c r="HO94" s="13"/>
      <c r="HP94" s="13"/>
      <c r="HQ94" s="13"/>
      <c r="HS94" s="13"/>
      <c r="HT94" s="13"/>
      <c r="HU94" s="13"/>
      <c r="HV94" s="13"/>
      <c r="HW94" s="13" t="s">
        <v>6052</v>
      </c>
      <c r="HX94" s="13"/>
      <c r="HY94" s="13"/>
      <c r="HZ94" s="13"/>
      <c r="IA94" s="13"/>
      <c r="IB94" s="13"/>
      <c r="IC94" s="13"/>
      <c r="ID94" s="13"/>
      <c r="IE94" s="13"/>
      <c r="IF94" s="13"/>
      <c r="IG94" s="13"/>
      <c r="IH94" s="13"/>
      <c r="II94" s="13"/>
      <c r="IJ94" s="13"/>
      <c r="IK94" s="13"/>
      <c r="IL94" s="13"/>
      <c r="IM94" s="13"/>
      <c r="IN94" s="13"/>
      <c r="IO94" s="13" t="s">
        <v>79</v>
      </c>
      <c r="IP94" s="13"/>
      <c r="IQ94" s="13"/>
      <c r="IR94" s="13"/>
      <c r="IS94" s="13"/>
      <c r="IT94" s="13"/>
      <c r="IU94" s="13"/>
      <c r="IV94" s="13"/>
      <c r="IW94" s="13"/>
      <c r="IX94" s="13"/>
      <c r="IY94" s="13"/>
      <c r="IZ94" s="13"/>
      <c r="JA94" s="13"/>
      <c r="JB94" s="13"/>
      <c r="JC94" s="13"/>
      <c r="JD94" s="13"/>
      <c r="JE94" s="13"/>
      <c r="JF94" s="13"/>
      <c r="JG94" s="13"/>
      <c r="JH94" s="13"/>
      <c r="JI94" s="13"/>
      <c r="JJ94" s="13"/>
      <c r="JK94" s="13"/>
      <c r="JL94" s="13"/>
      <c r="JM94" s="13"/>
      <c r="JN94" s="13"/>
      <c r="JO94" s="13"/>
      <c r="JP94" s="13"/>
      <c r="JQ94" s="13"/>
      <c r="JR94" s="13"/>
      <c r="JS94" s="13"/>
      <c r="JT94" s="13"/>
      <c r="JU94" s="13" t="s">
        <v>5164</v>
      </c>
      <c r="JV94" s="13"/>
      <c r="JW94" s="13" t="s">
        <v>6053</v>
      </c>
      <c r="JX94" s="13"/>
      <c r="JY94" s="13" t="s">
        <v>6054</v>
      </c>
      <c r="JZ94" s="11" t="s">
        <v>6055</v>
      </c>
      <c r="KA94" s="13"/>
      <c r="KB94" s="13" t="s">
        <v>731</v>
      </c>
      <c r="KC94" s="13"/>
      <c r="KD94" s="13"/>
      <c r="KE94" s="13"/>
      <c r="KF94" s="13"/>
      <c r="KG94" s="13"/>
      <c r="KH94" s="13" t="s">
        <v>6056</v>
      </c>
      <c r="KI94" s="13"/>
      <c r="KJ94" s="13" t="s">
        <v>3485</v>
      </c>
      <c r="KK94" s="13"/>
      <c r="KL94" s="13" t="s">
        <v>6057</v>
      </c>
      <c r="KM94" s="13"/>
      <c r="KN94" s="13" t="s">
        <v>6058</v>
      </c>
      <c r="KO94" s="13"/>
      <c r="KP94" s="13"/>
      <c r="KQ94" s="13"/>
      <c r="KR94" s="13"/>
      <c r="KS94" s="13"/>
      <c r="KT94" s="13" t="s">
        <v>6059</v>
      </c>
      <c r="KU94" s="13"/>
      <c r="KV94" s="13"/>
      <c r="KW94" s="13"/>
      <c r="KX94" s="13"/>
      <c r="KY94" s="13"/>
      <c r="KZ94" s="13" t="s">
        <v>516</v>
      </c>
      <c r="LA94" s="13"/>
      <c r="LB94" s="13" t="n">
        <f aca="false">75</f>
        <v>75</v>
      </c>
      <c r="LC94" s="13"/>
      <c r="LD94" s="13"/>
      <c r="LE94" s="13"/>
      <c r="LF94" s="13" t="s">
        <v>1604</v>
      </c>
      <c r="LG94" s="13"/>
      <c r="LH94" s="13"/>
      <c r="LI94" s="13"/>
      <c r="LJ94" s="13" t="s">
        <v>62</v>
      </c>
      <c r="LK94" s="13"/>
      <c r="LL94" s="13" t="n">
        <f aca="false">987</f>
        <v>987</v>
      </c>
      <c r="LM94" s="13"/>
      <c r="LN94" s="13" t="s">
        <v>6060</v>
      </c>
      <c r="LO94" s="13"/>
      <c r="LP94" s="13"/>
      <c r="LQ94" s="13" t="s">
        <v>2955</v>
      </c>
      <c r="LR94" s="13" t="s">
        <v>1257</v>
      </c>
      <c r="LS94" s="13" t="s">
        <v>4990</v>
      </c>
      <c r="LT94" s="13" t="s">
        <v>6061</v>
      </c>
      <c r="LU94" s="13" t="s">
        <v>6062</v>
      </c>
      <c r="LV94" s="13"/>
      <c r="LW94" s="13"/>
      <c r="LX94" s="13"/>
      <c r="LY94" s="13"/>
      <c r="LZ94" s="13" t="s">
        <v>2044</v>
      </c>
      <c r="MA94" s="13" t="s">
        <v>678</v>
      </c>
      <c r="MB94" s="13" t="s">
        <v>6063</v>
      </c>
      <c r="MC94" s="13" t="s">
        <v>1782</v>
      </c>
      <c r="MD94" s="13" t="s">
        <v>6064</v>
      </c>
      <c r="ME94" s="13"/>
      <c r="MF94" s="13" t="s">
        <v>710</v>
      </c>
      <c r="MH94" s="13" t="s">
        <v>858</v>
      </c>
      <c r="MI94" s="13"/>
      <c r="MJ94" s="13" t="s">
        <v>6065</v>
      </c>
      <c r="MK94" s="13" t="s">
        <v>3031</v>
      </c>
      <c r="ML94" s="13"/>
      <c r="MM94" s="13"/>
      <c r="MN94" s="13"/>
      <c r="MO94" s="13"/>
      <c r="MP94" s="13"/>
      <c r="MQ94" s="13"/>
      <c r="MR94" s="13" t="s">
        <v>507</v>
      </c>
      <c r="MS94" s="13"/>
      <c r="MT94" s="13"/>
      <c r="MU94" s="13"/>
      <c r="MV94" s="13"/>
      <c r="MW94" s="13"/>
      <c r="MX94" s="13"/>
      <c r="MY94" s="13" t="s">
        <v>429</v>
      </c>
      <c r="MZ94" s="12" t="s">
        <v>6066</v>
      </c>
      <c r="NA94" s="13" t="s">
        <v>6067</v>
      </c>
      <c r="NB94" s="13"/>
      <c r="NC94" s="13" t="s">
        <v>1503</v>
      </c>
      <c r="ND94" s="13"/>
      <c r="NE94" s="13" t="s">
        <v>518</v>
      </c>
      <c r="NF94" s="13" t="s">
        <v>1264</v>
      </c>
      <c r="NG94" s="13"/>
      <c r="NH94" s="13"/>
      <c r="NI94" s="13" t="s">
        <v>774</v>
      </c>
      <c r="NJ94" s="11" t="s">
        <v>6068</v>
      </c>
      <c r="NK94" s="13" t="s">
        <v>2953</v>
      </c>
      <c r="NL94" s="13" t="s">
        <v>6069</v>
      </c>
      <c r="NM94" s="13" t="s">
        <v>6070</v>
      </c>
      <c r="NN94" s="13" t="s">
        <v>919</v>
      </c>
      <c r="NO94" s="13" t="s">
        <v>3565</v>
      </c>
      <c r="NP94" s="13" t="s">
        <v>408</v>
      </c>
      <c r="NQ94" s="13"/>
      <c r="NR94" s="13"/>
      <c r="NS94" s="13"/>
      <c r="NT94" s="13"/>
      <c r="NU94" s="13"/>
      <c r="NV94" s="13"/>
      <c r="NW94" s="13"/>
      <c r="NX94" s="13" t="s">
        <v>472</v>
      </c>
      <c r="NY94" s="13" t="s">
        <v>428</v>
      </c>
      <c r="NZ94" s="13" t="s">
        <v>429</v>
      </c>
      <c r="OA94" s="13"/>
      <c r="OB94" s="13"/>
      <c r="OC94" s="13"/>
      <c r="OD94" s="13"/>
      <c r="OE94" s="13"/>
      <c r="OF94" s="13"/>
      <c r="OG94" s="13"/>
      <c r="OH94" s="13"/>
      <c r="OJ94" s="13"/>
      <c r="OK94" s="13"/>
      <c r="OL94" s="13"/>
      <c r="OM94" s="13"/>
    </row>
    <row r="95" customFormat="false" ht="14.25" hidden="false" customHeight="true" outlineLevel="0" collapsed="false">
      <c r="A95" s="11" t="s">
        <v>6071</v>
      </c>
      <c r="B95" s="13" t="s">
        <v>360</v>
      </c>
      <c r="C95" s="13" t="s">
        <v>6072</v>
      </c>
      <c r="D95" s="13" t="s">
        <v>6073</v>
      </c>
      <c r="E95" s="13" t="s">
        <v>6074</v>
      </c>
      <c r="F95" s="13" t="s">
        <v>1871</v>
      </c>
      <c r="G95" s="13"/>
      <c r="H95" s="13" t="s">
        <v>6075</v>
      </c>
      <c r="I95" s="13" t="s">
        <v>4138</v>
      </c>
      <c r="J95" s="13" t="s">
        <v>6076</v>
      </c>
      <c r="K95" s="13" t="s">
        <v>472</v>
      </c>
      <c r="L95" s="13"/>
      <c r="M95" s="13"/>
      <c r="N95" s="13"/>
      <c r="O95" s="13"/>
      <c r="P95" s="13"/>
      <c r="R95" s="13" t="s">
        <v>1186</v>
      </c>
      <c r="S95" s="13"/>
      <c r="T95" s="13" t="s">
        <v>371</v>
      </c>
      <c r="U95" s="13"/>
      <c r="V95" s="13"/>
      <c r="W95" s="13"/>
      <c r="X95" s="13"/>
      <c r="Y95" s="13" t="s">
        <v>370</v>
      </c>
      <c r="Z95" s="13"/>
      <c r="AA95" s="13"/>
      <c r="AB95" s="13"/>
      <c r="AC95" s="13"/>
      <c r="AD95" s="13"/>
      <c r="AE95" s="11" t="s">
        <v>6077</v>
      </c>
      <c r="AF95" s="11" t="s">
        <v>6078</v>
      </c>
      <c r="AG95" s="11" t="s">
        <v>6079</v>
      </c>
      <c r="AH95" s="13"/>
      <c r="AI95" s="13" t="s">
        <v>375</v>
      </c>
      <c r="AJ95" s="13" t="s">
        <v>376</v>
      </c>
      <c r="AK95" s="13" t="s">
        <v>377</v>
      </c>
      <c r="AL95" s="13" t="s">
        <v>438</v>
      </c>
      <c r="AM95" s="11" t="s">
        <v>6080</v>
      </c>
      <c r="AN95" s="13"/>
      <c r="AO95" s="13"/>
      <c r="AP95" s="11" t="s">
        <v>6081</v>
      </c>
      <c r="AQ95" s="13"/>
      <c r="AR95" s="13"/>
      <c r="AS95" s="13" t="s">
        <v>6082</v>
      </c>
      <c r="AT95" s="11" t="s">
        <v>6083</v>
      </c>
      <c r="AU95" s="11" t="s">
        <v>6084</v>
      </c>
      <c r="AV95" s="13"/>
      <c r="AW95" s="13" t="s">
        <v>375</v>
      </c>
      <c r="AX95" s="13"/>
      <c r="AY95" s="13" t="s">
        <v>377</v>
      </c>
      <c r="AZ95" s="13" t="s">
        <v>438</v>
      </c>
      <c r="BA95" s="13" t="s">
        <v>6085</v>
      </c>
      <c r="BB95" s="11" t="s">
        <v>6086</v>
      </c>
      <c r="BD95" s="13"/>
      <c r="BE95" s="13"/>
      <c r="BF95" s="13"/>
      <c r="BG95" s="13" t="s">
        <v>6087</v>
      </c>
      <c r="BH95" s="13"/>
      <c r="BI95" s="13"/>
      <c r="BJ95" s="13"/>
      <c r="BK95" s="11" t="s">
        <v>6088</v>
      </c>
      <c r="BL95" s="13"/>
      <c r="BM95" s="13"/>
      <c r="BN95" s="13"/>
      <c r="BO95" s="13"/>
      <c r="BP95" s="13"/>
      <c r="BQ95" s="13" t="s">
        <v>360</v>
      </c>
      <c r="BR95" s="13" t="s">
        <v>360</v>
      </c>
      <c r="BS95" s="13"/>
      <c r="BT95" s="13" t="s">
        <v>6089</v>
      </c>
      <c r="BU95" s="13" t="s">
        <v>360</v>
      </c>
      <c r="BV95" s="13" t="s">
        <v>360</v>
      </c>
      <c r="BW95" s="13" t="s">
        <v>360</v>
      </c>
      <c r="BX95" s="13"/>
      <c r="BY95" s="13"/>
      <c r="BZ95" s="13"/>
      <c r="CA95" s="13"/>
      <c r="CB95" s="13"/>
      <c r="CC95" s="13"/>
      <c r="CD95" s="13"/>
      <c r="CE95" s="13" t="s">
        <v>1392</v>
      </c>
      <c r="CF95" s="13" t="s">
        <v>77</v>
      </c>
      <c r="CG95" s="13"/>
      <c r="CH95" s="13"/>
      <c r="CI95" s="13"/>
      <c r="CJ95" s="13"/>
      <c r="CK95" s="13"/>
      <c r="CL95" s="13"/>
      <c r="CM95" s="13"/>
      <c r="CN95" s="13"/>
      <c r="CO95" s="13"/>
      <c r="CP95" s="13"/>
      <c r="CQ95" s="13"/>
      <c r="CR95" s="13"/>
      <c r="CS95" s="13"/>
      <c r="CT95" s="13"/>
      <c r="CU95" s="13"/>
      <c r="CV95" s="13"/>
      <c r="CW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t="s">
        <v>6090</v>
      </c>
      <c r="EN95" s="13" t="s">
        <v>744</v>
      </c>
      <c r="EO95" s="13"/>
      <c r="EP95" s="13"/>
      <c r="EQ95" s="13"/>
      <c r="ER95" s="13"/>
      <c r="ES95" s="11" t="s">
        <v>6091</v>
      </c>
      <c r="ET95" s="13"/>
      <c r="EU95" s="13"/>
      <c r="EV95" s="13"/>
      <c r="EW95" s="13"/>
      <c r="EX95" s="13"/>
      <c r="EY95" s="13"/>
      <c r="EZ95" s="13"/>
      <c r="FA95" s="13"/>
      <c r="FB95" s="13"/>
      <c r="FC95" s="13"/>
      <c r="FD95" s="13"/>
      <c r="FE95" s="13"/>
      <c r="FF95" s="11" t="s">
        <v>6092</v>
      </c>
      <c r="FG95" s="13"/>
      <c r="FH95" s="13" t="s">
        <v>403</v>
      </c>
      <c r="FJ95" s="13"/>
      <c r="FK95" s="13"/>
      <c r="FL95" s="13"/>
      <c r="FM95" s="13"/>
      <c r="FN95" s="13"/>
      <c r="FO95" s="13"/>
      <c r="FP95" s="13"/>
      <c r="FQ95" s="13"/>
      <c r="FR95" s="13"/>
      <c r="FS95" s="13" t="s">
        <v>6093</v>
      </c>
      <c r="FT95" s="13"/>
      <c r="FU95" s="13"/>
      <c r="FV95" s="13"/>
      <c r="FW95" s="13"/>
      <c r="FX95" s="13" t="s">
        <v>868</v>
      </c>
      <c r="FY95" s="13"/>
      <c r="FZ95" s="13"/>
      <c r="GA95" s="13" t="s">
        <v>407</v>
      </c>
      <c r="GB95" s="13"/>
      <c r="GC95" s="13" t="s">
        <v>460</v>
      </c>
      <c r="GD95" s="13"/>
      <c r="GE95" s="13"/>
      <c r="GF95" s="13"/>
      <c r="GG95" s="13"/>
      <c r="GH95" s="13"/>
      <c r="GI95" s="13"/>
      <c r="GJ95" s="13"/>
      <c r="GK95" s="13"/>
      <c r="GL95" s="13" t="s">
        <v>456</v>
      </c>
      <c r="GM95" s="13"/>
      <c r="GN95" s="13"/>
      <c r="GO95" s="13"/>
      <c r="GP95" s="13" t="s">
        <v>408</v>
      </c>
      <c r="GQ95" s="13"/>
      <c r="GR95" s="13"/>
      <c r="GS95" s="13"/>
      <c r="GT95" s="13"/>
      <c r="GU95" s="13"/>
      <c r="GV95" s="13"/>
      <c r="GW95" s="13"/>
      <c r="GX95" s="13"/>
      <c r="GY95" s="13"/>
      <c r="GZ95" s="13"/>
      <c r="HA95" s="13"/>
      <c r="HB95" s="13"/>
      <c r="HC95" s="13"/>
      <c r="HD95" s="13"/>
      <c r="HE95" s="13"/>
      <c r="HF95" s="13"/>
      <c r="HG95" s="13"/>
      <c r="HH95" s="13" t="s">
        <v>1056</v>
      </c>
      <c r="HI95" s="13" t="s">
        <v>550</v>
      </c>
      <c r="HJ95" s="13"/>
      <c r="HK95" s="13"/>
      <c r="HL95" s="13"/>
      <c r="HM95" s="13"/>
      <c r="HN95" s="13"/>
      <c r="HO95" s="13"/>
      <c r="HP95" s="13"/>
      <c r="HQ95" s="13"/>
      <c r="HS95" s="13"/>
      <c r="HT95" s="13"/>
      <c r="HU95" s="13"/>
      <c r="HV95" s="13"/>
      <c r="HW95" s="13" t="s">
        <v>412</v>
      </c>
      <c r="HX95" s="13"/>
      <c r="HY95" s="13"/>
      <c r="HZ95" s="13"/>
      <c r="IA95" s="13"/>
      <c r="IB95" s="13"/>
      <c r="IC95" s="13"/>
      <c r="ID95" s="13"/>
      <c r="IE95" s="13"/>
      <c r="IF95" s="13"/>
      <c r="IG95" s="13" t="s">
        <v>623</v>
      </c>
      <c r="IH95" s="13"/>
      <c r="II95" s="13"/>
      <c r="IJ95" s="13"/>
      <c r="IK95" s="13"/>
      <c r="IL95" s="13"/>
      <c r="IM95" s="13"/>
      <c r="IN95" s="13"/>
      <c r="IO95" s="13" t="s">
        <v>79</v>
      </c>
      <c r="IP95" s="13"/>
      <c r="IQ95" s="13"/>
      <c r="IR95" s="13"/>
      <c r="IS95" s="13"/>
      <c r="IT95" s="13"/>
      <c r="IU95" s="13"/>
      <c r="IV95" s="13" t="s">
        <v>5628</v>
      </c>
      <c r="IW95" s="13"/>
      <c r="IX95" s="13"/>
      <c r="IY95" s="13"/>
      <c r="IZ95" s="13"/>
      <c r="JA95" s="13"/>
      <c r="JB95" s="13"/>
      <c r="JC95" s="13"/>
      <c r="JD95" s="13"/>
      <c r="JE95" s="13"/>
      <c r="JF95" s="13"/>
      <c r="JG95" s="13"/>
      <c r="JH95" s="13"/>
      <c r="JI95" s="13"/>
      <c r="JJ95" s="13"/>
      <c r="JK95" s="13"/>
      <c r="JL95" s="13"/>
      <c r="JM95" s="13"/>
      <c r="JN95" s="12" t="s">
        <v>6094</v>
      </c>
      <c r="JO95" s="13"/>
      <c r="JP95" s="13"/>
      <c r="JQ95" s="13"/>
      <c r="JR95" s="13"/>
      <c r="JS95" s="13"/>
      <c r="JT95" s="13" t="s">
        <v>553</v>
      </c>
      <c r="JU95" s="13"/>
      <c r="JV95" s="13"/>
      <c r="JW95" s="13"/>
      <c r="JX95" s="13"/>
      <c r="JY95" s="13"/>
      <c r="JZ95" s="13" t="s">
        <v>75</v>
      </c>
      <c r="KA95" s="13"/>
      <c r="KB95" s="13"/>
      <c r="KC95" s="13"/>
      <c r="KD95" s="13"/>
      <c r="KE95" s="13"/>
      <c r="KF95" s="13"/>
      <c r="KG95" s="13"/>
      <c r="KH95" s="13" t="s">
        <v>6095</v>
      </c>
      <c r="KI95" s="13"/>
      <c r="KJ95" s="13"/>
      <c r="KK95" s="13"/>
      <c r="KL95" s="13" t="s">
        <v>635</v>
      </c>
      <c r="KM95" s="13"/>
      <c r="KN95" s="13"/>
      <c r="KO95" s="13"/>
      <c r="KP95" s="13"/>
      <c r="KQ95" s="13"/>
      <c r="KR95" s="13"/>
      <c r="KS95" s="13"/>
      <c r="KT95" s="13"/>
      <c r="KU95" s="13"/>
      <c r="KV95" s="13"/>
      <c r="KW95" s="13"/>
      <c r="KX95" s="13"/>
      <c r="KY95" s="13"/>
      <c r="KZ95" s="13"/>
      <c r="LA95" s="13"/>
      <c r="LB95" s="13"/>
      <c r="LC95" s="13"/>
      <c r="LD95" s="13"/>
      <c r="LE95" s="13"/>
      <c r="LF95" s="13"/>
      <c r="LG95" s="13"/>
      <c r="LH95" s="13"/>
      <c r="LI95" s="13"/>
      <c r="LJ95" s="13"/>
      <c r="LK95" s="13"/>
      <c r="LL95" s="13"/>
      <c r="LM95" s="13"/>
      <c r="LN95" s="13"/>
      <c r="LO95" s="13"/>
      <c r="LP95" s="13" t="s">
        <v>6096</v>
      </c>
      <c r="LQ95" s="13"/>
      <c r="LR95" s="13"/>
      <c r="LS95" s="13"/>
      <c r="LT95" s="13"/>
      <c r="LU95" s="13"/>
      <c r="LV95" s="13"/>
      <c r="LW95" s="13"/>
      <c r="LX95" s="13" t="s">
        <v>6097</v>
      </c>
      <c r="LY95" s="13"/>
      <c r="LZ95" s="13" t="s">
        <v>6098</v>
      </c>
      <c r="MA95" s="13"/>
      <c r="MB95" s="13"/>
      <c r="MC95" s="13" t="s">
        <v>6099</v>
      </c>
      <c r="MD95" s="13"/>
      <c r="ME95" s="13"/>
      <c r="MF95" s="13" t="s">
        <v>6100</v>
      </c>
      <c r="MH95" s="13" t="s">
        <v>6101</v>
      </c>
      <c r="MI95" s="13"/>
      <c r="MJ95" s="13"/>
      <c r="MK95" s="13"/>
      <c r="ML95" s="13"/>
      <c r="MM95" s="13"/>
      <c r="MN95" s="13" t="s">
        <v>422</v>
      </c>
      <c r="MO95" s="13"/>
      <c r="MP95" s="13"/>
      <c r="MQ95" s="13"/>
      <c r="MR95" s="13" t="s">
        <v>466</v>
      </c>
      <c r="MS95" s="13"/>
      <c r="MT95" s="13"/>
      <c r="MU95" s="13"/>
      <c r="MV95" s="13"/>
      <c r="MW95" s="13"/>
      <c r="MX95" s="13"/>
      <c r="MY95" s="13" t="s">
        <v>1210</v>
      </c>
      <c r="MZ95" s="13"/>
      <c r="NA95" s="13"/>
      <c r="NB95" s="13"/>
      <c r="NC95" s="13"/>
      <c r="ND95" s="13"/>
      <c r="NE95" s="13"/>
      <c r="NF95" s="13"/>
      <c r="NG95" s="13"/>
      <c r="NH95" s="13"/>
      <c r="NI95" s="11" t="s">
        <v>6102</v>
      </c>
      <c r="NJ95" s="13" t="s">
        <v>407</v>
      </c>
      <c r="NK95" s="13"/>
      <c r="NL95" s="13"/>
      <c r="NM95" s="13"/>
      <c r="NN95" s="13"/>
      <c r="NO95" s="13"/>
      <c r="NP95" s="13" t="s">
        <v>408</v>
      </c>
      <c r="NQ95" s="13"/>
      <c r="NR95" s="13"/>
      <c r="NS95" s="13"/>
      <c r="NT95" s="13"/>
      <c r="NU95" s="13"/>
      <c r="NV95" s="13"/>
      <c r="NW95" s="13"/>
      <c r="NX95" s="13" t="s">
        <v>472</v>
      </c>
      <c r="NY95" s="13" t="s">
        <v>428</v>
      </c>
      <c r="NZ95" s="13" t="s">
        <v>429</v>
      </c>
      <c r="OA95" s="13"/>
      <c r="OB95" s="13"/>
      <c r="OC95" s="13"/>
      <c r="OD95" s="13"/>
      <c r="OE95" s="13"/>
      <c r="OF95" s="13"/>
      <c r="OG95" s="13"/>
      <c r="OH95" s="13"/>
      <c r="OJ95" s="13"/>
      <c r="OK95" s="13"/>
      <c r="OL95" s="13"/>
      <c r="OM95" s="13"/>
    </row>
    <row r="96" customFormat="false" ht="14.25" hidden="false" customHeight="true" outlineLevel="0" collapsed="false">
      <c r="A96" s="11" t="s">
        <v>6103</v>
      </c>
      <c r="B96" s="13" t="s">
        <v>360</v>
      </c>
      <c r="C96" s="13" t="s">
        <v>6104</v>
      </c>
      <c r="D96" s="13" t="s">
        <v>6105</v>
      </c>
      <c r="E96" s="13" t="s">
        <v>6106</v>
      </c>
      <c r="F96" s="13" t="s">
        <v>360</v>
      </c>
      <c r="G96" s="13"/>
      <c r="H96" s="13"/>
      <c r="I96" s="13"/>
      <c r="J96" s="13"/>
      <c r="K96" s="13"/>
      <c r="L96" s="13"/>
      <c r="M96" s="13"/>
      <c r="N96" s="13"/>
      <c r="O96" s="13"/>
      <c r="P96" s="13"/>
      <c r="R96" s="13"/>
      <c r="S96" s="13"/>
      <c r="T96" s="13" t="s">
        <v>6107</v>
      </c>
      <c r="U96" s="13" t="s">
        <v>6108</v>
      </c>
      <c r="V96" s="13" t="s">
        <v>6109</v>
      </c>
      <c r="W96" s="13" t="s">
        <v>6110</v>
      </c>
      <c r="X96" s="13" t="s">
        <v>6111</v>
      </c>
      <c r="Y96" s="13"/>
      <c r="Z96" s="13"/>
      <c r="AA96" s="13"/>
      <c r="AB96" s="13"/>
      <c r="AC96" s="13"/>
      <c r="AD96" s="13"/>
      <c r="AE96" s="11" t="s">
        <v>435</v>
      </c>
      <c r="AF96" s="11" t="s">
        <v>6112</v>
      </c>
      <c r="AG96" s="11" t="s">
        <v>2410</v>
      </c>
      <c r="AH96" s="13"/>
      <c r="AI96" s="13" t="s">
        <v>375</v>
      </c>
      <c r="AJ96" s="13" t="s">
        <v>376</v>
      </c>
      <c r="AK96" s="13" t="s">
        <v>377</v>
      </c>
      <c r="AL96" s="13" t="s">
        <v>438</v>
      </c>
      <c r="AM96" s="11" t="s">
        <v>6113</v>
      </c>
      <c r="AN96" s="11" t="s">
        <v>6114</v>
      </c>
      <c r="AO96" s="13" t="s">
        <v>6115</v>
      </c>
      <c r="AP96" s="13"/>
      <c r="AQ96" s="13"/>
      <c r="AR96" s="13"/>
      <c r="AS96" s="13"/>
      <c r="AT96" s="11" t="s">
        <v>6116</v>
      </c>
      <c r="AU96" s="11" t="s">
        <v>6117</v>
      </c>
      <c r="AV96" s="13"/>
      <c r="AW96" s="13" t="s">
        <v>375</v>
      </c>
      <c r="AX96" s="13"/>
      <c r="AY96" s="13" t="s">
        <v>437</v>
      </c>
      <c r="AZ96" s="13" t="s">
        <v>438</v>
      </c>
      <c r="BA96" s="13" t="s">
        <v>6118</v>
      </c>
      <c r="BB96" s="13" t="s">
        <v>6119</v>
      </c>
      <c r="BD96" s="13"/>
      <c r="BE96" s="13"/>
      <c r="BF96" s="13"/>
      <c r="BG96" s="13" t="s">
        <v>6120</v>
      </c>
      <c r="BH96" s="13" t="s">
        <v>6121</v>
      </c>
      <c r="BI96" s="13"/>
      <c r="BJ96" s="13" t="s">
        <v>2541</v>
      </c>
      <c r="BK96" s="13"/>
      <c r="BL96" s="13"/>
      <c r="BM96" s="13"/>
      <c r="BN96" s="13"/>
      <c r="BO96" s="13"/>
      <c r="BP96" s="13"/>
      <c r="BQ96" s="11" t="s">
        <v>6122</v>
      </c>
      <c r="BR96" s="13" t="s">
        <v>6123</v>
      </c>
      <c r="BS96" s="13" t="s">
        <v>6124</v>
      </c>
      <c r="BT96" s="13"/>
      <c r="BU96" s="13" t="s">
        <v>6125</v>
      </c>
      <c r="BV96" s="13" t="s">
        <v>360</v>
      </c>
      <c r="BW96" s="13" t="s">
        <v>360</v>
      </c>
      <c r="BX96" s="13"/>
      <c r="BY96" s="13"/>
      <c r="BZ96" s="13" t="s">
        <v>472</v>
      </c>
      <c r="CA96" s="13" t="s">
        <v>472</v>
      </c>
      <c r="CB96" s="13" t="s">
        <v>370</v>
      </c>
      <c r="CC96" s="13"/>
      <c r="CD96" s="13"/>
      <c r="CE96" s="13"/>
      <c r="CF96" s="13" t="s">
        <v>3632</v>
      </c>
      <c r="CG96" s="13" t="s">
        <v>4453</v>
      </c>
      <c r="CH96" s="13" t="s">
        <v>4453</v>
      </c>
      <c r="CI96" s="13"/>
      <c r="CJ96" s="13"/>
      <c r="CK96" s="13"/>
      <c r="CL96" s="13"/>
      <c r="CM96" s="13"/>
      <c r="CN96" s="13"/>
      <c r="CO96" s="13"/>
      <c r="CP96" s="13"/>
      <c r="CQ96" s="13"/>
      <c r="CR96" s="13"/>
      <c r="CS96" s="13"/>
      <c r="CT96" s="13"/>
      <c r="CU96" s="13"/>
      <c r="CV96" s="13"/>
      <c r="CW96" s="13"/>
      <c r="CY96" s="13"/>
      <c r="CZ96" s="13"/>
      <c r="DA96" s="13"/>
      <c r="DB96" s="13" t="s">
        <v>6126</v>
      </c>
      <c r="DC96" s="13" t="s">
        <v>6127</v>
      </c>
      <c r="DD96" s="13" t="s">
        <v>6128</v>
      </c>
      <c r="DE96" s="13" t="s">
        <v>6129</v>
      </c>
      <c r="DF96" s="11" t="s">
        <v>6130</v>
      </c>
      <c r="DG96" s="13" t="s">
        <v>6120</v>
      </c>
      <c r="DH96" s="13"/>
      <c r="DI96" s="13"/>
      <c r="DJ96" s="13"/>
      <c r="DK96" s="13"/>
      <c r="DL96" s="13"/>
      <c r="DM96" s="13"/>
      <c r="DN96" s="13"/>
      <c r="DO96" s="13"/>
      <c r="DP96" s="13"/>
      <c r="DQ96" s="13"/>
      <c r="DR96" s="13"/>
      <c r="DS96" s="13"/>
      <c r="DT96" s="13"/>
      <c r="DU96" s="13"/>
      <c r="DV96" s="13"/>
      <c r="DW96" s="13"/>
      <c r="DX96" s="13"/>
      <c r="DY96" s="13"/>
      <c r="DZ96" s="13"/>
      <c r="EA96" s="13"/>
      <c r="EB96" s="13"/>
      <c r="EC96" s="13"/>
      <c r="ED96" s="13" t="s">
        <v>458</v>
      </c>
      <c r="EE96" s="13"/>
      <c r="EF96" s="13"/>
      <c r="EG96" s="13"/>
      <c r="EH96" s="13"/>
      <c r="EI96" s="13"/>
      <c r="EJ96" s="13"/>
      <c r="EK96" s="13"/>
      <c r="EL96" s="13"/>
      <c r="EM96" s="13" t="s">
        <v>803</v>
      </c>
      <c r="EN96" s="13" t="s">
        <v>450</v>
      </c>
      <c r="EO96" s="13"/>
      <c r="EP96" s="13"/>
      <c r="EQ96" s="13"/>
      <c r="ER96" s="13"/>
      <c r="ES96" s="11" t="s">
        <v>6131</v>
      </c>
      <c r="ET96" s="13"/>
      <c r="EU96" s="13"/>
      <c r="EV96" s="13"/>
      <c r="EW96" s="13"/>
      <c r="EX96" s="13" t="s">
        <v>6132</v>
      </c>
      <c r="EY96" s="13" t="s">
        <v>6133</v>
      </c>
      <c r="EZ96" s="13" t="s">
        <v>6120</v>
      </c>
      <c r="FA96" s="13"/>
      <c r="FB96" s="13"/>
      <c r="FC96" s="13" t="s">
        <v>6134</v>
      </c>
      <c r="FD96" s="11" t="s">
        <v>6135</v>
      </c>
      <c r="FE96" s="11" t="s">
        <v>6136</v>
      </c>
      <c r="FF96" s="11" t="s">
        <v>6137</v>
      </c>
      <c r="FG96" s="13"/>
      <c r="FH96" s="13" t="s">
        <v>403</v>
      </c>
      <c r="FJ96" s="13" t="s">
        <v>545</v>
      </c>
      <c r="FK96" s="13"/>
      <c r="FL96" s="13"/>
      <c r="FM96" s="13" t="s">
        <v>6138</v>
      </c>
      <c r="FN96" s="13"/>
      <c r="FO96" s="13"/>
      <c r="FP96" s="13"/>
      <c r="FQ96" s="13"/>
      <c r="FR96" s="13"/>
      <c r="FS96" s="13"/>
      <c r="FT96" s="13" t="s">
        <v>6139</v>
      </c>
      <c r="FU96" s="13"/>
      <c r="FV96" s="13"/>
      <c r="FW96" s="13"/>
      <c r="FX96" s="13" t="s">
        <v>6140</v>
      </c>
      <c r="FY96" s="13" t="s">
        <v>6141</v>
      </c>
      <c r="FZ96" s="13"/>
      <c r="GA96" s="13" t="s">
        <v>407</v>
      </c>
      <c r="GB96" s="13"/>
      <c r="GC96" s="11" t="s">
        <v>6142</v>
      </c>
      <c r="GD96" s="13"/>
      <c r="GE96" s="13"/>
      <c r="GF96" s="13"/>
      <c r="GG96" s="13"/>
      <c r="GH96" s="13" t="s">
        <v>6143</v>
      </c>
      <c r="GI96" s="13"/>
      <c r="GJ96" s="13"/>
      <c r="GK96" s="13" t="s">
        <v>6144</v>
      </c>
      <c r="GL96" s="13" t="s">
        <v>407</v>
      </c>
      <c r="GM96" s="13" t="s">
        <v>919</v>
      </c>
      <c r="GN96" s="13"/>
      <c r="GO96" s="13" t="s">
        <v>6145</v>
      </c>
      <c r="GP96" s="11" t="s">
        <v>6146</v>
      </c>
      <c r="GQ96" s="13" t="s">
        <v>6147</v>
      </c>
      <c r="GR96" s="13"/>
      <c r="GS96" s="13"/>
      <c r="GT96" s="13" t="s">
        <v>6148</v>
      </c>
      <c r="GU96" s="13"/>
      <c r="GV96" s="13"/>
      <c r="GW96" s="13"/>
      <c r="GX96" s="13"/>
      <c r="GY96" s="13"/>
      <c r="GZ96" s="11" t="s">
        <v>6149</v>
      </c>
      <c r="HA96" s="13" t="s">
        <v>6150</v>
      </c>
      <c r="HB96" s="13"/>
      <c r="HC96" s="13"/>
      <c r="HD96" s="13"/>
      <c r="HE96" s="13" t="s">
        <v>6151</v>
      </c>
      <c r="HF96" s="13" t="s">
        <v>6152</v>
      </c>
      <c r="HG96" s="13"/>
      <c r="HH96" s="13" t="s">
        <v>6153</v>
      </c>
      <c r="HI96" s="13" t="s">
        <v>919</v>
      </c>
      <c r="HJ96" s="13" t="s">
        <v>6154</v>
      </c>
      <c r="HK96" s="13"/>
      <c r="HL96" s="13"/>
      <c r="HM96" s="13"/>
      <c r="HN96" s="13"/>
      <c r="HO96" s="13" t="s">
        <v>6155</v>
      </c>
      <c r="HP96" s="13"/>
      <c r="HQ96" s="13"/>
      <c r="HS96" s="13" t="s">
        <v>6156</v>
      </c>
      <c r="HT96" s="13"/>
      <c r="HU96" s="13" t="s">
        <v>6157</v>
      </c>
      <c r="HV96" s="13" t="s">
        <v>6158</v>
      </c>
      <c r="HW96" s="13" t="s">
        <v>412</v>
      </c>
      <c r="HX96" s="13" t="s">
        <v>6159</v>
      </c>
      <c r="HY96" s="13"/>
      <c r="HZ96" s="13"/>
      <c r="IA96" s="13" t="s">
        <v>6160</v>
      </c>
      <c r="IB96" s="13"/>
      <c r="IC96" s="13"/>
      <c r="ID96" s="13"/>
      <c r="IE96" s="13"/>
      <c r="IF96" s="13"/>
      <c r="IG96" s="13" t="s">
        <v>6161</v>
      </c>
      <c r="IH96" s="13" t="n">
        <f aca="false">151617</f>
        <v>151617</v>
      </c>
      <c r="II96" s="13"/>
      <c r="IJ96" s="13"/>
      <c r="IK96" s="13"/>
      <c r="IL96" s="13" t="s">
        <v>6162</v>
      </c>
      <c r="IM96" s="13" t="s">
        <v>6163</v>
      </c>
      <c r="IN96" s="13"/>
      <c r="IO96" s="11" t="s">
        <v>6164</v>
      </c>
      <c r="IP96" s="13" t="s">
        <v>6165</v>
      </c>
      <c r="IQ96" s="13"/>
      <c r="IR96" s="13"/>
      <c r="IS96" s="13" t="s">
        <v>6166</v>
      </c>
      <c r="IT96" s="13"/>
      <c r="IU96" s="13" t="s">
        <v>6167</v>
      </c>
      <c r="IV96" s="13" t="s">
        <v>6168</v>
      </c>
      <c r="IW96" s="13" t="s">
        <v>6169</v>
      </c>
      <c r="IX96" s="13" t="s">
        <v>6170</v>
      </c>
      <c r="IY96" s="13"/>
      <c r="IZ96" s="13" t="s">
        <v>4934</v>
      </c>
      <c r="JA96" s="13"/>
      <c r="JB96" s="13"/>
      <c r="JC96" s="13"/>
      <c r="JD96" s="13"/>
      <c r="JE96" s="13"/>
      <c r="JF96" s="13" t="s">
        <v>4900</v>
      </c>
      <c r="JG96" s="13"/>
      <c r="JH96" s="13" t="s">
        <v>4346</v>
      </c>
      <c r="JI96" s="13" t="s">
        <v>6171</v>
      </c>
      <c r="JJ96" s="13"/>
      <c r="JK96" s="13"/>
      <c r="JL96" s="12" t="s">
        <v>6172</v>
      </c>
      <c r="JM96" s="13"/>
      <c r="JN96" s="13"/>
      <c r="JO96" s="13" t="s">
        <v>6173</v>
      </c>
      <c r="JP96" s="13"/>
      <c r="JQ96" s="12" t="s">
        <v>6174</v>
      </c>
      <c r="JR96" s="13" t="s">
        <v>6175</v>
      </c>
      <c r="JS96" s="13" t="s">
        <v>6176</v>
      </c>
      <c r="JT96" s="13"/>
      <c r="JU96" s="13" t="s">
        <v>6177</v>
      </c>
      <c r="JV96" s="13"/>
      <c r="JW96" s="13" t="s">
        <v>6178</v>
      </c>
      <c r="JX96" s="13"/>
      <c r="JY96" s="13" t="s">
        <v>6179</v>
      </c>
      <c r="JZ96" s="13" t="s">
        <v>6180</v>
      </c>
      <c r="KA96" s="13"/>
      <c r="KB96" s="13" t="s">
        <v>6181</v>
      </c>
      <c r="KC96" s="13"/>
      <c r="KD96" s="11" t="s">
        <v>6182</v>
      </c>
      <c r="KE96" s="13"/>
      <c r="KF96" s="13" t="n">
        <f aca="false">4851</f>
        <v>4851</v>
      </c>
      <c r="KG96" s="13"/>
      <c r="KH96" s="13" t="s">
        <v>713</v>
      </c>
      <c r="KI96" s="13"/>
      <c r="KJ96" s="13" t="s">
        <v>6183</v>
      </c>
      <c r="KK96" s="13"/>
      <c r="KL96" s="11" t="s">
        <v>6184</v>
      </c>
      <c r="KM96" s="13"/>
      <c r="KN96" s="13" t="s">
        <v>6185</v>
      </c>
      <c r="KO96" s="13"/>
      <c r="KP96" s="13" t="s">
        <v>6186</v>
      </c>
      <c r="KQ96" s="13"/>
      <c r="KR96" s="11" t="s">
        <v>6187</v>
      </c>
      <c r="KS96" s="13"/>
      <c r="KT96" s="13" t="s">
        <v>6188</v>
      </c>
      <c r="KU96" s="13"/>
      <c r="KV96" s="13"/>
      <c r="KW96" s="13"/>
      <c r="KX96" s="13" t="s">
        <v>6189</v>
      </c>
      <c r="KY96" s="13"/>
      <c r="KZ96" s="13" t="s">
        <v>6190</v>
      </c>
      <c r="LA96" s="13"/>
      <c r="LB96" s="13" t="s">
        <v>704</v>
      </c>
      <c r="LC96" s="13"/>
      <c r="LD96" s="13"/>
      <c r="LE96" s="13"/>
      <c r="LF96" s="13"/>
      <c r="LG96" s="13"/>
      <c r="LH96" s="11" t="s">
        <v>6191</v>
      </c>
      <c r="LI96" s="13"/>
      <c r="LJ96" s="13"/>
      <c r="LK96" s="13"/>
      <c r="LL96" s="13"/>
      <c r="LM96" s="13" t="s">
        <v>472</v>
      </c>
      <c r="LN96" s="13"/>
      <c r="LO96" s="13"/>
      <c r="LP96" s="13"/>
      <c r="LQ96" s="13"/>
      <c r="LR96" s="13"/>
      <c r="LS96" s="13"/>
      <c r="LT96" s="13"/>
      <c r="LU96" s="13"/>
      <c r="LV96" s="13"/>
      <c r="LW96" s="13"/>
      <c r="LX96" s="13" t="s">
        <v>6192</v>
      </c>
      <c r="LY96" s="13"/>
      <c r="LZ96" s="13" t="s">
        <v>2044</v>
      </c>
      <c r="MA96" s="13"/>
      <c r="MB96" s="13" t="s">
        <v>713</v>
      </c>
      <c r="MC96" s="13"/>
      <c r="MD96" s="13"/>
      <c r="ME96" s="13"/>
      <c r="MF96" s="13" t="s">
        <v>6193</v>
      </c>
      <c r="MH96" s="13" t="s">
        <v>828</v>
      </c>
      <c r="MI96" s="13"/>
      <c r="MJ96" s="13"/>
      <c r="MK96" s="13"/>
      <c r="ML96" s="13"/>
      <c r="MM96" s="13"/>
      <c r="MN96" s="13" t="s">
        <v>6194</v>
      </c>
      <c r="MO96" s="13"/>
      <c r="MP96" s="13"/>
      <c r="MQ96" s="13"/>
      <c r="MR96" s="11" t="s">
        <v>6195</v>
      </c>
      <c r="MS96" s="13"/>
      <c r="MT96" s="13"/>
      <c r="MU96" s="13"/>
      <c r="MV96" s="13"/>
      <c r="MW96" s="13" t="s">
        <v>94</v>
      </c>
      <c r="MX96" s="13"/>
      <c r="MY96" s="13" t="s">
        <v>6196</v>
      </c>
      <c r="MZ96" s="13" t="s">
        <v>6197</v>
      </c>
      <c r="NA96" s="13" t="s">
        <v>6198</v>
      </c>
      <c r="NB96" s="13"/>
      <c r="NC96" s="13" t="s">
        <v>2966</v>
      </c>
      <c r="ND96" s="13"/>
      <c r="NE96" s="13" t="s">
        <v>6199</v>
      </c>
      <c r="NF96" s="13" t="s">
        <v>6200</v>
      </c>
      <c r="NG96" s="13"/>
      <c r="NH96" s="13"/>
      <c r="NI96" s="11" t="s">
        <v>6201</v>
      </c>
      <c r="NJ96" s="13" t="s">
        <v>407</v>
      </c>
      <c r="NK96" s="13"/>
      <c r="NL96" s="13"/>
      <c r="NM96" s="13"/>
      <c r="NN96" s="13"/>
      <c r="NO96" s="13"/>
      <c r="NP96" s="13" t="s">
        <v>408</v>
      </c>
      <c r="NQ96" s="13"/>
      <c r="NR96" s="13"/>
      <c r="NS96" s="13"/>
      <c r="NT96" s="13"/>
      <c r="NU96" s="13"/>
      <c r="NV96" s="13"/>
      <c r="NW96" s="13"/>
      <c r="NX96" s="13" t="s">
        <v>472</v>
      </c>
      <c r="NY96" s="13" t="s">
        <v>428</v>
      </c>
      <c r="NZ96" s="13" t="s">
        <v>429</v>
      </c>
      <c r="OA96" s="13" t="s">
        <v>6202</v>
      </c>
      <c r="OB96" s="13" t="s">
        <v>79</v>
      </c>
      <c r="OC96" s="13" t="s">
        <v>807</v>
      </c>
      <c r="OD96" s="13" t="s">
        <v>6203</v>
      </c>
      <c r="OE96" s="13" t="s">
        <v>4862</v>
      </c>
      <c r="OF96" s="13" t="s">
        <v>6204</v>
      </c>
      <c r="OG96" s="13"/>
      <c r="OH96" s="13" t="s">
        <v>1987</v>
      </c>
      <c r="OJ96" s="13" t="s">
        <v>5227</v>
      </c>
      <c r="OK96" s="13"/>
      <c r="OL96" s="13"/>
      <c r="OM96" s="13"/>
    </row>
    <row r="97" customFormat="false" ht="14.25" hidden="false" customHeight="true" outlineLevel="0" collapsed="false">
      <c r="A97" s="13" t="s">
        <v>78</v>
      </c>
      <c r="B97" s="13" t="s">
        <v>360</v>
      </c>
      <c r="C97" s="13" t="s">
        <v>6205</v>
      </c>
      <c r="D97" s="11" t="s">
        <v>6206</v>
      </c>
      <c r="E97" s="13" t="s">
        <v>6207</v>
      </c>
      <c r="F97" s="13" t="s">
        <v>360</v>
      </c>
      <c r="G97" s="13"/>
      <c r="H97" s="13"/>
      <c r="I97" s="13"/>
      <c r="J97" s="13"/>
      <c r="K97" s="13"/>
      <c r="L97" s="13"/>
      <c r="M97" s="13"/>
      <c r="N97" s="13" t="s">
        <v>3466</v>
      </c>
      <c r="O97" s="13"/>
      <c r="P97" s="13"/>
      <c r="R97" s="13"/>
      <c r="S97" s="13"/>
      <c r="T97" s="13" t="s">
        <v>371</v>
      </c>
      <c r="U97" s="13"/>
      <c r="V97" s="13"/>
      <c r="W97" s="13"/>
      <c r="X97" s="13"/>
      <c r="Y97" s="13" t="s">
        <v>409</v>
      </c>
      <c r="Z97" s="13"/>
      <c r="AA97" s="13"/>
      <c r="AB97" s="13"/>
      <c r="AC97" s="13"/>
      <c r="AD97" s="13"/>
      <c r="AE97" s="11" t="s">
        <v>1193</v>
      </c>
      <c r="AF97" s="11" t="s">
        <v>6208</v>
      </c>
      <c r="AG97" s="11" t="s">
        <v>6209</v>
      </c>
      <c r="AH97" s="13"/>
      <c r="AI97" s="13" t="s">
        <v>375</v>
      </c>
      <c r="AJ97" s="13" t="s">
        <v>376</v>
      </c>
      <c r="AK97" s="11" t="s">
        <v>931</v>
      </c>
      <c r="AL97" s="13" t="s">
        <v>438</v>
      </c>
      <c r="AM97" s="11" t="s">
        <v>6210</v>
      </c>
      <c r="AN97" s="13" t="s">
        <v>6211</v>
      </c>
      <c r="AO97" s="13" t="s">
        <v>6212</v>
      </c>
      <c r="AP97" s="13"/>
      <c r="AQ97" s="13" t="s">
        <v>6213</v>
      </c>
      <c r="AR97" s="13"/>
      <c r="AS97" s="13"/>
      <c r="AT97" s="13"/>
      <c r="AU97" s="13"/>
      <c r="AV97" s="13"/>
      <c r="AW97" s="13"/>
      <c r="AX97" s="13"/>
      <c r="AY97" s="13" t="s">
        <v>437</v>
      </c>
      <c r="AZ97" s="13" t="s">
        <v>3476</v>
      </c>
      <c r="BA97" s="13"/>
      <c r="BB97" s="13" t="s">
        <v>6214</v>
      </c>
      <c r="BD97" s="13" t="s">
        <v>65</v>
      </c>
      <c r="BE97" s="13"/>
      <c r="BF97" s="13"/>
      <c r="BG97" s="11" t="s">
        <v>6215</v>
      </c>
      <c r="BH97" s="11" t="s">
        <v>6216</v>
      </c>
      <c r="BI97" s="13"/>
      <c r="BJ97" s="13" t="s">
        <v>6217</v>
      </c>
      <c r="BK97" s="13" t="s">
        <v>61</v>
      </c>
      <c r="BL97" s="13"/>
      <c r="BM97" s="13"/>
      <c r="BN97" s="13"/>
      <c r="BO97" s="13"/>
      <c r="BP97" s="13"/>
      <c r="BQ97" s="11" t="s">
        <v>6218</v>
      </c>
      <c r="BR97" s="13" t="s">
        <v>6219</v>
      </c>
      <c r="BS97" s="13"/>
      <c r="BT97" s="13" t="s">
        <v>599</v>
      </c>
      <c r="BU97" s="13" t="s">
        <v>360</v>
      </c>
      <c r="BV97" s="13" t="s">
        <v>360</v>
      </c>
      <c r="BW97" s="13" t="s">
        <v>360</v>
      </c>
      <c r="BX97" s="13"/>
      <c r="BY97" s="13"/>
      <c r="BZ97" s="13"/>
      <c r="CA97" s="13"/>
      <c r="CB97" s="13"/>
      <c r="CC97" s="13"/>
      <c r="CD97" s="13"/>
      <c r="CE97" s="13" t="s">
        <v>598</v>
      </c>
      <c r="CF97" s="11" t="s">
        <v>4238</v>
      </c>
      <c r="CG97" s="13"/>
      <c r="CH97" s="13"/>
      <c r="CI97" s="13"/>
      <c r="CJ97" s="13"/>
      <c r="CK97" s="13"/>
      <c r="CL97" s="13"/>
      <c r="CM97" s="13"/>
      <c r="CN97" s="13"/>
      <c r="CO97" s="13"/>
      <c r="CP97" s="13"/>
      <c r="CQ97" s="13"/>
      <c r="CR97" s="13"/>
      <c r="CS97" s="13" t="s">
        <v>516</v>
      </c>
      <c r="CT97" s="13"/>
      <c r="CU97" s="13"/>
      <c r="CV97" s="13"/>
      <c r="CW97" s="13"/>
      <c r="CY97" s="13"/>
      <c r="CZ97" s="13"/>
      <c r="DA97" s="13"/>
      <c r="DB97" s="11" t="s">
        <v>6220</v>
      </c>
      <c r="DC97" s="13" t="s">
        <v>6221</v>
      </c>
      <c r="DD97" s="13" t="s">
        <v>6222</v>
      </c>
      <c r="DE97" s="13"/>
      <c r="DF97" s="13"/>
      <c r="DG97" s="13"/>
      <c r="DH97" s="13"/>
      <c r="DI97" s="13"/>
      <c r="DJ97" s="13"/>
      <c r="DK97" s="13"/>
      <c r="DL97" s="13"/>
      <c r="DM97" s="13"/>
      <c r="DN97" s="13"/>
      <c r="DO97" s="13"/>
      <c r="DP97" s="13"/>
      <c r="DQ97" s="13"/>
      <c r="DR97" s="13"/>
      <c r="DS97" s="13"/>
      <c r="DT97" s="13"/>
      <c r="DU97" s="13"/>
      <c r="DV97" s="13"/>
      <c r="DW97" s="13"/>
      <c r="DX97" s="13" t="s">
        <v>6223</v>
      </c>
      <c r="DY97" s="13"/>
      <c r="DZ97" s="13"/>
      <c r="EA97" s="13"/>
      <c r="EB97" s="13"/>
      <c r="EC97" s="13"/>
      <c r="ED97" s="11" t="s">
        <v>6224</v>
      </c>
      <c r="EE97" s="13"/>
      <c r="EF97" s="13"/>
      <c r="EG97" s="13"/>
      <c r="EH97" s="13"/>
      <c r="EI97" s="13"/>
      <c r="EJ97" s="13"/>
      <c r="EK97" s="13"/>
      <c r="EL97" s="13"/>
      <c r="EM97" s="13" t="s">
        <v>1248</v>
      </c>
      <c r="EN97" s="13" t="s">
        <v>400</v>
      </c>
      <c r="EO97" s="13"/>
      <c r="EP97" s="13"/>
      <c r="EQ97" s="13"/>
      <c r="ER97" s="13"/>
      <c r="ES97" s="11" t="s">
        <v>6225</v>
      </c>
      <c r="ET97" s="13"/>
      <c r="EU97" s="13"/>
      <c r="EV97" s="13"/>
      <c r="EW97" s="13"/>
      <c r="EX97" s="13"/>
      <c r="EY97" s="13"/>
      <c r="EZ97" s="13"/>
      <c r="FA97" s="13"/>
      <c r="FB97" s="13"/>
      <c r="FC97" s="13"/>
      <c r="FD97" s="13"/>
      <c r="FE97" s="13"/>
      <c r="FF97" s="11" t="s">
        <v>6226</v>
      </c>
      <c r="FG97" s="13"/>
      <c r="FH97" s="13" t="s">
        <v>403</v>
      </c>
      <c r="FJ97" s="13" t="s">
        <v>6227</v>
      </c>
      <c r="FK97" s="13"/>
      <c r="FL97" s="13"/>
      <c r="FM97" s="13"/>
      <c r="FN97" s="13"/>
      <c r="FO97" s="13"/>
      <c r="FP97" s="13"/>
      <c r="FQ97" s="13" t="s">
        <v>6228</v>
      </c>
      <c r="FR97" s="13"/>
      <c r="FS97" s="13"/>
      <c r="FT97" s="13"/>
      <c r="FU97" s="13"/>
      <c r="FV97" s="13" t="s">
        <v>516</v>
      </c>
      <c r="FW97" s="13"/>
      <c r="FX97" s="13" t="s">
        <v>77</v>
      </c>
      <c r="FY97" s="13"/>
      <c r="FZ97" s="13" t="s">
        <v>984</v>
      </c>
      <c r="GA97" s="13" t="s">
        <v>407</v>
      </c>
      <c r="GB97" s="13"/>
      <c r="GC97" s="13"/>
      <c r="GD97" s="13"/>
      <c r="GE97" s="13"/>
      <c r="GF97" s="13"/>
      <c r="GG97" s="13"/>
      <c r="GH97" s="13"/>
      <c r="GI97" s="13"/>
      <c r="GJ97" s="13"/>
      <c r="GK97" s="13"/>
      <c r="GL97" s="13" t="s">
        <v>407</v>
      </c>
      <c r="GM97" s="13"/>
      <c r="GN97" s="13"/>
      <c r="GO97" s="13"/>
      <c r="GP97" s="13" t="s">
        <v>408</v>
      </c>
      <c r="GQ97" s="13"/>
      <c r="GR97" s="13"/>
      <c r="GS97" s="13"/>
      <c r="GT97" s="13"/>
      <c r="GU97" s="13"/>
      <c r="GV97" s="13"/>
      <c r="GW97" s="13"/>
      <c r="GX97" s="13"/>
      <c r="GY97" s="13"/>
      <c r="GZ97" s="13" t="s">
        <v>623</v>
      </c>
      <c r="HA97" s="13" t="s">
        <v>904</v>
      </c>
      <c r="HB97" s="13"/>
      <c r="HC97" s="13"/>
      <c r="HD97" s="13"/>
      <c r="HE97" s="13"/>
      <c r="HF97" s="13"/>
      <c r="HG97" s="13"/>
      <c r="HH97" s="13"/>
      <c r="HI97" s="13"/>
      <c r="HJ97" s="13"/>
      <c r="HK97" s="13"/>
      <c r="HL97" s="13"/>
      <c r="HM97" s="13"/>
      <c r="HN97" s="13"/>
      <c r="HO97" s="13"/>
      <c r="HP97" s="13"/>
      <c r="HQ97" s="13"/>
      <c r="HS97" s="13"/>
      <c r="HT97" s="13"/>
      <c r="HU97" s="13"/>
      <c r="HV97" s="13"/>
      <c r="HW97" s="13" t="s">
        <v>412</v>
      </c>
      <c r="HX97" s="13"/>
      <c r="HY97" s="13"/>
      <c r="HZ97" s="13"/>
      <c r="IA97" s="13"/>
      <c r="IB97" s="13"/>
      <c r="IC97" s="13"/>
      <c r="ID97" s="13"/>
      <c r="IE97" s="13"/>
      <c r="IF97" s="13"/>
      <c r="IG97" s="13" t="s">
        <v>623</v>
      </c>
      <c r="IH97" s="13"/>
      <c r="II97" s="13"/>
      <c r="IJ97" s="13"/>
      <c r="IK97" s="13"/>
      <c r="IL97" s="13"/>
      <c r="IM97" s="13"/>
      <c r="IN97" s="13" t="s">
        <v>618</v>
      </c>
      <c r="IO97" s="13" t="s">
        <v>79</v>
      </c>
      <c r="IP97" s="13"/>
      <c r="IQ97" s="13"/>
      <c r="IR97" s="13"/>
      <c r="IS97" s="13"/>
      <c r="IT97" s="13"/>
      <c r="IU97" s="13"/>
      <c r="IV97" s="13"/>
      <c r="IW97" s="13"/>
      <c r="IX97" s="13"/>
      <c r="IY97" s="13"/>
      <c r="IZ97" s="13"/>
      <c r="JA97" s="13"/>
      <c r="JB97" s="13"/>
      <c r="JC97" s="13"/>
      <c r="JD97" s="13"/>
      <c r="JE97" s="13"/>
      <c r="JF97" s="13" t="s">
        <v>77</v>
      </c>
      <c r="JG97" s="13"/>
      <c r="JH97" s="13"/>
      <c r="JI97" s="13"/>
      <c r="JJ97" s="13"/>
      <c r="JK97" s="13"/>
      <c r="JL97" s="13"/>
      <c r="JM97" s="13"/>
      <c r="JN97" s="13"/>
      <c r="JO97" s="13"/>
      <c r="JP97" s="13"/>
      <c r="JQ97" s="13"/>
      <c r="JR97" s="13"/>
      <c r="JS97" s="13"/>
      <c r="JT97" s="13"/>
      <c r="JU97" s="13"/>
      <c r="JV97" s="13"/>
      <c r="JW97" s="13"/>
      <c r="JX97" s="13"/>
      <c r="JY97" s="13"/>
      <c r="JZ97" s="13" t="s">
        <v>78</v>
      </c>
      <c r="KA97" s="13"/>
      <c r="KB97" s="13"/>
      <c r="KC97" s="13"/>
      <c r="KD97" s="13"/>
      <c r="KE97" s="13"/>
      <c r="KF97" s="13"/>
      <c r="KG97" s="13"/>
      <c r="KH97" s="13" t="s">
        <v>6229</v>
      </c>
      <c r="KI97" s="13"/>
      <c r="KJ97" s="13"/>
      <c r="KK97" s="13"/>
      <c r="KL97" s="13"/>
      <c r="KM97" s="13"/>
      <c r="KN97" s="13"/>
      <c r="KO97" s="13"/>
      <c r="KP97" s="13"/>
      <c r="KQ97" s="13"/>
      <c r="KR97" s="13"/>
      <c r="KS97" s="13"/>
      <c r="KT97" s="13"/>
      <c r="KU97" s="13"/>
      <c r="KV97" s="13" t="s">
        <v>65</v>
      </c>
      <c r="KW97" s="13"/>
      <c r="KX97" s="13"/>
      <c r="KY97" s="13"/>
      <c r="KZ97" s="13"/>
      <c r="LA97" s="13"/>
      <c r="LB97" s="13"/>
      <c r="LC97" s="13"/>
      <c r="LD97" s="13"/>
      <c r="LE97" s="13"/>
      <c r="LF97" s="13"/>
      <c r="LG97" s="13"/>
      <c r="LH97" s="13"/>
      <c r="LI97" s="13"/>
      <c r="LJ97" s="13"/>
      <c r="LK97" s="13"/>
      <c r="LL97" s="13"/>
      <c r="LM97" s="13"/>
      <c r="LN97" s="13" t="s">
        <v>6230</v>
      </c>
      <c r="LO97" s="13"/>
      <c r="LP97" s="13"/>
      <c r="LQ97" s="13"/>
      <c r="LR97" s="13"/>
      <c r="LS97" s="13"/>
      <c r="LT97" s="13"/>
      <c r="LU97" s="13"/>
      <c r="LV97" s="13"/>
      <c r="LW97" s="13"/>
      <c r="LX97" s="13"/>
      <c r="LY97" s="13"/>
      <c r="LZ97" s="13" t="s">
        <v>2003</v>
      </c>
      <c r="MA97" s="13" t="s">
        <v>2923</v>
      </c>
      <c r="MB97" s="13"/>
      <c r="MC97" s="13"/>
      <c r="MD97" s="13"/>
      <c r="ME97" s="13"/>
      <c r="MF97" s="13" t="s">
        <v>422</v>
      </c>
      <c r="MH97" s="13" t="s">
        <v>6231</v>
      </c>
      <c r="MI97" s="13"/>
      <c r="MJ97" s="13"/>
      <c r="MK97" s="13"/>
      <c r="ML97" s="13"/>
      <c r="MM97" s="13"/>
      <c r="MN97" s="13"/>
      <c r="MO97" s="13"/>
      <c r="MP97" s="13"/>
      <c r="MQ97" s="13"/>
      <c r="MR97" s="13" t="s">
        <v>466</v>
      </c>
      <c r="MS97" s="13"/>
      <c r="MT97" s="13"/>
      <c r="MU97" s="13"/>
      <c r="MV97" s="13"/>
      <c r="MW97" s="13"/>
      <c r="MX97" s="13"/>
      <c r="MY97" s="13"/>
      <c r="MZ97" s="13"/>
      <c r="NA97" s="13"/>
      <c r="NB97" s="13"/>
      <c r="NC97" s="13"/>
      <c r="ND97" s="13"/>
      <c r="NE97" s="13"/>
      <c r="NF97" s="13"/>
      <c r="NG97" s="13"/>
      <c r="NH97" s="13"/>
      <c r="NI97" s="13" t="s">
        <v>774</v>
      </c>
      <c r="NJ97" s="13" t="s">
        <v>407</v>
      </c>
      <c r="NK97" s="13"/>
      <c r="NL97" s="13"/>
      <c r="NM97" s="13"/>
      <c r="NN97" s="13"/>
      <c r="NO97" s="13"/>
      <c r="NP97" s="13" t="s">
        <v>408</v>
      </c>
      <c r="NQ97" s="13"/>
      <c r="NR97" s="13"/>
      <c r="NS97" s="13"/>
      <c r="NT97" s="13"/>
      <c r="NU97" s="13"/>
      <c r="NV97" s="13"/>
      <c r="NW97" s="13"/>
      <c r="NX97" s="13" t="s">
        <v>599</v>
      </c>
      <c r="NY97" s="13"/>
      <c r="NZ97" s="13" t="s">
        <v>429</v>
      </c>
      <c r="OA97" s="13"/>
      <c r="OB97" s="13"/>
      <c r="OC97" s="13"/>
      <c r="OD97" s="13"/>
      <c r="OE97" s="13"/>
      <c r="OF97" s="13"/>
      <c r="OG97" s="13"/>
      <c r="OH97" s="13"/>
      <c r="OJ97" s="13"/>
      <c r="OK97" s="13"/>
      <c r="OL97" s="13"/>
      <c r="OM97" s="13"/>
    </row>
    <row r="98" customFormat="false" ht="14.25" hidden="false" customHeight="true" outlineLevel="0" collapsed="false">
      <c r="A98" s="11" t="s">
        <v>6232</v>
      </c>
      <c r="B98" s="13" t="s">
        <v>360</v>
      </c>
      <c r="C98" s="13" t="s">
        <v>6233</v>
      </c>
      <c r="D98" s="11" t="s">
        <v>6234</v>
      </c>
      <c r="E98" s="13" t="s">
        <v>6235</v>
      </c>
      <c r="F98" s="13" t="s">
        <v>360</v>
      </c>
      <c r="G98" s="13"/>
      <c r="H98" s="13"/>
      <c r="I98" s="13"/>
      <c r="J98" s="13"/>
      <c r="K98" s="13"/>
      <c r="L98" s="13"/>
      <c r="M98" s="13"/>
      <c r="N98" s="13"/>
      <c r="O98" s="13"/>
      <c r="P98" s="13"/>
      <c r="R98" s="13" t="s">
        <v>568</v>
      </c>
      <c r="S98" s="13"/>
      <c r="T98" s="13" t="s">
        <v>6236</v>
      </c>
      <c r="U98" s="13" t="s">
        <v>6237</v>
      </c>
      <c r="V98" s="13" t="s">
        <v>6238</v>
      </c>
      <c r="W98" s="13" t="s">
        <v>6239</v>
      </c>
      <c r="X98" s="11" t="s">
        <v>6240</v>
      </c>
      <c r="Y98" s="13"/>
      <c r="Z98" s="13" t="s">
        <v>370</v>
      </c>
      <c r="AA98" s="13" t="s">
        <v>575</v>
      </c>
      <c r="AB98" s="13"/>
      <c r="AC98" s="13"/>
      <c r="AD98" s="13"/>
      <c r="AE98" s="13" t="s">
        <v>522</v>
      </c>
      <c r="AF98" s="13" t="s">
        <v>6241</v>
      </c>
      <c r="AG98" s="11" t="s">
        <v>3661</v>
      </c>
      <c r="AH98" s="13"/>
      <c r="AI98" s="13" t="s">
        <v>375</v>
      </c>
      <c r="AJ98" s="13" t="s">
        <v>376</v>
      </c>
      <c r="AK98" s="13" t="s">
        <v>437</v>
      </c>
      <c r="AL98" s="13" t="s">
        <v>438</v>
      </c>
      <c r="AM98" s="11" t="s">
        <v>6242</v>
      </c>
      <c r="AN98" s="13"/>
      <c r="AO98" s="13"/>
      <c r="AP98" s="13"/>
      <c r="AQ98" s="13"/>
      <c r="AR98" s="13"/>
      <c r="AS98" s="13"/>
      <c r="AT98" s="11" t="s">
        <v>6243</v>
      </c>
      <c r="AU98" s="11" t="s">
        <v>6244</v>
      </c>
      <c r="AV98" s="13"/>
      <c r="AW98" s="13" t="s">
        <v>375</v>
      </c>
      <c r="AX98" s="13"/>
      <c r="AY98" s="13" t="s">
        <v>437</v>
      </c>
      <c r="AZ98" s="13" t="s">
        <v>438</v>
      </c>
      <c r="BA98" s="13" t="s">
        <v>6245</v>
      </c>
      <c r="BB98" s="13" t="s">
        <v>294</v>
      </c>
      <c r="BD98" s="13" t="s">
        <v>65</v>
      </c>
      <c r="BE98" s="13"/>
      <c r="BF98" s="13"/>
      <c r="BG98" s="11" t="s">
        <v>6246</v>
      </c>
      <c r="BH98" s="13" t="s">
        <v>6247</v>
      </c>
      <c r="BI98" s="13"/>
      <c r="BJ98" s="13"/>
      <c r="BK98" s="13" t="s">
        <v>2517</v>
      </c>
      <c r="BL98" s="13"/>
      <c r="BM98" s="13"/>
      <c r="BN98" s="13"/>
      <c r="BO98" s="13"/>
      <c r="BP98" s="13"/>
      <c r="BQ98" s="13" t="s">
        <v>360</v>
      </c>
      <c r="BR98" s="13" t="s">
        <v>360</v>
      </c>
      <c r="BS98" s="13"/>
      <c r="BT98" s="13"/>
      <c r="BU98" s="13" t="s">
        <v>360</v>
      </c>
      <c r="BV98" s="13" t="s">
        <v>360</v>
      </c>
      <c r="BW98" s="13" t="s">
        <v>360</v>
      </c>
      <c r="BX98" s="13"/>
      <c r="BY98" s="13"/>
      <c r="BZ98" s="12" t="s">
        <v>4841</v>
      </c>
      <c r="CA98" s="13"/>
      <c r="CB98" s="13"/>
      <c r="CC98" s="13" t="s">
        <v>472</v>
      </c>
      <c r="CD98" s="13"/>
      <c r="CE98" s="13"/>
      <c r="CF98" s="13" t="s">
        <v>77</v>
      </c>
      <c r="CG98" s="13"/>
      <c r="CH98" s="13"/>
      <c r="CI98" s="13"/>
      <c r="CJ98" s="13"/>
      <c r="CK98" s="13"/>
      <c r="CL98" s="13"/>
      <c r="CM98" s="13"/>
      <c r="CN98" s="13"/>
      <c r="CO98" s="13"/>
      <c r="CP98" s="13"/>
      <c r="CQ98" s="13"/>
      <c r="CR98" s="13"/>
      <c r="CS98" s="13"/>
      <c r="CT98" s="13"/>
      <c r="CU98" s="13"/>
      <c r="CV98" s="13"/>
      <c r="CW98" s="13"/>
      <c r="CY98" s="13"/>
      <c r="CZ98" s="13"/>
      <c r="DA98" s="13"/>
      <c r="DB98" s="13"/>
      <c r="DC98" s="13"/>
      <c r="DD98" s="13"/>
      <c r="DE98" s="13"/>
      <c r="DF98" s="13"/>
      <c r="DG98" s="13"/>
      <c r="DH98" s="13"/>
      <c r="DI98" s="13"/>
      <c r="DJ98" s="13"/>
      <c r="DK98" s="13"/>
      <c r="DL98" s="13" t="s">
        <v>6248</v>
      </c>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1" t="s">
        <v>6249</v>
      </c>
      <c r="EN98" s="13" t="s">
        <v>400</v>
      </c>
      <c r="EO98" s="13"/>
      <c r="EP98" s="13"/>
      <c r="EQ98" s="13"/>
      <c r="ER98" s="13"/>
      <c r="ES98" s="11" t="s">
        <v>6250</v>
      </c>
      <c r="ET98" s="13"/>
      <c r="EU98" s="13"/>
      <c r="EV98" s="13"/>
      <c r="EW98" s="13"/>
      <c r="EX98" s="13"/>
      <c r="EY98" s="13"/>
      <c r="EZ98" s="13"/>
      <c r="FA98" s="13"/>
      <c r="FB98" s="13"/>
      <c r="FC98" s="13"/>
      <c r="FD98" s="13"/>
      <c r="FE98" s="13"/>
      <c r="FF98" s="13" t="s">
        <v>112</v>
      </c>
      <c r="FG98" s="13"/>
      <c r="FH98" s="13" t="s">
        <v>403</v>
      </c>
      <c r="FJ98" s="13" t="s">
        <v>6251</v>
      </c>
      <c r="FK98" s="13"/>
      <c r="FL98" s="13"/>
      <c r="FM98" s="13"/>
      <c r="FN98" s="13"/>
      <c r="FO98" s="13"/>
      <c r="FP98" s="13"/>
      <c r="FQ98" s="13"/>
      <c r="FR98" s="13"/>
      <c r="FS98" s="13"/>
      <c r="FT98" s="13"/>
      <c r="FU98" s="13"/>
      <c r="FV98" s="13"/>
      <c r="FW98" s="13"/>
      <c r="FX98" s="13" t="s">
        <v>77</v>
      </c>
      <c r="FY98" s="13" t="s">
        <v>6252</v>
      </c>
      <c r="FZ98" s="13"/>
      <c r="GA98" s="13" t="s">
        <v>614</v>
      </c>
      <c r="GB98" s="13" t="s">
        <v>6253</v>
      </c>
      <c r="GC98" s="13"/>
      <c r="GD98" s="13"/>
      <c r="GE98" s="13"/>
      <c r="GF98" s="13"/>
      <c r="GG98" s="13" t="s">
        <v>6254</v>
      </c>
      <c r="GH98" s="13"/>
      <c r="GI98" s="13"/>
      <c r="GJ98" s="13"/>
      <c r="GK98" s="13"/>
      <c r="GL98" s="13" t="s">
        <v>407</v>
      </c>
      <c r="GM98" s="13"/>
      <c r="GN98" s="13"/>
      <c r="GO98" s="13"/>
      <c r="GP98" s="13" t="s">
        <v>408</v>
      </c>
      <c r="GQ98" s="13" t="n">
        <f aca="false">J185500</f>
        <v>0</v>
      </c>
      <c r="GR98" s="13"/>
      <c r="GS98" s="13"/>
      <c r="GT98" s="13"/>
      <c r="GU98" s="13"/>
      <c r="GV98" s="13"/>
      <c r="GW98" s="13"/>
      <c r="GX98" s="13"/>
      <c r="GY98" s="13"/>
      <c r="GZ98" s="13"/>
      <c r="HA98" s="11" t="s">
        <v>6255</v>
      </c>
      <c r="HB98" s="13"/>
      <c r="HC98" s="13"/>
      <c r="HD98" s="13"/>
      <c r="HE98" s="13"/>
      <c r="HF98" s="13"/>
      <c r="HG98" s="13"/>
      <c r="HH98" s="13"/>
      <c r="HI98" s="13"/>
      <c r="HJ98" s="13"/>
      <c r="HK98" s="13"/>
      <c r="HL98" s="13"/>
      <c r="HM98" s="13"/>
      <c r="HN98" s="13"/>
      <c r="HO98" s="13"/>
      <c r="HP98" s="13"/>
      <c r="HQ98" s="13" t="s">
        <v>6256</v>
      </c>
      <c r="HS98" s="13"/>
      <c r="HT98" s="13"/>
      <c r="HU98" s="13"/>
      <c r="HV98" s="13"/>
      <c r="HW98" s="13" t="s">
        <v>412</v>
      </c>
      <c r="HX98" s="13" t="s">
        <v>1027</v>
      </c>
      <c r="HY98" s="13"/>
      <c r="HZ98" s="13"/>
      <c r="IA98" s="13"/>
      <c r="IB98" s="13"/>
      <c r="IC98" s="13"/>
      <c r="ID98" s="13"/>
      <c r="IE98" s="13"/>
      <c r="IF98" s="13"/>
      <c r="IG98" s="13"/>
      <c r="IH98" s="13"/>
      <c r="II98" s="13"/>
      <c r="IJ98" s="13"/>
      <c r="IK98" s="13"/>
      <c r="IL98" s="13"/>
      <c r="IM98" s="13"/>
      <c r="IN98" s="13"/>
      <c r="IO98" s="13"/>
      <c r="IP98" s="13"/>
      <c r="IQ98" s="13"/>
      <c r="IR98" s="13"/>
      <c r="IS98" s="13"/>
      <c r="IT98" s="13" t="s">
        <v>458</v>
      </c>
      <c r="IU98" s="13"/>
      <c r="IV98" s="13" t="s">
        <v>66</v>
      </c>
      <c r="IW98" s="13" t="s">
        <v>106</v>
      </c>
      <c r="IX98" s="13"/>
      <c r="IY98" s="13"/>
      <c r="IZ98" s="13"/>
      <c r="JA98" s="13"/>
      <c r="JB98" s="13"/>
      <c r="JC98" s="13"/>
      <c r="JD98" s="13"/>
      <c r="JE98" s="13"/>
      <c r="JF98" s="13" t="s">
        <v>77</v>
      </c>
      <c r="JG98" s="13"/>
      <c r="JH98" s="13" t="s">
        <v>77</v>
      </c>
      <c r="JI98" s="13"/>
      <c r="JJ98" s="13"/>
      <c r="JK98" s="13"/>
      <c r="JL98" s="13"/>
      <c r="JM98" s="13"/>
      <c r="JN98" s="13"/>
      <c r="JO98" s="13"/>
      <c r="JP98" s="13"/>
      <c r="JQ98" s="13"/>
      <c r="JR98" s="13"/>
      <c r="JS98" s="13"/>
      <c r="JT98" s="13"/>
      <c r="JU98" s="13" t="s">
        <v>6257</v>
      </c>
      <c r="JV98" s="13"/>
      <c r="JW98" s="13"/>
      <c r="JX98" s="13"/>
      <c r="JY98" s="13"/>
      <c r="JZ98" s="11" t="s">
        <v>6258</v>
      </c>
      <c r="KA98" s="13"/>
      <c r="KB98" s="13"/>
      <c r="KC98" s="13"/>
      <c r="KD98" s="13"/>
      <c r="KE98" s="13"/>
      <c r="KF98" s="13"/>
      <c r="KG98" s="13"/>
      <c r="KH98" s="13" t="s">
        <v>6259</v>
      </c>
      <c r="KI98" s="13"/>
      <c r="KJ98" s="13"/>
      <c r="KK98" s="13"/>
      <c r="KL98" s="13"/>
      <c r="KM98" s="13"/>
      <c r="KN98" s="13"/>
      <c r="KO98" s="13"/>
      <c r="KP98" s="13"/>
      <c r="KQ98" s="13"/>
      <c r="KR98" s="11" t="s">
        <v>6260</v>
      </c>
      <c r="KS98" s="13"/>
      <c r="KT98" s="13" t="s">
        <v>6256</v>
      </c>
      <c r="KU98" s="13"/>
      <c r="KV98" s="13"/>
      <c r="KW98" s="13"/>
      <c r="KX98" s="13"/>
      <c r="KY98" s="13"/>
      <c r="KZ98" s="13"/>
      <c r="LA98" s="13"/>
      <c r="LB98" s="13" t="s">
        <v>1312</v>
      </c>
      <c r="LC98" s="13"/>
      <c r="LD98" s="13"/>
      <c r="LE98" s="13"/>
      <c r="LF98" s="13" t="s">
        <v>1799</v>
      </c>
      <c r="LG98" s="13"/>
      <c r="LH98" s="13"/>
      <c r="LI98" s="13"/>
      <c r="LJ98" s="13"/>
      <c r="LK98" s="13"/>
      <c r="LL98" s="13"/>
      <c r="LM98" s="13"/>
      <c r="LN98" s="13" t="s">
        <v>4699</v>
      </c>
      <c r="LO98" s="13"/>
      <c r="LP98" s="13"/>
      <c r="LQ98" s="13" t="s">
        <v>6261</v>
      </c>
      <c r="LR98" s="13"/>
      <c r="LS98" s="13"/>
      <c r="LT98" s="13"/>
      <c r="LU98" s="13" t="s">
        <v>4582</v>
      </c>
      <c r="LV98" s="13"/>
      <c r="LW98" s="13"/>
      <c r="LX98" s="13"/>
      <c r="LY98" s="13"/>
      <c r="LZ98" s="13"/>
      <c r="MA98" s="13" t="s">
        <v>418</v>
      </c>
      <c r="MB98" s="13"/>
      <c r="MC98" s="11" t="s">
        <v>6262</v>
      </c>
      <c r="MD98" s="11" t="s">
        <v>6263</v>
      </c>
      <c r="ME98" s="13"/>
      <c r="MF98" s="13"/>
      <c r="MH98" s="13"/>
      <c r="MI98" s="13"/>
      <c r="MJ98" s="13" t="s">
        <v>2808</v>
      </c>
      <c r="MK98" s="13"/>
      <c r="ML98" s="13" t="s">
        <v>1073</v>
      </c>
      <c r="MM98" s="13"/>
      <c r="MN98" s="13"/>
      <c r="MO98" s="13"/>
      <c r="MP98" s="13"/>
      <c r="MQ98" s="13"/>
      <c r="MR98" s="13" t="s">
        <v>466</v>
      </c>
      <c r="MS98" s="13"/>
      <c r="MT98" s="13"/>
      <c r="MU98" s="13"/>
      <c r="MV98" s="13"/>
      <c r="MW98" s="13"/>
      <c r="MX98" s="13"/>
      <c r="MY98" s="13" t="s">
        <v>6264</v>
      </c>
      <c r="MZ98" s="11" t="s">
        <v>6265</v>
      </c>
      <c r="NA98" s="13" t="s">
        <v>2538</v>
      </c>
      <c r="NB98" s="13"/>
      <c r="NC98" s="13" t="s">
        <v>6266</v>
      </c>
      <c r="ND98" s="13"/>
      <c r="NE98" s="13"/>
      <c r="NF98" s="13"/>
      <c r="NG98" s="13"/>
      <c r="NH98" s="13"/>
      <c r="NI98" s="13"/>
      <c r="NJ98" s="13" t="s">
        <v>407</v>
      </c>
      <c r="NK98" s="13"/>
      <c r="NL98" s="13"/>
      <c r="NM98" s="13"/>
      <c r="NN98" s="13"/>
      <c r="NO98" s="13"/>
      <c r="NP98" s="13" t="s">
        <v>408</v>
      </c>
      <c r="NQ98" s="13"/>
      <c r="NR98" s="13"/>
      <c r="NS98" s="13"/>
      <c r="NT98" s="13"/>
      <c r="NU98" s="13"/>
      <c r="NV98" s="13"/>
      <c r="NW98" s="13"/>
      <c r="NX98" s="13" t="s">
        <v>472</v>
      </c>
      <c r="NY98" s="13" t="s">
        <v>428</v>
      </c>
      <c r="NZ98" s="13" t="s">
        <v>429</v>
      </c>
      <c r="OA98" s="13"/>
      <c r="OB98" s="13"/>
      <c r="OC98" s="13"/>
      <c r="OD98" s="13"/>
      <c r="OE98" s="13"/>
      <c r="OF98" s="13"/>
      <c r="OG98" s="13"/>
      <c r="OH98" s="13"/>
      <c r="OJ98" s="13"/>
      <c r="OK98" s="13"/>
      <c r="OL98" s="13"/>
      <c r="OM98" s="13"/>
    </row>
    <row r="99" customFormat="false" ht="14.25" hidden="false" customHeight="true" outlineLevel="0" collapsed="false">
      <c r="A99" s="13" t="s">
        <v>1671</v>
      </c>
      <c r="B99" s="13" t="s">
        <v>360</v>
      </c>
      <c r="C99" s="13" t="s">
        <v>6267</v>
      </c>
      <c r="D99" s="13" t="s">
        <v>6268</v>
      </c>
      <c r="E99" s="13" t="s">
        <v>6269</v>
      </c>
      <c r="F99" s="13" t="s">
        <v>360</v>
      </c>
      <c r="G99" s="13"/>
      <c r="H99" s="13"/>
      <c r="I99" s="13"/>
      <c r="J99" s="13"/>
      <c r="K99" s="13"/>
      <c r="L99" s="13"/>
      <c r="M99" s="13"/>
      <c r="N99" s="13"/>
      <c r="O99" s="13"/>
      <c r="P99" s="13"/>
      <c r="R99" s="13" t="s">
        <v>1186</v>
      </c>
      <c r="S99" s="13"/>
      <c r="T99" s="13" t="s">
        <v>371</v>
      </c>
      <c r="U99" s="13"/>
      <c r="V99" s="13"/>
      <c r="W99" s="13"/>
      <c r="X99" s="13"/>
      <c r="Y99" s="13"/>
      <c r="Z99" s="13"/>
      <c r="AA99" s="13"/>
      <c r="AB99" s="13"/>
      <c r="AC99" s="13"/>
      <c r="AD99" s="13"/>
      <c r="AE99" s="11" t="s">
        <v>435</v>
      </c>
      <c r="AF99" s="11" t="s">
        <v>6270</v>
      </c>
      <c r="AG99" s="11" t="s">
        <v>968</v>
      </c>
      <c r="AH99" s="13"/>
      <c r="AI99" s="13" t="s">
        <v>375</v>
      </c>
      <c r="AJ99" s="13" t="s">
        <v>376</v>
      </c>
      <c r="AK99" s="13" t="s">
        <v>437</v>
      </c>
      <c r="AL99" s="13" t="s">
        <v>438</v>
      </c>
      <c r="AM99" s="11" t="s">
        <v>6271</v>
      </c>
      <c r="AN99" s="13" t="s">
        <v>6272</v>
      </c>
      <c r="AO99" s="13" t="s">
        <v>6273</v>
      </c>
      <c r="AP99" s="13"/>
      <c r="AQ99" s="13" t="s">
        <v>6274</v>
      </c>
      <c r="AR99" s="13" t="s">
        <v>6275</v>
      </c>
      <c r="AS99" s="13"/>
      <c r="AT99" s="11" t="s">
        <v>971</v>
      </c>
      <c r="AU99" s="11" t="s">
        <v>972</v>
      </c>
      <c r="AV99" s="13"/>
      <c r="AW99" s="13" t="s">
        <v>375</v>
      </c>
      <c r="AX99" s="13"/>
      <c r="AY99" s="13" t="s">
        <v>377</v>
      </c>
      <c r="AZ99" s="13" t="s">
        <v>3520</v>
      </c>
      <c r="BA99" s="13" t="s">
        <v>6276</v>
      </c>
      <c r="BB99" s="11" t="s">
        <v>6277</v>
      </c>
      <c r="BD99" s="11" t="s">
        <v>6278</v>
      </c>
      <c r="BE99" s="13" t="s">
        <v>6279</v>
      </c>
      <c r="BF99" s="13"/>
      <c r="BG99" s="11" t="s">
        <v>6280</v>
      </c>
      <c r="BH99" s="11" t="s">
        <v>6281</v>
      </c>
      <c r="BI99" s="13"/>
      <c r="BJ99" s="13"/>
      <c r="BK99" s="13" t="s">
        <v>6282</v>
      </c>
      <c r="BL99" s="13"/>
      <c r="BM99" s="13"/>
      <c r="BN99" s="13"/>
      <c r="BO99" s="13"/>
      <c r="BP99" s="13"/>
      <c r="BQ99" s="11" t="s">
        <v>6283</v>
      </c>
      <c r="BR99" s="13" t="s">
        <v>360</v>
      </c>
      <c r="BS99" s="13" t="s">
        <v>6284</v>
      </c>
      <c r="BT99" s="13" t="s">
        <v>472</v>
      </c>
      <c r="BU99" s="13" t="s">
        <v>360</v>
      </c>
      <c r="BV99" s="13" t="s">
        <v>360</v>
      </c>
      <c r="BW99" s="13" t="s">
        <v>360</v>
      </c>
      <c r="BX99" s="13"/>
      <c r="BY99" s="13"/>
      <c r="BZ99" s="13"/>
      <c r="CA99" s="13"/>
      <c r="CB99" s="13" t="s">
        <v>6285</v>
      </c>
      <c r="CC99" s="13"/>
      <c r="CD99" s="13"/>
      <c r="CE99" s="13"/>
      <c r="CF99" s="13" t="s">
        <v>77</v>
      </c>
      <c r="CG99" s="13"/>
      <c r="CH99" s="13"/>
      <c r="CI99" s="13"/>
      <c r="CJ99" s="13"/>
      <c r="CK99" s="13"/>
      <c r="CL99" s="13"/>
      <c r="CM99" s="13"/>
      <c r="CN99" s="13"/>
      <c r="CO99" s="13"/>
      <c r="CP99" s="13"/>
      <c r="CQ99" s="13"/>
      <c r="CR99" s="13"/>
      <c r="CS99" s="13" t="s">
        <v>919</v>
      </c>
      <c r="CT99" s="13"/>
      <c r="CU99" s="13"/>
      <c r="CV99" s="13"/>
      <c r="CW99" s="13"/>
      <c r="CY99" s="13" t="s">
        <v>6286</v>
      </c>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t="s">
        <v>491</v>
      </c>
      <c r="EN99" s="13" t="s">
        <v>450</v>
      </c>
      <c r="EO99" s="13" t="s">
        <v>3005</v>
      </c>
      <c r="EP99" s="13"/>
      <c r="EQ99" s="13"/>
      <c r="ER99" s="13"/>
      <c r="ES99" s="11" t="s">
        <v>6287</v>
      </c>
      <c r="ET99" s="13"/>
      <c r="EU99" s="13"/>
      <c r="EV99" s="13"/>
      <c r="EW99" s="13"/>
      <c r="EX99" s="13"/>
      <c r="EY99" s="13"/>
      <c r="EZ99" s="13"/>
      <c r="FA99" s="13"/>
      <c r="FB99" s="13"/>
      <c r="FC99" s="13"/>
      <c r="FD99" s="13"/>
      <c r="FE99" s="13"/>
      <c r="FF99" s="11" t="s">
        <v>6288</v>
      </c>
      <c r="FG99" s="13"/>
      <c r="FH99" s="13" t="s">
        <v>403</v>
      </c>
      <c r="FJ99" s="13" t="s">
        <v>6289</v>
      </c>
      <c r="FK99" s="11" t="s">
        <v>6290</v>
      </c>
      <c r="FL99" s="13" t="s">
        <v>6291</v>
      </c>
      <c r="FM99" s="13"/>
      <c r="FN99" s="13"/>
      <c r="FO99" s="13"/>
      <c r="FP99" s="13" t="s">
        <v>6292</v>
      </c>
      <c r="FQ99" s="13"/>
      <c r="FR99" s="13"/>
      <c r="FS99" s="13" t="s">
        <v>2873</v>
      </c>
      <c r="FT99" s="13" t="s">
        <v>6293</v>
      </c>
      <c r="FU99" s="13"/>
      <c r="FV99" s="13"/>
      <c r="FW99" s="13" t="s">
        <v>6294</v>
      </c>
      <c r="FX99" s="11" t="s">
        <v>6295</v>
      </c>
      <c r="FY99" s="13"/>
      <c r="FZ99" s="13" t="s">
        <v>6296</v>
      </c>
      <c r="GA99" s="13" t="s">
        <v>614</v>
      </c>
      <c r="GB99" s="11" t="s">
        <v>6297</v>
      </c>
      <c r="GC99" s="13" t="s">
        <v>6298</v>
      </c>
      <c r="GD99" s="13"/>
      <c r="GE99" s="13"/>
      <c r="GF99" s="13" t="s">
        <v>6299</v>
      </c>
      <c r="GG99" s="13" t="s">
        <v>897</v>
      </c>
      <c r="GH99" s="13"/>
      <c r="GI99" s="13" t="s">
        <v>6300</v>
      </c>
      <c r="GJ99" s="13" t="s">
        <v>6301</v>
      </c>
      <c r="GK99" s="13"/>
      <c r="GL99" s="13" t="s">
        <v>407</v>
      </c>
      <c r="GM99" s="13" t="s">
        <v>764</v>
      </c>
      <c r="GN99" s="13"/>
      <c r="GO99" s="13"/>
      <c r="GP99" s="13" t="s">
        <v>408</v>
      </c>
      <c r="GQ99" s="13"/>
      <c r="GR99" s="13"/>
      <c r="GS99" s="13"/>
      <c r="GT99" s="13"/>
      <c r="GU99" s="13"/>
      <c r="GV99" s="13"/>
      <c r="GW99" s="13"/>
      <c r="GX99" s="13"/>
      <c r="GY99" s="13"/>
      <c r="GZ99" s="13" t="s">
        <v>409</v>
      </c>
      <c r="HA99" s="13"/>
      <c r="HB99" s="13"/>
      <c r="HC99" s="13"/>
      <c r="HD99" s="13"/>
      <c r="HE99" s="13"/>
      <c r="HF99" s="13"/>
      <c r="HG99" s="13"/>
      <c r="HH99" s="11" t="s">
        <v>6302</v>
      </c>
      <c r="HI99" s="13"/>
      <c r="HJ99" s="13"/>
      <c r="HK99" s="13"/>
      <c r="HL99" s="13"/>
      <c r="HM99" s="13"/>
      <c r="HN99" s="13"/>
      <c r="HO99" s="13"/>
      <c r="HP99" s="13"/>
      <c r="HQ99" s="13"/>
      <c r="HS99" s="13"/>
      <c r="HT99" s="13"/>
      <c r="HU99" s="13"/>
      <c r="HV99" s="13"/>
      <c r="HW99" s="13" t="s">
        <v>412</v>
      </c>
      <c r="HX99" s="13"/>
      <c r="HY99" s="13"/>
      <c r="HZ99" s="13"/>
      <c r="IA99" s="13"/>
      <c r="IB99" s="13"/>
      <c r="IC99" s="13"/>
      <c r="ID99" s="13"/>
      <c r="IE99" s="13"/>
      <c r="IF99" s="13"/>
      <c r="IG99" s="13"/>
      <c r="IH99" s="13"/>
      <c r="II99" s="13"/>
      <c r="IJ99" s="13"/>
      <c r="IK99" s="13"/>
      <c r="IL99" s="13"/>
      <c r="IM99" s="13"/>
      <c r="IN99" s="13"/>
      <c r="IO99" s="13" t="s">
        <v>550</v>
      </c>
      <c r="IP99" s="13"/>
      <c r="IQ99" s="13"/>
      <c r="IR99" s="13"/>
      <c r="IS99" s="13"/>
      <c r="IT99" s="13"/>
      <c r="IU99" s="13"/>
      <c r="IV99" s="13"/>
      <c r="IW99" s="13"/>
      <c r="IX99" s="13"/>
      <c r="IY99" s="13"/>
      <c r="IZ99" s="13"/>
      <c r="JA99" s="13"/>
      <c r="JB99" s="13"/>
      <c r="JC99" s="13"/>
      <c r="JD99" s="13"/>
      <c r="JE99" s="13"/>
      <c r="JF99" s="13"/>
      <c r="JG99" s="13"/>
      <c r="JH99" s="13"/>
      <c r="JI99" s="13"/>
      <c r="JJ99" s="13"/>
      <c r="JK99" s="13"/>
      <c r="JL99" s="13"/>
      <c r="JM99" s="13"/>
      <c r="JN99" s="13"/>
      <c r="JO99" s="13"/>
      <c r="JP99" s="13"/>
      <c r="JQ99" s="13"/>
      <c r="JR99" s="13"/>
      <c r="JS99" s="13"/>
      <c r="JT99" s="13"/>
      <c r="JU99" s="13" t="s">
        <v>2787</v>
      </c>
      <c r="JV99" s="13"/>
      <c r="JW99" s="13" t="s">
        <v>5164</v>
      </c>
      <c r="JX99" s="13"/>
      <c r="JY99" s="13" t="s">
        <v>4934</v>
      </c>
      <c r="JZ99" s="13" t="s">
        <v>78</v>
      </c>
      <c r="KA99" s="13"/>
      <c r="KB99" s="13" t="s">
        <v>1863</v>
      </c>
      <c r="KC99" s="13"/>
      <c r="KD99" s="13" t="s">
        <v>6303</v>
      </c>
      <c r="KE99" s="13"/>
      <c r="KF99" s="13" t="s">
        <v>6304</v>
      </c>
      <c r="KG99" s="13"/>
      <c r="KH99" s="13" t="s">
        <v>4990</v>
      </c>
      <c r="KI99" s="13"/>
      <c r="KJ99" s="13"/>
      <c r="KK99" s="13"/>
      <c r="KL99" s="13" t="s">
        <v>6305</v>
      </c>
      <c r="KM99" s="13"/>
      <c r="KN99" s="13" t="s">
        <v>6306</v>
      </c>
      <c r="KO99" s="13"/>
      <c r="KP99" s="13" t="s">
        <v>919</v>
      </c>
      <c r="KQ99" s="13"/>
      <c r="KR99" s="13"/>
      <c r="KS99" s="13"/>
      <c r="KT99" s="13"/>
      <c r="KU99" s="13"/>
      <c r="KV99" s="13" t="s">
        <v>6307</v>
      </c>
      <c r="KW99" s="13"/>
      <c r="KX99" s="13"/>
      <c r="KY99" s="13"/>
      <c r="KZ99" s="13" t="s">
        <v>6308</v>
      </c>
      <c r="LA99" s="13"/>
      <c r="LB99" s="13" t="s">
        <v>6309</v>
      </c>
      <c r="LC99" s="13"/>
      <c r="LD99" s="13" t="s">
        <v>6310</v>
      </c>
      <c r="LE99" s="13"/>
      <c r="LF99" s="13" t="s">
        <v>6311</v>
      </c>
      <c r="LG99" s="13"/>
      <c r="LH99" s="13" t="s">
        <v>6312</v>
      </c>
      <c r="LI99" s="13"/>
      <c r="LJ99" s="12" t="s">
        <v>6313</v>
      </c>
      <c r="LK99" s="13"/>
      <c r="LL99" s="13" t="s">
        <v>6314</v>
      </c>
      <c r="LM99" s="13"/>
      <c r="LN99" s="13" t="s">
        <v>5085</v>
      </c>
      <c r="LO99" s="13" t="s">
        <v>6315</v>
      </c>
      <c r="LP99" s="13"/>
      <c r="LQ99" s="13"/>
      <c r="LR99" s="13" t="s">
        <v>1665</v>
      </c>
      <c r="LS99" s="13" t="s">
        <v>4990</v>
      </c>
      <c r="LT99" s="11" t="s">
        <v>6316</v>
      </c>
      <c r="LU99" s="13" t="s">
        <v>6317</v>
      </c>
      <c r="LV99" s="13"/>
      <c r="LW99" s="13"/>
      <c r="LX99" s="13" t="s">
        <v>2963</v>
      </c>
      <c r="LY99" s="13"/>
      <c r="LZ99" s="13"/>
      <c r="MA99" s="13" t="s">
        <v>503</v>
      </c>
      <c r="MB99" s="13" t="s">
        <v>6318</v>
      </c>
      <c r="MC99" s="13"/>
      <c r="MD99" s="13" t="n">
        <f aca="false">3456</f>
        <v>3456</v>
      </c>
      <c r="ME99" s="13" t="s">
        <v>6319</v>
      </c>
      <c r="MF99" s="13" t="s">
        <v>710</v>
      </c>
      <c r="MH99" s="11" t="s">
        <v>6320</v>
      </c>
      <c r="MI99" s="13"/>
      <c r="MJ99" s="13"/>
      <c r="MK99" s="13" t="s">
        <v>6321</v>
      </c>
      <c r="ML99" s="13"/>
      <c r="MM99" s="13"/>
      <c r="MN99" s="13" t="s">
        <v>710</v>
      </c>
      <c r="MO99" s="13"/>
      <c r="MP99" s="13"/>
      <c r="MQ99" s="13"/>
      <c r="MR99" s="13" t="s">
        <v>466</v>
      </c>
      <c r="MS99" s="13"/>
      <c r="MT99" s="13"/>
      <c r="MU99" s="13"/>
      <c r="MV99" s="13"/>
      <c r="MW99" s="13"/>
      <c r="MX99" s="13"/>
      <c r="MY99" s="13" t="s">
        <v>513</v>
      </c>
      <c r="MZ99" s="13" t="s">
        <v>516</v>
      </c>
      <c r="NA99" s="13" t="s">
        <v>6322</v>
      </c>
      <c r="NB99" s="13"/>
      <c r="NC99" s="13" t="s">
        <v>6323</v>
      </c>
      <c r="ND99" s="13"/>
      <c r="NE99" s="13" t="s">
        <v>6324</v>
      </c>
      <c r="NF99" s="13" t="s">
        <v>6325</v>
      </c>
      <c r="NG99" s="13"/>
      <c r="NH99" s="13"/>
      <c r="NI99" s="11" t="s">
        <v>6326</v>
      </c>
      <c r="NJ99" s="11" t="s">
        <v>6327</v>
      </c>
      <c r="NK99" s="13" t="s">
        <v>6034</v>
      </c>
      <c r="NL99" s="13"/>
      <c r="NM99" s="13" t="s">
        <v>3582</v>
      </c>
      <c r="NN99" s="13" t="s">
        <v>4990</v>
      </c>
      <c r="NO99" s="13" t="s">
        <v>4101</v>
      </c>
      <c r="NP99" s="13" t="s">
        <v>408</v>
      </c>
      <c r="NQ99" s="13"/>
      <c r="NR99" s="13"/>
      <c r="NS99" s="13"/>
      <c r="NT99" s="13"/>
      <c r="NU99" s="13"/>
      <c r="NV99" s="13"/>
      <c r="NW99" s="13"/>
      <c r="NX99" s="13" t="s">
        <v>472</v>
      </c>
      <c r="NY99" s="13" t="s">
        <v>428</v>
      </c>
      <c r="NZ99" s="13" t="s">
        <v>429</v>
      </c>
      <c r="OA99" s="13"/>
      <c r="OB99" s="13"/>
      <c r="OC99" s="13"/>
      <c r="OD99" s="13"/>
      <c r="OE99" s="13"/>
      <c r="OF99" s="13"/>
      <c r="OG99" s="13"/>
      <c r="OH99" s="13"/>
      <c r="OJ99" s="13"/>
      <c r="OK99" s="13"/>
      <c r="OL99" s="13"/>
      <c r="OM99" s="13"/>
    </row>
    <row r="100" customFormat="false" ht="14.25" hidden="false" customHeight="true" outlineLevel="0" collapsed="false">
      <c r="A100" s="11" t="s">
        <v>6328</v>
      </c>
      <c r="B100" s="13" t="s">
        <v>360</v>
      </c>
      <c r="C100" s="13" t="s">
        <v>6329</v>
      </c>
      <c r="D100" s="13" t="s">
        <v>516</v>
      </c>
      <c r="E100" s="13" t="s">
        <v>6330</v>
      </c>
      <c r="F100" s="13" t="s">
        <v>360</v>
      </c>
      <c r="G100" s="13" t="s">
        <v>897</v>
      </c>
      <c r="H100" s="11" t="s">
        <v>6331</v>
      </c>
      <c r="I100" s="13" t="s">
        <v>1284</v>
      </c>
      <c r="J100" s="13" t="s">
        <v>5124</v>
      </c>
      <c r="K100" s="13"/>
      <c r="L100" s="13"/>
      <c r="M100" s="13"/>
      <c r="N100" s="13"/>
      <c r="O100" s="11" t="s">
        <v>6332</v>
      </c>
      <c r="P100" s="13"/>
      <c r="R100" s="13"/>
      <c r="S100" s="13"/>
      <c r="T100" s="13" t="s">
        <v>371</v>
      </c>
      <c r="U100" s="13"/>
      <c r="V100" s="13"/>
      <c r="W100" s="13"/>
      <c r="X100" s="13"/>
      <c r="Y100" s="13" t="s">
        <v>409</v>
      </c>
      <c r="Z100" s="13" t="s">
        <v>370</v>
      </c>
      <c r="AA100" s="13"/>
      <c r="AB100" s="13"/>
      <c r="AC100" s="13"/>
      <c r="AD100" s="13"/>
      <c r="AE100" s="13" t="s">
        <v>1146</v>
      </c>
      <c r="AF100" s="11" t="s">
        <v>6333</v>
      </c>
      <c r="AG100" s="11" t="s">
        <v>935</v>
      </c>
      <c r="AH100" s="13"/>
      <c r="AI100" s="13" t="s">
        <v>375</v>
      </c>
      <c r="AJ100" s="13" t="s">
        <v>376</v>
      </c>
      <c r="AK100" s="13" t="s">
        <v>437</v>
      </c>
      <c r="AL100" s="13" t="s">
        <v>6334</v>
      </c>
      <c r="AM100" s="11" t="s">
        <v>6335</v>
      </c>
      <c r="AN100" s="11" t="s">
        <v>6336</v>
      </c>
      <c r="AO100" s="11" t="s">
        <v>6337</v>
      </c>
      <c r="AP100" s="13"/>
      <c r="AQ100" s="11" t="s">
        <v>6338</v>
      </c>
      <c r="AR100" s="13"/>
      <c r="AS100" s="13"/>
      <c r="AT100" s="13"/>
      <c r="AU100" s="13"/>
      <c r="AV100" s="13"/>
      <c r="AW100" s="13"/>
      <c r="AX100" s="13"/>
      <c r="AY100" s="13" t="s">
        <v>437</v>
      </c>
      <c r="AZ100" s="13" t="s">
        <v>438</v>
      </c>
      <c r="BA100" s="13"/>
      <c r="BB100" s="13" t="s">
        <v>3075</v>
      </c>
      <c r="BD100" s="13"/>
      <c r="BE100" s="13"/>
      <c r="BF100" s="13"/>
      <c r="BG100" s="13" t="s">
        <v>6339</v>
      </c>
      <c r="BH100" s="13" t="s">
        <v>6340</v>
      </c>
      <c r="BI100" s="13"/>
      <c r="BJ100" s="13"/>
      <c r="BK100" s="13" t="s">
        <v>853</v>
      </c>
      <c r="BL100" s="13"/>
      <c r="BM100" s="13"/>
      <c r="BN100" s="13"/>
      <c r="BO100" s="13"/>
      <c r="BP100" s="13"/>
      <c r="BQ100" s="13" t="s">
        <v>360</v>
      </c>
      <c r="BR100" s="13" t="s">
        <v>360</v>
      </c>
      <c r="BS100" s="13"/>
      <c r="BT100" s="13"/>
      <c r="BU100" s="13" t="s">
        <v>360</v>
      </c>
      <c r="BV100" s="13" t="s">
        <v>360</v>
      </c>
      <c r="BW100" s="13" t="s">
        <v>360</v>
      </c>
      <c r="BX100" s="13"/>
      <c r="BY100" s="13"/>
      <c r="BZ100" s="13"/>
      <c r="CA100" s="13" t="s">
        <v>472</v>
      </c>
      <c r="CB100" s="13" t="s">
        <v>472</v>
      </c>
      <c r="CC100" s="13"/>
      <c r="CD100" s="13" t="s">
        <v>897</v>
      </c>
      <c r="CE100" s="13"/>
      <c r="CF100" s="11" t="s">
        <v>6341</v>
      </c>
      <c r="CG100" s="13"/>
      <c r="CH100" s="13"/>
      <c r="CI100" s="13"/>
      <c r="CJ100" s="13"/>
      <c r="CK100" s="13"/>
      <c r="CL100" s="13"/>
      <c r="CM100" s="13"/>
      <c r="CN100" s="13"/>
      <c r="CO100" s="13"/>
      <c r="CP100" s="13"/>
      <c r="CQ100" s="13"/>
      <c r="CR100" s="13"/>
      <c r="CS100" s="13"/>
      <c r="CT100" s="13"/>
      <c r="CU100" s="13"/>
      <c r="CV100" s="13"/>
      <c r="CW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1" t="s">
        <v>5043</v>
      </c>
      <c r="EN100" s="13" t="s">
        <v>450</v>
      </c>
      <c r="EO100" s="13"/>
      <c r="EP100" s="13"/>
      <c r="EQ100" s="13"/>
      <c r="ER100" s="13"/>
      <c r="ES100" s="11" t="s">
        <v>6342</v>
      </c>
      <c r="ET100" s="13"/>
      <c r="EU100" s="13"/>
      <c r="EV100" s="13"/>
      <c r="EW100" s="13"/>
      <c r="EX100" s="13"/>
      <c r="EY100" s="13"/>
      <c r="EZ100" s="13"/>
      <c r="FA100" s="13"/>
      <c r="FB100" s="13"/>
      <c r="FC100" s="13"/>
      <c r="FD100" s="13"/>
      <c r="FE100" s="13"/>
      <c r="FF100" s="11" t="s">
        <v>6343</v>
      </c>
      <c r="FG100" s="13"/>
      <c r="FH100" s="13" t="s">
        <v>403</v>
      </c>
      <c r="FJ100" s="13" t="s">
        <v>6344</v>
      </c>
      <c r="FK100" s="13"/>
      <c r="FL100" s="13"/>
      <c r="FM100" s="13"/>
      <c r="FN100" s="13"/>
      <c r="FO100" s="13" t="s">
        <v>5164</v>
      </c>
      <c r="FP100" s="13" t="s">
        <v>6345</v>
      </c>
      <c r="FQ100" s="13" t="s">
        <v>6346</v>
      </c>
      <c r="FR100" s="13"/>
      <c r="FS100" s="13"/>
      <c r="FT100" s="13" t="s">
        <v>499</v>
      </c>
      <c r="FU100" s="13"/>
      <c r="FV100" s="13"/>
      <c r="FW100" s="13"/>
      <c r="FX100" s="13" t="s">
        <v>77</v>
      </c>
      <c r="FY100" s="13" t="n">
        <f aca="false">321</f>
        <v>321</v>
      </c>
      <c r="FZ100" s="13"/>
      <c r="GA100" s="13" t="s">
        <v>407</v>
      </c>
      <c r="GB100" s="13" t="s">
        <v>6347</v>
      </c>
      <c r="GC100" s="13" t="s">
        <v>6348</v>
      </c>
      <c r="GD100" s="13"/>
      <c r="GE100" s="13"/>
      <c r="GF100" s="13" t="s">
        <v>6349</v>
      </c>
      <c r="GG100" s="13"/>
      <c r="GH100" s="13"/>
      <c r="GI100" s="13"/>
      <c r="GJ100" s="13" t="s">
        <v>6350</v>
      </c>
      <c r="GK100" s="13"/>
      <c r="GL100" s="13" t="s">
        <v>456</v>
      </c>
      <c r="GM100" s="13" t="s">
        <v>6351</v>
      </c>
      <c r="GN100" s="13"/>
      <c r="GO100" s="13" t="s">
        <v>6352</v>
      </c>
      <c r="GP100" s="13" t="s">
        <v>408</v>
      </c>
      <c r="GQ100" s="13"/>
      <c r="GR100" s="13"/>
      <c r="GS100" s="13"/>
      <c r="GT100" s="13"/>
      <c r="GU100" s="13"/>
      <c r="GV100" s="13"/>
      <c r="GW100" s="13"/>
      <c r="GX100" s="13"/>
      <c r="GY100" s="13"/>
      <c r="GZ100" s="13" t="s">
        <v>409</v>
      </c>
      <c r="HA100" s="13"/>
      <c r="HB100" s="13"/>
      <c r="HC100" s="13"/>
      <c r="HD100" s="13"/>
      <c r="HE100" s="13"/>
      <c r="HF100" s="13"/>
      <c r="HG100" s="13"/>
      <c r="HH100" s="13" t="s">
        <v>1060</v>
      </c>
      <c r="HI100" s="13"/>
      <c r="HJ100" s="13"/>
      <c r="HK100" s="13"/>
      <c r="HL100" s="13"/>
      <c r="HM100" s="13"/>
      <c r="HN100" s="13"/>
      <c r="HO100" s="13"/>
      <c r="HP100" s="13"/>
      <c r="HQ100" s="13"/>
      <c r="HS100" s="13"/>
      <c r="HT100" s="13"/>
      <c r="HU100" s="13"/>
      <c r="HV100" s="13"/>
      <c r="HW100" s="13" t="s">
        <v>412</v>
      </c>
      <c r="HX100" s="13"/>
      <c r="HY100" s="13"/>
      <c r="HZ100" s="13"/>
      <c r="IA100" s="13"/>
      <c r="IB100" s="13"/>
      <c r="IC100" s="13"/>
      <c r="ID100" s="13"/>
      <c r="IE100" s="13"/>
      <c r="IF100" s="13"/>
      <c r="IG100" s="13"/>
      <c r="IH100" s="13"/>
      <c r="II100" s="13"/>
      <c r="IJ100" s="13"/>
      <c r="IK100" s="13"/>
      <c r="IL100" s="13"/>
      <c r="IM100" s="13"/>
      <c r="IN100" s="13"/>
      <c r="IO100" s="13" t="s">
        <v>550</v>
      </c>
      <c r="IP100" s="13"/>
      <c r="IQ100" s="13"/>
      <c r="IR100" s="13"/>
      <c r="IS100" s="13"/>
      <c r="IT100" s="13"/>
      <c r="IU100" s="13"/>
      <c r="IV100" s="13"/>
      <c r="IW100" s="13"/>
      <c r="IX100" s="13"/>
      <c r="IY100" s="13"/>
      <c r="IZ100" s="13"/>
      <c r="JA100" s="13"/>
      <c r="JB100" s="13"/>
      <c r="JC100" s="13"/>
      <c r="JD100" s="13"/>
      <c r="JE100" s="13"/>
      <c r="JF100" s="13"/>
      <c r="JG100" s="13"/>
      <c r="JH100" s="13"/>
      <c r="JI100" s="13"/>
      <c r="JJ100" s="13"/>
      <c r="JK100" s="13"/>
      <c r="JL100" s="13"/>
      <c r="JM100" s="13"/>
      <c r="JN100" s="13"/>
      <c r="JO100" s="13"/>
      <c r="JP100" s="13"/>
      <c r="JQ100" s="13"/>
      <c r="JR100" s="13"/>
      <c r="JS100" s="13"/>
      <c r="JT100" s="13"/>
      <c r="JU100" s="13" t="s">
        <v>4990</v>
      </c>
      <c r="JV100" s="13"/>
      <c r="JW100" s="13"/>
      <c r="JX100" s="13"/>
      <c r="JY100" s="13"/>
      <c r="JZ100" s="11" t="s">
        <v>6353</v>
      </c>
      <c r="KA100" s="13"/>
      <c r="KB100" s="13"/>
      <c r="KC100" s="13"/>
      <c r="KD100" s="13" t="s">
        <v>6324</v>
      </c>
      <c r="KE100" s="13"/>
      <c r="KF100" s="13"/>
      <c r="KG100" s="13"/>
      <c r="KH100" s="13" t="s">
        <v>6354</v>
      </c>
      <c r="KI100" s="13"/>
      <c r="KJ100" s="13" t="s">
        <v>6355</v>
      </c>
      <c r="KK100" s="13"/>
      <c r="KL100" s="13"/>
      <c r="KM100" s="13"/>
      <c r="KN100" s="13"/>
      <c r="KO100" s="13"/>
      <c r="KP100" s="13" t="s">
        <v>6356</v>
      </c>
      <c r="KQ100" s="13"/>
      <c r="KR100" s="13"/>
      <c r="KS100" s="13"/>
      <c r="KT100" s="13"/>
      <c r="KU100" s="13"/>
      <c r="KV100" s="13" t="s">
        <v>6357</v>
      </c>
      <c r="KW100" s="13"/>
      <c r="KX100" s="13"/>
      <c r="KY100" s="13"/>
      <c r="KZ100" s="13" t="s">
        <v>6358</v>
      </c>
      <c r="LA100" s="13"/>
      <c r="LB100" s="13" t="s">
        <v>6038</v>
      </c>
      <c r="LC100" s="13"/>
      <c r="LD100" s="13"/>
      <c r="LE100" s="13"/>
      <c r="LF100" s="13" t="s">
        <v>6359</v>
      </c>
      <c r="LG100" s="13"/>
      <c r="LH100" s="13"/>
      <c r="LI100" s="13"/>
      <c r="LJ100" s="13" t="s">
        <v>6360</v>
      </c>
      <c r="LK100" s="13"/>
      <c r="LL100" s="13"/>
      <c r="LM100" s="13"/>
      <c r="LN100" s="13" t="s">
        <v>6361</v>
      </c>
      <c r="LO100" s="13"/>
      <c r="LP100" s="13"/>
      <c r="LQ100" s="13" t="s">
        <v>2787</v>
      </c>
      <c r="LR100" s="13"/>
      <c r="LS100" s="13" t="s">
        <v>4998</v>
      </c>
      <c r="LT100" s="13" t="s">
        <v>6362</v>
      </c>
      <c r="LU100" s="13"/>
      <c r="LV100" s="13"/>
      <c r="LW100" s="13"/>
      <c r="LX100" s="13"/>
      <c r="LY100" s="13"/>
      <c r="LZ100" s="13" t="s">
        <v>2044</v>
      </c>
      <c r="MA100" s="13" t="s">
        <v>1550</v>
      </c>
      <c r="MB100" s="13" t="s">
        <v>6363</v>
      </c>
      <c r="MC100" s="13"/>
      <c r="MD100" s="13" t="n">
        <f aca="false">312</f>
        <v>312</v>
      </c>
      <c r="ME100" s="13"/>
      <c r="MF100" s="13" t="s">
        <v>422</v>
      </c>
      <c r="MH100" s="11" t="s">
        <v>6364</v>
      </c>
      <c r="MI100" s="13"/>
      <c r="MJ100" s="13" t="s">
        <v>6365</v>
      </c>
      <c r="MK100" s="13" t="s">
        <v>6366</v>
      </c>
      <c r="ML100" s="13"/>
      <c r="MM100" s="13"/>
      <c r="MN100" s="13"/>
      <c r="MO100" s="13"/>
      <c r="MP100" s="13"/>
      <c r="MQ100" s="13"/>
      <c r="MR100" s="13" t="s">
        <v>6367</v>
      </c>
      <c r="MS100" s="13"/>
      <c r="MT100" s="13"/>
      <c r="MU100" s="13"/>
      <c r="MV100" s="13"/>
      <c r="MW100" s="13"/>
      <c r="MX100" s="13"/>
      <c r="MY100" s="13" t="s">
        <v>6368</v>
      </c>
      <c r="MZ100" s="13" t="s">
        <v>6369</v>
      </c>
      <c r="NA100" s="13" t="s">
        <v>1788</v>
      </c>
      <c r="NB100" s="13"/>
      <c r="NC100" s="13" t="s">
        <v>6370</v>
      </c>
      <c r="ND100" s="13"/>
      <c r="NE100" s="13" t="s">
        <v>6371</v>
      </c>
      <c r="NF100" s="13" t="s">
        <v>731</v>
      </c>
      <c r="NG100" s="13"/>
      <c r="NH100" s="13"/>
      <c r="NI100" s="13" t="s">
        <v>774</v>
      </c>
      <c r="NJ100" s="13" t="s">
        <v>407</v>
      </c>
      <c r="NK100" s="13"/>
      <c r="NL100" s="13" t="s">
        <v>1665</v>
      </c>
      <c r="NM100" s="13" t="s">
        <v>1990</v>
      </c>
      <c r="NN100" s="13" t="s">
        <v>2958</v>
      </c>
      <c r="NO100" s="13"/>
      <c r="NP100" s="13" t="s">
        <v>408</v>
      </c>
      <c r="NQ100" s="13"/>
      <c r="NR100" s="13"/>
      <c r="NS100" s="13"/>
      <c r="NT100" s="13"/>
      <c r="NU100" s="13"/>
      <c r="NV100" s="13"/>
      <c r="NW100" s="13"/>
      <c r="NX100" s="13" t="s">
        <v>472</v>
      </c>
      <c r="NY100" s="13" t="s">
        <v>6372</v>
      </c>
      <c r="NZ100" s="13" t="s">
        <v>429</v>
      </c>
      <c r="OA100" s="13"/>
      <c r="OB100" s="13"/>
      <c r="OC100" s="13"/>
      <c r="OD100" s="13"/>
      <c r="OE100" s="13"/>
      <c r="OF100" s="13"/>
      <c r="OG100" s="13"/>
      <c r="OH100" s="13"/>
      <c r="OJ100" s="13"/>
      <c r="OK100" s="13"/>
      <c r="OL100" s="13"/>
      <c r="OM100" s="13"/>
    </row>
    <row r="101" customFormat="false" ht="14.25" hidden="false" customHeight="true" outlineLevel="0" collapsed="false">
      <c r="A101" s="13"/>
      <c r="B101" s="13" t="s">
        <v>360</v>
      </c>
      <c r="C101" s="13" t="s">
        <v>6373</v>
      </c>
      <c r="D101" s="13" t="s">
        <v>6374</v>
      </c>
      <c r="E101" s="13" t="s">
        <v>6375</v>
      </c>
      <c r="F101" s="13" t="s">
        <v>360</v>
      </c>
      <c r="G101" s="13"/>
      <c r="H101" s="13"/>
      <c r="I101" s="13"/>
      <c r="J101" s="13"/>
      <c r="K101" s="13"/>
      <c r="L101" s="13"/>
      <c r="M101" s="13"/>
      <c r="N101" s="13" t="s">
        <v>6376</v>
      </c>
      <c r="O101" s="13"/>
      <c r="P101" s="13"/>
      <c r="R101" s="13"/>
      <c r="S101" s="13"/>
      <c r="T101" s="13" t="s">
        <v>371</v>
      </c>
      <c r="U101" s="13"/>
      <c r="V101" s="13"/>
      <c r="W101" s="13"/>
      <c r="X101" s="13"/>
      <c r="Y101" s="13"/>
      <c r="Z101" s="13" t="s">
        <v>370</v>
      </c>
      <c r="AA101" s="13" t="s">
        <v>75</v>
      </c>
      <c r="AB101" s="13"/>
      <c r="AC101" s="13"/>
      <c r="AD101" s="13"/>
      <c r="AE101" s="11" t="s">
        <v>372</v>
      </c>
      <c r="AF101" s="13" t="s">
        <v>2754</v>
      </c>
      <c r="AG101" s="11" t="s">
        <v>691</v>
      </c>
      <c r="AH101" s="13"/>
      <c r="AI101" s="13" t="s">
        <v>375</v>
      </c>
      <c r="AJ101" s="13" t="s">
        <v>376</v>
      </c>
      <c r="AK101" s="13" t="s">
        <v>437</v>
      </c>
      <c r="AL101" s="13" t="s">
        <v>527</v>
      </c>
      <c r="AM101" s="11" t="s">
        <v>6377</v>
      </c>
      <c r="AN101" s="13"/>
      <c r="AO101" s="13"/>
      <c r="AP101" s="13"/>
      <c r="AQ101" s="13"/>
      <c r="AR101" s="13"/>
      <c r="AS101" s="13" t="s">
        <v>6378</v>
      </c>
      <c r="AT101" s="11" t="s">
        <v>380</v>
      </c>
      <c r="AU101" s="11" t="s">
        <v>374</v>
      </c>
      <c r="AV101" s="13"/>
      <c r="AW101" s="13" t="s">
        <v>375</v>
      </c>
      <c r="AX101" s="13"/>
      <c r="AY101" s="13" t="s">
        <v>437</v>
      </c>
      <c r="AZ101" s="13" t="s">
        <v>438</v>
      </c>
      <c r="BA101" s="13" t="s">
        <v>6378</v>
      </c>
      <c r="BB101" s="13" t="s">
        <v>4284</v>
      </c>
      <c r="BD101" s="13"/>
      <c r="BE101" s="13"/>
      <c r="BF101" s="13"/>
      <c r="BG101" s="13"/>
      <c r="BH101" s="13"/>
      <c r="BI101" s="13"/>
      <c r="BJ101" s="13"/>
      <c r="BK101" s="13" t="s">
        <v>77</v>
      </c>
      <c r="BL101" s="13"/>
      <c r="BM101" s="13"/>
      <c r="BN101" s="13"/>
      <c r="BO101" s="13"/>
      <c r="BP101" s="13"/>
      <c r="BQ101" s="13" t="s">
        <v>360</v>
      </c>
      <c r="BR101" s="13" t="s">
        <v>360</v>
      </c>
      <c r="BS101" s="13"/>
      <c r="BT101" s="13"/>
      <c r="BU101" s="13" t="s">
        <v>6379</v>
      </c>
      <c r="BV101" s="13" t="s">
        <v>360</v>
      </c>
      <c r="BW101" s="13" t="s">
        <v>360</v>
      </c>
      <c r="BX101" s="13" t="s">
        <v>1008</v>
      </c>
      <c r="BY101" s="13"/>
      <c r="BZ101" s="13" t="s">
        <v>6380</v>
      </c>
      <c r="CA101" s="13"/>
      <c r="CB101" s="13" t="s">
        <v>472</v>
      </c>
      <c r="CC101" s="13"/>
      <c r="CD101" s="13"/>
      <c r="CE101" s="13" t="s">
        <v>472</v>
      </c>
      <c r="CF101" s="13" t="s">
        <v>77</v>
      </c>
      <c r="CG101" s="13" t="s">
        <v>6381</v>
      </c>
      <c r="CH101" s="13"/>
      <c r="CI101" s="13"/>
      <c r="CJ101" s="13"/>
      <c r="CK101" s="13"/>
      <c r="CL101" s="13"/>
      <c r="CM101" s="13"/>
      <c r="CN101" s="13"/>
      <c r="CO101" s="13"/>
      <c r="CP101" s="13"/>
      <c r="CQ101" s="13"/>
      <c r="CR101" s="13"/>
      <c r="CS101" s="13"/>
      <c r="CT101" s="13"/>
      <c r="CU101" s="13"/>
      <c r="CV101" s="13"/>
      <c r="CW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13"/>
      <c r="EB101" s="13"/>
      <c r="EC101" s="13"/>
      <c r="ED101" s="13"/>
      <c r="EE101" s="13"/>
      <c r="EF101" s="13"/>
      <c r="EG101" s="13"/>
      <c r="EH101" s="13"/>
      <c r="EI101" s="13"/>
      <c r="EJ101" s="13"/>
      <c r="EK101" s="13"/>
      <c r="EL101" s="13"/>
      <c r="EM101" s="13" t="s">
        <v>3287</v>
      </c>
      <c r="EN101" s="13" t="s">
        <v>400</v>
      </c>
      <c r="EO101" s="13" t="s">
        <v>6382</v>
      </c>
      <c r="EP101" s="13"/>
      <c r="EQ101" s="13"/>
      <c r="ER101" s="13"/>
      <c r="ES101" s="11" t="s">
        <v>6383</v>
      </c>
      <c r="ET101" s="13"/>
      <c r="EU101" s="13"/>
      <c r="EV101" s="13"/>
      <c r="EW101" s="13"/>
      <c r="EX101" s="13"/>
      <c r="EY101" s="13"/>
      <c r="EZ101" s="13"/>
      <c r="FA101" s="13"/>
      <c r="FB101" s="13"/>
      <c r="FC101" s="13"/>
      <c r="FD101" s="13"/>
      <c r="FE101" s="13"/>
      <c r="FF101" s="13" t="s">
        <v>112</v>
      </c>
      <c r="FG101" s="13"/>
      <c r="FH101" s="13" t="s">
        <v>403</v>
      </c>
      <c r="FJ101" s="13" t="s">
        <v>2787</v>
      </c>
      <c r="FK101" s="13" t="s">
        <v>458</v>
      </c>
      <c r="FL101" s="13" t="s">
        <v>6384</v>
      </c>
      <c r="FM101" s="13" t="s">
        <v>6385</v>
      </c>
      <c r="FN101" s="13"/>
      <c r="FO101" s="13" t="s">
        <v>6386</v>
      </c>
      <c r="FP101" s="11" t="s">
        <v>6387</v>
      </c>
      <c r="FQ101" s="13" t="s">
        <v>6388</v>
      </c>
      <c r="FR101" s="13"/>
      <c r="FS101" s="13" t="s">
        <v>6389</v>
      </c>
      <c r="FT101" s="13" t="n">
        <f aca="false">5867</f>
        <v>5867</v>
      </c>
      <c r="FU101" s="13" t="s">
        <v>6390</v>
      </c>
      <c r="FV101" s="13" t="s">
        <v>4256</v>
      </c>
      <c r="FW101" s="13"/>
      <c r="FX101" s="13" t="s">
        <v>6391</v>
      </c>
      <c r="FY101" s="13" t="s">
        <v>6392</v>
      </c>
      <c r="FZ101" s="13" t="n">
        <f aca="false">8712</f>
        <v>8712</v>
      </c>
      <c r="GA101" s="13" t="s">
        <v>407</v>
      </c>
      <c r="GB101" s="13" t="s">
        <v>6393</v>
      </c>
      <c r="GC101" s="13" t="s">
        <v>6394</v>
      </c>
      <c r="GD101" s="13"/>
      <c r="GE101" s="13" t="s">
        <v>6395</v>
      </c>
      <c r="GF101" s="11" t="s">
        <v>6396</v>
      </c>
      <c r="GG101" s="13" t="s">
        <v>6397</v>
      </c>
      <c r="GH101" s="13" t="s">
        <v>6398</v>
      </c>
      <c r="GI101" s="13" t="s">
        <v>6399</v>
      </c>
      <c r="GJ101" s="13" t="s">
        <v>6400</v>
      </c>
      <c r="GK101" s="13" t="s">
        <v>6401</v>
      </c>
      <c r="GL101" s="13" t="s">
        <v>456</v>
      </c>
      <c r="GM101" s="13" t="s">
        <v>6402</v>
      </c>
      <c r="GN101" s="13"/>
      <c r="GO101" s="13" t="s">
        <v>6403</v>
      </c>
      <c r="GP101" s="13" t="s">
        <v>408</v>
      </c>
      <c r="GQ101" s="13" t="s">
        <v>6404</v>
      </c>
      <c r="GR101" s="13" t="s">
        <v>860</v>
      </c>
      <c r="GS101" s="13" t="s">
        <v>6405</v>
      </c>
      <c r="GT101" s="13" t="s">
        <v>6406</v>
      </c>
      <c r="GU101" s="13"/>
      <c r="GV101" s="13" t="s">
        <v>1080</v>
      </c>
      <c r="GW101" s="11" t="s">
        <v>6407</v>
      </c>
      <c r="GX101" s="13" t="s">
        <v>6408</v>
      </c>
      <c r="GY101" s="13"/>
      <c r="GZ101" s="11" t="s">
        <v>6409</v>
      </c>
      <c r="HA101" s="13"/>
      <c r="HB101" s="13"/>
      <c r="HC101" s="13" t="s">
        <v>6410</v>
      </c>
      <c r="HD101" s="11" t="s">
        <v>6411</v>
      </c>
      <c r="HE101" s="13" t="n">
        <f aca="false">1859</f>
        <v>1859</v>
      </c>
      <c r="HF101" s="13"/>
      <c r="HG101" s="13" t="s">
        <v>6412</v>
      </c>
      <c r="HH101" s="13" t="s">
        <v>815</v>
      </c>
      <c r="HI101" s="11" t="s">
        <v>6413</v>
      </c>
      <c r="HJ101" s="13" t="s">
        <v>6414</v>
      </c>
      <c r="HK101" s="13" t="s">
        <v>6415</v>
      </c>
      <c r="HL101" s="13" t="s">
        <v>6416</v>
      </c>
      <c r="HM101" s="13"/>
      <c r="HN101" s="13"/>
      <c r="HO101" s="13" t="s">
        <v>6417</v>
      </c>
      <c r="HP101" s="13"/>
      <c r="HQ101" s="11" t="s">
        <v>6418</v>
      </c>
      <c r="HS101" s="13" t="s">
        <v>1864</v>
      </c>
      <c r="HT101" s="13" t="s">
        <v>6419</v>
      </c>
      <c r="HU101" s="13"/>
      <c r="HV101" s="13" t="e">
        <f aca="false">ج05</f>
        <v>#NAME?</v>
      </c>
      <c r="HW101" s="13" t="s">
        <v>412</v>
      </c>
      <c r="HX101" s="13" t="s">
        <v>6420</v>
      </c>
      <c r="HY101" s="13" t="s">
        <v>6421</v>
      </c>
      <c r="HZ101" s="13" t="s">
        <v>6422</v>
      </c>
      <c r="IA101" s="13"/>
      <c r="IB101" s="13" t="s">
        <v>6423</v>
      </c>
      <c r="IC101" s="13" t="s">
        <v>6424</v>
      </c>
      <c r="ID101" s="13" t="s">
        <v>807</v>
      </c>
      <c r="IE101" s="13" t="s">
        <v>2651</v>
      </c>
      <c r="IF101" s="13"/>
      <c r="IG101" s="13" t="s">
        <v>1995</v>
      </c>
      <c r="IH101" s="13" t="s">
        <v>6425</v>
      </c>
      <c r="II101" s="13" t="s">
        <v>997</v>
      </c>
      <c r="IJ101" s="13" t="s">
        <v>6426</v>
      </c>
      <c r="IK101" s="13" t="s">
        <v>6427</v>
      </c>
      <c r="IL101" s="13" t="s">
        <v>6428</v>
      </c>
      <c r="IM101" s="13"/>
      <c r="IN101" s="13" t="s">
        <v>6429</v>
      </c>
      <c r="IO101" s="11" t="s">
        <v>6430</v>
      </c>
      <c r="IP101" s="12" t="s">
        <v>6431</v>
      </c>
      <c r="IQ101" s="13" t="s">
        <v>6432</v>
      </c>
      <c r="IR101" s="11" t="s">
        <v>6433</v>
      </c>
      <c r="IS101" s="13" t="s">
        <v>6434</v>
      </c>
      <c r="IT101" s="13" t="s">
        <v>6435</v>
      </c>
      <c r="IU101" s="13" t="s">
        <v>6436</v>
      </c>
      <c r="IV101" s="13" t="s">
        <v>6437</v>
      </c>
      <c r="IW101" s="13" t="s">
        <v>6438</v>
      </c>
      <c r="IX101" s="13"/>
      <c r="IY101" s="13" t="s">
        <v>860</v>
      </c>
      <c r="IZ101" s="13" t="s">
        <v>6439</v>
      </c>
      <c r="JA101" s="13" t="s">
        <v>6440</v>
      </c>
      <c r="JB101" s="13" t="s">
        <v>5952</v>
      </c>
      <c r="JC101" s="13" t="s">
        <v>6441</v>
      </c>
      <c r="JD101" s="13" t="s">
        <v>472</v>
      </c>
      <c r="JE101" s="13" t="s">
        <v>6442</v>
      </c>
      <c r="JF101" s="13" t="s">
        <v>6443</v>
      </c>
      <c r="JG101" s="13" t="s">
        <v>6444</v>
      </c>
      <c r="JH101" s="13" t="s">
        <v>6445</v>
      </c>
      <c r="JI101" s="13"/>
      <c r="JJ101" s="13" t="s">
        <v>6446</v>
      </c>
      <c r="JK101" s="13" t="s">
        <v>6447</v>
      </c>
      <c r="JL101" s="13" t="s">
        <v>6448</v>
      </c>
      <c r="JM101" s="13" t="s">
        <v>6419</v>
      </c>
      <c r="JN101" s="13" t="s">
        <v>6449</v>
      </c>
      <c r="JO101" s="13" t="s">
        <v>2726</v>
      </c>
      <c r="JP101" s="13" t="s">
        <v>6450</v>
      </c>
      <c r="JQ101" s="13" t="s">
        <v>6451</v>
      </c>
      <c r="JR101" s="13" t="s">
        <v>6452</v>
      </c>
      <c r="JS101" s="13" t="s">
        <v>6453</v>
      </c>
      <c r="JT101" s="13"/>
      <c r="JU101" s="13" t="s">
        <v>6454</v>
      </c>
      <c r="JV101" s="13"/>
      <c r="JW101" s="13"/>
      <c r="JX101" s="13"/>
      <c r="JY101" s="13" t="s">
        <v>6060</v>
      </c>
      <c r="JZ101" s="13" t="s">
        <v>6455</v>
      </c>
      <c r="KA101" s="13"/>
      <c r="KB101" s="13" t="s">
        <v>6456</v>
      </c>
      <c r="KC101" s="13"/>
      <c r="KD101" s="13" t="s">
        <v>516</v>
      </c>
      <c r="KE101" s="13"/>
      <c r="KF101" s="13" t="s">
        <v>640</v>
      </c>
      <c r="KG101" s="13"/>
      <c r="KH101" s="13" t="s">
        <v>6453</v>
      </c>
      <c r="KI101" s="13"/>
      <c r="KJ101" s="13" t="s">
        <v>1247</v>
      </c>
      <c r="KK101" s="13"/>
      <c r="KL101" s="13" t="s">
        <v>6457</v>
      </c>
      <c r="KM101" s="13"/>
      <c r="KN101" s="13"/>
      <c r="KO101" s="13"/>
      <c r="KP101" s="13"/>
      <c r="KQ101" s="13"/>
      <c r="KR101" s="13" t="s">
        <v>6458</v>
      </c>
      <c r="KS101" s="13"/>
      <c r="KT101" s="13" t="s">
        <v>6459</v>
      </c>
      <c r="KU101" s="13"/>
      <c r="KV101" s="13" t="e">
        <f aca="false">3₂3 47</f>
        <v>#VALUE!</v>
      </c>
      <c r="KW101" s="13"/>
      <c r="KX101" s="13" t="s">
        <v>6460</v>
      </c>
      <c r="KY101" s="13"/>
      <c r="KZ101" s="13" t="n">
        <f aca="false">2018</f>
        <v>2018</v>
      </c>
      <c r="LA101" s="13"/>
      <c r="LB101" s="13" t="s">
        <v>6461</v>
      </c>
      <c r="LC101" s="13"/>
      <c r="LD101" s="13" t="s">
        <v>6462</v>
      </c>
      <c r="LE101" s="13"/>
      <c r="LF101" s="13" t="s">
        <v>6463</v>
      </c>
      <c r="LG101" s="13"/>
      <c r="LH101" s="13" t="s">
        <v>6464</v>
      </c>
      <c r="LI101" s="13"/>
      <c r="LJ101" s="13" t="s">
        <v>6465</v>
      </c>
      <c r="LK101" s="13"/>
      <c r="LL101" s="13" t="s">
        <v>6466</v>
      </c>
      <c r="LM101" s="13" t="s">
        <v>472</v>
      </c>
      <c r="LN101" s="13" t="s">
        <v>6467</v>
      </c>
      <c r="LO101" s="13"/>
      <c r="LP101" s="13"/>
      <c r="LQ101" s="13" t="s">
        <v>6468</v>
      </c>
      <c r="LR101" s="13"/>
      <c r="LS101" s="13"/>
      <c r="LT101" s="13"/>
      <c r="LU101" s="13"/>
      <c r="LV101" s="13"/>
      <c r="LW101" s="13"/>
      <c r="LX101" s="13"/>
      <c r="LY101" s="13"/>
      <c r="LZ101" s="13" t="s">
        <v>879</v>
      </c>
      <c r="MA101" s="13" t="s">
        <v>418</v>
      </c>
      <c r="MB101" s="13"/>
      <c r="MC101" s="13" t="s">
        <v>6469</v>
      </c>
      <c r="MD101" s="13" t="e">
        <f aca="false">100 7</f>
        <v>#VALUE!</v>
      </c>
      <c r="ME101" s="13"/>
      <c r="MF101" s="13" t="s">
        <v>710</v>
      </c>
      <c r="MH101" s="13" t="s">
        <v>6470</v>
      </c>
      <c r="MI101" s="13"/>
      <c r="MJ101" s="13"/>
      <c r="MK101" s="13"/>
      <c r="ML101" s="13"/>
      <c r="MM101" s="13"/>
      <c r="MN101" s="13" t="s">
        <v>710</v>
      </c>
      <c r="MO101" s="13"/>
      <c r="MP101" s="13"/>
      <c r="MQ101" s="13"/>
      <c r="MR101" s="13" t="s">
        <v>2291</v>
      </c>
      <c r="MS101" s="13"/>
      <c r="MT101" s="13"/>
      <c r="MU101" s="13"/>
      <c r="MV101" s="13"/>
      <c r="MW101" s="13"/>
      <c r="MX101" s="13"/>
      <c r="MY101" s="13" t="s">
        <v>989</v>
      </c>
      <c r="MZ101" s="13"/>
      <c r="NA101" s="13"/>
      <c r="NB101" s="13"/>
      <c r="NC101" s="13" t="s">
        <v>1539</v>
      </c>
      <c r="ND101" s="13"/>
      <c r="NE101" s="13"/>
      <c r="NF101" s="13"/>
      <c r="NG101" s="13"/>
      <c r="NH101" s="13"/>
      <c r="NI101" s="13"/>
      <c r="NJ101" s="11" t="s">
        <v>6471</v>
      </c>
      <c r="NK101" s="13" t="s">
        <v>1297</v>
      </c>
      <c r="NL101" s="13"/>
      <c r="NM101" s="13"/>
      <c r="NN101" s="13"/>
      <c r="NO101" s="13"/>
      <c r="NP101" s="13" t="s">
        <v>408</v>
      </c>
      <c r="NQ101" s="13" t="s">
        <v>997</v>
      </c>
      <c r="NR101" s="13"/>
      <c r="NS101" s="13"/>
      <c r="NT101" s="13"/>
      <c r="NU101" s="13"/>
      <c r="NV101" s="13"/>
      <c r="NW101" s="13"/>
      <c r="NX101" s="13" t="s">
        <v>472</v>
      </c>
      <c r="NY101" s="13"/>
      <c r="NZ101" s="13" t="s">
        <v>513</v>
      </c>
      <c r="OA101" s="13"/>
      <c r="OB101" s="13"/>
      <c r="OC101" s="13"/>
      <c r="OD101" s="13" t="s">
        <v>6472</v>
      </c>
      <c r="OE101" s="13"/>
      <c r="OF101" s="13"/>
      <c r="OG101" s="13"/>
      <c r="OH101" s="13"/>
      <c r="OJ101" s="13"/>
      <c r="OK101" s="13"/>
      <c r="OL101" s="13" t="s">
        <v>472</v>
      </c>
      <c r="OM101" s="13"/>
    </row>
    <row r="102" customFormat="false" ht="14.25" hidden="false" customHeight="true" outlineLevel="0" collapsed="false">
      <c r="A102" s="11" t="s">
        <v>6473</v>
      </c>
      <c r="B102" s="13" t="s">
        <v>360</v>
      </c>
      <c r="C102" s="13" t="s">
        <v>6474</v>
      </c>
      <c r="D102" s="13" t="s">
        <v>516</v>
      </c>
      <c r="E102" s="13" t="s">
        <v>6475</v>
      </c>
      <c r="F102" s="13" t="s">
        <v>6476</v>
      </c>
      <c r="G102" s="13" t="s">
        <v>1188</v>
      </c>
      <c r="H102" s="11" t="s">
        <v>6477</v>
      </c>
      <c r="I102" s="12" t="s">
        <v>1992</v>
      </c>
      <c r="J102" s="13" t="s">
        <v>6478</v>
      </c>
      <c r="K102" s="13"/>
      <c r="L102" s="13"/>
      <c r="M102" s="13"/>
      <c r="N102" s="13" t="s">
        <v>785</v>
      </c>
      <c r="O102" s="13"/>
      <c r="P102" s="13"/>
      <c r="R102" s="13" t="s">
        <v>458</v>
      </c>
      <c r="S102" s="13"/>
      <c r="T102" s="13" t="s">
        <v>371</v>
      </c>
      <c r="U102" s="13"/>
      <c r="V102" s="13"/>
      <c r="W102" s="13"/>
      <c r="X102" s="13"/>
      <c r="Y102" s="13"/>
      <c r="Z102" s="13"/>
      <c r="AA102" s="13"/>
      <c r="AB102" s="13"/>
      <c r="AC102" s="13"/>
      <c r="AD102" s="13"/>
      <c r="AE102" s="13" t="s">
        <v>1146</v>
      </c>
      <c r="AF102" s="11" t="s">
        <v>6479</v>
      </c>
      <c r="AG102" s="11" t="s">
        <v>6480</v>
      </c>
      <c r="AH102" s="13"/>
      <c r="AI102" s="13" t="s">
        <v>1990</v>
      </c>
      <c r="AJ102" s="13" t="s">
        <v>6481</v>
      </c>
      <c r="AK102" s="13" t="s">
        <v>377</v>
      </c>
      <c r="AL102" s="13" t="s">
        <v>527</v>
      </c>
      <c r="AM102" s="11" t="s">
        <v>6482</v>
      </c>
      <c r="AN102" s="13"/>
      <c r="AO102" s="13"/>
      <c r="AP102" s="13" t="s">
        <v>6483</v>
      </c>
      <c r="AQ102" s="13" t="s">
        <v>3073</v>
      </c>
      <c r="AR102" s="11" t="s">
        <v>6484</v>
      </c>
      <c r="AS102" s="13"/>
      <c r="AT102" s="13"/>
      <c r="AU102" s="13"/>
      <c r="AV102" s="13"/>
      <c r="AW102" s="13"/>
      <c r="AX102" s="13"/>
      <c r="AY102" s="13" t="s">
        <v>377</v>
      </c>
      <c r="AZ102" s="13" t="s">
        <v>6485</v>
      </c>
      <c r="BA102" s="13"/>
      <c r="BB102" s="13" t="s">
        <v>3014</v>
      </c>
      <c r="BD102" s="13"/>
      <c r="BE102" s="13"/>
      <c r="BF102" s="13"/>
      <c r="BG102" s="13" t="s">
        <v>6486</v>
      </c>
      <c r="BH102" s="13" t="s">
        <v>5175</v>
      </c>
      <c r="BI102" s="13"/>
      <c r="BJ102" s="13"/>
      <c r="BK102" s="13" t="s">
        <v>447</v>
      </c>
      <c r="BL102" s="13"/>
      <c r="BM102" s="13"/>
      <c r="BN102" s="13"/>
      <c r="BO102" s="13"/>
      <c r="BP102" s="13"/>
      <c r="BQ102" s="13" t="s">
        <v>360</v>
      </c>
      <c r="BR102" s="13" t="s">
        <v>6487</v>
      </c>
      <c r="BS102" s="13" t="s">
        <v>6488</v>
      </c>
      <c r="BT102" s="13"/>
      <c r="BU102" s="13" t="s">
        <v>360</v>
      </c>
      <c r="BV102" s="13" t="s">
        <v>360</v>
      </c>
      <c r="BW102" s="13" t="s">
        <v>360</v>
      </c>
      <c r="BX102" s="13"/>
      <c r="BY102" s="13"/>
      <c r="BZ102" s="13"/>
      <c r="CA102" s="13"/>
      <c r="CB102" s="13"/>
      <c r="CC102" s="13"/>
      <c r="CD102" s="13"/>
      <c r="CE102" s="13"/>
      <c r="CF102" s="11" t="s">
        <v>6489</v>
      </c>
      <c r="CG102" s="13"/>
      <c r="CH102" s="13"/>
      <c r="CI102" s="13"/>
      <c r="CJ102" s="13"/>
      <c r="CK102" s="13"/>
      <c r="CL102" s="13"/>
      <c r="CM102" s="13"/>
      <c r="CN102" s="13"/>
      <c r="CO102" s="13"/>
      <c r="CP102" s="13"/>
      <c r="CQ102" s="13"/>
      <c r="CR102" s="13"/>
      <c r="CS102" s="13"/>
      <c r="CT102" s="13"/>
      <c r="CU102" s="13"/>
      <c r="CV102" s="13"/>
      <c r="CW102" s="13"/>
      <c r="CY102" s="13"/>
      <c r="CZ102" s="13"/>
      <c r="DA102" s="13"/>
      <c r="DB102" s="13"/>
      <c r="DC102" s="13"/>
      <c r="DD102" s="13"/>
      <c r="DE102" s="13"/>
      <c r="DF102" s="13"/>
      <c r="DG102" s="13"/>
      <c r="DH102" s="13"/>
      <c r="DI102" s="13" t="s">
        <v>1212</v>
      </c>
      <c r="DJ102" s="13"/>
      <c r="DK102" s="13"/>
      <c r="DL102" s="13"/>
      <c r="DM102" s="13"/>
      <c r="DN102" s="13"/>
      <c r="DO102" s="13"/>
      <c r="DP102" s="13"/>
      <c r="DQ102" s="13"/>
      <c r="DR102" s="13"/>
      <c r="DS102" s="13"/>
      <c r="DT102" s="13"/>
      <c r="DU102" s="13"/>
      <c r="DV102" s="13"/>
      <c r="DW102" s="13"/>
      <c r="DX102" s="13"/>
      <c r="DY102" s="13"/>
      <c r="DZ102" s="13"/>
      <c r="EA102" s="13"/>
      <c r="EB102" s="13"/>
      <c r="EC102" s="13"/>
      <c r="ED102" s="13" t="s">
        <v>458</v>
      </c>
      <c r="EE102" s="13"/>
      <c r="EF102" s="13"/>
      <c r="EG102" s="13"/>
      <c r="EH102" s="13"/>
      <c r="EI102" s="13"/>
      <c r="EJ102" s="13"/>
      <c r="EK102" s="13"/>
      <c r="EL102" s="13"/>
      <c r="EM102" s="13" t="s">
        <v>6490</v>
      </c>
      <c r="EN102" s="13" t="s">
        <v>400</v>
      </c>
      <c r="EO102" s="13" t="s">
        <v>804</v>
      </c>
      <c r="EP102" s="13"/>
      <c r="EQ102" s="13"/>
      <c r="ER102" s="13"/>
      <c r="ES102" s="11" t="s">
        <v>6491</v>
      </c>
      <c r="ET102" s="13"/>
      <c r="EU102" s="13"/>
      <c r="EV102" s="13"/>
      <c r="EW102" s="13"/>
      <c r="EX102" s="13"/>
      <c r="EY102" s="13"/>
      <c r="EZ102" s="13"/>
      <c r="FA102" s="13"/>
      <c r="FB102" s="13"/>
      <c r="FC102" s="13"/>
      <c r="FD102" s="13"/>
      <c r="FE102" s="13"/>
      <c r="FF102" s="13" t="s">
        <v>112</v>
      </c>
      <c r="FG102" s="13" t="s">
        <v>3085</v>
      </c>
      <c r="FH102" s="13" t="s">
        <v>3086</v>
      </c>
      <c r="FJ102" s="12" t="s">
        <v>6492</v>
      </c>
      <c r="FK102" s="13" t="s">
        <v>897</v>
      </c>
      <c r="FL102" s="13" t="s">
        <v>65</v>
      </c>
      <c r="FM102" s="13" t="s">
        <v>6493</v>
      </c>
      <c r="FN102" s="13"/>
      <c r="FO102" s="13"/>
      <c r="FP102" s="13"/>
      <c r="FQ102" s="13"/>
      <c r="FR102" s="13"/>
      <c r="FS102" s="11" t="s">
        <v>6494</v>
      </c>
      <c r="FT102" s="13" t="n">
        <f aca="false">37995</f>
        <v>37995</v>
      </c>
      <c r="FU102" s="13"/>
      <c r="FV102" s="13"/>
      <c r="FW102" s="13"/>
      <c r="FX102" s="11" t="s">
        <v>6495</v>
      </c>
      <c r="FY102" s="13"/>
      <c r="FZ102" s="13"/>
      <c r="GA102" s="13" t="s">
        <v>407</v>
      </c>
      <c r="GB102" s="13" t="s">
        <v>6496</v>
      </c>
      <c r="GC102" s="12" t="s">
        <v>6497</v>
      </c>
      <c r="GD102" s="13"/>
      <c r="GE102" s="13" t="s">
        <v>6498</v>
      </c>
      <c r="GF102" s="13"/>
      <c r="GG102" s="13"/>
      <c r="GH102" s="13"/>
      <c r="GI102" s="13"/>
      <c r="GJ102" s="13"/>
      <c r="GK102" s="13" t="s">
        <v>6499</v>
      </c>
      <c r="GL102" s="13" t="s">
        <v>456</v>
      </c>
      <c r="GM102" s="13" t="s">
        <v>6500</v>
      </c>
      <c r="GN102" s="13"/>
      <c r="GO102" s="13"/>
      <c r="GP102" s="13" t="s">
        <v>540</v>
      </c>
      <c r="GQ102" s="13"/>
      <c r="GR102" s="13"/>
      <c r="GS102" s="13"/>
      <c r="GT102" s="13" t="s">
        <v>6501</v>
      </c>
      <c r="GU102" s="13"/>
      <c r="GV102" s="13"/>
      <c r="GW102" s="13" t="s">
        <v>6502</v>
      </c>
      <c r="GX102" s="13" t="s">
        <v>6503</v>
      </c>
      <c r="GY102" s="13" t="s">
        <v>518</v>
      </c>
      <c r="GZ102" s="13" t="s">
        <v>6504</v>
      </c>
      <c r="HA102" s="13" t="s">
        <v>3099</v>
      </c>
      <c r="HB102" s="13" t="s">
        <v>6505</v>
      </c>
      <c r="HC102" s="12" t="s">
        <v>6506</v>
      </c>
      <c r="HD102" s="13"/>
      <c r="HE102" s="13"/>
      <c r="HF102" s="13"/>
      <c r="HG102" s="13"/>
      <c r="HH102" s="11" t="s">
        <v>6507</v>
      </c>
      <c r="HI102" s="13" t="s">
        <v>6508</v>
      </c>
      <c r="HJ102" s="13"/>
      <c r="HK102" s="13"/>
      <c r="HL102" s="13"/>
      <c r="HM102" s="13"/>
      <c r="HN102" s="13" t="s">
        <v>6509</v>
      </c>
      <c r="HO102" s="13"/>
      <c r="HP102" s="13"/>
      <c r="HQ102" s="13"/>
      <c r="HS102" s="12" t="s">
        <v>6510</v>
      </c>
      <c r="HT102" s="13"/>
      <c r="HU102" s="13"/>
      <c r="HV102" s="13"/>
      <c r="HW102" s="13" t="s">
        <v>412</v>
      </c>
      <c r="HX102" s="13" t="s">
        <v>6511</v>
      </c>
      <c r="HY102" s="13"/>
      <c r="HZ102" s="13"/>
      <c r="IA102" s="13"/>
      <c r="IB102" s="13"/>
      <c r="IC102" s="13"/>
      <c r="ID102" s="12" t="s">
        <v>6512</v>
      </c>
      <c r="IE102" s="13"/>
      <c r="IF102" s="13"/>
      <c r="IG102" s="13"/>
      <c r="IH102" s="13"/>
      <c r="II102" s="13"/>
      <c r="IJ102" s="13"/>
      <c r="IK102" s="13" t="s">
        <v>6513</v>
      </c>
      <c r="IL102" s="13" t="s">
        <v>6513</v>
      </c>
      <c r="IM102" s="13"/>
      <c r="IN102" s="13"/>
      <c r="IO102" s="13" t="s">
        <v>6514</v>
      </c>
      <c r="IP102" s="12" t="s">
        <v>6515</v>
      </c>
      <c r="IQ102" s="13" t="s">
        <v>6516</v>
      </c>
      <c r="IR102" s="13"/>
      <c r="IS102" s="13"/>
      <c r="IT102" s="13"/>
      <c r="IU102" s="13"/>
      <c r="IV102" s="13" t="s">
        <v>6517</v>
      </c>
      <c r="IW102" s="13"/>
      <c r="IX102" s="13" t="s">
        <v>6518</v>
      </c>
      <c r="IY102" s="13"/>
      <c r="IZ102" s="13"/>
      <c r="JA102" s="13"/>
      <c r="JB102" s="11" t="s">
        <v>6519</v>
      </c>
      <c r="JC102" s="11" t="s">
        <v>6520</v>
      </c>
      <c r="JD102" s="13"/>
      <c r="JE102" s="13"/>
      <c r="JF102" s="13" t="s">
        <v>6521</v>
      </c>
      <c r="JG102" s="13"/>
      <c r="JH102" s="13"/>
      <c r="JI102" s="13"/>
      <c r="JJ102" s="13" t="s">
        <v>6522</v>
      </c>
      <c r="JK102" s="13" t="s">
        <v>6523</v>
      </c>
      <c r="JL102" s="13"/>
      <c r="JM102" s="13"/>
      <c r="JN102" s="13" t="s">
        <v>6524</v>
      </c>
      <c r="JO102" s="13"/>
      <c r="JP102" s="13"/>
      <c r="JQ102" s="13"/>
      <c r="JR102" s="13" t="s">
        <v>6525</v>
      </c>
      <c r="JS102" s="13"/>
      <c r="JT102" s="13"/>
      <c r="JU102" s="12" t="s">
        <v>6526</v>
      </c>
      <c r="JV102" s="13"/>
      <c r="JW102" s="13"/>
      <c r="JX102" s="13"/>
      <c r="JY102" s="12" t="s">
        <v>6527</v>
      </c>
      <c r="JZ102" s="13" t="s">
        <v>78</v>
      </c>
      <c r="KA102" s="13"/>
      <c r="KB102" s="13" t="s">
        <v>6528</v>
      </c>
      <c r="KC102" s="13"/>
      <c r="KD102" s="13"/>
      <c r="KE102" s="13"/>
      <c r="KF102" s="13"/>
      <c r="KG102" s="13"/>
      <c r="KH102" s="13" t="s">
        <v>6529</v>
      </c>
      <c r="KI102" s="13"/>
      <c r="KJ102" s="13" t="s">
        <v>6530</v>
      </c>
      <c r="KK102" s="13"/>
      <c r="KL102" s="13" t="s">
        <v>3893</v>
      </c>
      <c r="KM102" s="13"/>
      <c r="KN102" s="13" t="s">
        <v>6531</v>
      </c>
      <c r="KO102" s="13"/>
      <c r="KP102" s="13"/>
      <c r="KQ102" s="13"/>
      <c r="KR102" s="13" t="s">
        <v>6532</v>
      </c>
      <c r="KS102" s="13"/>
      <c r="KT102" s="13"/>
      <c r="KU102" s="13"/>
      <c r="KV102" s="13" t="s">
        <v>6533</v>
      </c>
      <c r="KW102" s="13"/>
      <c r="KX102" s="13"/>
      <c r="KY102" s="13"/>
      <c r="KZ102" s="13" t="s">
        <v>6534</v>
      </c>
      <c r="LA102" s="13"/>
      <c r="LB102" s="13" t="s">
        <v>6535</v>
      </c>
      <c r="LC102" s="13"/>
      <c r="LD102" s="13" t="s">
        <v>6536</v>
      </c>
      <c r="LE102" s="13"/>
      <c r="LF102" s="13"/>
      <c r="LG102" s="13"/>
      <c r="LH102" s="13" t="s">
        <v>1799</v>
      </c>
      <c r="LI102" s="13"/>
      <c r="LJ102" s="13" t="s">
        <v>6509</v>
      </c>
      <c r="LK102" s="13"/>
      <c r="LL102" s="13"/>
      <c r="LM102" s="13"/>
      <c r="LN102" s="13" t="s">
        <v>6537</v>
      </c>
      <c r="LO102" s="13"/>
      <c r="LP102" s="11" t="s">
        <v>6538</v>
      </c>
      <c r="LQ102" s="13"/>
      <c r="LR102" s="13" t="s">
        <v>6539</v>
      </c>
      <c r="LS102" s="13"/>
      <c r="LT102" s="13" t="s">
        <v>6540</v>
      </c>
      <c r="LU102" s="13"/>
      <c r="LV102" s="13"/>
      <c r="LW102" s="13"/>
      <c r="LX102" s="13" t="s">
        <v>6541</v>
      </c>
      <c r="LY102" s="13" t="s">
        <v>2780</v>
      </c>
      <c r="LZ102" s="13" t="s">
        <v>6542</v>
      </c>
      <c r="MA102" s="13" t="s">
        <v>548</v>
      </c>
      <c r="MB102" s="13"/>
      <c r="MC102" s="13" t="s">
        <v>770</v>
      </c>
      <c r="MD102" s="13" t="n">
        <f aca="false">367</f>
        <v>367</v>
      </c>
      <c r="ME102" s="13"/>
      <c r="MF102" s="13" t="s">
        <v>709</v>
      </c>
      <c r="MH102" s="13"/>
      <c r="MI102" s="13"/>
      <c r="MJ102" s="13" t="s">
        <v>6543</v>
      </c>
      <c r="MK102" s="13"/>
      <c r="ML102" s="13" t="s">
        <v>516</v>
      </c>
      <c r="MM102" s="13" t="s">
        <v>6544</v>
      </c>
      <c r="MN102" s="13"/>
      <c r="MO102" s="13"/>
      <c r="MP102" s="11" t="s">
        <v>6545</v>
      </c>
      <c r="MQ102" s="13"/>
      <c r="MR102" s="11" t="s">
        <v>6546</v>
      </c>
      <c r="MS102" s="13" t="s">
        <v>6547</v>
      </c>
      <c r="MT102" s="13"/>
      <c r="MU102" s="13"/>
      <c r="MV102" s="13"/>
      <c r="MW102" s="13"/>
      <c r="MX102" s="13" t="s">
        <v>6548</v>
      </c>
      <c r="MY102" s="13" t="s">
        <v>6549</v>
      </c>
      <c r="MZ102" s="13" t="s">
        <v>6550</v>
      </c>
      <c r="NA102" s="13"/>
      <c r="NB102" s="13"/>
      <c r="NC102" s="13" t="s">
        <v>6551</v>
      </c>
      <c r="ND102" s="13"/>
      <c r="NE102" s="13"/>
      <c r="NF102" s="13" t="s">
        <v>6552</v>
      </c>
      <c r="NG102" s="13"/>
      <c r="NH102" s="13"/>
      <c r="NI102" s="13" t="s">
        <v>774</v>
      </c>
      <c r="NJ102" s="11" t="s">
        <v>6553</v>
      </c>
      <c r="NK102" s="13" t="s">
        <v>644</v>
      </c>
      <c r="NL102" s="13"/>
      <c r="NM102" s="13"/>
      <c r="NN102" s="13"/>
      <c r="NO102" s="13"/>
      <c r="NP102" s="13" t="s">
        <v>408</v>
      </c>
      <c r="NQ102" s="13" t="s">
        <v>6554</v>
      </c>
      <c r="NR102" s="13"/>
      <c r="NS102" s="13"/>
      <c r="NT102" s="13"/>
      <c r="NU102" s="13"/>
      <c r="NV102" s="13"/>
      <c r="NW102" s="13" t="s">
        <v>6555</v>
      </c>
      <c r="NX102" s="13" t="s">
        <v>472</v>
      </c>
      <c r="NY102" s="11" t="s">
        <v>6556</v>
      </c>
      <c r="NZ102" s="13" t="s">
        <v>516</v>
      </c>
      <c r="OA102" s="13"/>
      <c r="OB102" s="13" t="s">
        <v>6557</v>
      </c>
      <c r="OC102" s="13"/>
      <c r="OD102" s="12" t="s">
        <v>6558</v>
      </c>
      <c r="OE102" s="13"/>
      <c r="OF102" s="13" t="n">
        <f aca="false">40312</f>
        <v>40312</v>
      </c>
      <c r="OG102" s="13"/>
      <c r="OH102" s="13"/>
      <c r="OJ102" s="13"/>
      <c r="OK102" s="13"/>
      <c r="OL102" s="13"/>
      <c r="OM102" s="13"/>
    </row>
    <row r="103" customFormat="false" ht="14.25" hidden="false" customHeight="true" outlineLevel="0" collapsed="false">
      <c r="A103" s="13" t="s">
        <v>618</v>
      </c>
      <c r="B103" s="13" t="s">
        <v>360</v>
      </c>
      <c r="C103" s="13" t="s">
        <v>6559</v>
      </c>
      <c r="D103" s="13" t="s">
        <v>516</v>
      </c>
      <c r="E103" s="13" t="s">
        <v>6560</v>
      </c>
      <c r="F103" s="13" t="s">
        <v>360</v>
      </c>
      <c r="G103" s="13"/>
      <c r="H103" s="13"/>
      <c r="I103" s="13"/>
      <c r="J103" s="13"/>
      <c r="K103" s="13"/>
      <c r="L103" s="13"/>
      <c r="M103" s="13"/>
      <c r="N103" s="13"/>
      <c r="O103" s="13"/>
      <c r="P103" s="13"/>
      <c r="R103" s="13" t="s">
        <v>458</v>
      </c>
      <c r="S103" s="13"/>
      <c r="T103" s="13" t="s">
        <v>371</v>
      </c>
      <c r="U103" s="13"/>
      <c r="V103" s="13"/>
      <c r="W103" s="13"/>
      <c r="X103" s="13"/>
      <c r="Y103" s="13"/>
      <c r="Z103" s="13" t="s">
        <v>370</v>
      </c>
      <c r="AA103" s="13"/>
      <c r="AB103" s="13"/>
      <c r="AC103" s="13"/>
      <c r="AD103" s="13"/>
      <c r="AE103" s="11" t="s">
        <v>6561</v>
      </c>
      <c r="AF103" s="11" t="s">
        <v>6562</v>
      </c>
      <c r="AG103" s="11" t="s">
        <v>651</v>
      </c>
      <c r="AH103" s="13"/>
      <c r="AI103" s="11" t="s">
        <v>6563</v>
      </c>
      <c r="AJ103" s="11" t="s">
        <v>6564</v>
      </c>
      <c r="AK103" s="11" t="s">
        <v>6565</v>
      </c>
      <c r="AL103" s="13" t="s">
        <v>438</v>
      </c>
      <c r="AM103" s="11" t="s">
        <v>6566</v>
      </c>
      <c r="AN103" s="11" t="s">
        <v>6567</v>
      </c>
      <c r="AO103" s="11" t="s">
        <v>6568</v>
      </c>
      <c r="AP103" s="13"/>
      <c r="AQ103" s="13" t="s">
        <v>6569</v>
      </c>
      <c r="AR103" s="13"/>
      <c r="AS103" s="13" t="s">
        <v>6570</v>
      </c>
      <c r="AT103" s="11" t="s">
        <v>6571</v>
      </c>
      <c r="AU103" s="11" t="s">
        <v>6572</v>
      </c>
      <c r="AV103" s="13"/>
      <c r="AW103" s="13"/>
      <c r="AX103" s="13"/>
      <c r="AY103" s="13" t="s">
        <v>437</v>
      </c>
      <c r="AZ103" s="13" t="s">
        <v>438</v>
      </c>
      <c r="BA103" s="13"/>
      <c r="BB103" s="13" t="s">
        <v>3075</v>
      </c>
      <c r="BD103" s="13"/>
      <c r="BE103" s="13"/>
      <c r="BF103" s="13"/>
      <c r="BG103" s="13" t="s">
        <v>6573</v>
      </c>
      <c r="BH103" s="13" t="s">
        <v>6574</v>
      </c>
      <c r="BI103" s="13"/>
      <c r="BJ103" s="13"/>
      <c r="BK103" s="13" t="s">
        <v>388</v>
      </c>
      <c r="BL103" s="13"/>
      <c r="BM103" s="13"/>
      <c r="BN103" s="13"/>
      <c r="BO103" s="13"/>
      <c r="BP103" s="13"/>
      <c r="BQ103" s="13" t="s">
        <v>360</v>
      </c>
      <c r="BR103" s="13" t="s">
        <v>6575</v>
      </c>
      <c r="BS103" s="13" t="s">
        <v>6576</v>
      </c>
      <c r="BT103" s="13"/>
      <c r="BU103" s="13" t="s">
        <v>360</v>
      </c>
      <c r="BV103" s="13" t="s">
        <v>360</v>
      </c>
      <c r="BW103" s="13" t="s">
        <v>360</v>
      </c>
      <c r="BX103" s="13"/>
      <c r="BY103" s="13"/>
      <c r="BZ103" s="13"/>
      <c r="CA103" s="13" t="s">
        <v>798</v>
      </c>
      <c r="CB103" s="13"/>
      <c r="CC103" s="13"/>
      <c r="CD103" s="13"/>
      <c r="CE103" s="13"/>
      <c r="CF103" s="13" t="s">
        <v>77</v>
      </c>
      <c r="CG103" s="13" t="s">
        <v>2842</v>
      </c>
      <c r="CH103" s="13"/>
      <c r="CI103" s="13"/>
      <c r="CJ103" s="13"/>
      <c r="CK103" s="13"/>
      <c r="CL103" s="13"/>
      <c r="CM103" s="13"/>
      <c r="CN103" s="13"/>
      <c r="CO103" s="13"/>
      <c r="CP103" s="13"/>
      <c r="CQ103" s="13"/>
      <c r="CR103" s="13"/>
      <c r="CS103" s="13"/>
      <c r="CT103" s="13"/>
      <c r="CU103" s="13"/>
      <c r="CV103" s="13"/>
      <c r="CW103" s="13"/>
      <c r="CY103" s="13"/>
      <c r="CZ103" s="13"/>
      <c r="DA103" s="13"/>
      <c r="DB103" s="13" t="s">
        <v>6577</v>
      </c>
      <c r="DC103" s="11" t="s">
        <v>6578</v>
      </c>
      <c r="DD103" s="13" t="s">
        <v>6579</v>
      </c>
      <c r="DE103" s="13"/>
      <c r="DF103" s="13"/>
      <c r="DG103" s="13"/>
      <c r="DH103" s="13"/>
      <c r="DI103" s="13"/>
      <c r="DJ103" s="13" t="s">
        <v>1751</v>
      </c>
      <c r="DK103" s="13"/>
      <c r="DL103" s="13"/>
      <c r="DM103" s="13"/>
      <c r="DN103" s="13"/>
      <c r="DO103" s="13"/>
      <c r="DP103" s="13"/>
      <c r="DQ103" s="13"/>
      <c r="DR103" s="13"/>
      <c r="DS103" s="13"/>
      <c r="DT103" s="13"/>
      <c r="DU103" s="13"/>
      <c r="DV103" s="13"/>
      <c r="DW103" s="13" t="s">
        <v>5400</v>
      </c>
      <c r="DX103" s="13"/>
      <c r="DY103" s="13"/>
      <c r="DZ103" s="13"/>
      <c r="EA103" s="13"/>
      <c r="EB103" s="13"/>
      <c r="EC103" s="13"/>
      <c r="ED103" s="13"/>
      <c r="EE103" s="13" t="s">
        <v>6580</v>
      </c>
      <c r="EF103" s="13" t="s">
        <v>6581</v>
      </c>
      <c r="EG103" s="13" t="s">
        <v>6582</v>
      </c>
      <c r="EH103" s="13"/>
      <c r="EI103" s="13"/>
      <c r="EJ103" s="13"/>
      <c r="EK103" s="13"/>
      <c r="EL103" s="13"/>
      <c r="EM103" s="11" t="s">
        <v>1899</v>
      </c>
      <c r="EN103" s="13" t="s">
        <v>450</v>
      </c>
      <c r="EO103" s="13"/>
      <c r="EP103" s="13"/>
      <c r="EQ103" s="13"/>
      <c r="ER103" s="13"/>
      <c r="ES103" s="11" t="s">
        <v>6583</v>
      </c>
      <c r="ET103" s="13"/>
      <c r="EU103" s="13"/>
      <c r="EV103" s="13"/>
      <c r="EW103" s="13"/>
      <c r="EX103" s="13"/>
      <c r="EY103" s="13"/>
      <c r="EZ103" s="13"/>
      <c r="FA103" s="13"/>
      <c r="FB103" s="13"/>
      <c r="FC103" s="13"/>
      <c r="FD103" s="13"/>
      <c r="FE103" s="13"/>
      <c r="FF103" s="11" t="s">
        <v>6584</v>
      </c>
      <c r="FG103" s="13"/>
      <c r="FH103" s="13" t="s">
        <v>403</v>
      </c>
      <c r="FJ103" s="13" t="s">
        <v>6585</v>
      </c>
      <c r="FK103" s="13"/>
      <c r="FL103" s="13" t="s">
        <v>6586</v>
      </c>
      <c r="FM103" s="13"/>
      <c r="FN103" s="13"/>
      <c r="FO103" s="13"/>
      <c r="FP103" s="13" t="s">
        <v>575</v>
      </c>
      <c r="FQ103" s="13"/>
      <c r="FR103" s="13"/>
      <c r="FS103" s="13" t="s">
        <v>405</v>
      </c>
      <c r="FT103" s="13"/>
      <c r="FU103" s="13"/>
      <c r="FV103" s="13"/>
      <c r="FW103" s="13"/>
      <c r="FX103" s="13" t="s">
        <v>77</v>
      </c>
      <c r="FY103" s="13"/>
      <c r="FZ103" s="13"/>
      <c r="GA103" s="13" t="s">
        <v>614</v>
      </c>
      <c r="GB103" s="13" t="s">
        <v>6587</v>
      </c>
      <c r="GC103" s="13" t="s">
        <v>5688</v>
      </c>
      <c r="GD103" s="13"/>
      <c r="GE103" s="13"/>
      <c r="GF103" s="13"/>
      <c r="GG103" s="13"/>
      <c r="GH103" s="13"/>
      <c r="GI103" s="13"/>
      <c r="GJ103" s="13"/>
      <c r="GK103" s="13" t="s">
        <v>6588</v>
      </c>
      <c r="GL103" s="13" t="s">
        <v>407</v>
      </c>
      <c r="GM103" s="13"/>
      <c r="GN103" s="13"/>
      <c r="GO103" s="13"/>
      <c r="GP103" s="13" t="s">
        <v>408</v>
      </c>
      <c r="GQ103" s="13" t="s">
        <v>6589</v>
      </c>
      <c r="GR103" s="13" t="s">
        <v>6590</v>
      </c>
      <c r="GS103" s="13" t="s">
        <v>2791</v>
      </c>
      <c r="GT103" s="13"/>
      <c r="GU103" s="13"/>
      <c r="GV103" s="13"/>
      <c r="GW103" s="13" t="s">
        <v>6591</v>
      </c>
      <c r="GX103" s="13"/>
      <c r="GY103" s="13"/>
      <c r="GZ103" s="13" t="s">
        <v>706</v>
      </c>
      <c r="HA103" s="13" t="s">
        <v>6592</v>
      </c>
      <c r="HB103" s="13"/>
      <c r="HC103" s="13"/>
      <c r="HD103" s="13"/>
      <c r="HE103" s="13"/>
      <c r="HF103" s="13"/>
      <c r="HG103" s="13"/>
      <c r="HH103" s="13" t="s">
        <v>408</v>
      </c>
      <c r="HI103" s="13"/>
      <c r="HJ103" s="13"/>
      <c r="HK103" s="13"/>
      <c r="HL103" s="13"/>
      <c r="HM103" s="13" t="s">
        <v>534</v>
      </c>
      <c r="HN103" s="13" t="s">
        <v>6593</v>
      </c>
      <c r="HO103" s="13"/>
      <c r="HP103" s="13"/>
      <c r="HQ103" s="13"/>
      <c r="HS103" s="13"/>
      <c r="HT103" s="13"/>
      <c r="HU103" s="13"/>
      <c r="HV103" s="13"/>
      <c r="HW103" s="13" t="s">
        <v>412</v>
      </c>
      <c r="HX103" s="13"/>
      <c r="HY103" s="13"/>
      <c r="HZ103" s="13"/>
      <c r="IA103" s="13"/>
      <c r="IB103" s="13"/>
      <c r="IC103" s="13"/>
      <c r="ID103" s="13"/>
      <c r="IE103" s="13"/>
      <c r="IF103" s="13"/>
      <c r="IG103" s="13"/>
      <c r="IH103" s="13"/>
      <c r="II103" s="13"/>
      <c r="IJ103" s="13"/>
      <c r="IK103" s="13"/>
      <c r="IL103" s="13" t="s">
        <v>6594</v>
      </c>
      <c r="IM103" s="13" t="s">
        <v>6595</v>
      </c>
      <c r="IN103" s="13"/>
      <c r="IO103" s="13" t="s">
        <v>79</v>
      </c>
      <c r="IP103" s="13"/>
      <c r="IQ103" s="13"/>
      <c r="IR103" s="13"/>
      <c r="IS103" s="13"/>
      <c r="IT103" s="13"/>
      <c r="IU103" s="13"/>
      <c r="IV103" s="13"/>
      <c r="IW103" s="13"/>
      <c r="IX103" s="13"/>
      <c r="IY103" s="13"/>
      <c r="IZ103" s="13"/>
      <c r="JA103" s="13"/>
      <c r="JB103" s="13"/>
      <c r="JC103" s="13"/>
      <c r="JD103" s="13"/>
      <c r="JE103" s="13"/>
      <c r="JF103" s="13"/>
      <c r="JG103" s="13"/>
      <c r="JH103" s="13"/>
      <c r="JI103" s="13"/>
      <c r="JJ103" s="13"/>
      <c r="JK103" s="13"/>
      <c r="JL103" s="13"/>
      <c r="JM103" s="13"/>
      <c r="JN103" s="13"/>
      <c r="JO103" s="13"/>
      <c r="JP103" s="13"/>
      <c r="JQ103" s="13"/>
      <c r="JR103" s="13"/>
      <c r="JS103" s="13"/>
      <c r="JT103" s="13"/>
      <c r="JU103" s="13" t="s">
        <v>799</v>
      </c>
      <c r="JV103" s="13"/>
      <c r="JW103" s="13" t="s">
        <v>65</v>
      </c>
      <c r="JX103" s="13"/>
      <c r="JY103" s="13"/>
      <c r="JZ103" s="11" t="s">
        <v>6596</v>
      </c>
      <c r="KA103" s="13"/>
      <c r="KB103" s="13"/>
      <c r="KC103" s="13"/>
      <c r="KD103" s="13"/>
      <c r="KE103" s="13"/>
      <c r="KF103" s="13"/>
      <c r="KG103" s="13"/>
      <c r="KH103" s="13"/>
      <c r="KI103" s="13"/>
      <c r="KJ103" s="13" t="s">
        <v>6597</v>
      </c>
      <c r="KK103" s="13"/>
      <c r="KL103" s="13"/>
      <c r="KM103" s="13"/>
      <c r="KN103" s="13"/>
      <c r="KO103" s="13"/>
      <c r="KP103" s="13"/>
      <c r="KQ103" s="13"/>
      <c r="KR103" s="13"/>
      <c r="KS103" s="13"/>
      <c r="KT103" s="13" t="s">
        <v>6598</v>
      </c>
      <c r="KU103" s="13"/>
      <c r="KV103" s="13"/>
      <c r="KW103" s="13"/>
      <c r="KX103" s="13"/>
      <c r="KY103" s="13"/>
      <c r="KZ103" s="13"/>
      <c r="LA103" s="13"/>
      <c r="LB103" s="13"/>
      <c r="LC103" s="13"/>
      <c r="LD103" s="13"/>
      <c r="LE103" s="13"/>
      <c r="LF103" s="11" t="s">
        <v>6599</v>
      </c>
      <c r="LG103" s="13"/>
      <c r="LH103" s="13"/>
      <c r="LI103" s="13"/>
      <c r="LJ103" s="13"/>
      <c r="LK103" s="13"/>
      <c r="LL103" s="13" t="s">
        <v>6600</v>
      </c>
      <c r="LM103" s="13"/>
      <c r="LN103" s="13" t="s">
        <v>6601</v>
      </c>
      <c r="LO103" s="13"/>
      <c r="LP103" s="13"/>
      <c r="LQ103" s="13" t="s">
        <v>6602</v>
      </c>
      <c r="LR103" s="13"/>
      <c r="LS103" s="13"/>
      <c r="LT103" s="13"/>
      <c r="LU103" s="13"/>
      <c r="LV103" s="13"/>
      <c r="LW103" s="13"/>
      <c r="LX103" s="13"/>
      <c r="LY103" s="13"/>
      <c r="LZ103" s="13" t="s">
        <v>6603</v>
      </c>
      <c r="MA103" s="13"/>
      <c r="MB103" s="13"/>
      <c r="MC103" s="11" t="s">
        <v>6604</v>
      </c>
      <c r="MD103" s="13"/>
      <c r="ME103" s="13"/>
      <c r="MF103" s="13"/>
      <c r="MH103" s="13"/>
      <c r="MI103" s="13"/>
      <c r="MJ103" s="13" t="s">
        <v>6605</v>
      </c>
      <c r="MK103" s="13"/>
      <c r="ML103" s="13" t="s">
        <v>6606</v>
      </c>
      <c r="MM103" s="13"/>
      <c r="MN103" s="13"/>
      <c r="MO103" s="13"/>
      <c r="MP103" s="13"/>
      <c r="MQ103" s="13"/>
      <c r="MR103" s="11" t="s">
        <v>6607</v>
      </c>
      <c r="MS103" s="13"/>
      <c r="MT103" s="13"/>
      <c r="MU103" s="13"/>
      <c r="MV103" s="13"/>
      <c r="MW103" s="13" t="s">
        <v>6608</v>
      </c>
      <c r="MX103" s="13" t="s">
        <v>6609</v>
      </c>
      <c r="MY103" s="13" t="s">
        <v>6610</v>
      </c>
      <c r="MZ103" s="13"/>
      <c r="NA103" s="13"/>
      <c r="NB103" s="13"/>
      <c r="NC103" s="13" t="s">
        <v>6611</v>
      </c>
      <c r="ND103" s="13"/>
      <c r="NE103" s="13"/>
      <c r="NF103" s="13" t="s">
        <v>4261</v>
      </c>
      <c r="NG103" s="13"/>
      <c r="NH103" s="13"/>
      <c r="NI103" s="13" t="s">
        <v>774</v>
      </c>
      <c r="NJ103" s="13" t="s">
        <v>407</v>
      </c>
      <c r="NK103" s="13" t="s">
        <v>6612</v>
      </c>
      <c r="NL103" s="13"/>
      <c r="NM103" s="13"/>
      <c r="NN103" s="13"/>
      <c r="NO103" s="13"/>
      <c r="NP103" s="13" t="s">
        <v>408</v>
      </c>
      <c r="NQ103" s="13" t="s">
        <v>6613</v>
      </c>
      <c r="NR103" s="13"/>
      <c r="NS103" s="13"/>
      <c r="NT103" s="13"/>
      <c r="NU103" s="13"/>
      <c r="NV103" s="13"/>
      <c r="NW103" s="13"/>
      <c r="NX103" s="13" t="s">
        <v>599</v>
      </c>
      <c r="NY103" s="13" t="s">
        <v>428</v>
      </c>
      <c r="NZ103" s="13" t="s">
        <v>429</v>
      </c>
      <c r="OA103" s="13"/>
      <c r="OB103" s="13"/>
      <c r="OC103" s="13"/>
      <c r="OD103" s="13"/>
      <c r="OE103" s="13"/>
      <c r="OF103" s="13"/>
      <c r="OG103" s="13"/>
      <c r="OH103" s="13"/>
      <c r="OJ103" s="13"/>
      <c r="OK103" s="13"/>
      <c r="OL103" s="13"/>
      <c r="OM103" s="13"/>
    </row>
    <row r="104" customFormat="false" ht="14.25" hidden="false" customHeight="true" outlineLevel="0" collapsed="false">
      <c r="A104" s="11" t="s">
        <v>6614</v>
      </c>
      <c r="B104" s="13" t="s">
        <v>360</v>
      </c>
      <c r="C104" s="13" t="s">
        <v>6615</v>
      </c>
      <c r="D104" s="13"/>
      <c r="E104" s="13" t="s">
        <v>6616</v>
      </c>
      <c r="F104" s="13" t="s">
        <v>360</v>
      </c>
      <c r="G104" s="13"/>
      <c r="H104" s="13"/>
      <c r="I104" s="13"/>
      <c r="J104" s="13"/>
      <c r="K104" s="13"/>
      <c r="L104" s="13" t="s">
        <v>6617</v>
      </c>
      <c r="M104" s="13"/>
      <c r="N104" s="13"/>
      <c r="O104" s="13"/>
      <c r="P104" s="13"/>
      <c r="R104" s="13"/>
      <c r="S104" s="13"/>
      <c r="T104" s="11" t="s">
        <v>6618</v>
      </c>
      <c r="U104" s="13"/>
      <c r="V104" s="13" t="s">
        <v>6619</v>
      </c>
      <c r="W104" s="13" t="s">
        <v>6620</v>
      </c>
      <c r="X104" s="13" t="s">
        <v>6621</v>
      </c>
      <c r="Y104" s="13"/>
      <c r="Z104" s="13"/>
      <c r="AA104" s="13"/>
      <c r="AB104" s="13"/>
      <c r="AC104" s="13"/>
      <c r="AD104" s="13"/>
      <c r="AE104" s="13" t="s">
        <v>6622</v>
      </c>
      <c r="AF104" s="11" t="s">
        <v>6623</v>
      </c>
      <c r="AG104" s="11" t="s">
        <v>6624</v>
      </c>
      <c r="AH104" s="13" t="s">
        <v>6625</v>
      </c>
      <c r="AI104" s="13" t="s">
        <v>375</v>
      </c>
      <c r="AJ104" s="13" t="s">
        <v>376</v>
      </c>
      <c r="AK104" s="13" t="s">
        <v>437</v>
      </c>
      <c r="AL104" s="13" t="s">
        <v>2904</v>
      </c>
      <c r="AM104" s="11" t="s">
        <v>6626</v>
      </c>
      <c r="AN104" s="13" t="s">
        <v>6627</v>
      </c>
      <c r="AO104" s="11" t="s">
        <v>6628</v>
      </c>
      <c r="AP104" s="13"/>
      <c r="AQ104" s="13" t="s">
        <v>6629</v>
      </c>
      <c r="AR104" s="13"/>
      <c r="AS104" s="13"/>
      <c r="AT104" s="13"/>
      <c r="AU104" s="13"/>
      <c r="AV104" s="13"/>
      <c r="AW104" s="13"/>
      <c r="AX104" s="13"/>
      <c r="AY104" s="13" t="s">
        <v>437</v>
      </c>
      <c r="AZ104" s="13" t="s">
        <v>1289</v>
      </c>
      <c r="BA104" s="13"/>
      <c r="BB104" s="13"/>
      <c r="BD104" s="13"/>
      <c r="BE104" s="13"/>
      <c r="BF104" s="13"/>
      <c r="BG104" s="11" t="s">
        <v>6630</v>
      </c>
      <c r="BH104" s="13" t="s">
        <v>6631</v>
      </c>
      <c r="BI104" s="13"/>
      <c r="BJ104" s="13"/>
      <c r="BK104" s="13" t="s">
        <v>1212</v>
      </c>
      <c r="BL104" s="13"/>
      <c r="BM104" s="13"/>
      <c r="BN104" s="13"/>
      <c r="BO104" s="13"/>
      <c r="BP104" s="13"/>
      <c r="BQ104" s="13" t="s">
        <v>360</v>
      </c>
      <c r="BR104" s="13" t="s">
        <v>360</v>
      </c>
      <c r="BS104" s="13" t="s">
        <v>6632</v>
      </c>
      <c r="BT104" s="13"/>
      <c r="BU104" s="13" t="s">
        <v>6633</v>
      </c>
      <c r="BV104" s="13" t="s">
        <v>360</v>
      </c>
      <c r="BW104" s="13" t="s">
        <v>360</v>
      </c>
      <c r="BX104" s="13"/>
      <c r="BY104" s="13"/>
      <c r="BZ104" s="13"/>
      <c r="CA104" s="13" t="s">
        <v>66</v>
      </c>
      <c r="CB104" s="13"/>
      <c r="CC104" s="13"/>
      <c r="CD104" s="13"/>
      <c r="CE104" s="13"/>
      <c r="CF104" s="13" t="s">
        <v>77</v>
      </c>
      <c r="CG104" s="11" t="s">
        <v>6634</v>
      </c>
      <c r="CH104" s="13" t="s">
        <v>2789</v>
      </c>
      <c r="CI104" s="13" t="s">
        <v>79</v>
      </c>
      <c r="CJ104" s="13"/>
      <c r="CK104" s="13"/>
      <c r="CL104" s="13"/>
      <c r="CM104" s="13"/>
      <c r="CN104" s="13"/>
      <c r="CO104" s="13"/>
      <c r="CP104" s="13"/>
      <c r="CQ104" s="13"/>
      <c r="CR104" s="13"/>
      <c r="CS104" s="11" t="s">
        <v>6635</v>
      </c>
      <c r="CT104" s="13"/>
      <c r="CU104" s="13"/>
      <c r="CV104" s="13"/>
      <c r="CW104" s="13"/>
      <c r="CY104" s="13"/>
      <c r="CZ104" s="13"/>
      <c r="DA104" s="13"/>
      <c r="DB104" s="13" t="s">
        <v>6636</v>
      </c>
      <c r="DC104" s="11" t="s">
        <v>6637</v>
      </c>
      <c r="DD104" s="11" t="s">
        <v>6638</v>
      </c>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13"/>
      <c r="EB104" s="13"/>
      <c r="EC104" s="13"/>
      <c r="ED104" s="13"/>
      <c r="EE104" s="13"/>
      <c r="EF104" s="13"/>
      <c r="EG104" s="13"/>
      <c r="EH104" s="13"/>
      <c r="EI104" s="13"/>
      <c r="EJ104" s="13"/>
      <c r="EK104" s="13"/>
      <c r="EL104" s="13"/>
      <c r="EM104" s="11" t="s">
        <v>3955</v>
      </c>
      <c r="EN104" s="11" t="s">
        <v>6639</v>
      </c>
      <c r="EO104" s="13" t="s">
        <v>1359</v>
      </c>
      <c r="EP104" s="13"/>
      <c r="EQ104" s="13"/>
      <c r="ER104" s="13"/>
      <c r="ES104" s="11" t="s">
        <v>4429</v>
      </c>
      <c r="ET104" s="13"/>
      <c r="EU104" s="13"/>
      <c r="EV104" s="13"/>
      <c r="EW104" s="13"/>
      <c r="EX104" s="13" t="s">
        <v>6640</v>
      </c>
      <c r="EY104" s="13" t="s">
        <v>6641</v>
      </c>
      <c r="EZ104" s="13" t="s">
        <v>6642</v>
      </c>
      <c r="FA104" s="13"/>
      <c r="FB104" s="13"/>
      <c r="FC104" s="13"/>
      <c r="FD104" s="13"/>
      <c r="FE104" s="13"/>
      <c r="FF104" s="13" t="s">
        <v>112</v>
      </c>
      <c r="FG104" s="13"/>
      <c r="FH104" s="13" t="s">
        <v>403</v>
      </c>
      <c r="FJ104" s="13" t="s">
        <v>6643</v>
      </c>
      <c r="FK104" s="13"/>
      <c r="FL104" s="13"/>
      <c r="FM104" s="13" t="s">
        <v>1612</v>
      </c>
      <c r="FN104" s="13"/>
      <c r="FO104" s="13"/>
      <c r="FP104" s="13" t="s">
        <v>6644</v>
      </c>
      <c r="FQ104" s="13"/>
      <c r="FR104" s="13"/>
      <c r="FS104" s="13"/>
      <c r="FT104" s="13"/>
      <c r="FU104" s="13"/>
      <c r="FV104" s="13"/>
      <c r="FW104" s="13"/>
      <c r="FX104" s="11" t="s">
        <v>6645</v>
      </c>
      <c r="FY104" s="13"/>
      <c r="FZ104" s="13"/>
      <c r="GA104" s="13" t="s">
        <v>407</v>
      </c>
      <c r="GB104" s="13"/>
      <c r="GC104" s="13"/>
      <c r="GD104" s="13"/>
      <c r="GE104" s="13" t="s">
        <v>6646</v>
      </c>
      <c r="GF104" s="13"/>
      <c r="GG104" s="13"/>
      <c r="GH104" s="13"/>
      <c r="GI104" s="13"/>
      <c r="GJ104" s="13"/>
      <c r="GK104" s="13"/>
      <c r="GL104" s="13" t="s">
        <v>407</v>
      </c>
      <c r="GM104" s="13"/>
      <c r="GN104" s="13"/>
      <c r="GO104" s="13"/>
      <c r="GP104" s="13" t="s">
        <v>408</v>
      </c>
      <c r="GQ104" s="12" t="s">
        <v>6647</v>
      </c>
      <c r="GR104" s="13"/>
      <c r="GS104" s="13"/>
      <c r="GT104" s="13" t="s">
        <v>6648</v>
      </c>
      <c r="GU104" s="13"/>
      <c r="GV104" s="13"/>
      <c r="GW104" s="13" t="s">
        <v>6649</v>
      </c>
      <c r="GX104" s="13"/>
      <c r="GY104" s="13"/>
      <c r="GZ104" s="13"/>
      <c r="HA104" s="13" t="s">
        <v>77</v>
      </c>
      <c r="HB104" s="13"/>
      <c r="HC104" s="13"/>
      <c r="HD104" s="13"/>
      <c r="HE104" s="13"/>
      <c r="HF104" s="13"/>
      <c r="HG104" s="13"/>
      <c r="HH104" s="13" t="s">
        <v>815</v>
      </c>
      <c r="HI104" s="13"/>
      <c r="HJ104" s="13"/>
      <c r="HK104" s="13"/>
      <c r="HL104" s="13"/>
      <c r="HM104" s="13"/>
      <c r="HN104" s="13"/>
      <c r="HO104" s="13"/>
      <c r="HP104" s="13"/>
      <c r="HQ104" s="13"/>
      <c r="HS104" s="13"/>
      <c r="HT104" s="13"/>
      <c r="HU104" s="13"/>
      <c r="HV104" s="13"/>
      <c r="HW104" s="13" t="s">
        <v>412</v>
      </c>
      <c r="HX104" s="13" t="s">
        <v>6650</v>
      </c>
      <c r="HY104" s="13"/>
      <c r="HZ104" s="13"/>
      <c r="IA104" s="13" t="s">
        <v>6651</v>
      </c>
      <c r="IB104" s="13"/>
      <c r="IC104" s="13"/>
      <c r="ID104" s="13"/>
      <c r="IE104" s="13"/>
      <c r="IF104" s="13"/>
      <c r="IG104" s="13" t="s">
        <v>623</v>
      </c>
      <c r="IH104" s="13" t="n">
        <f aca="false">978</f>
        <v>978</v>
      </c>
      <c r="II104" s="13"/>
      <c r="IJ104" s="13"/>
      <c r="IK104" s="13"/>
      <c r="IL104" s="13"/>
      <c r="IM104" s="13"/>
      <c r="IN104" s="13" t="s">
        <v>6652</v>
      </c>
      <c r="IO104" s="13" t="s">
        <v>79</v>
      </c>
      <c r="IP104" s="13"/>
      <c r="IQ104" s="13"/>
      <c r="IR104" s="13"/>
      <c r="IS104" s="13"/>
      <c r="IT104" s="13" t="s">
        <v>6653</v>
      </c>
      <c r="IU104" s="13"/>
      <c r="IV104" s="13"/>
      <c r="IW104" s="13" t="s">
        <v>6654</v>
      </c>
      <c r="IX104" s="13"/>
      <c r="IY104" s="13"/>
      <c r="IZ104" s="13"/>
      <c r="JA104" s="13"/>
      <c r="JB104" s="13"/>
      <c r="JC104" s="13"/>
      <c r="JD104" s="13"/>
      <c r="JE104" s="13"/>
      <c r="JF104" s="13"/>
      <c r="JG104" s="13"/>
      <c r="JH104" s="13"/>
      <c r="JI104" s="13"/>
      <c r="JJ104" s="13"/>
      <c r="JK104" s="13"/>
      <c r="JL104" s="13"/>
      <c r="JM104" s="13"/>
      <c r="JN104" s="13"/>
      <c r="JO104" s="13"/>
      <c r="JP104" s="13"/>
      <c r="JQ104" s="13"/>
      <c r="JR104" s="13"/>
      <c r="JS104" s="13"/>
      <c r="JT104" s="13"/>
      <c r="JU104" s="13" t="s">
        <v>516</v>
      </c>
      <c r="JV104" s="13"/>
      <c r="JW104" s="13"/>
      <c r="JX104" s="13"/>
      <c r="JY104" s="13"/>
      <c r="JZ104" s="13" t="s">
        <v>78</v>
      </c>
      <c r="KA104" s="13"/>
      <c r="KB104" s="13" t="s">
        <v>64</v>
      </c>
      <c r="KC104" s="13"/>
      <c r="KD104" s="13" t="s">
        <v>5323</v>
      </c>
      <c r="KE104" s="13"/>
      <c r="KF104" s="13"/>
      <c r="KG104" s="13"/>
      <c r="KH104" s="13"/>
      <c r="KI104" s="13"/>
      <c r="KJ104" s="13"/>
      <c r="KK104" s="13"/>
      <c r="KL104" s="13"/>
      <c r="KM104" s="13"/>
      <c r="KN104" s="13"/>
      <c r="KO104" s="13"/>
      <c r="KP104" s="13" t="s">
        <v>6655</v>
      </c>
      <c r="KQ104" s="13"/>
      <c r="KR104" s="13" t="s">
        <v>6656</v>
      </c>
      <c r="KS104" s="13"/>
      <c r="KT104" s="13"/>
      <c r="KU104" s="13"/>
      <c r="KV104" s="13"/>
      <c r="KW104" s="13"/>
      <c r="KX104" s="13"/>
      <c r="KY104" s="13"/>
      <c r="KZ104" s="13"/>
      <c r="LA104" s="13"/>
      <c r="LB104" s="13" t="s">
        <v>6657</v>
      </c>
      <c r="LC104" s="13"/>
      <c r="LD104" s="13"/>
      <c r="LE104" s="13"/>
      <c r="LF104" s="13"/>
      <c r="LG104" s="13"/>
      <c r="LH104" s="13"/>
      <c r="LI104" s="13"/>
      <c r="LJ104" s="13" t="s">
        <v>6658</v>
      </c>
      <c r="LK104" s="13"/>
      <c r="LL104" s="13"/>
      <c r="LM104" s="13"/>
      <c r="LN104" s="13" t="s">
        <v>6659</v>
      </c>
      <c r="LO104" s="13" t="s">
        <v>6660</v>
      </c>
      <c r="LP104" s="13"/>
      <c r="LQ104" s="13" t="s">
        <v>6661</v>
      </c>
      <c r="LR104" s="13"/>
      <c r="LS104" s="13"/>
      <c r="LT104" s="13" t="s">
        <v>6662</v>
      </c>
      <c r="LU104" s="13" t="s">
        <v>6663</v>
      </c>
      <c r="LV104" s="13"/>
      <c r="LW104" s="13"/>
      <c r="LX104" s="13" t="s">
        <v>4534</v>
      </c>
      <c r="LY104" s="13" t="s">
        <v>6664</v>
      </c>
      <c r="LZ104" s="13" t="s">
        <v>462</v>
      </c>
      <c r="MA104" s="13"/>
      <c r="MB104" s="13" t="s">
        <v>1315</v>
      </c>
      <c r="MC104" s="13" t="s">
        <v>6665</v>
      </c>
      <c r="MD104" s="13"/>
      <c r="ME104" s="13"/>
      <c r="MF104" s="13" t="s">
        <v>710</v>
      </c>
      <c r="MH104" s="13" t="s">
        <v>858</v>
      </c>
      <c r="MI104" s="13"/>
      <c r="MJ104" s="13"/>
      <c r="MK104" s="13"/>
      <c r="ML104" s="13"/>
      <c r="MM104" s="13" t="s">
        <v>1949</v>
      </c>
      <c r="MN104" s="13" t="s">
        <v>6666</v>
      </c>
      <c r="MO104" s="13"/>
      <c r="MP104" s="13"/>
      <c r="MQ104" s="13"/>
      <c r="MR104" s="13" t="s">
        <v>466</v>
      </c>
      <c r="MS104" s="13"/>
      <c r="MT104" s="13"/>
      <c r="MU104" s="13"/>
      <c r="MV104" s="13"/>
      <c r="MW104" s="13"/>
      <c r="MX104" s="13"/>
      <c r="MY104" s="13" t="s">
        <v>6667</v>
      </c>
      <c r="MZ104" s="13"/>
      <c r="NA104" s="13"/>
      <c r="NB104" s="13"/>
      <c r="NC104" s="13"/>
      <c r="ND104" s="13"/>
      <c r="NE104" s="13"/>
      <c r="NF104" s="13"/>
      <c r="NG104" s="13"/>
      <c r="NH104" s="13"/>
      <c r="NI104" s="11" t="s">
        <v>6668</v>
      </c>
      <c r="NJ104" s="11" t="s">
        <v>6669</v>
      </c>
      <c r="NK104" s="13" t="s">
        <v>6670</v>
      </c>
      <c r="NL104" s="13"/>
      <c r="NM104" s="13"/>
      <c r="NN104" s="13"/>
      <c r="NO104" s="13"/>
      <c r="NP104" s="13" t="s">
        <v>408</v>
      </c>
      <c r="NQ104" s="11" t="s">
        <v>6671</v>
      </c>
      <c r="NR104" s="13"/>
      <c r="NS104" s="13"/>
      <c r="NT104" s="13"/>
      <c r="NU104" s="13"/>
      <c r="NV104" s="13"/>
      <c r="NW104" s="13"/>
      <c r="NX104" s="13" t="s">
        <v>472</v>
      </c>
      <c r="NY104" s="13" t="s">
        <v>428</v>
      </c>
      <c r="NZ104" s="13" t="s">
        <v>516</v>
      </c>
      <c r="OA104" s="13"/>
      <c r="OB104" s="13"/>
      <c r="OC104" s="13"/>
      <c r="OD104" s="13"/>
      <c r="OE104" s="13"/>
      <c r="OF104" s="13"/>
      <c r="OG104" s="13"/>
      <c r="OH104" s="13"/>
      <c r="OJ104" s="13"/>
      <c r="OK104" s="13"/>
      <c r="OL104" s="13"/>
      <c r="OM104" s="13"/>
    </row>
    <row r="105" customFormat="false" ht="14.25" hidden="false" customHeight="true" outlineLevel="0" collapsed="false">
      <c r="A105" s="11" t="s">
        <v>6672</v>
      </c>
      <c r="B105" s="13" t="s">
        <v>360</v>
      </c>
      <c r="C105" s="13" t="s">
        <v>6673</v>
      </c>
      <c r="D105" s="11" t="s">
        <v>6674</v>
      </c>
      <c r="E105" s="13" t="s">
        <v>6675</v>
      </c>
      <c r="F105" s="13" t="s">
        <v>360</v>
      </c>
      <c r="G105" s="13"/>
      <c r="H105" s="13"/>
      <c r="I105" s="13"/>
      <c r="J105" s="13"/>
      <c r="K105" s="13"/>
      <c r="L105" s="13"/>
      <c r="M105" s="13"/>
      <c r="N105" s="13"/>
      <c r="O105" s="13"/>
      <c r="P105" s="13"/>
      <c r="R105" s="13"/>
      <c r="S105" s="13"/>
      <c r="T105" s="13" t="s">
        <v>371</v>
      </c>
      <c r="U105" s="13"/>
      <c r="V105" s="13"/>
      <c r="W105" s="13"/>
      <c r="X105" s="13"/>
      <c r="Y105" s="13"/>
      <c r="Z105" s="13"/>
      <c r="AA105" s="13"/>
      <c r="AB105" s="13"/>
      <c r="AC105" s="13"/>
      <c r="AD105" s="13"/>
      <c r="AE105" s="11" t="s">
        <v>372</v>
      </c>
      <c r="AF105" s="11" t="s">
        <v>6676</v>
      </c>
      <c r="AG105" s="11" t="s">
        <v>6677</v>
      </c>
      <c r="AH105" s="13"/>
      <c r="AI105" s="11" t="s">
        <v>6678</v>
      </c>
      <c r="AJ105" s="11" t="s">
        <v>6679</v>
      </c>
      <c r="AK105" s="13" t="s">
        <v>437</v>
      </c>
      <c r="AL105" s="13" t="s">
        <v>2944</v>
      </c>
      <c r="AM105" s="11" t="s">
        <v>6680</v>
      </c>
      <c r="AN105" s="13" t="s">
        <v>6681</v>
      </c>
      <c r="AO105" s="13"/>
      <c r="AP105" s="13"/>
      <c r="AQ105" s="13"/>
      <c r="AR105" s="13"/>
      <c r="AS105" s="13" t="s">
        <v>6682</v>
      </c>
      <c r="AT105" s="11" t="s">
        <v>6683</v>
      </c>
      <c r="AU105" s="11" t="s">
        <v>845</v>
      </c>
      <c r="AV105" s="13"/>
      <c r="AW105" s="11" t="s">
        <v>6678</v>
      </c>
      <c r="AX105" s="13" t="s">
        <v>6684</v>
      </c>
      <c r="AY105" s="13" t="s">
        <v>437</v>
      </c>
      <c r="AZ105" s="13" t="s">
        <v>6685</v>
      </c>
      <c r="BA105" s="13" t="s">
        <v>6686</v>
      </c>
      <c r="BB105" s="11" t="s">
        <v>6687</v>
      </c>
      <c r="BD105" s="13" t="s">
        <v>6688</v>
      </c>
      <c r="BE105" s="13"/>
      <c r="BF105" s="13"/>
      <c r="BG105" s="11" t="s">
        <v>6689</v>
      </c>
      <c r="BH105" s="13" t="s">
        <v>6690</v>
      </c>
      <c r="BI105" s="13"/>
      <c r="BJ105" s="13"/>
      <c r="BK105" s="13" t="s">
        <v>6691</v>
      </c>
      <c r="BL105" s="13"/>
      <c r="BM105" s="13"/>
      <c r="BN105" s="13"/>
      <c r="BO105" s="13"/>
      <c r="BP105" s="13"/>
      <c r="BQ105" s="13" t="s">
        <v>360</v>
      </c>
      <c r="BR105" s="13" t="s">
        <v>360</v>
      </c>
      <c r="BS105" s="13" t="s">
        <v>6692</v>
      </c>
      <c r="BT105" s="13"/>
      <c r="BU105" s="13" t="s">
        <v>360</v>
      </c>
      <c r="BV105" s="11" t="s">
        <v>6693</v>
      </c>
      <c r="BW105" s="13" t="s">
        <v>6694</v>
      </c>
      <c r="BX105" s="13"/>
      <c r="BY105" s="13"/>
      <c r="BZ105" s="13"/>
      <c r="CA105" s="13"/>
      <c r="CB105" s="13"/>
      <c r="CC105" s="13"/>
      <c r="CD105" s="13" t="s">
        <v>472</v>
      </c>
      <c r="CE105" s="13"/>
      <c r="CF105" s="13" t="s">
        <v>77</v>
      </c>
      <c r="CG105" s="13"/>
      <c r="CH105" s="13"/>
      <c r="CI105" s="13"/>
      <c r="CJ105" s="13"/>
      <c r="CK105" s="13" t="s">
        <v>3237</v>
      </c>
      <c r="CL105" s="13"/>
      <c r="CM105" s="13"/>
      <c r="CN105" s="13"/>
      <c r="CO105" s="13"/>
      <c r="CP105" s="13"/>
      <c r="CQ105" s="13"/>
      <c r="CR105" s="13"/>
      <c r="CS105" s="13" t="s">
        <v>6695</v>
      </c>
      <c r="CT105" s="13"/>
      <c r="CU105" s="13"/>
      <c r="CV105" s="13"/>
      <c r="CW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t="s">
        <v>458</v>
      </c>
      <c r="EE105" s="13"/>
      <c r="EF105" s="13"/>
      <c r="EG105" s="13"/>
      <c r="EH105" s="13"/>
      <c r="EI105" s="13"/>
      <c r="EJ105" s="13"/>
      <c r="EK105" s="13"/>
      <c r="EL105" s="13"/>
      <c r="EM105" s="13" t="s">
        <v>3287</v>
      </c>
      <c r="EN105" s="13" t="s">
        <v>400</v>
      </c>
      <c r="EO105" s="13" t="s">
        <v>6696</v>
      </c>
      <c r="EP105" s="13"/>
      <c r="EQ105" s="13"/>
      <c r="ER105" s="13"/>
      <c r="ES105" s="11" t="s">
        <v>6697</v>
      </c>
      <c r="ET105" s="13" t="s">
        <v>1212</v>
      </c>
      <c r="EU105" s="13"/>
      <c r="EV105" s="13"/>
      <c r="EW105" s="13"/>
      <c r="EX105" s="13"/>
      <c r="EY105" s="13"/>
      <c r="EZ105" s="13"/>
      <c r="FA105" s="13"/>
      <c r="FB105" s="13"/>
      <c r="FC105" s="13"/>
      <c r="FD105" s="13"/>
      <c r="FE105" s="13"/>
      <c r="FF105" s="11" t="s">
        <v>6698</v>
      </c>
      <c r="FG105" s="13"/>
      <c r="FH105" s="13" t="s">
        <v>403</v>
      </c>
      <c r="FJ105" s="13" t="s">
        <v>6699</v>
      </c>
      <c r="FK105" s="13"/>
      <c r="FL105" s="13" t="s">
        <v>6700</v>
      </c>
      <c r="FM105" s="13" t="s">
        <v>644</v>
      </c>
      <c r="FN105" s="13"/>
      <c r="FO105" s="13" t="s">
        <v>6035</v>
      </c>
      <c r="FP105" s="13" t="s">
        <v>6701</v>
      </c>
      <c r="FQ105" s="13" t="s">
        <v>3067</v>
      </c>
      <c r="FR105" s="13"/>
      <c r="FS105" s="13"/>
      <c r="FT105" s="13" t="s">
        <v>513</v>
      </c>
      <c r="FU105" s="13"/>
      <c r="FV105" s="13"/>
      <c r="FW105" s="13"/>
      <c r="FX105" s="13" t="s">
        <v>77</v>
      </c>
      <c r="FY105" s="11" t="s">
        <v>6702</v>
      </c>
      <c r="FZ105" s="13" t="s">
        <v>1257</v>
      </c>
      <c r="GA105" s="11" t="s">
        <v>6703</v>
      </c>
      <c r="GB105" s="13" t="s">
        <v>6704</v>
      </c>
      <c r="GC105" s="13" t="s">
        <v>499</v>
      </c>
      <c r="GD105" s="13"/>
      <c r="GE105" s="13" t="s">
        <v>5165</v>
      </c>
      <c r="GF105" s="13"/>
      <c r="GG105" s="13"/>
      <c r="GH105" s="13"/>
      <c r="GI105" s="13"/>
      <c r="GJ105" s="13" t="s">
        <v>822</v>
      </c>
      <c r="GK105" s="13"/>
      <c r="GL105" s="13" t="s">
        <v>407</v>
      </c>
      <c r="GM105" s="13" t="s">
        <v>6705</v>
      </c>
      <c r="GN105" s="13" t="s">
        <v>6706</v>
      </c>
      <c r="GO105" s="13"/>
      <c r="GP105" s="13" t="s">
        <v>408</v>
      </c>
      <c r="GQ105" s="13" t="s">
        <v>713</v>
      </c>
      <c r="GR105" s="13"/>
      <c r="GS105" s="13" t="s">
        <v>858</v>
      </c>
      <c r="GT105" s="13"/>
      <c r="GU105" s="13"/>
      <c r="GV105" s="13"/>
      <c r="GW105" s="13" t="s">
        <v>6707</v>
      </c>
      <c r="GX105" s="13" t="s">
        <v>2433</v>
      </c>
      <c r="GY105" s="13"/>
      <c r="GZ105" s="11" t="s">
        <v>6708</v>
      </c>
      <c r="HA105" s="13"/>
      <c r="HB105" s="13"/>
      <c r="HC105" s="13" t="s">
        <v>6323</v>
      </c>
      <c r="HD105" s="13"/>
      <c r="HE105" s="13"/>
      <c r="HF105" s="13" t="s">
        <v>6709</v>
      </c>
      <c r="HG105" s="13"/>
      <c r="HH105" s="11" t="s">
        <v>6710</v>
      </c>
      <c r="HI105" s="13"/>
      <c r="HJ105" s="13"/>
      <c r="HK105" s="13"/>
      <c r="HL105" s="13" t="s">
        <v>6711</v>
      </c>
      <c r="HM105" s="13"/>
      <c r="HN105" s="13" t="s">
        <v>713</v>
      </c>
      <c r="HO105" s="13" t="s">
        <v>1995</v>
      </c>
      <c r="HP105" s="13"/>
      <c r="HQ105" s="13" t="s">
        <v>4934</v>
      </c>
      <c r="HS105" s="13"/>
      <c r="HT105" s="13" t="s">
        <v>1665</v>
      </c>
      <c r="HU105" s="13"/>
      <c r="HV105" s="13" t="s">
        <v>1539</v>
      </c>
      <c r="HW105" s="13" t="s">
        <v>412</v>
      </c>
      <c r="HX105" s="13"/>
      <c r="HY105" s="13"/>
      <c r="HZ105" s="13"/>
      <c r="IA105" s="13"/>
      <c r="IB105" s="13"/>
      <c r="IC105" s="13"/>
      <c r="ID105" s="13"/>
      <c r="IE105" s="13"/>
      <c r="IF105" s="13"/>
      <c r="IG105" s="13"/>
      <c r="IH105" s="13"/>
      <c r="II105" s="13"/>
      <c r="IJ105" s="13"/>
      <c r="IK105" s="13"/>
      <c r="IL105" s="13"/>
      <c r="IM105" s="13"/>
      <c r="IN105" s="13"/>
      <c r="IO105" s="13" t="s">
        <v>550</v>
      </c>
      <c r="IP105" s="13"/>
      <c r="IQ105" s="13"/>
      <c r="IR105" s="13"/>
      <c r="IS105" s="13"/>
      <c r="IT105" s="13"/>
      <c r="IU105" s="13"/>
      <c r="IV105" s="13"/>
      <c r="IW105" s="13"/>
      <c r="IX105" s="13"/>
      <c r="IY105" s="13"/>
      <c r="IZ105" s="13"/>
      <c r="JA105" s="13"/>
      <c r="JB105" s="13"/>
      <c r="JC105" s="13"/>
      <c r="JD105" s="13"/>
      <c r="JE105" s="13"/>
      <c r="JF105" s="13"/>
      <c r="JG105" s="13"/>
      <c r="JH105" s="13"/>
      <c r="JI105" s="13"/>
      <c r="JJ105" s="13"/>
      <c r="JK105" s="13"/>
      <c r="JL105" s="13"/>
      <c r="JM105" s="13"/>
      <c r="JN105" s="13"/>
      <c r="JO105" s="13"/>
      <c r="JP105" s="13"/>
      <c r="JQ105" s="13"/>
      <c r="JR105" s="13"/>
      <c r="JS105" s="13"/>
      <c r="JT105" s="13"/>
      <c r="JU105" s="13" t="s">
        <v>1257</v>
      </c>
      <c r="JV105" s="13"/>
      <c r="JW105" s="13"/>
      <c r="JX105" s="13"/>
      <c r="JY105" s="13" t="s">
        <v>1665</v>
      </c>
      <c r="JZ105" s="11" t="s">
        <v>6712</v>
      </c>
      <c r="KA105" s="13"/>
      <c r="KB105" s="13" t="s">
        <v>6323</v>
      </c>
      <c r="KC105" s="13"/>
      <c r="KD105" s="13"/>
      <c r="KE105" s="13"/>
      <c r="KF105" s="13"/>
      <c r="KG105" s="13"/>
      <c r="KH105" s="13"/>
      <c r="KI105" s="13"/>
      <c r="KJ105" s="13"/>
      <c r="KK105" s="13"/>
      <c r="KL105" s="13" t="s">
        <v>1665</v>
      </c>
      <c r="KM105" s="13"/>
      <c r="KN105" s="13"/>
      <c r="KO105" s="13"/>
      <c r="KP105" s="13" t="s">
        <v>919</v>
      </c>
      <c r="KQ105" s="13"/>
      <c r="KR105" s="13" t="s">
        <v>713</v>
      </c>
      <c r="KS105" s="13"/>
      <c r="KT105" s="13"/>
      <c r="KU105" s="13"/>
      <c r="KV105" s="13" t="s">
        <v>1990</v>
      </c>
      <c r="KW105" s="13"/>
      <c r="KX105" s="13"/>
      <c r="KY105" s="13"/>
      <c r="KZ105" s="13" t="s">
        <v>6713</v>
      </c>
      <c r="LA105" s="13"/>
      <c r="LB105" s="13"/>
      <c r="LC105" s="13"/>
      <c r="LD105" s="13" t="s">
        <v>6714</v>
      </c>
      <c r="LE105" s="13"/>
      <c r="LF105" s="13"/>
      <c r="LG105" s="13"/>
      <c r="LH105" s="13" t="s">
        <v>6715</v>
      </c>
      <c r="LI105" s="13"/>
      <c r="LJ105" s="13"/>
      <c r="LK105" s="13"/>
      <c r="LL105" s="13" t="s">
        <v>6716</v>
      </c>
      <c r="LM105" s="13" t="s">
        <v>472</v>
      </c>
      <c r="LN105" s="12" t="s">
        <v>6717</v>
      </c>
      <c r="LO105" s="13" t="s">
        <v>4169</v>
      </c>
      <c r="LP105" s="13"/>
      <c r="LQ105" s="13" t="s">
        <v>6718</v>
      </c>
      <c r="LR105" s="13"/>
      <c r="LS105" s="13" t="s">
        <v>6719</v>
      </c>
      <c r="LT105" s="13" t="s">
        <v>516</v>
      </c>
      <c r="LU105" s="13"/>
      <c r="LV105" s="13"/>
      <c r="LW105" s="13" t="s">
        <v>532</v>
      </c>
      <c r="LX105" s="13" t="s">
        <v>6720</v>
      </c>
      <c r="LY105" s="13"/>
      <c r="LZ105" s="13" t="s">
        <v>879</v>
      </c>
      <c r="MA105" s="13" t="s">
        <v>1447</v>
      </c>
      <c r="MB105" s="13"/>
      <c r="MC105" s="13" t="s">
        <v>6721</v>
      </c>
      <c r="MD105" s="13" t="s">
        <v>409</v>
      </c>
      <c r="ME105" s="13"/>
      <c r="MF105" s="13" t="s">
        <v>6722</v>
      </c>
      <c r="MH105" s="13" t="s">
        <v>6723</v>
      </c>
      <c r="MI105" s="13"/>
      <c r="MJ105" s="13" t="s">
        <v>4990</v>
      </c>
      <c r="MK105" s="13" t="s">
        <v>2873</v>
      </c>
      <c r="ML105" s="13"/>
      <c r="MM105" s="13" t="s">
        <v>6724</v>
      </c>
      <c r="MN105" s="13" t="s">
        <v>6725</v>
      </c>
      <c r="MO105" s="13"/>
      <c r="MP105" s="13"/>
      <c r="MQ105" s="13" t="s">
        <v>6726</v>
      </c>
      <c r="MR105" s="13" t="s">
        <v>507</v>
      </c>
      <c r="MS105" s="13"/>
      <c r="MT105" s="13"/>
      <c r="MU105" s="13"/>
      <c r="MV105" s="13"/>
      <c r="MW105" s="11" t="s">
        <v>6727</v>
      </c>
      <c r="MX105" s="13" t="s">
        <v>828</v>
      </c>
      <c r="MY105" s="13" t="s">
        <v>6728</v>
      </c>
      <c r="MZ105" s="13" t="s">
        <v>6729</v>
      </c>
      <c r="NA105" s="13" t="s">
        <v>1212</v>
      </c>
      <c r="NB105" s="13"/>
      <c r="NC105" s="13"/>
      <c r="ND105" s="13"/>
      <c r="NE105" s="13" t="s">
        <v>4995</v>
      </c>
      <c r="NF105" s="13" t="s">
        <v>6050</v>
      </c>
      <c r="NG105" s="13"/>
      <c r="NH105" s="13"/>
      <c r="NI105" s="11" t="s">
        <v>6730</v>
      </c>
      <c r="NJ105" s="13" t="s">
        <v>407</v>
      </c>
      <c r="NK105" s="13" t="s">
        <v>1665</v>
      </c>
      <c r="NL105" s="13" t="s">
        <v>6731</v>
      </c>
      <c r="NM105" s="13" t="s">
        <v>2133</v>
      </c>
      <c r="NN105" s="13" t="s">
        <v>6732</v>
      </c>
      <c r="NO105" s="13" t="s">
        <v>1621</v>
      </c>
      <c r="NP105" s="13" t="s">
        <v>408</v>
      </c>
      <c r="NQ105" s="13"/>
      <c r="NR105" s="13"/>
      <c r="NS105" s="13"/>
      <c r="NT105" s="13"/>
      <c r="NU105" s="13"/>
      <c r="NV105" s="13"/>
      <c r="NW105" s="13"/>
      <c r="NX105" s="13" t="s">
        <v>472</v>
      </c>
      <c r="NY105" s="13" t="s">
        <v>428</v>
      </c>
      <c r="NZ105" s="13" t="s">
        <v>513</v>
      </c>
      <c r="OA105" s="13"/>
      <c r="OB105" s="13" t="s">
        <v>75</v>
      </c>
      <c r="OC105" s="13"/>
      <c r="OD105" s="13"/>
      <c r="OE105" s="13"/>
      <c r="OF105" s="13"/>
      <c r="OG105" s="13"/>
      <c r="OH105" s="13"/>
      <c r="OJ105" s="13"/>
      <c r="OK105" s="13"/>
      <c r="OL105" s="13"/>
      <c r="OM105" s="13"/>
    </row>
    <row r="106" customFormat="false" ht="14.25" hidden="false" customHeight="true" outlineLevel="0" collapsed="false">
      <c r="A106" s="11" t="s">
        <v>6733</v>
      </c>
      <c r="B106" s="13" t="s">
        <v>360</v>
      </c>
      <c r="C106" s="13" t="s">
        <v>6734</v>
      </c>
      <c r="D106" s="13" t="s">
        <v>6735</v>
      </c>
      <c r="E106" s="13" t="s">
        <v>6736</v>
      </c>
      <c r="F106" s="12" t="s">
        <v>6737</v>
      </c>
      <c r="G106" s="13" t="s">
        <v>518</v>
      </c>
      <c r="H106" s="13" t="s">
        <v>6738</v>
      </c>
      <c r="I106" s="13" t="s">
        <v>6739</v>
      </c>
      <c r="J106" s="13" t="s">
        <v>6740</v>
      </c>
      <c r="K106" s="13" t="s">
        <v>1188</v>
      </c>
      <c r="L106" s="13"/>
      <c r="M106" s="13"/>
      <c r="N106" s="13"/>
      <c r="O106" s="11" t="s">
        <v>6741</v>
      </c>
      <c r="P106" s="13"/>
      <c r="R106" s="13" t="s">
        <v>649</v>
      </c>
      <c r="S106" s="13"/>
      <c r="T106" s="13" t="s">
        <v>371</v>
      </c>
      <c r="U106" s="13"/>
      <c r="V106" s="13"/>
      <c r="W106" s="13"/>
      <c r="X106" s="13"/>
      <c r="Y106" s="13"/>
      <c r="Z106" s="13" t="s">
        <v>370</v>
      </c>
      <c r="AA106" s="13"/>
      <c r="AB106" s="13"/>
      <c r="AC106" s="13"/>
      <c r="AD106" s="13"/>
      <c r="AE106" s="11" t="s">
        <v>6742</v>
      </c>
      <c r="AF106" s="11" t="s">
        <v>6743</v>
      </c>
      <c r="AG106" s="11" t="s">
        <v>2634</v>
      </c>
      <c r="AH106" s="13"/>
      <c r="AI106" s="13" t="s">
        <v>375</v>
      </c>
      <c r="AJ106" s="13" t="s">
        <v>376</v>
      </c>
      <c r="AK106" s="13" t="s">
        <v>377</v>
      </c>
      <c r="AL106" s="13" t="s">
        <v>438</v>
      </c>
      <c r="AM106" s="11" t="s">
        <v>6744</v>
      </c>
      <c r="AN106" s="13" t="s">
        <v>6745</v>
      </c>
      <c r="AO106" s="13" t="s">
        <v>6746</v>
      </c>
      <c r="AP106" s="13"/>
      <c r="AQ106" s="13" t="s">
        <v>6747</v>
      </c>
      <c r="AR106" s="13"/>
      <c r="AS106" s="13"/>
      <c r="AT106" s="11" t="s">
        <v>482</v>
      </c>
      <c r="AU106" s="11" t="s">
        <v>483</v>
      </c>
      <c r="AV106" s="13"/>
      <c r="AW106" s="13" t="s">
        <v>375</v>
      </c>
      <c r="AX106" s="13"/>
      <c r="AY106" s="13" t="s">
        <v>437</v>
      </c>
      <c r="AZ106" s="13" t="s">
        <v>527</v>
      </c>
      <c r="BA106" s="13" t="s">
        <v>6748</v>
      </c>
      <c r="BB106" s="13" t="s">
        <v>6749</v>
      </c>
      <c r="BD106" s="13"/>
      <c r="BE106" s="13"/>
      <c r="BF106" s="13"/>
      <c r="BG106" s="13" t="s">
        <v>6750</v>
      </c>
      <c r="BH106" s="13" t="s">
        <v>6751</v>
      </c>
      <c r="BI106" s="13"/>
      <c r="BJ106" s="13" t="s">
        <v>1604</v>
      </c>
      <c r="BK106" s="13" t="s">
        <v>6752</v>
      </c>
      <c r="BL106" s="13"/>
      <c r="BM106" s="13"/>
      <c r="BN106" s="13"/>
      <c r="BO106" s="13"/>
      <c r="BP106" s="13"/>
      <c r="BQ106" s="13" t="s">
        <v>6753</v>
      </c>
      <c r="BR106" s="13" t="s">
        <v>6754</v>
      </c>
      <c r="BS106" s="13" t="s">
        <v>6755</v>
      </c>
      <c r="BT106" s="13"/>
      <c r="BU106" s="13" t="s">
        <v>6756</v>
      </c>
      <c r="BV106" s="13" t="s">
        <v>360</v>
      </c>
      <c r="BW106" s="13" t="s">
        <v>360</v>
      </c>
      <c r="BX106" s="13"/>
      <c r="BY106" s="13"/>
      <c r="BZ106" s="13"/>
      <c r="CA106" s="13"/>
      <c r="CB106" s="13"/>
      <c r="CC106" s="13" t="s">
        <v>472</v>
      </c>
      <c r="CD106" s="13"/>
      <c r="CE106" s="13"/>
      <c r="CF106" s="13" t="s">
        <v>77</v>
      </c>
      <c r="CG106" s="13" t="s">
        <v>6757</v>
      </c>
      <c r="CH106" s="13"/>
      <c r="CI106" s="13" t="s">
        <v>6160</v>
      </c>
      <c r="CJ106" s="13"/>
      <c r="CK106" s="13"/>
      <c r="CL106" s="13"/>
      <c r="CM106" s="13"/>
      <c r="CN106" s="13"/>
      <c r="CO106" s="13"/>
      <c r="CP106" s="13"/>
      <c r="CQ106" s="13"/>
      <c r="CR106" s="13"/>
      <c r="CS106" s="13" t="s">
        <v>6758</v>
      </c>
      <c r="CT106" s="13" t="s">
        <v>458</v>
      </c>
      <c r="CU106" s="13"/>
      <c r="CV106" s="13" t="s">
        <v>6759</v>
      </c>
      <c r="CW106" s="13"/>
      <c r="CY106" s="13"/>
      <c r="CZ106" s="13"/>
      <c r="DA106" s="13"/>
      <c r="DB106" s="13" t="s">
        <v>6760</v>
      </c>
      <c r="DC106" s="13" t="s">
        <v>6761</v>
      </c>
      <c r="DD106" s="13" t="s">
        <v>6762</v>
      </c>
      <c r="DE106" s="13" t="s">
        <v>6763</v>
      </c>
      <c r="DF106" s="13" t="s">
        <v>6764</v>
      </c>
      <c r="DG106" s="13" t="s">
        <v>6765</v>
      </c>
      <c r="DH106" s="13" t="s">
        <v>458</v>
      </c>
      <c r="DI106" s="13"/>
      <c r="DJ106" s="13" t="s">
        <v>6160</v>
      </c>
      <c r="DK106" s="13"/>
      <c r="DL106" s="13"/>
      <c r="DM106" s="13"/>
      <c r="DN106" s="13"/>
      <c r="DO106" s="13"/>
      <c r="DP106" s="13"/>
      <c r="DQ106" s="13"/>
      <c r="DR106" s="13"/>
      <c r="DS106" s="13"/>
      <c r="DT106" s="13"/>
      <c r="DU106" s="13"/>
      <c r="DV106" s="13" t="s">
        <v>516</v>
      </c>
      <c r="DW106" s="13"/>
      <c r="DX106" s="13" t="s">
        <v>6766</v>
      </c>
      <c r="DY106" s="13" t="s">
        <v>1188</v>
      </c>
      <c r="DZ106" s="13" t="s">
        <v>6767</v>
      </c>
      <c r="EA106" s="13" t="s">
        <v>5227</v>
      </c>
      <c r="EB106" s="13"/>
      <c r="EC106" s="13"/>
      <c r="ED106" s="13"/>
      <c r="EE106" s="13" t="s">
        <v>6768</v>
      </c>
      <c r="EF106" s="13" t="s">
        <v>6769</v>
      </c>
      <c r="EG106" s="13" t="s">
        <v>6770</v>
      </c>
      <c r="EH106" s="11" t="s">
        <v>6771</v>
      </c>
      <c r="EI106" s="13" t="s">
        <v>6772</v>
      </c>
      <c r="EJ106" s="13" t="s">
        <v>6773</v>
      </c>
      <c r="EK106" s="13"/>
      <c r="EL106" s="13"/>
      <c r="EM106" s="11" t="s">
        <v>6774</v>
      </c>
      <c r="EN106" s="13" t="s">
        <v>744</v>
      </c>
      <c r="EO106" s="13"/>
      <c r="EP106" s="13"/>
      <c r="EQ106" s="13"/>
      <c r="ER106" s="13"/>
      <c r="ES106" s="11" t="s">
        <v>6775</v>
      </c>
      <c r="ET106" s="13"/>
      <c r="EU106" s="13"/>
      <c r="EV106" s="13"/>
      <c r="EW106" s="13"/>
      <c r="EX106" s="13" t="s">
        <v>6776</v>
      </c>
      <c r="EY106" s="13" t="s">
        <v>6777</v>
      </c>
      <c r="EZ106" s="13" t="s">
        <v>6778</v>
      </c>
      <c r="FA106" s="13"/>
      <c r="FB106" s="13"/>
      <c r="FC106" s="13" t="s">
        <v>6779</v>
      </c>
      <c r="FD106" s="11" t="s">
        <v>6780</v>
      </c>
      <c r="FE106" s="13" t="s">
        <v>6781</v>
      </c>
      <c r="FF106" s="11" t="s">
        <v>6782</v>
      </c>
      <c r="FG106" s="13"/>
      <c r="FH106" s="13" t="s">
        <v>403</v>
      </c>
      <c r="FJ106" s="13" t="s">
        <v>6783</v>
      </c>
      <c r="FK106" s="13"/>
      <c r="FL106" s="13"/>
      <c r="FM106" s="13" t="s">
        <v>6784</v>
      </c>
      <c r="FN106" s="13"/>
      <c r="FO106" s="13"/>
      <c r="FP106" s="11" t="s">
        <v>6785</v>
      </c>
      <c r="FQ106" s="13"/>
      <c r="FR106" s="13"/>
      <c r="FS106" s="13" t="s">
        <v>2926</v>
      </c>
      <c r="FT106" s="13" t="s">
        <v>6786</v>
      </c>
      <c r="FU106" s="13"/>
      <c r="FV106" s="13"/>
      <c r="FW106" s="13"/>
      <c r="FX106" s="11" t="s">
        <v>6787</v>
      </c>
      <c r="FY106" s="13"/>
      <c r="FZ106" s="13"/>
      <c r="GA106" s="11" t="s">
        <v>6788</v>
      </c>
      <c r="GB106" s="13" t="s">
        <v>6789</v>
      </c>
      <c r="GC106" s="13"/>
      <c r="GD106" s="13"/>
      <c r="GE106" s="13"/>
      <c r="GF106" s="13"/>
      <c r="GG106" s="13"/>
      <c r="GH106" s="13"/>
      <c r="GI106" s="13"/>
      <c r="GJ106" s="13"/>
      <c r="GK106" s="13" t="s">
        <v>6790</v>
      </c>
      <c r="GL106" s="13" t="s">
        <v>407</v>
      </c>
      <c r="GM106" s="13"/>
      <c r="GN106" s="12" t="s">
        <v>6791</v>
      </c>
      <c r="GO106" s="13" t="s">
        <v>6792</v>
      </c>
      <c r="GP106" s="13" t="s">
        <v>408</v>
      </c>
      <c r="GQ106" s="13" t="s">
        <v>6793</v>
      </c>
      <c r="GR106" s="13"/>
      <c r="GS106" s="13"/>
      <c r="GT106" s="13" t="s">
        <v>6794</v>
      </c>
      <c r="GU106" s="13"/>
      <c r="GV106" s="13"/>
      <c r="GW106" s="13" t="s">
        <v>6795</v>
      </c>
      <c r="GX106" s="13"/>
      <c r="GY106" s="13"/>
      <c r="GZ106" s="13" t="s">
        <v>518</v>
      </c>
      <c r="HA106" s="13" t="s">
        <v>6796</v>
      </c>
      <c r="HB106" s="13"/>
      <c r="HC106" s="13"/>
      <c r="HD106" s="13"/>
      <c r="HE106" s="13"/>
      <c r="HF106" s="13" t="s">
        <v>4146</v>
      </c>
      <c r="HG106" s="13"/>
      <c r="HH106" s="13" t="s">
        <v>408</v>
      </c>
      <c r="HI106" s="13" t="s">
        <v>6797</v>
      </c>
      <c r="HJ106" s="13" t="s">
        <v>6798</v>
      </c>
      <c r="HK106" s="13"/>
      <c r="HL106" s="13" t="s">
        <v>6799</v>
      </c>
      <c r="HM106" s="13"/>
      <c r="HN106" s="13"/>
      <c r="HO106" s="11" t="s">
        <v>6800</v>
      </c>
      <c r="HP106" s="13"/>
      <c r="HQ106" s="13"/>
      <c r="HS106" s="13"/>
      <c r="HT106" s="13" t="s">
        <v>4879</v>
      </c>
      <c r="HU106" s="13"/>
      <c r="HV106" s="13"/>
      <c r="HW106" s="13" t="s">
        <v>412</v>
      </c>
      <c r="HX106" s="13" t="s">
        <v>6801</v>
      </c>
      <c r="HY106" s="13"/>
      <c r="HZ106" s="13"/>
      <c r="IA106" s="13" t="s">
        <v>6802</v>
      </c>
      <c r="IB106" s="13"/>
      <c r="IC106" s="13"/>
      <c r="ID106" s="13" t="s">
        <v>6803</v>
      </c>
      <c r="IE106" s="13"/>
      <c r="IF106" s="13"/>
      <c r="IG106" s="13" t="s">
        <v>4459</v>
      </c>
      <c r="IH106" s="13" t="s">
        <v>6804</v>
      </c>
      <c r="II106" s="13"/>
      <c r="IJ106" s="13"/>
      <c r="IK106" s="13"/>
      <c r="IL106" s="13" t="s">
        <v>6805</v>
      </c>
      <c r="IM106" s="13" t="s">
        <v>6806</v>
      </c>
      <c r="IN106" s="13"/>
      <c r="IO106" s="13" t="s">
        <v>79</v>
      </c>
      <c r="IP106" s="13"/>
      <c r="IQ106" s="13" t="s">
        <v>6807</v>
      </c>
      <c r="IR106" s="13"/>
      <c r="IS106" s="13"/>
      <c r="IT106" s="13"/>
      <c r="IU106" s="13" t="s">
        <v>6808</v>
      </c>
      <c r="IV106" s="13"/>
      <c r="IW106" s="13" t="s">
        <v>6809</v>
      </c>
      <c r="IX106" s="13" t="s">
        <v>6810</v>
      </c>
      <c r="IY106" s="13"/>
      <c r="IZ106" s="13" t="s">
        <v>615</v>
      </c>
      <c r="JA106" s="13"/>
      <c r="JB106" s="13" t="s">
        <v>6811</v>
      </c>
      <c r="JC106" s="13"/>
      <c r="JD106" s="13"/>
      <c r="JE106" s="13"/>
      <c r="JF106" s="13"/>
      <c r="JG106" s="13"/>
      <c r="JH106" s="13" t="s">
        <v>77</v>
      </c>
      <c r="JI106" s="13"/>
      <c r="JJ106" s="13" t="s">
        <v>6812</v>
      </c>
      <c r="JK106" s="13"/>
      <c r="JL106" s="13" t="s">
        <v>6813</v>
      </c>
      <c r="JM106" s="13"/>
      <c r="JN106" s="13" t="s">
        <v>6814</v>
      </c>
      <c r="JO106" s="13"/>
      <c r="JP106" s="13"/>
      <c r="JQ106" s="13"/>
      <c r="JR106" s="13"/>
      <c r="JS106" s="13"/>
      <c r="JT106" s="13"/>
      <c r="JU106" s="13"/>
      <c r="JV106" s="13"/>
      <c r="JW106" s="13" t="s">
        <v>6815</v>
      </c>
      <c r="JX106" s="13"/>
      <c r="JY106" s="13"/>
      <c r="JZ106" s="13" t="s">
        <v>6816</v>
      </c>
      <c r="KA106" s="13"/>
      <c r="KB106" s="13"/>
      <c r="KC106" s="13"/>
      <c r="KD106" s="13" t="s">
        <v>6817</v>
      </c>
      <c r="KE106" s="13"/>
      <c r="KF106" s="13"/>
      <c r="KG106" s="13"/>
      <c r="KH106" s="13"/>
      <c r="KI106" s="13"/>
      <c r="KJ106" s="13" t="s">
        <v>6818</v>
      </c>
      <c r="KK106" s="13"/>
      <c r="KL106" s="13"/>
      <c r="KM106" s="13"/>
      <c r="KN106" s="11" t="s">
        <v>6819</v>
      </c>
      <c r="KO106" s="13"/>
      <c r="KP106" s="13"/>
      <c r="KQ106" s="13"/>
      <c r="KR106" s="13" t="s">
        <v>6820</v>
      </c>
      <c r="KS106" s="13"/>
      <c r="KT106" s="13"/>
      <c r="KU106" s="13"/>
      <c r="KV106" s="13" t="n">
        <f aca="false">4329</f>
        <v>4329</v>
      </c>
      <c r="KW106" s="13"/>
      <c r="KX106" s="13"/>
      <c r="KY106" s="13"/>
      <c r="KZ106" s="13"/>
      <c r="LA106" s="13"/>
      <c r="LB106" s="13" t="s">
        <v>6821</v>
      </c>
      <c r="LC106" s="13"/>
      <c r="LD106" s="13"/>
      <c r="LE106" s="13"/>
      <c r="LF106" s="13"/>
      <c r="LG106" s="13"/>
      <c r="LH106" s="13" t="s">
        <v>6822</v>
      </c>
      <c r="LI106" s="13"/>
      <c r="LJ106" s="13" t="s">
        <v>600</v>
      </c>
      <c r="LK106" s="13"/>
      <c r="LL106" s="13" t="n">
        <f aca="false">6791</f>
        <v>6791</v>
      </c>
      <c r="LM106" s="13"/>
      <c r="LN106" s="13" t="s">
        <v>6823</v>
      </c>
      <c r="LO106" s="13"/>
      <c r="LP106" s="13" t="s">
        <v>6824</v>
      </c>
      <c r="LQ106" s="13"/>
      <c r="LR106" s="13"/>
      <c r="LS106" s="13" t="s">
        <v>6825</v>
      </c>
      <c r="LT106" s="13" t="s">
        <v>6826</v>
      </c>
      <c r="LU106" s="13"/>
      <c r="LV106" s="13"/>
      <c r="LW106" s="13"/>
      <c r="LX106" s="13"/>
      <c r="LY106" s="13"/>
      <c r="LZ106" s="13" t="s">
        <v>707</v>
      </c>
      <c r="MA106" s="13" t="s">
        <v>6827</v>
      </c>
      <c r="MB106" s="13"/>
      <c r="MC106" s="13" t="s">
        <v>6828</v>
      </c>
      <c r="MD106" s="13" t="s">
        <v>6829</v>
      </c>
      <c r="ME106" s="13"/>
      <c r="MF106" s="13" t="s">
        <v>710</v>
      </c>
      <c r="MH106" s="11" t="s">
        <v>6830</v>
      </c>
      <c r="MI106" s="13"/>
      <c r="MJ106" s="13"/>
      <c r="MK106" s="13" t="s">
        <v>6831</v>
      </c>
      <c r="ML106" s="13" t="s">
        <v>6832</v>
      </c>
      <c r="MM106" s="13"/>
      <c r="MN106" s="13" t="s">
        <v>710</v>
      </c>
      <c r="MO106" s="13"/>
      <c r="MP106" s="13" t="s">
        <v>6833</v>
      </c>
      <c r="MQ106" s="13"/>
      <c r="MR106" s="13" t="s">
        <v>507</v>
      </c>
      <c r="MS106" s="13"/>
      <c r="MT106" s="13" t="s">
        <v>917</v>
      </c>
      <c r="MU106" s="13"/>
      <c r="MV106" s="13"/>
      <c r="MW106" s="13" t="s">
        <v>2882</v>
      </c>
      <c r="MX106" s="13" t="s">
        <v>6834</v>
      </c>
      <c r="MY106" s="13" t="s">
        <v>1750</v>
      </c>
      <c r="MZ106" s="13"/>
      <c r="NA106" s="13" t="s">
        <v>5450</v>
      </c>
      <c r="NB106" s="13"/>
      <c r="NC106" s="13"/>
      <c r="ND106" s="13"/>
      <c r="NE106" s="13" t="s">
        <v>3846</v>
      </c>
      <c r="NF106" s="13" t="s">
        <v>4459</v>
      </c>
      <c r="NG106" s="13" t="s">
        <v>472</v>
      </c>
      <c r="NH106" s="13"/>
      <c r="NI106" s="13"/>
      <c r="NJ106" s="13" t="s">
        <v>407</v>
      </c>
      <c r="NK106" s="13" t="s">
        <v>6835</v>
      </c>
      <c r="NL106" s="13"/>
      <c r="NM106" s="13"/>
      <c r="NN106" s="13" t="s">
        <v>6836</v>
      </c>
      <c r="NO106" s="13"/>
      <c r="NP106" s="13" t="s">
        <v>408</v>
      </c>
      <c r="NQ106" s="13" t="s">
        <v>6837</v>
      </c>
      <c r="NR106" s="13"/>
      <c r="NS106" s="13" t="s">
        <v>6838</v>
      </c>
      <c r="NT106" s="13"/>
      <c r="NU106" s="13" t="s">
        <v>6839</v>
      </c>
      <c r="NV106" s="13" t="s">
        <v>6840</v>
      </c>
      <c r="NW106" s="13"/>
      <c r="NX106" s="13" t="s">
        <v>472</v>
      </c>
      <c r="NY106" s="13" t="s">
        <v>428</v>
      </c>
      <c r="NZ106" s="11" t="s">
        <v>6841</v>
      </c>
      <c r="OA106" s="13"/>
      <c r="OB106" s="13"/>
      <c r="OC106" s="13" t="s">
        <v>6842</v>
      </c>
      <c r="OD106" s="13"/>
      <c r="OE106" s="13"/>
      <c r="OF106" s="13" t="s">
        <v>6843</v>
      </c>
      <c r="OG106" s="13"/>
      <c r="OH106" s="13"/>
      <c r="OJ106" s="13" t="s">
        <v>6844</v>
      </c>
      <c r="OK106" s="13"/>
      <c r="OL106" s="13"/>
      <c r="OM106" s="13"/>
    </row>
    <row r="107" customFormat="false" ht="14.25" hidden="false" customHeight="true" outlineLevel="0" collapsed="false">
      <c r="A107" s="11" t="s">
        <v>6845</v>
      </c>
      <c r="B107" s="13" t="s">
        <v>360</v>
      </c>
      <c r="C107" s="13" t="s">
        <v>6846</v>
      </c>
      <c r="D107" s="13" t="s">
        <v>516</v>
      </c>
      <c r="E107" s="13" t="s">
        <v>6847</v>
      </c>
      <c r="F107" s="13" t="s">
        <v>360</v>
      </c>
      <c r="G107" s="13"/>
      <c r="H107" s="13"/>
      <c r="I107" s="13"/>
      <c r="J107" s="13"/>
      <c r="K107" s="13"/>
      <c r="L107" s="13"/>
      <c r="M107" s="13"/>
      <c r="N107" s="13"/>
      <c r="O107" s="13"/>
      <c r="P107" s="13"/>
      <c r="R107" s="13" t="s">
        <v>370</v>
      </c>
      <c r="S107" s="13"/>
      <c r="T107" s="13" t="s">
        <v>6848</v>
      </c>
      <c r="U107" s="13" t="s">
        <v>6849</v>
      </c>
      <c r="V107" s="13" t="s">
        <v>6850</v>
      </c>
      <c r="W107" s="13" t="s">
        <v>6851</v>
      </c>
      <c r="X107" s="11" t="s">
        <v>6852</v>
      </c>
      <c r="Y107" s="13" t="s">
        <v>6853</v>
      </c>
      <c r="Z107" s="11" t="s">
        <v>6854</v>
      </c>
      <c r="AA107" s="13"/>
      <c r="AB107" s="13" t="s">
        <v>798</v>
      </c>
      <c r="AC107" s="13" t="s">
        <v>6855</v>
      </c>
      <c r="AD107" s="11" t="s">
        <v>6856</v>
      </c>
      <c r="AE107" s="13" t="s">
        <v>6857</v>
      </c>
      <c r="AF107" s="11" t="s">
        <v>6858</v>
      </c>
      <c r="AG107" s="11" t="s">
        <v>6859</v>
      </c>
      <c r="AH107" s="13"/>
      <c r="AI107" s="11" t="s">
        <v>6860</v>
      </c>
      <c r="AJ107" s="11" t="s">
        <v>6861</v>
      </c>
      <c r="AK107" s="11" t="s">
        <v>1280</v>
      </c>
      <c r="AL107" s="13" t="s">
        <v>438</v>
      </c>
      <c r="AM107" s="11" t="s">
        <v>6862</v>
      </c>
      <c r="AN107" s="13" t="s">
        <v>6863</v>
      </c>
      <c r="AO107" s="11" t="s">
        <v>6864</v>
      </c>
      <c r="AP107" s="13" t="s">
        <v>6865</v>
      </c>
      <c r="AQ107" s="13" t="s">
        <v>6866</v>
      </c>
      <c r="AR107" s="13"/>
      <c r="AS107" s="13" t="s">
        <v>6867</v>
      </c>
      <c r="AT107" s="11" t="s">
        <v>6868</v>
      </c>
      <c r="AU107" s="11" t="s">
        <v>6869</v>
      </c>
      <c r="AV107" s="13"/>
      <c r="AW107" s="13"/>
      <c r="AX107" s="13" t="s">
        <v>6870</v>
      </c>
      <c r="AY107" s="13" t="s">
        <v>377</v>
      </c>
      <c r="AZ107" s="13" t="s">
        <v>527</v>
      </c>
      <c r="BA107" s="11" t="s">
        <v>6871</v>
      </c>
      <c r="BB107" s="11" t="s">
        <v>6872</v>
      </c>
      <c r="BD107" s="13" t="s">
        <v>6873</v>
      </c>
      <c r="BE107" s="13" t="s">
        <v>6874</v>
      </c>
      <c r="BF107" s="13"/>
      <c r="BG107" s="13" t="s">
        <v>6875</v>
      </c>
      <c r="BH107" s="13" t="s">
        <v>6876</v>
      </c>
      <c r="BI107" s="13"/>
      <c r="BJ107" s="13" t="s">
        <v>2541</v>
      </c>
      <c r="BK107" s="13" t="s">
        <v>531</v>
      </c>
      <c r="BL107" s="13"/>
      <c r="BM107" s="13"/>
      <c r="BN107" s="13"/>
      <c r="BO107" s="13"/>
      <c r="BP107" s="13"/>
      <c r="BQ107" s="13" t="s">
        <v>360</v>
      </c>
      <c r="BR107" s="13" t="s">
        <v>360</v>
      </c>
      <c r="BS107" s="13"/>
      <c r="BT107" s="13"/>
      <c r="BU107" s="13" t="s">
        <v>6877</v>
      </c>
      <c r="BV107" s="13" t="s">
        <v>1039</v>
      </c>
      <c r="BW107" s="13" t="s">
        <v>360</v>
      </c>
      <c r="BX107" s="13"/>
      <c r="BY107" s="13" t="s">
        <v>472</v>
      </c>
      <c r="BZ107" s="13"/>
      <c r="CA107" s="13"/>
      <c r="CB107" s="13"/>
      <c r="CC107" s="13"/>
      <c r="CD107" s="13" t="s">
        <v>409</v>
      </c>
      <c r="CE107" s="13"/>
      <c r="CF107" s="13" t="s">
        <v>77</v>
      </c>
      <c r="CG107" s="13"/>
      <c r="CH107" s="13"/>
      <c r="CI107" s="13"/>
      <c r="CJ107" s="13"/>
      <c r="CK107" s="13"/>
      <c r="CL107" s="13"/>
      <c r="CM107" s="13" t="s">
        <v>1162</v>
      </c>
      <c r="CN107" s="13" t="s">
        <v>516</v>
      </c>
      <c r="CO107" s="13"/>
      <c r="CP107" s="13"/>
      <c r="CQ107" s="13"/>
      <c r="CR107" s="13"/>
      <c r="CS107" s="13"/>
      <c r="CT107" s="13"/>
      <c r="CU107" s="13"/>
      <c r="CV107" s="13"/>
      <c r="CW107" s="13"/>
      <c r="CY107" s="13" t="s">
        <v>6878</v>
      </c>
      <c r="CZ107" s="13"/>
      <c r="DA107" s="13"/>
      <c r="DB107" s="13" t="s">
        <v>6879</v>
      </c>
      <c r="DC107" s="13" t="s">
        <v>6880</v>
      </c>
      <c r="DD107" s="13" t="s">
        <v>6881</v>
      </c>
      <c r="DE107" s="13"/>
      <c r="DF107" s="13"/>
      <c r="DG107" s="13"/>
      <c r="DH107" s="13" t="s">
        <v>409</v>
      </c>
      <c r="DI107" s="13"/>
      <c r="DJ107" s="13" t="s">
        <v>742</v>
      </c>
      <c r="DK107" s="13" t="s">
        <v>942</v>
      </c>
      <c r="DL107" s="13" t="s">
        <v>2910</v>
      </c>
      <c r="DM107" s="13"/>
      <c r="DN107" s="13"/>
      <c r="DO107" s="13"/>
      <c r="DP107" s="13"/>
      <c r="DQ107" s="13"/>
      <c r="DR107" s="13"/>
      <c r="DS107" s="13"/>
      <c r="DT107" s="13"/>
      <c r="DU107" s="13"/>
      <c r="DV107" s="13"/>
      <c r="DW107" s="13"/>
      <c r="DX107" s="13"/>
      <c r="DY107" s="13"/>
      <c r="DZ107" s="13" t="s">
        <v>6882</v>
      </c>
      <c r="EA107" s="13"/>
      <c r="EB107" s="13"/>
      <c r="EC107" s="13"/>
      <c r="ED107" s="13"/>
      <c r="EE107" s="13"/>
      <c r="EF107" s="13"/>
      <c r="EG107" s="13"/>
      <c r="EH107" s="13"/>
      <c r="EI107" s="13"/>
      <c r="EJ107" s="13"/>
      <c r="EK107" s="13"/>
      <c r="EL107" s="13"/>
      <c r="EM107" s="13" t="s">
        <v>803</v>
      </c>
      <c r="EN107" s="13" t="s">
        <v>450</v>
      </c>
      <c r="EO107" s="11" t="s">
        <v>6883</v>
      </c>
      <c r="EP107" s="13"/>
      <c r="EQ107" s="13"/>
      <c r="ER107" s="13"/>
      <c r="ES107" s="13" t="s">
        <v>6884</v>
      </c>
      <c r="ET107" s="13" t="s">
        <v>6885</v>
      </c>
      <c r="EU107" s="13" t="s">
        <v>897</v>
      </c>
      <c r="EV107" s="13"/>
      <c r="EW107" s="13"/>
      <c r="EX107" s="13" t="s">
        <v>6886</v>
      </c>
      <c r="EY107" s="13" t="s">
        <v>6887</v>
      </c>
      <c r="EZ107" s="13" t="s">
        <v>6888</v>
      </c>
      <c r="FA107" s="13"/>
      <c r="FB107" s="13"/>
      <c r="FC107" s="13" t="s">
        <v>6889</v>
      </c>
      <c r="FD107" s="11" t="s">
        <v>6890</v>
      </c>
      <c r="FE107" s="11" t="s">
        <v>6891</v>
      </c>
      <c r="FF107" s="13" t="s">
        <v>112</v>
      </c>
      <c r="FG107" s="13"/>
      <c r="FH107" s="13" t="s">
        <v>403</v>
      </c>
      <c r="FJ107" s="13"/>
      <c r="FK107" s="13"/>
      <c r="FL107" s="13" t="s">
        <v>1069</v>
      </c>
      <c r="FM107" s="11" t="s">
        <v>6892</v>
      </c>
      <c r="FN107" s="13"/>
      <c r="FO107" s="13" t="s">
        <v>468</v>
      </c>
      <c r="FP107" s="13" t="s">
        <v>897</v>
      </c>
      <c r="FQ107" s="13"/>
      <c r="FR107" s="13"/>
      <c r="FS107" s="13"/>
      <c r="FT107" s="11" t="s">
        <v>1033</v>
      </c>
      <c r="FU107" s="13"/>
      <c r="FV107" s="13"/>
      <c r="FW107" s="13"/>
      <c r="FX107" s="13" t="s">
        <v>77</v>
      </c>
      <c r="FY107" s="13"/>
      <c r="FZ107" s="13"/>
      <c r="GA107" s="13" t="s">
        <v>614</v>
      </c>
      <c r="GB107" s="13"/>
      <c r="GC107" s="13"/>
      <c r="GD107" s="13"/>
      <c r="GE107" s="13"/>
      <c r="GF107" s="13"/>
      <c r="GG107" s="13"/>
      <c r="GH107" s="13" t="s">
        <v>3015</v>
      </c>
      <c r="GI107" s="13"/>
      <c r="GJ107" s="13"/>
      <c r="GK107" s="13"/>
      <c r="GL107" s="13" t="s">
        <v>407</v>
      </c>
      <c r="GM107" s="13" t="s">
        <v>6893</v>
      </c>
      <c r="GN107" s="13"/>
      <c r="GO107" s="13"/>
      <c r="GP107" s="13" t="s">
        <v>408</v>
      </c>
      <c r="GQ107" s="13" t="s">
        <v>6894</v>
      </c>
      <c r="GR107" s="13"/>
      <c r="GS107" s="13" t="s">
        <v>6895</v>
      </c>
      <c r="GT107" s="13"/>
      <c r="GU107" s="13"/>
      <c r="GV107" s="13" t="s">
        <v>6896</v>
      </c>
      <c r="GW107" s="13" t="s">
        <v>6897</v>
      </c>
      <c r="GX107" s="13"/>
      <c r="GY107" s="13"/>
      <c r="GZ107" s="11" t="s">
        <v>6898</v>
      </c>
      <c r="HA107" s="13"/>
      <c r="HB107" s="13"/>
      <c r="HC107" s="13"/>
      <c r="HD107" s="13"/>
      <c r="HE107" s="13"/>
      <c r="HF107" s="13"/>
      <c r="HG107" s="13" t="s">
        <v>6899</v>
      </c>
      <c r="HH107" s="13" t="s">
        <v>6900</v>
      </c>
      <c r="HI107" s="13"/>
      <c r="HJ107" s="13"/>
      <c r="HK107" s="13"/>
      <c r="HL107" s="13"/>
      <c r="HM107" s="13"/>
      <c r="HN107" s="13"/>
      <c r="HO107" s="13"/>
      <c r="HP107" s="13"/>
      <c r="HQ107" s="13"/>
      <c r="HS107" s="13"/>
      <c r="HT107" s="13"/>
      <c r="HU107" s="13"/>
      <c r="HV107" s="13"/>
      <c r="HW107" s="13" t="s">
        <v>412</v>
      </c>
      <c r="HX107" s="13" t="s">
        <v>600</v>
      </c>
      <c r="HY107" s="13"/>
      <c r="HZ107" s="13"/>
      <c r="IA107" s="13"/>
      <c r="IB107" s="13"/>
      <c r="IC107" s="13"/>
      <c r="ID107" s="13"/>
      <c r="IE107" s="13"/>
      <c r="IF107" s="13"/>
      <c r="IG107" s="13"/>
      <c r="IH107" s="13"/>
      <c r="II107" s="13"/>
      <c r="IJ107" s="13"/>
      <c r="IK107" s="13"/>
      <c r="IL107" s="13"/>
      <c r="IM107" s="13"/>
      <c r="IN107" s="13"/>
      <c r="IO107" s="13" t="s">
        <v>79</v>
      </c>
      <c r="IP107" s="13"/>
      <c r="IQ107" s="13"/>
      <c r="IR107" s="13"/>
      <c r="IS107" s="13"/>
      <c r="IT107" s="13" t="s">
        <v>414</v>
      </c>
      <c r="IU107" s="13"/>
      <c r="IV107" s="13"/>
      <c r="IW107" s="13"/>
      <c r="IX107" s="13" t="s">
        <v>409</v>
      </c>
      <c r="IY107" s="13"/>
      <c r="IZ107" s="13"/>
      <c r="JA107" s="13"/>
      <c r="JB107" s="13"/>
      <c r="JC107" s="13"/>
      <c r="JD107" s="13"/>
      <c r="JE107" s="13"/>
      <c r="JF107" s="13"/>
      <c r="JG107" s="13"/>
      <c r="JH107" s="13"/>
      <c r="JI107" s="13"/>
      <c r="JJ107" s="13"/>
      <c r="JK107" s="13"/>
      <c r="JL107" s="13"/>
      <c r="JM107" s="13"/>
      <c r="JN107" s="13"/>
      <c r="JO107" s="13"/>
      <c r="JP107" s="13"/>
      <c r="JQ107" s="13"/>
      <c r="JR107" s="13"/>
      <c r="JS107" s="13"/>
      <c r="JT107" s="13"/>
      <c r="JU107" s="13" t="s">
        <v>6901</v>
      </c>
      <c r="JV107" s="13"/>
      <c r="JW107" s="13" t="s">
        <v>516</v>
      </c>
      <c r="JX107" s="13"/>
      <c r="JY107" s="13"/>
      <c r="JZ107" s="13" t="s">
        <v>78</v>
      </c>
      <c r="KA107" s="13"/>
      <c r="KB107" s="13" t="s">
        <v>6902</v>
      </c>
      <c r="KC107" s="13"/>
      <c r="KD107" s="13" t="s">
        <v>2789</v>
      </c>
      <c r="KE107" s="13"/>
      <c r="KF107" s="13" t="s">
        <v>833</v>
      </c>
      <c r="KG107" s="13"/>
      <c r="KH107" s="13" t="s">
        <v>6903</v>
      </c>
      <c r="KI107" s="13"/>
      <c r="KJ107" s="13"/>
      <c r="KK107" s="13"/>
      <c r="KL107" s="13"/>
      <c r="KM107" s="13"/>
      <c r="KN107" s="13"/>
      <c r="KO107" s="13"/>
      <c r="KP107" s="13"/>
      <c r="KQ107" s="13"/>
      <c r="KR107" s="13"/>
      <c r="KS107" s="13"/>
      <c r="KT107" s="13"/>
      <c r="KU107" s="13"/>
      <c r="KV107" s="13" t="s">
        <v>626</v>
      </c>
      <c r="KW107" s="13"/>
      <c r="KX107" s="13" t="s">
        <v>1539</v>
      </c>
      <c r="KY107" s="13"/>
      <c r="KZ107" s="13"/>
      <c r="LA107" s="13"/>
      <c r="LB107" s="13" t="s">
        <v>4483</v>
      </c>
      <c r="LC107" s="13"/>
      <c r="LD107" s="13" t="s">
        <v>6904</v>
      </c>
      <c r="LE107" s="13"/>
      <c r="LF107" s="13"/>
      <c r="LG107" s="13"/>
      <c r="LH107" s="13" t="s">
        <v>6905</v>
      </c>
      <c r="LI107" s="13"/>
      <c r="LJ107" s="13"/>
      <c r="LK107" s="13"/>
      <c r="LL107" s="13"/>
      <c r="LM107" s="13" t="s">
        <v>472</v>
      </c>
      <c r="LN107" s="13" t="s">
        <v>3846</v>
      </c>
      <c r="LO107" s="13" t="s">
        <v>6906</v>
      </c>
      <c r="LP107" s="13" t="s">
        <v>6907</v>
      </c>
      <c r="LQ107" s="13" t="s">
        <v>6908</v>
      </c>
      <c r="LR107" s="13"/>
      <c r="LS107" s="13"/>
      <c r="LT107" s="13"/>
      <c r="LU107" s="13"/>
      <c r="LV107" s="13"/>
      <c r="LW107" s="13"/>
      <c r="LX107" s="13" t="s">
        <v>6909</v>
      </c>
      <c r="LY107" s="13"/>
      <c r="LZ107" s="13" t="s">
        <v>6910</v>
      </c>
      <c r="MA107" s="13" t="s">
        <v>1751</v>
      </c>
      <c r="MB107" s="13"/>
      <c r="MC107" s="13" t="s">
        <v>6911</v>
      </c>
      <c r="MD107" s="13" t="s">
        <v>858</v>
      </c>
      <c r="ME107" s="11" t="s">
        <v>6912</v>
      </c>
      <c r="MF107" s="13" t="s">
        <v>6913</v>
      </c>
      <c r="MH107" s="13" t="s">
        <v>6914</v>
      </c>
      <c r="MI107" s="13"/>
      <c r="MJ107" s="13" t="s">
        <v>6915</v>
      </c>
      <c r="MK107" s="12" t="s">
        <v>6916</v>
      </c>
      <c r="ML107" s="13" t="s">
        <v>858</v>
      </c>
      <c r="MM107" s="13" t="s">
        <v>6917</v>
      </c>
      <c r="MN107" s="13"/>
      <c r="MO107" s="13" t="s">
        <v>3031</v>
      </c>
      <c r="MP107" s="13" t="s">
        <v>6918</v>
      </c>
      <c r="MQ107" s="13"/>
      <c r="MR107" s="11" t="s">
        <v>6919</v>
      </c>
      <c r="MS107" s="13" t="s">
        <v>553</v>
      </c>
      <c r="MT107" s="13" t="s">
        <v>858</v>
      </c>
      <c r="MU107" s="13" t="s">
        <v>716</v>
      </c>
      <c r="MV107" s="13"/>
      <c r="MW107" s="13" t="s">
        <v>534</v>
      </c>
      <c r="MX107" s="13" t="s">
        <v>6920</v>
      </c>
      <c r="MY107" s="13" t="s">
        <v>1212</v>
      </c>
      <c r="MZ107" s="13"/>
      <c r="NA107" s="13" t="s">
        <v>553</v>
      </c>
      <c r="NB107" s="13"/>
      <c r="NC107" s="13" t="s">
        <v>6921</v>
      </c>
      <c r="ND107" s="13"/>
      <c r="NE107" s="13" t="s">
        <v>6922</v>
      </c>
      <c r="NF107" s="13" t="s">
        <v>516</v>
      </c>
      <c r="NG107" s="13" t="s">
        <v>472</v>
      </c>
      <c r="NH107" s="13" t="s">
        <v>599</v>
      </c>
      <c r="NI107" s="11" t="s">
        <v>6923</v>
      </c>
      <c r="NJ107" s="11" t="s">
        <v>6924</v>
      </c>
      <c r="NK107" s="13" t="s">
        <v>6925</v>
      </c>
      <c r="NL107" s="13" t="s">
        <v>6926</v>
      </c>
      <c r="NM107" s="13"/>
      <c r="NN107" s="13"/>
      <c r="NO107" s="13"/>
      <c r="NP107" s="13" t="s">
        <v>408</v>
      </c>
      <c r="NQ107" s="13" t="s">
        <v>6927</v>
      </c>
      <c r="NR107" s="13"/>
      <c r="NS107" s="13"/>
      <c r="NT107" s="13"/>
      <c r="NU107" s="13"/>
      <c r="NV107" s="13" t="s">
        <v>6928</v>
      </c>
      <c r="NW107" s="13"/>
      <c r="NX107" s="13" t="s">
        <v>472</v>
      </c>
      <c r="NY107" s="11" t="s">
        <v>6929</v>
      </c>
      <c r="NZ107" s="11" t="s">
        <v>6930</v>
      </c>
      <c r="OA107" s="13" t="s">
        <v>6931</v>
      </c>
      <c r="OB107" s="13"/>
      <c r="OC107" s="13"/>
      <c r="OD107" s="13" t="s">
        <v>6932</v>
      </c>
      <c r="OE107" s="13" t="s">
        <v>822</v>
      </c>
      <c r="OF107" s="13"/>
      <c r="OG107" s="13"/>
      <c r="OH107" s="13"/>
      <c r="OJ107" s="13"/>
      <c r="OK107" s="13"/>
      <c r="OL107" s="13"/>
      <c r="OM107" s="13"/>
    </row>
    <row r="108" customFormat="false" ht="14.25" hidden="false" customHeight="true" outlineLevel="0" collapsed="false">
      <c r="A108" s="11" t="s">
        <v>6933</v>
      </c>
      <c r="B108" s="13" t="s">
        <v>360</v>
      </c>
      <c r="C108" s="13" t="s">
        <v>6934</v>
      </c>
      <c r="D108" s="13" t="s">
        <v>6935</v>
      </c>
      <c r="E108" s="13" t="s">
        <v>6936</v>
      </c>
      <c r="F108" s="13" t="s">
        <v>6937</v>
      </c>
      <c r="G108" s="13" t="s">
        <v>550</v>
      </c>
      <c r="H108" s="13" t="s">
        <v>6938</v>
      </c>
      <c r="I108" s="13" t="s">
        <v>6939</v>
      </c>
      <c r="J108" s="13" t="s">
        <v>6940</v>
      </c>
      <c r="K108" s="13"/>
      <c r="L108" s="13"/>
      <c r="M108" s="13"/>
      <c r="N108" s="13"/>
      <c r="O108" s="13" t="s">
        <v>6941</v>
      </c>
      <c r="P108" s="13" t="s">
        <v>6942</v>
      </c>
      <c r="R108" s="13" t="s">
        <v>370</v>
      </c>
      <c r="S108" s="13"/>
      <c r="T108" s="13" t="s">
        <v>371</v>
      </c>
      <c r="U108" s="13"/>
      <c r="V108" s="13"/>
      <c r="W108" s="13"/>
      <c r="X108" s="13"/>
      <c r="Y108" s="13"/>
      <c r="Z108" s="13"/>
      <c r="AA108" s="13"/>
      <c r="AB108" s="13"/>
      <c r="AC108" s="13"/>
      <c r="AD108" s="13"/>
      <c r="AE108" s="13" t="s">
        <v>6857</v>
      </c>
      <c r="AF108" s="11" t="s">
        <v>6943</v>
      </c>
      <c r="AG108" s="11" t="s">
        <v>4446</v>
      </c>
      <c r="AH108" s="13"/>
      <c r="AI108" s="13" t="s">
        <v>375</v>
      </c>
      <c r="AJ108" s="13" t="s">
        <v>376</v>
      </c>
      <c r="AK108" s="13" t="s">
        <v>437</v>
      </c>
      <c r="AL108" s="13" t="s">
        <v>1634</v>
      </c>
      <c r="AM108" s="11" t="s">
        <v>6944</v>
      </c>
      <c r="AN108" s="11" t="s">
        <v>6945</v>
      </c>
      <c r="AO108" s="13"/>
      <c r="AP108" s="13"/>
      <c r="AQ108" s="13" t="s">
        <v>6946</v>
      </c>
      <c r="AR108" s="13"/>
      <c r="AS108" s="13" t="s">
        <v>6947</v>
      </c>
      <c r="AT108" s="11" t="s">
        <v>6948</v>
      </c>
      <c r="AU108" s="11" t="s">
        <v>6949</v>
      </c>
      <c r="AV108" s="13"/>
      <c r="AW108" s="13" t="s">
        <v>375</v>
      </c>
      <c r="AX108" s="13"/>
      <c r="AY108" s="13" t="s">
        <v>437</v>
      </c>
      <c r="AZ108" s="13" t="s">
        <v>438</v>
      </c>
      <c r="BA108" s="13" t="s">
        <v>6950</v>
      </c>
      <c r="BB108" s="13" t="s">
        <v>1044</v>
      </c>
      <c r="BD108" s="13"/>
      <c r="BE108" s="13"/>
      <c r="BF108" s="13"/>
      <c r="BG108" s="13" t="s">
        <v>6951</v>
      </c>
      <c r="BH108" s="13" t="s">
        <v>546</v>
      </c>
      <c r="BI108" s="13"/>
      <c r="BJ108" s="13"/>
      <c r="BK108" s="13" t="s">
        <v>1435</v>
      </c>
      <c r="BL108" s="13"/>
      <c r="BM108" s="13"/>
      <c r="BN108" s="13"/>
      <c r="BO108" s="13"/>
      <c r="BP108" s="13"/>
      <c r="BQ108" s="13" t="s">
        <v>360</v>
      </c>
      <c r="BR108" s="13" t="s">
        <v>360</v>
      </c>
      <c r="BS108" s="13"/>
      <c r="BT108" s="13"/>
      <c r="BU108" s="13" t="s">
        <v>360</v>
      </c>
      <c r="BV108" s="13" t="s">
        <v>360</v>
      </c>
      <c r="BW108" s="13" t="s">
        <v>360</v>
      </c>
      <c r="BX108" s="13"/>
      <c r="BY108" s="13"/>
      <c r="BZ108" s="13"/>
      <c r="CA108" s="13"/>
      <c r="CB108" s="13"/>
      <c r="CC108" s="13"/>
      <c r="CD108" s="13"/>
      <c r="CE108" s="13"/>
      <c r="CF108" s="13" t="s">
        <v>3632</v>
      </c>
      <c r="CG108" s="13" t="s">
        <v>2910</v>
      </c>
      <c r="CH108" s="13" t="s">
        <v>4453</v>
      </c>
      <c r="CI108" s="13"/>
      <c r="CJ108" s="13"/>
      <c r="CK108" s="13"/>
      <c r="CL108" s="13"/>
      <c r="CM108" s="13"/>
      <c r="CN108" s="13"/>
      <c r="CO108" s="13"/>
      <c r="CP108" s="13"/>
      <c r="CQ108" s="13"/>
      <c r="CR108" s="13"/>
      <c r="CS108" s="13"/>
      <c r="CT108" s="13"/>
      <c r="CU108" s="13"/>
      <c r="CV108" s="13"/>
      <c r="CW108" s="13"/>
      <c r="CY108" s="13"/>
      <c r="CZ108" s="13"/>
      <c r="DA108" s="13"/>
      <c r="DB108" s="13" t="s">
        <v>6952</v>
      </c>
      <c r="DC108" s="13" t="s">
        <v>6953</v>
      </c>
      <c r="DD108" s="13" t="s">
        <v>6954</v>
      </c>
      <c r="DE108" s="13" t="s">
        <v>6955</v>
      </c>
      <c r="DF108" s="13" t="s">
        <v>6956</v>
      </c>
      <c r="DG108" s="13" t="s">
        <v>395</v>
      </c>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1" t="s">
        <v>1899</v>
      </c>
      <c r="EN108" s="13" t="s">
        <v>400</v>
      </c>
      <c r="EO108" s="13" t="s">
        <v>6957</v>
      </c>
      <c r="EP108" s="13"/>
      <c r="EQ108" s="13"/>
      <c r="ER108" s="13"/>
      <c r="ES108" s="11" t="s">
        <v>6958</v>
      </c>
      <c r="ET108" s="13"/>
      <c r="EU108" s="13"/>
      <c r="EV108" s="13"/>
      <c r="EW108" s="13"/>
      <c r="EX108" s="13"/>
      <c r="EY108" s="13"/>
      <c r="EZ108" s="13"/>
      <c r="FA108" s="13"/>
      <c r="FB108" s="13"/>
      <c r="FC108" s="13"/>
      <c r="FD108" s="13"/>
      <c r="FE108" s="13"/>
      <c r="FF108" s="13" t="s">
        <v>112</v>
      </c>
      <c r="FG108" s="13"/>
      <c r="FH108" s="11" t="s">
        <v>6959</v>
      </c>
      <c r="FJ108" s="11" t="s">
        <v>6960</v>
      </c>
      <c r="FK108" s="13"/>
      <c r="FL108" s="13"/>
      <c r="FM108" s="13" t="s">
        <v>6961</v>
      </c>
      <c r="FN108" s="13"/>
      <c r="FO108" s="13"/>
      <c r="FP108" s="13"/>
      <c r="FQ108" s="13" t="s">
        <v>6962</v>
      </c>
      <c r="FR108" s="13"/>
      <c r="FS108" s="13"/>
      <c r="FT108" s="13"/>
      <c r="FU108" s="11" t="s">
        <v>6963</v>
      </c>
      <c r="FV108" s="13"/>
      <c r="FW108" s="13"/>
      <c r="FX108" s="13" t="s">
        <v>77</v>
      </c>
      <c r="FY108" s="13" t="s">
        <v>1366</v>
      </c>
      <c r="FZ108" s="13"/>
      <c r="GA108" s="11" t="s">
        <v>6964</v>
      </c>
      <c r="GB108" s="13" t="s">
        <v>6965</v>
      </c>
      <c r="GC108" s="13"/>
      <c r="GD108" s="13"/>
      <c r="GE108" s="13" t="s">
        <v>516</v>
      </c>
      <c r="GF108" s="13"/>
      <c r="GG108" s="13"/>
      <c r="GH108" s="13" t="s">
        <v>6966</v>
      </c>
      <c r="GI108" s="13"/>
      <c r="GJ108" s="13"/>
      <c r="GK108" s="13" t="s">
        <v>6967</v>
      </c>
      <c r="GL108" s="13" t="s">
        <v>407</v>
      </c>
      <c r="GM108" s="13" t="s">
        <v>1019</v>
      </c>
      <c r="GN108" s="13"/>
      <c r="GO108" s="13"/>
      <c r="GP108" s="13" t="s">
        <v>408</v>
      </c>
      <c r="GQ108" s="13"/>
      <c r="GR108" s="13"/>
      <c r="GS108" s="13" t="s">
        <v>6968</v>
      </c>
      <c r="GT108" s="13"/>
      <c r="GU108" s="13"/>
      <c r="GV108" s="13" t="s">
        <v>1892</v>
      </c>
      <c r="GW108" s="13"/>
      <c r="GX108" s="13" t="s">
        <v>6969</v>
      </c>
      <c r="GY108" s="13"/>
      <c r="GZ108" s="11" t="s">
        <v>6970</v>
      </c>
      <c r="HA108" s="13" t="s">
        <v>6971</v>
      </c>
      <c r="HB108" s="13"/>
      <c r="HC108" s="11" t="s">
        <v>6972</v>
      </c>
      <c r="HD108" s="13"/>
      <c r="HE108" s="13" t="s">
        <v>6973</v>
      </c>
      <c r="HF108" s="13" t="s">
        <v>634</v>
      </c>
      <c r="HG108" s="13" t="s">
        <v>6974</v>
      </c>
      <c r="HH108" s="13" t="s">
        <v>2042</v>
      </c>
      <c r="HI108" s="13"/>
      <c r="HJ108" s="13"/>
      <c r="HK108" s="13"/>
      <c r="HL108" s="13"/>
      <c r="HM108" s="13"/>
      <c r="HN108" s="13"/>
      <c r="HO108" s="13"/>
      <c r="HP108" s="13"/>
      <c r="HQ108" s="13"/>
      <c r="HS108" s="13"/>
      <c r="HT108" s="13" t="s">
        <v>6975</v>
      </c>
      <c r="HU108" s="13"/>
      <c r="HV108" s="13"/>
      <c r="HW108" s="13" t="s">
        <v>412</v>
      </c>
      <c r="HX108" s="13"/>
      <c r="HY108" s="13"/>
      <c r="HZ108" s="13"/>
      <c r="IA108" s="13"/>
      <c r="IB108" s="13"/>
      <c r="IC108" s="13"/>
      <c r="ID108" s="13"/>
      <c r="IE108" s="13"/>
      <c r="IF108" s="13"/>
      <c r="IG108" s="13" t="s">
        <v>623</v>
      </c>
      <c r="IH108" s="13"/>
      <c r="II108" s="13"/>
      <c r="IJ108" s="13"/>
      <c r="IK108" s="13"/>
      <c r="IL108" s="13"/>
      <c r="IM108" s="13"/>
      <c r="IN108" s="13"/>
      <c r="IO108" s="13" t="s">
        <v>79</v>
      </c>
      <c r="IP108" s="13"/>
      <c r="IQ108" s="13"/>
      <c r="IR108" s="13"/>
      <c r="IS108" s="13"/>
      <c r="IT108" s="13" t="s">
        <v>414</v>
      </c>
      <c r="IU108" s="13"/>
      <c r="IV108" s="13"/>
      <c r="IW108" s="13"/>
      <c r="IX108" s="13"/>
      <c r="IY108" s="13"/>
      <c r="IZ108" s="13"/>
      <c r="JA108" s="13"/>
      <c r="JB108" s="13"/>
      <c r="JC108" s="13"/>
      <c r="JD108" s="13"/>
      <c r="JE108" s="13"/>
      <c r="JF108" s="13"/>
      <c r="JG108" s="13"/>
      <c r="JH108" s="13"/>
      <c r="JI108" s="13"/>
      <c r="JJ108" s="13"/>
      <c r="JK108" s="13"/>
      <c r="JL108" s="13"/>
      <c r="JM108" s="13"/>
      <c r="JN108" s="13"/>
      <c r="JO108" s="13"/>
      <c r="JP108" s="13"/>
      <c r="JQ108" s="13"/>
      <c r="JR108" s="13"/>
      <c r="JS108" s="13"/>
      <c r="JT108" s="13"/>
      <c r="JU108" s="13"/>
      <c r="JV108" s="13"/>
      <c r="JW108" s="13" t="s">
        <v>6365</v>
      </c>
      <c r="JX108" s="13"/>
      <c r="JY108" s="13"/>
      <c r="JZ108" s="11" t="s">
        <v>6976</v>
      </c>
      <c r="KA108" s="13"/>
      <c r="KB108" s="13"/>
      <c r="KC108" s="13"/>
      <c r="KD108" s="13"/>
      <c r="KE108" s="13"/>
      <c r="KF108" s="12" t="s">
        <v>6977</v>
      </c>
      <c r="KG108" s="13"/>
      <c r="KH108" s="13"/>
      <c r="KI108" s="13"/>
      <c r="KJ108" s="13"/>
      <c r="KK108" s="13"/>
      <c r="KL108" s="13" t="s">
        <v>6978</v>
      </c>
      <c r="KM108" s="13"/>
      <c r="KN108" s="13" t="s">
        <v>6979</v>
      </c>
      <c r="KO108" s="13"/>
      <c r="KP108" s="13"/>
      <c r="KQ108" s="13"/>
      <c r="KR108" s="13"/>
      <c r="KS108" s="13"/>
      <c r="KT108" s="13" t="s">
        <v>6701</v>
      </c>
      <c r="KU108" s="13"/>
      <c r="KV108" s="13"/>
      <c r="KW108" s="13"/>
      <c r="KX108" s="13"/>
      <c r="KY108" s="13"/>
      <c r="KZ108" s="13"/>
      <c r="LA108" s="13"/>
      <c r="LB108" s="13" t="s">
        <v>2151</v>
      </c>
      <c r="LC108" s="13"/>
      <c r="LD108" s="13"/>
      <c r="LE108" s="13"/>
      <c r="LF108" s="13"/>
      <c r="LG108" s="13"/>
      <c r="LH108" s="13" t="s">
        <v>6980</v>
      </c>
      <c r="LI108" s="13"/>
      <c r="LJ108" s="13"/>
      <c r="LK108" s="13"/>
      <c r="LL108" s="13"/>
      <c r="LM108" s="13"/>
      <c r="LN108" s="13" t="s">
        <v>6981</v>
      </c>
      <c r="LO108" s="13"/>
      <c r="LP108" s="13"/>
      <c r="LQ108" s="13" t="s">
        <v>6982</v>
      </c>
      <c r="LR108" s="13" t="s">
        <v>6983</v>
      </c>
      <c r="LS108" s="13" t="s">
        <v>6984</v>
      </c>
      <c r="LT108" s="13" t="s">
        <v>6985</v>
      </c>
      <c r="LU108" s="13" t="s">
        <v>447</v>
      </c>
      <c r="LV108" s="13"/>
      <c r="LW108" s="13"/>
      <c r="LX108" s="13"/>
      <c r="LY108" s="13"/>
      <c r="LZ108" s="13" t="s">
        <v>2044</v>
      </c>
      <c r="MA108" s="13"/>
      <c r="MB108" s="13"/>
      <c r="MC108" s="13"/>
      <c r="MD108" s="13" t="s">
        <v>6986</v>
      </c>
      <c r="ME108" s="13" t="n">
        <f aca="false">6518</f>
        <v>6518</v>
      </c>
      <c r="MF108" s="13"/>
      <c r="MH108" s="13"/>
      <c r="MI108" s="13"/>
      <c r="MJ108" s="13"/>
      <c r="MK108" s="13" t="s">
        <v>6987</v>
      </c>
      <c r="ML108" s="13" t="s">
        <v>6988</v>
      </c>
      <c r="MM108" s="13" t="s">
        <v>6989</v>
      </c>
      <c r="MN108" s="13"/>
      <c r="MO108" s="13"/>
      <c r="MP108" s="13" t="s">
        <v>6990</v>
      </c>
      <c r="MQ108" s="13"/>
      <c r="MR108" s="13" t="s">
        <v>681</v>
      </c>
      <c r="MS108" s="13"/>
      <c r="MT108" s="13" t="s">
        <v>6991</v>
      </c>
      <c r="MU108" s="13"/>
      <c r="MV108" s="13"/>
      <c r="MW108" s="13"/>
      <c r="MX108" s="13"/>
      <c r="MY108" s="13"/>
      <c r="MZ108" s="13"/>
      <c r="NA108" s="13"/>
      <c r="NB108" s="13"/>
      <c r="NC108" s="13"/>
      <c r="ND108" s="13"/>
      <c r="NE108" s="13" t="s">
        <v>6657</v>
      </c>
      <c r="NF108" s="13"/>
      <c r="NG108" s="13"/>
      <c r="NH108" s="13"/>
      <c r="NI108" s="13"/>
      <c r="NJ108" s="13" t="s">
        <v>407</v>
      </c>
      <c r="NK108" s="13" t="s">
        <v>6992</v>
      </c>
      <c r="NL108" s="13"/>
      <c r="NM108" s="13"/>
      <c r="NN108" s="13"/>
      <c r="NO108" s="13"/>
      <c r="NP108" s="11" t="s">
        <v>5187</v>
      </c>
      <c r="NQ108" s="13" t="s">
        <v>6993</v>
      </c>
      <c r="NR108" s="13"/>
      <c r="NS108" s="13"/>
      <c r="NT108" s="13"/>
      <c r="NU108" s="13"/>
      <c r="NV108" s="13"/>
      <c r="NW108" s="13" t="s">
        <v>6994</v>
      </c>
      <c r="NX108" s="11" t="s">
        <v>6995</v>
      </c>
      <c r="NY108" s="13" t="s">
        <v>428</v>
      </c>
      <c r="NZ108" s="13" t="s">
        <v>429</v>
      </c>
      <c r="OA108" s="13"/>
      <c r="OB108" s="13"/>
      <c r="OC108" s="13"/>
      <c r="OD108" s="13"/>
      <c r="OE108" s="13"/>
      <c r="OF108" s="13"/>
      <c r="OG108" s="13"/>
      <c r="OH108" s="13"/>
      <c r="OJ108" s="13"/>
      <c r="OK108" s="13"/>
      <c r="OL108" s="13"/>
      <c r="OM108" s="13"/>
    </row>
    <row r="109" customFormat="false" ht="14.25" hidden="false" customHeight="true" outlineLevel="0" collapsed="false">
      <c r="A109" s="12" t="s">
        <v>6996</v>
      </c>
      <c r="B109" s="13" t="s">
        <v>360</v>
      </c>
      <c r="C109" s="13" t="s">
        <v>6997</v>
      </c>
      <c r="D109" s="13" t="s">
        <v>516</v>
      </c>
      <c r="E109" s="13" t="s">
        <v>6998</v>
      </c>
      <c r="F109" s="13" t="s">
        <v>360</v>
      </c>
      <c r="G109" s="13"/>
      <c r="H109" s="13"/>
      <c r="I109" s="13"/>
      <c r="J109" s="13"/>
      <c r="K109" s="13"/>
      <c r="L109" s="13"/>
      <c r="M109" s="13"/>
      <c r="N109" s="13"/>
      <c r="O109" s="13"/>
      <c r="P109" s="13"/>
      <c r="R109" s="13" t="s">
        <v>370</v>
      </c>
      <c r="S109" s="13"/>
      <c r="T109" s="13" t="s">
        <v>371</v>
      </c>
      <c r="U109" s="13"/>
      <c r="V109" s="13"/>
      <c r="W109" s="13"/>
      <c r="X109" s="13"/>
      <c r="Y109" s="13"/>
      <c r="Z109" s="13"/>
      <c r="AA109" s="13"/>
      <c r="AB109" s="13"/>
      <c r="AC109" s="13"/>
      <c r="AD109" s="13"/>
      <c r="AE109" s="11" t="s">
        <v>435</v>
      </c>
      <c r="AF109" s="11" t="s">
        <v>6999</v>
      </c>
      <c r="AG109" s="11" t="s">
        <v>7000</v>
      </c>
      <c r="AH109" s="13"/>
      <c r="AI109" s="13" t="s">
        <v>375</v>
      </c>
      <c r="AJ109" s="13" t="s">
        <v>376</v>
      </c>
      <c r="AK109" s="13" t="s">
        <v>437</v>
      </c>
      <c r="AL109" s="13" t="s">
        <v>7001</v>
      </c>
      <c r="AM109" s="11" t="s">
        <v>7002</v>
      </c>
      <c r="AN109" s="11" t="s">
        <v>7003</v>
      </c>
      <c r="AO109" s="13" t="s">
        <v>3014</v>
      </c>
      <c r="AP109" s="13"/>
      <c r="AQ109" s="11" t="s">
        <v>7004</v>
      </c>
      <c r="AR109" s="13"/>
      <c r="AS109" s="13" t="s">
        <v>7005</v>
      </c>
      <c r="AT109" s="13"/>
      <c r="AU109" s="13"/>
      <c r="AV109" s="13"/>
      <c r="AW109" s="13"/>
      <c r="AX109" s="13"/>
      <c r="AY109" s="13" t="s">
        <v>437</v>
      </c>
      <c r="AZ109" s="13" t="s">
        <v>656</v>
      </c>
      <c r="BA109" s="13"/>
      <c r="BB109" s="13" t="s">
        <v>3075</v>
      </c>
      <c r="BD109" s="13"/>
      <c r="BE109" s="13"/>
      <c r="BF109" s="13"/>
      <c r="BG109" s="13" t="s">
        <v>1837</v>
      </c>
      <c r="BH109" s="13"/>
      <c r="BI109" s="13"/>
      <c r="BJ109" s="13" t="s">
        <v>472</v>
      </c>
      <c r="BK109" s="11" t="s">
        <v>7006</v>
      </c>
      <c r="BL109" s="13"/>
      <c r="BM109" s="13"/>
      <c r="BN109" s="13"/>
      <c r="BO109" s="13"/>
      <c r="BP109" s="13"/>
      <c r="BQ109" s="13" t="s">
        <v>360</v>
      </c>
      <c r="BR109" s="13" t="s">
        <v>360</v>
      </c>
      <c r="BS109" s="13"/>
      <c r="BT109" s="13"/>
      <c r="BU109" s="13" t="s">
        <v>360</v>
      </c>
      <c r="BV109" s="13" t="s">
        <v>360</v>
      </c>
      <c r="BW109" s="13" t="s">
        <v>360</v>
      </c>
      <c r="BX109" s="13"/>
      <c r="BY109" s="13"/>
      <c r="BZ109" s="13"/>
      <c r="CA109" s="13"/>
      <c r="CB109" s="13" t="s">
        <v>598</v>
      </c>
      <c r="CC109" s="13"/>
      <c r="CD109" s="13"/>
      <c r="CE109" s="13" t="s">
        <v>472</v>
      </c>
      <c r="CF109" s="13" t="s">
        <v>77</v>
      </c>
      <c r="CG109" s="13"/>
      <c r="CH109" s="13"/>
      <c r="CI109" s="13"/>
      <c r="CJ109" s="13"/>
      <c r="CK109" s="13"/>
      <c r="CL109" s="13"/>
      <c r="CM109" s="13"/>
      <c r="CN109" s="13"/>
      <c r="CO109" s="13"/>
      <c r="CP109" s="13"/>
      <c r="CQ109" s="13"/>
      <c r="CR109" s="13"/>
      <c r="CS109" s="13" t="s">
        <v>7007</v>
      </c>
      <c r="CT109" s="13"/>
      <c r="CU109" s="13"/>
      <c r="CV109" s="13"/>
      <c r="CW109" s="13"/>
      <c r="CY109" s="13" t="s">
        <v>663</v>
      </c>
      <c r="CZ109" s="13"/>
      <c r="DA109" s="13"/>
      <c r="DB109" s="13" t="s">
        <v>7008</v>
      </c>
      <c r="DC109" s="13" t="s">
        <v>7009</v>
      </c>
      <c r="DD109" s="13" t="s">
        <v>1837</v>
      </c>
      <c r="DE109" s="13"/>
      <c r="DF109" s="13"/>
      <c r="DG109" s="13"/>
      <c r="DH109" s="13"/>
      <c r="DI109" s="13" t="s">
        <v>3820</v>
      </c>
      <c r="DJ109" s="13"/>
      <c r="DK109" s="13" t="s">
        <v>1328</v>
      </c>
      <c r="DL109" s="13"/>
      <c r="DM109" s="13"/>
      <c r="DN109" s="13"/>
      <c r="DO109" s="13"/>
      <c r="DP109" s="13"/>
      <c r="DQ109" s="13"/>
      <c r="DR109" s="13"/>
      <c r="DS109" s="13"/>
      <c r="DT109" s="13"/>
      <c r="DU109" s="13"/>
      <c r="DV109" s="13"/>
      <c r="DW109" s="13"/>
      <c r="DX109" s="13"/>
      <c r="DY109" s="13"/>
      <c r="DZ109" s="13"/>
      <c r="EA109" s="13"/>
      <c r="EB109" s="13"/>
      <c r="EC109" s="13"/>
      <c r="ED109" s="13"/>
      <c r="EE109" s="13"/>
      <c r="EF109" s="13"/>
      <c r="EG109" s="13"/>
      <c r="EH109" s="13"/>
      <c r="EI109" s="13"/>
      <c r="EJ109" s="13"/>
      <c r="EK109" s="13"/>
      <c r="EL109" s="13"/>
      <c r="EM109" s="13" t="s">
        <v>803</v>
      </c>
      <c r="EN109" s="13" t="s">
        <v>400</v>
      </c>
      <c r="EO109" s="13"/>
      <c r="EP109" s="13"/>
      <c r="EQ109" s="13"/>
      <c r="ER109" s="13"/>
      <c r="ES109" s="11" t="s">
        <v>7010</v>
      </c>
      <c r="ET109" s="13"/>
      <c r="EU109" s="13"/>
      <c r="EV109" s="13"/>
      <c r="EW109" s="13"/>
      <c r="EX109" s="13" t="s">
        <v>7011</v>
      </c>
      <c r="EY109" s="13"/>
      <c r="EZ109" s="11" t="s">
        <v>7012</v>
      </c>
      <c r="FA109" s="13" t="s">
        <v>532</v>
      </c>
      <c r="FB109" s="13"/>
      <c r="FC109" s="13"/>
      <c r="FD109" s="13" t="s">
        <v>75</v>
      </c>
      <c r="FE109" s="13" t="s">
        <v>7013</v>
      </c>
      <c r="FF109" s="11" t="s">
        <v>7014</v>
      </c>
      <c r="FG109" s="13"/>
      <c r="FH109" s="13" t="s">
        <v>403</v>
      </c>
      <c r="FJ109" s="13" t="s">
        <v>7015</v>
      </c>
      <c r="FK109" s="13"/>
      <c r="FL109" s="13"/>
      <c r="FM109" s="13"/>
      <c r="FN109" s="13"/>
      <c r="FO109" s="13"/>
      <c r="FP109" s="13"/>
      <c r="FQ109" s="13"/>
      <c r="FR109" s="13"/>
      <c r="FS109" s="13" t="s">
        <v>405</v>
      </c>
      <c r="FT109" s="13"/>
      <c r="FU109" s="13"/>
      <c r="FV109" s="13"/>
      <c r="FW109" s="13"/>
      <c r="FX109" s="13" t="s">
        <v>77</v>
      </c>
      <c r="FY109" s="13"/>
      <c r="FZ109" s="13"/>
      <c r="GA109" s="13" t="s">
        <v>614</v>
      </c>
      <c r="GB109" s="13" t="s">
        <v>860</v>
      </c>
      <c r="GC109" s="13"/>
      <c r="GD109" s="13"/>
      <c r="GE109" s="13"/>
      <c r="GF109" s="13"/>
      <c r="GG109" s="13"/>
      <c r="GH109" s="13"/>
      <c r="GI109" s="13"/>
      <c r="GJ109" s="13"/>
      <c r="GK109" s="13"/>
      <c r="GL109" s="11" t="s">
        <v>7016</v>
      </c>
      <c r="GM109" s="13" t="s">
        <v>3565</v>
      </c>
      <c r="GN109" s="13"/>
      <c r="GO109" s="13"/>
      <c r="GP109" s="13" t="s">
        <v>540</v>
      </c>
      <c r="GQ109" s="13" t="s">
        <v>7017</v>
      </c>
      <c r="GR109" s="13"/>
      <c r="GS109" s="13"/>
      <c r="GT109" s="13"/>
      <c r="GU109" s="13"/>
      <c r="GV109" s="13"/>
      <c r="GW109" s="13"/>
      <c r="GX109" s="13"/>
      <c r="GY109" s="13"/>
      <c r="GZ109" s="13" t="s">
        <v>409</v>
      </c>
      <c r="HA109" s="13"/>
      <c r="HB109" s="13"/>
      <c r="HC109" s="13"/>
      <c r="HD109" s="13"/>
      <c r="HE109" s="13"/>
      <c r="HF109" s="13"/>
      <c r="HG109" s="13"/>
      <c r="HH109" s="11" t="s">
        <v>7018</v>
      </c>
      <c r="HI109" s="13"/>
      <c r="HJ109" s="13"/>
      <c r="HK109" s="13"/>
      <c r="HL109" s="13"/>
      <c r="HM109" s="13"/>
      <c r="HN109" s="13"/>
      <c r="HO109" s="13"/>
      <c r="HP109" s="13"/>
      <c r="HQ109" s="13"/>
      <c r="HS109" s="13"/>
      <c r="HT109" s="13" t="s">
        <v>7019</v>
      </c>
      <c r="HU109" s="13"/>
      <c r="HV109" s="13"/>
      <c r="HW109" s="13" t="s">
        <v>412</v>
      </c>
      <c r="HX109" s="13" t="s">
        <v>7020</v>
      </c>
      <c r="HY109" s="13"/>
      <c r="HZ109" s="13"/>
      <c r="IA109" s="13"/>
      <c r="IB109" s="13"/>
      <c r="IC109" s="13"/>
      <c r="ID109" s="13"/>
      <c r="IE109" s="13"/>
      <c r="IF109" s="13"/>
      <c r="IG109" s="13"/>
      <c r="IH109" s="13"/>
      <c r="II109" s="13"/>
      <c r="IJ109" s="13"/>
      <c r="IK109" s="13"/>
      <c r="IL109" s="13"/>
      <c r="IM109" s="13"/>
      <c r="IN109" s="13"/>
      <c r="IO109" s="13" t="s">
        <v>79</v>
      </c>
      <c r="IP109" s="13"/>
      <c r="IQ109" s="13"/>
      <c r="IR109" s="13"/>
      <c r="IS109" s="13"/>
      <c r="IT109" s="13"/>
      <c r="IU109" s="13"/>
      <c r="IV109" s="13"/>
      <c r="IW109" s="13"/>
      <c r="IX109" s="13"/>
      <c r="IY109" s="13"/>
      <c r="IZ109" s="13"/>
      <c r="JA109" s="13"/>
      <c r="JB109" s="13"/>
      <c r="JC109" s="13"/>
      <c r="JD109" s="13"/>
      <c r="JE109" s="13"/>
      <c r="JF109" s="13"/>
      <c r="JG109" s="13"/>
      <c r="JH109" s="13"/>
      <c r="JI109" s="13"/>
      <c r="JJ109" s="13"/>
      <c r="JK109" s="13"/>
      <c r="JL109" s="13"/>
      <c r="JM109" s="13"/>
      <c r="JN109" s="13"/>
      <c r="JO109" s="13"/>
      <c r="JP109" s="13"/>
      <c r="JQ109" s="13"/>
      <c r="JR109" s="13"/>
      <c r="JS109" s="13"/>
      <c r="JT109" s="13"/>
      <c r="JU109" s="13" t="s">
        <v>2729</v>
      </c>
      <c r="JV109" s="13"/>
      <c r="JW109" s="13"/>
      <c r="JX109" s="13"/>
      <c r="JY109" s="13" t="s">
        <v>516</v>
      </c>
      <c r="JZ109" s="13" t="s">
        <v>78</v>
      </c>
      <c r="KA109" s="13"/>
      <c r="KB109" s="13"/>
      <c r="KC109" s="13"/>
      <c r="KD109" s="13"/>
      <c r="KE109" s="13"/>
      <c r="KF109" s="13"/>
      <c r="KG109" s="13"/>
      <c r="KH109" s="13"/>
      <c r="KI109" s="13"/>
      <c r="KJ109" s="13"/>
      <c r="KK109" s="13"/>
      <c r="KL109" s="13"/>
      <c r="KM109" s="13"/>
      <c r="KN109" s="13"/>
      <c r="KO109" s="13"/>
      <c r="KP109" s="13"/>
      <c r="KQ109" s="13"/>
      <c r="KR109" s="13"/>
      <c r="KS109" s="13"/>
      <c r="KT109" s="13"/>
      <c r="KU109" s="13"/>
      <c r="KV109" s="13"/>
      <c r="KW109" s="13"/>
      <c r="KX109" s="13"/>
      <c r="KY109" s="13"/>
      <c r="KZ109" s="13" t="s">
        <v>1411</v>
      </c>
      <c r="LA109" s="13"/>
      <c r="LB109" s="13"/>
      <c r="LC109" s="13"/>
      <c r="LD109" s="13"/>
      <c r="LE109" s="13"/>
      <c r="LF109" s="13"/>
      <c r="LG109" s="13"/>
      <c r="LH109" s="13"/>
      <c r="LI109" s="13"/>
      <c r="LJ109" s="13"/>
      <c r="LK109" s="13"/>
      <c r="LL109" s="13"/>
      <c r="LM109" s="13"/>
      <c r="LN109" s="13"/>
      <c r="LO109" s="13" t="s">
        <v>553</v>
      </c>
      <c r="LP109" s="13"/>
      <c r="LQ109" s="13"/>
      <c r="LR109" s="13"/>
      <c r="LS109" s="13" t="s">
        <v>1113</v>
      </c>
      <c r="LT109" s="13"/>
      <c r="LU109" s="13"/>
      <c r="LV109" s="13"/>
      <c r="LW109" s="13" t="s">
        <v>472</v>
      </c>
      <c r="LX109" s="13"/>
      <c r="LY109" s="13"/>
      <c r="LZ109" s="13" t="s">
        <v>7021</v>
      </c>
      <c r="MA109" s="13"/>
      <c r="MB109" s="13"/>
      <c r="MC109" s="13"/>
      <c r="MD109" s="13"/>
      <c r="ME109" s="13"/>
      <c r="MF109" s="13" t="s">
        <v>7022</v>
      </c>
      <c r="MH109" s="13" t="s">
        <v>7023</v>
      </c>
      <c r="MI109" s="13"/>
      <c r="MJ109" s="13"/>
      <c r="MK109" s="13"/>
      <c r="ML109" s="13"/>
      <c r="MM109" s="13"/>
      <c r="MN109" s="13"/>
      <c r="MO109" s="13"/>
      <c r="MP109" s="13"/>
      <c r="MQ109" s="13"/>
      <c r="MR109" s="11" t="s">
        <v>7024</v>
      </c>
      <c r="MS109" s="13"/>
      <c r="MT109" s="13"/>
      <c r="MU109" s="13"/>
      <c r="MV109" s="13"/>
      <c r="MW109" s="13"/>
      <c r="MX109" s="13"/>
      <c r="MY109" s="13" t="s">
        <v>858</v>
      </c>
      <c r="MZ109" s="13"/>
      <c r="NA109" s="13"/>
      <c r="NB109" s="13"/>
      <c r="NC109" s="13" t="s">
        <v>553</v>
      </c>
      <c r="ND109" s="13"/>
      <c r="NE109" s="13"/>
      <c r="NF109" s="13" t="s">
        <v>997</v>
      </c>
      <c r="NG109" s="13"/>
      <c r="NH109" s="13"/>
      <c r="NI109" s="13" t="s">
        <v>774</v>
      </c>
      <c r="NJ109" s="13" t="s">
        <v>407</v>
      </c>
      <c r="NK109" s="13" t="s">
        <v>6307</v>
      </c>
      <c r="NL109" s="13"/>
      <c r="NM109" s="13"/>
      <c r="NN109" s="13"/>
      <c r="NO109" s="13"/>
      <c r="NP109" s="13" t="s">
        <v>408</v>
      </c>
      <c r="NQ109" s="13"/>
      <c r="NR109" s="13"/>
      <c r="NS109" s="13"/>
      <c r="NT109" s="13"/>
      <c r="NU109" s="13"/>
      <c r="NV109" s="13"/>
      <c r="NW109" s="13"/>
      <c r="NX109" s="13" t="s">
        <v>472</v>
      </c>
      <c r="NY109" s="13" t="s">
        <v>428</v>
      </c>
      <c r="NZ109" s="13" t="s">
        <v>513</v>
      </c>
      <c r="OA109" s="13"/>
      <c r="OB109" s="13"/>
      <c r="OC109" s="13"/>
      <c r="OD109" s="13"/>
      <c r="OE109" s="13"/>
      <c r="OF109" s="13"/>
      <c r="OG109" s="13"/>
      <c r="OH109" s="13"/>
      <c r="OJ109" s="13"/>
      <c r="OK109" s="13"/>
      <c r="OL109" s="13"/>
      <c r="OM109" s="13"/>
    </row>
    <row r="110" customFormat="false" ht="14.25" hidden="false" customHeight="true" outlineLevel="0" collapsed="false">
      <c r="A110" s="11" t="s">
        <v>7025</v>
      </c>
      <c r="B110" s="13" t="s">
        <v>360</v>
      </c>
      <c r="C110" s="13" t="s">
        <v>7026</v>
      </c>
      <c r="D110" s="13" t="s">
        <v>7027</v>
      </c>
      <c r="E110" s="13" t="s">
        <v>7028</v>
      </c>
      <c r="F110" s="11" t="s">
        <v>7029</v>
      </c>
      <c r="G110" s="13" t="s">
        <v>807</v>
      </c>
      <c r="H110" s="13" t="s">
        <v>7030</v>
      </c>
      <c r="I110" s="13" t="s">
        <v>1264</v>
      </c>
      <c r="J110" s="13" t="s">
        <v>7031</v>
      </c>
      <c r="K110" s="13"/>
      <c r="L110" s="13"/>
      <c r="M110" s="13"/>
      <c r="N110" s="13" t="s">
        <v>7032</v>
      </c>
      <c r="O110" s="13"/>
      <c r="P110" s="13"/>
      <c r="R110" s="13" t="s">
        <v>458</v>
      </c>
      <c r="S110" s="13"/>
      <c r="T110" s="13" t="s">
        <v>7033</v>
      </c>
      <c r="U110" s="13" t="s">
        <v>807</v>
      </c>
      <c r="V110" s="11" t="s">
        <v>7034</v>
      </c>
      <c r="W110" s="13" t="s">
        <v>1284</v>
      </c>
      <c r="X110" s="13" t="s">
        <v>1768</v>
      </c>
      <c r="Y110" s="13"/>
      <c r="Z110" s="13" t="s">
        <v>7035</v>
      </c>
      <c r="AA110" s="13"/>
      <c r="AB110" s="13"/>
      <c r="AC110" s="13"/>
      <c r="AD110" s="13"/>
      <c r="AE110" s="11" t="s">
        <v>372</v>
      </c>
      <c r="AF110" s="11" t="s">
        <v>7036</v>
      </c>
      <c r="AG110" s="11" t="s">
        <v>7037</v>
      </c>
      <c r="AH110" s="13"/>
      <c r="AI110" s="13" t="s">
        <v>375</v>
      </c>
      <c r="AJ110" s="13" t="s">
        <v>376</v>
      </c>
      <c r="AK110" s="13" t="s">
        <v>437</v>
      </c>
      <c r="AL110" s="13" t="s">
        <v>1289</v>
      </c>
      <c r="AM110" s="11" t="s">
        <v>7038</v>
      </c>
      <c r="AN110" s="13" t="s">
        <v>7039</v>
      </c>
      <c r="AO110" s="13"/>
      <c r="AP110" s="13" t="s">
        <v>7040</v>
      </c>
      <c r="AQ110" s="13"/>
      <c r="AR110" s="13"/>
      <c r="AS110" s="13"/>
      <c r="AT110" s="11" t="s">
        <v>7041</v>
      </c>
      <c r="AU110" s="11" t="s">
        <v>7042</v>
      </c>
      <c r="AV110" s="13"/>
      <c r="AW110" s="13" t="s">
        <v>375</v>
      </c>
      <c r="AX110" s="13"/>
      <c r="AY110" s="13" t="s">
        <v>437</v>
      </c>
      <c r="AZ110" s="13" t="s">
        <v>438</v>
      </c>
      <c r="BA110" s="13" t="s">
        <v>7043</v>
      </c>
      <c r="BB110" s="11" t="s">
        <v>7044</v>
      </c>
      <c r="BD110" s="13"/>
      <c r="BE110" s="13"/>
      <c r="BF110" s="13"/>
      <c r="BG110" s="11" t="s">
        <v>7045</v>
      </c>
      <c r="BH110" s="11" t="s">
        <v>7046</v>
      </c>
      <c r="BI110" s="13"/>
      <c r="BJ110" s="13"/>
      <c r="BK110" s="13" t="s">
        <v>1006</v>
      </c>
      <c r="BL110" s="13"/>
      <c r="BM110" s="13"/>
      <c r="BN110" s="13"/>
      <c r="BO110" s="13"/>
      <c r="BP110" s="13"/>
      <c r="BQ110" s="13" t="s">
        <v>360</v>
      </c>
      <c r="BR110" s="13" t="s">
        <v>7047</v>
      </c>
      <c r="BS110" s="13"/>
      <c r="BT110" s="13" t="s">
        <v>472</v>
      </c>
      <c r="BU110" s="13" t="s">
        <v>360</v>
      </c>
      <c r="BV110" s="13" t="s">
        <v>360</v>
      </c>
      <c r="BW110" s="13" t="s">
        <v>360</v>
      </c>
      <c r="BX110" s="13"/>
      <c r="BY110" s="13"/>
      <c r="BZ110" s="13"/>
      <c r="CA110" s="13" t="e">
        <f aca="false">x</f>
        <v>#NAME?</v>
      </c>
      <c r="CB110" s="13"/>
      <c r="CC110" s="13"/>
      <c r="CD110" s="13"/>
      <c r="CE110" s="13"/>
      <c r="CF110" s="13" t="s">
        <v>389</v>
      </c>
      <c r="CG110" s="11" t="s">
        <v>7048</v>
      </c>
      <c r="CH110" s="13" t="s">
        <v>4453</v>
      </c>
      <c r="CI110" s="13" t="s">
        <v>4453</v>
      </c>
      <c r="CJ110" s="13"/>
      <c r="CK110" s="13"/>
      <c r="CL110" s="13"/>
      <c r="CM110" s="13"/>
      <c r="CN110" s="13"/>
      <c r="CO110" s="13"/>
      <c r="CP110" s="13"/>
      <c r="CQ110" s="13"/>
      <c r="CR110" s="13"/>
      <c r="CS110" s="13" t="s">
        <v>7049</v>
      </c>
      <c r="CT110" s="13"/>
      <c r="CU110" s="13"/>
      <c r="CV110" s="13"/>
      <c r="CW110" s="13"/>
      <c r="CY110" s="13" t="s">
        <v>490</v>
      </c>
      <c r="CZ110" s="13"/>
      <c r="DA110" s="13"/>
      <c r="DB110" s="11" t="s">
        <v>7050</v>
      </c>
      <c r="DC110" s="13"/>
      <c r="DD110" s="13"/>
      <c r="DE110" s="13"/>
      <c r="DF110" s="13"/>
      <c r="DG110" s="13"/>
      <c r="DH110" s="13"/>
      <c r="DI110" s="13" t="s">
        <v>7051</v>
      </c>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2" t="s">
        <v>7052</v>
      </c>
      <c r="EH110" s="13"/>
      <c r="EI110" s="13"/>
      <c r="EJ110" s="13"/>
      <c r="EK110" s="13"/>
      <c r="EL110" s="13" t="s">
        <v>1392</v>
      </c>
      <c r="EM110" s="13" t="s">
        <v>1248</v>
      </c>
      <c r="EN110" s="13" t="s">
        <v>400</v>
      </c>
      <c r="EO110" s="13"/>
      <c r="EP110" s="13"/>
      <c r="EQ110" s="13"/>
      <c r="ER110" s="13"/>
      <c r="ES110" s="11" t="s">
        <v>7053</v>
      </c>
      <c r="ET110" s="13"/>
      <c r="EU110" s="13"/>
      <c r="EV110" s="13"/>
      <c r="EW110" s="13"/>
      <c r="EX110" s="13"/>
      <c r="EY110" s="13"/>
      <c r="EZ110" s="13"/>
      <c r="FA110" s="13"/>
      <c r="FB110" s="13"/>
      <c r="FC110" s="13"/>
      <c r="FD110" s="13"/>
      <c r="FE110" s="13"/>
      <c r="FF110" s="11" t="s">
        <v>7054</v>
      </c>
      <c r="FG110" s="13"/>
      <c r="FH110" s="13" t="s">
        <v>403</v>
      </c>
      <c r="FJ110" s="13" t="s">
        <v>3792</v>
      </c>
      <c r="FK110" s="13" t="s">
        <v>611</v>
      </c>
      <c r="FL110" s="13"/>
      <c r="FM110" s="13"/>
      <c r="FN110" s="13"/>
      <c r="FO110" s="13"/>
      <c r="FP110" s="13"/>
      <c r="FQ110" s="13"/>
      <c r="FR110" s="13"/>
      <c r="FS110" s="13" t="s">
        <v>950</v>
      </c>
      <c r="FT110" s="13"/>
      <c r="FU110" s="13"/>
      <c r="FV110" s="13"/>
      <c r="FW110" s="13"/>
      <c r="FX110" s="13" t="s">
        <v>77</v>
      </c>
      <c r="FY110" s="13"/>
      <c r="FZ110" s="13"/>
      <c r="GA110" s="13" t="s">
        <v>407</v>
      </c>
      <c r="GB110" s="13" t="s">
        <v>553</v>
      </c>
      <c r="GC110" s="13"/>
      <c r="GD110" s="13"/>
      <c r="GE110" s="13"/>
      <c r="GF110" s="13"/>
      <c r="GG110" s="13"/>
      <c r="GH110" s="13"/>
      <c r="GI110" s="13"/>
      <c r="GJ110" s="13" t="s">
        <v>3380</v>
      </c>
      <c r="GK110" s="13"/>
      <c r="GL110" s="11" t="s">
        <v>7055</v>
      </c>
      <c r="GM110" s="13"/>
      <c r="GN110" s="13"/>
      <c r="GO110" s="13"/>
      <c r="GP110" s="13" t="s">
        <v>540</v>
      </c>
      <c r="GQ110" s="13"/>
      <c r="GR110" s="13"/>
      <c r="GS110" s="13"/>
      <c r="GT110" s="13"/>
      <c r="GU110" s="13"/>
      <c r="GV110" s="13"/>
      <c r="GW110" s="13"/>
      <c r="GX110" s="13"/>
      <c r="GY110" s="13"/>
      <c r="GZ110" s="13" t="s">
        <v>950</v>
      </c>
      <c r="HA110" s="13" t="s">
        <v>77</v>
      </c>
      <c r="HB110" s="13"/>
      <c r="HC110" s="13"/>
      <c r="HD110" s="13"/>
      <c r="HE110" s="13"/>
      <c r="HF110" s="13"/>
      <c r="HG110" s="13"/>
      <c r="HH110" s="13" t="s">
        <v>7056</v>
      </c>
      <c r="HI110" s="13"/>
      <c r="HJ110" s="13"/>
      <c r="HK110" s="13"/>
      <c r="HL110" s="13"/>
      <c r="HM110" s="13"/>
      <c r="HN110" s="13"/>
      <c r="HO110" s="13"/>
      <c r="HP110" s="13"/>
      <c r="HQ110" s="13"/>
      <c r="HS110" s="13"/>
      <c r="HT110" s="13"/>
      <c r="HU110" s="13"/>
      <c r="HV110" s="13"/>
      <c r="HW110" s="13" t="s">
        <v>412</v>
      </c>
      <c r="HX110" s="13"/>
      <c r="HY110" s="13"/>
      <c r="HZ110" s="13"/>
      <c r="IA110" s="13"/>
      <c r="IB110" s="13"/>
      <c r="IC110" s="13"/>
      <c r="ID110" s="13"/>
      <c r="IE110" s="13"/>
      <c r="IF110" s="13"/>
      <c r="IG110" s="13"/>
      <c r="IH110" s="13"/>
      <c r="II110" s="13"/>
      <c r="IJ110" s="13"/>
      <c r="IK110" s="13"/>
      <c r="IL110" s="13"/>
      <c r="IM110" s="13"/>
      <c r="IN110" s="13"/>
      <c r="IO110" s="13" t="s">
        <v>79</v>
      </c>
      <c r="IP110" s="13"/>
      <c r="IQ110" s="13"/>
      <c r="IR110" s="13"/>
      <c r="IS110" s="13"/>
      <c r="IT110" s="13" t="s">
        <v>74</v>
      </c>
      <c r="IU110" s="13"/>
      <c r="IV110" s="13"/>
      <c r="IW110" s="13"/>
      <c r="IX110" s="13"/>
      <c r="IY110" s="13"/>
      <c r="IZ110" s="13"/>
      <c r="JA110" s="13"/>
      <c r="JB110" s="13"/>
      <c r="JC110" s="13"/>
      <c r="JD110" s="13"/>
      <c r="JE110" s="13"/>
      <c r="JF110" s="13"/>
      <c r="JG110" s="13"/>
      <c r="JH110" s="13"/>
      <c r="JI110" s="13"/>
      <c r="JJ110" s="13"/>
      <c r="JK110" s="13"/>
      <c r="JL110" s="13"/>
      <c r="JM110" s="13"/>
      <c r="JN110" s="13"/>
      <c r="JO110" s="13"/>
      <c r="JP110" s="13"/>
      <c r="JQ110" s="13"/>
      <c r="JR110" s="13"/>
      <c r="JS110" s="13" t="s">
        <v>860</v>
      </c>
      <c r="JT110" s="13"/>
      <c r="JU110" s="13"/>
      <c r="JV110" s="13"/>
      <c r="JW110" s="13"/>
      <c r="JX110" s="13"/>
      <c r="JY110" s="13"/>
      <c r="JZ110" s="13" t="s">
        <v>78</v>
      </c>
      <c r="KA110" s="13"/>
      <c r="KB110" s="13"/>
      <c r="KC110" s="13"/>
      <c r="KD110" s="13"/>
      <c r="KE110" s="13"/>
      <c r="KF110" s="13"/>
      <c r="KG110" s="13"/>
      <c r="KH110" s="13"/>
      <c r="KI110" s="13"/>
      <c r="KJ110" s="13"/>
      <c r="KK110" s="13"/>
      <c r="KL110" s="13"/>
      <c r="KM110" s="13"/>
      <c r="KN110" s="13"/>
      <c r="KO110" s="13"/>
      <c r="KP110" s="13" t="s">
        <v>7057</v>
      </c>
      <c r="KQ110" s="13"/>
      <c r="KR110" s="13"/>
      <c r="KS110" s="13"/>
      <c r="KT110" s="13"/>
      <c r="KU110" s="13"/>
      <c r="KV110" s="13"/>
      <c r="KW110" s="13"/>
      <c r="KX110" s="13"/>
      <c r="KY110" s="13"/>
      <c r="KZ110" s="13"/>
      <c r="LA110" s="13"/>
      <c r="LB110" s="13"/>
      <c r="LC110" s="13"/>
      <c r="LD110" s="13" t="s">
        <v>409</v>
      </c>
      <c r="LE110" s="13"/>
      <c r="LF110" s="13"/>
      <c r="LG110" s="13"/>
      <c r="LH110" s="13"/>
      <c r="LI110" s="13"/>
      <c r="LJ110" s="13"/>
      <c r="LK110" s="13"/>
      <c r="LL110" s="13"/>
      <c r="LM110" s="13"/>
      <c r="LN110" s="13"/>
      <c r="LO110" s="13"/>
      <c r="LP110" s="13"/>
      <c r="LQ110" s="13"/>
      <c r="LR110" s="13"/>
      <c r="LS110" s="13"/>
      <c r="LT110" s="13"/>
      <c r="LU110" s="13"/>
      <c r="LV110" s="13"/>
      <c r="LW110" s="13"/>
      <c r="LX110" s="13" t="s">
        <v>7058</v>
      </c>
      <c r="LY110" s="13"/>
      <c r="LZ110" s="13" t="s">
        <v>1447</v>
      </c>
      <c r="MA110" s="13" t="s">
        <v>7059</v>
      </c>
      <c r="MB110" s="13"/>
      <c r="MC110" s="13"/>
      <c r="MD110" s="13"/>
      <c r="ME110" s="13"/>
      <c r="MF110" s="13" t="s">
        <v>7060</v>
      </c>
      <c r="MH110" s="13" t="s">
        <v>858</v>
      </c>
      <c r="MI110" s="13"/>
      <c r="MJ110" s="13"/>
      <c r="MK110" s="13"/>
      <c r="ML110" s="13"/>
      <c r="MM110" s="13"/>
      <c r="MN110" s="13" t="s">
        <v>7061</v>
      </c>
      <c r="MO110" s="13"/>
      <c r="MP110" s="13"/>
      <c r="MQ110" s="13"/>
      <c r="MR110" s="13" t="s">
        <v>466</v>
      </c>
      <c r="MS110" s="13"/>
      <c r="MT110" s="13"/>
      <c r="MU110" s="13"/>
      <c r="MV110" s="13"/>
      <c r="MW110" s="13"/>
      <c r="MX110" s="13"/>
      <c r="MY110" s="13"/>
      <c r="MZ110" s="13"/>
      <c r="NA110" s="13"/>
      <c r="NB110" s="13"/>
      <c r="NC110" s="13"/>
      <c r="ND110" s="13"/>
      <c r="NE110" s="13"/>
      <c r="NF110" s="13"/>
      <c r="NG110" s="13"/>
      <c r="NH110" s="13"/>
      <c r="NI110" s="11" t="s">
        <v>7062</v>
      </c>
      <c r="NJ110" s="11" t="s">
        <v>7063</v>
      </c>
      <c r="NK110" s="13" t="s">
        <v>7064</v>
      </c>
      <c r="NL110" s="13"/>
      <c r="NM110" s="13"/>
      <c r="NN110" s="13"/>
      <c r="NO110" s="13"/>
      <c r="NP110" s="13" t="s">
        <v>408</v>
      </c>
      <c r="NQ110" s="13"/>
      <c r="NR110" s="13"/>
      <c r="NS110" s="13"/>
      <c r="NT110" s="13"/>
      <c r="NU110" s="13"/>
      <c r="NV110" s="13"/>
      <c r="NW110" s="13"/>
      <c r="NX110" s="13" t="s">
        <v>472</v>
      </c>
      <c r="NY110" s="13" t="s">
        <v>428</v>
      </c>
      <c r="NZ110" s="13" t="s">
        <v>513</v>
      </c>
      <c r="OA110" s="13"/>
      <c r="OB110" s="13"/>
      <c r="OC110" s="13"/>
      <c r="OD110" s="13"/>
      <c r="OE110" s="13"/>
      <c r="OF110" s="13"/>
      <c r="OG110" s="13"/>
      <c r="OH110" s="13"/>
      <c r="OJ110" s="13"/>
      <c r="OK110" s="13"/>
      <c r="OL110" s="13"/>
      <c r="OM110" s="13"/>
    </row>
    <row r="111" customFormat="false" ht="14.25" hidden="false" customHeight="true" outlineLevel="0" collapsed="false">
      <c r="A111" s="11" t="s">
        <v>7065</v>
      </c>
      <c r="B111" s="13" t="s">
        <v>360</v>
      </c>
      <c r="C111" s="13" t="s">
        <v>7066</v>
      </c>
      <c r="D111" s="11" t="s">
        <v>7067</v>
      </c>
      <c r="E111" s="13" t="s">
        <v>7068</v>
      </c>
      <c r="F111" s="13" t="s">
        <v>7069</v>
      </c>
      <c r="G111" s="12" t="s">
        <v>7070</v>
      </c>
      <c r="H111" s="13" t="s">
        <v>7071</v>
      </c>
      <c r="I111" s="13" t="s">
        <v>7072</v>
      </c>
      <c r="J111" s="13" t="s">
        <v>7073</v>
      </c>
      <c r="K111" s="13"/>
      <c r="L111" s="13"/>
      <c r="M111" s="13"/>
      <c r="N111" s="13"/>
      <c r="O111" s="13" t="s">
        <v>7074</v>
      </c>
      <c r="P111" s="13"/>
      <c r="R111" s="13"/>
      <c r="S111" s="13"/>
      <c r="T111" s="13" t="s">
        <v>371</v>
      </c>
      <c r="U111" s="13"/>
      <c r="V111" s="13"/>
      <c r="W111" s="13"/>
      <c r="X111" s="13"/>
      <c r="Y111" s="13"/>
      <c r="Z111" s="13"/>
      <c r="AA111" s="13"/>
      <c r="AB111" s="13"/>
      <c r="AC111" s="13"/>
      <c r="AD111" s="13"/>
      <c r="AE111" s="11" t="s">
        <v>372</v>
      </c>
      <c r="AF111" s="11" t="s">
        <v>7075</v>
      </c>
      <c r="AG111" s="11" t="s">
        <v>7076</v>
      </c>
      <c r="AH111" s="13"/>
      <c r="AI111" s="13" t="s">
        <v>1990</v>
      </c>
      <c r="AJ111" s="13" t="s">
        <v>7077</v>
      </c>
      <c r="AK111" s="13" t="s">
        <v>437</v>
      </c>
      <c r="AL111" s="13" t="s">
        <v>2904</v>
      </c>
      <c r="AM111" s="11" t="s">
        <v>7078</v>
      </c>
      <c r="AN111" s="11" t="s">
        <v>7079</v>
      </c>
      <c r="AO111" s="11" t="s">
        <v>7080</v>
      </c>
      <c r="AP111" s="13"/>
      <c r="AQ111" s="13" t="s">
        <v>3073</v>
      </c>
      <c r="AR111" s="13"/>
      <c r="AS111" s="13" t="s">
        <v>7081</v>
      </c>
      <c r="AT111" s="11" t="s">
        <v>7082</v>
      </c>
      <c r="AU111" s="11" t="s">
        <v>7083</v>
      </c>
      <c r="AV111" s="13"/>
      <c r="AW111" s="13" t="s">
        <v>1990</v>
      </c>
      <c r="AX111" s="13"/>
      <c r="AY111" s="13" t="s">
        <v>377</v>
      </c>
      <c r="AZ111" s="13" t="s">
        <v>1881</v>
      </c>
      <c r="BA111" s="13" t="s">
        <v>7084</v>
      </c>
      <c r="BB111" s="11" t="s">
        <v>7085</v>
      </c>
      <c r="BD111" s="11" t="s">
        <v>7086</v>
      </c>
      <c r="BE111" s="13" t="s">
        <v>3073</v>
      </c>
      <c r="BF111" s="13"/>
      <c r="BG111" s="13" t="s">
        <v>3155</v>
      </c>
      <c r="BH111" s="13" t="s">
        <v>7087</v>
      </c>
      <c r="BI111" s="13"/>
      <c r="BJ111" s="13"/>
      <c r="BK111" s="13" t="s">
        <v>447</v>
      </c>
      <c r="BL111" s="13"/>
      <c r="BM111" s="13"/>
      <c r="BN111" s="13"/>
      <c r="BO111" s="13"/>
      <c r="BP111" s="13"/>
      <c r="BQ111" s="13" t="s">
        <v>360</v>
      </c>
      <c r="BR111" s="11" t="s">
        <v>7088</v>
      </c>
      <c r="BS111" s="13" t="s">
        <v>7089</v>
      </c>
      <c r="BT111" s="13"/>
      <c r="BU111" s="13" t="s">
        <v>360</v>
      </c>
      <c r="BV111" s="13" t="s">
        <v>360</v>
      </c>
      <c r="BW111" s="13" t="s">
        <v>360</v>
      </c>
      <c r="BX111" s="13"/>
      <c r="BY111" s="13"/>
      <c r="BZ111" s="13"/>
      <c r="CA111" s="13"/>
      <c r="CB111" s="13"/>
      <c r="CC111" s="13"/>
      <c r="CD111" s="13"/>
      <c r="CE111" s="13"/>
      <c r="CF111" s="13" t="s">
        <v>7090</v>
      </c>
      <c r="CG111" s="13"/>
      <c r="CH111" s="13"/>
      <c r="CI111" s="13"/>
      <c r="CJ111" s="13"/>
      <c r="CK111" s="13"/>
      <c r="CL111" s="13"/>
      <c r="CM111" s="13" t="s">
        <v>7091</v>
      </c>
      <c r="CN111" s="13" t="s">
        <v>7092</v>
      </c>
      <c r="CO111" s="13" t="s">
        <v>7093</v>
      </c>
      <c r="CP111" s="13" t="s">
        <v>7094</v>
      </c>
      <c r="CQ111" s="11" t="s">
        <v>7095</v>
      </c>
      <c r="CR111" s="13" t="s">
        <v>7096</v>
      </c>
      <c r="CS111" s="13" t="s">
        <v>1188</v>
      </c>
      <c r="CT111" s="13"/>
      <c r="CU111" s="13"/>
      <c r="CV111" s="13" t="s">
        <v>1162</v>
      </c>
      <c r="CW111" s="13" t="s">
        <v>7097</v>
      </c>
      <c r="CY111" s="13"/>
      <c r="CZ111" s="13"/>
      <c r="DA111" s="13"/>
      <c r="DB111" s="13" t="s">
        <v>7098</v>
      </c>
      <c r="DC111" s="13" t="s">
        <v>7099</v>
      </c>
      <c r="DD111" s="13" t="s">
        <v>7100</v>
      </c>
      <c r="DE111" s="11" t="s">
        <v>7101</v>
      </c>
      <c r="DF111" s="13" t="s">
        <v>7102</v>
      </c>
      <c r="DG111" s="13" t="s">
        <v>7103</v>
      </c>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c r="ED111" s="13"/>
      <c r="EE111" s="13"/>
      <c r="EF111" s="13"/>
      <c r="EG111" s="13"/>
      <c r="EH111" s="13"/>
      <c r="EI111" s="13"/>
      <c r="EJ111" s="13"/>
      <c r="EK111" s="13"/>
      <c r="EL111" s="13"/>
      <c r="EM111" s="11" t="s">
        <v>449</v>
      </c>
      <c r="EN111" s="13" t="s">
        <v>5177</v>
      </c>
      <c r="EO111" s="13"/>
      <c r="EP111" s="13"/>
      <c r="EQ111" s="13"/>
      <c r="ER111" s="13"/>
      <c r="ES111" s="11" t="s">
        <v>7104</v>
      </c>
      <c r="ET111" s="13"/>
      <c r="EU111" s="13"/>
      <c r="EV111" s="13"/>
      <c r="EW111" s="13"/>
      <c r="EX111" s="13" t="s">
        <v>7105</v>
      </c>
      <c r="EY111" s="13" t="s">
        <v>7106</v>
      </c>
      <c r="EZ111" s="13" t="s">
        <v>7107</v>
      </c>
      <c r="FA111" s="13"/>
      <c r="FB111" s="13"/>
      <c r="FC111" s="13"/>
      <c r="FD111" s="13"/>
      <c r="FE111" s="13"/>
      <c r="FF111" s="11" t="s">
        <v>7108</v>
      </c>
      <c r="FG111" s="13"/>
      <c r="FH111" s="13" t="s">
        <v>403</v>
      </c>
      <c r="FJ111" s="13" t="s">
        <v>7109</v>
      </c>
      <c r="FK111" s="13"/>
      <c r="FL111" s="13"/>
      <c r="FM111" s="13"/>
      <c r="FN111" s="13"/>
      <c r="FO111" s="13"/>
      <c r="FP111" s="13"/>
      <c r="FQ111" s="13"/>
      <c r="FR111" s="13"/>
      <c r="FS111" s="13"/>
      <c r="FT111" s="13"/>
      <c r="FU111" s="13"/>
      <c r="FV111" s="13"/>
      <c r="FW111" s="13"/>
      <c r="FX111" s="13" t="s">
        <v>77</v>
      </c>
      <c r="FY111" s="13"/>
      <c r="FZ111" s="13"/>
      <c r="GA111" s="13" t="s">
        <v>614</v>
      </c>
      <c r="GB111" s="13" t="s">
        <v>74</v>
      </c>
      <c r="GC111" s="13" t="s">
        <v>7110</v>
      </c>
      <c r="GD111" s="13"/>
      <c r="GE111" s="13"/>
      <c r="GF111" s="13"/>
      <c r="GG111" s="13"/>
      <c r="GH111" s="13"/>
      <c r="GI111" s="13"/>
      <c r="GJ111" s="13"/>
      <c r="GK111" s="13"/>
      <c r="GL111" s="13" t="s">
        <v>407</v>
      </c>
      <c r="GM111" s="13"/>
      <c r="GN111" s="13"/>
      <c r="GO111" s="13"/>
      <c r="GP111" s="13" t="s">
        <v>408</v>
      </c>
      <c r="GQ111" s="13"/>
      <c r="GR111" s="13"/>
      <c r="GS111" s="13"/>
      <c r="GT111" s="13"/>
      <c r="GU111" s="13"/>
      <c r="GV111" s="13"/>
      <c r="GW111" s="13"/>
      <c r="GX111" s="13"/>
      <c r="GY111" s="13"/>
      <c r="GZ111" s="13" t="s">
        <v>409</v>
      </c>
      <c r="HA111" s="13"/>
      <c r="HB111" s="13"/>
      <c r="HC111" s="13"/>
      <c r="HD111" s="13"/>
      <c r="HE111" s="13"/>
      <c r="HF111" s="13"/>
      <c r="HG111" s="13"/>
      <c r="HH111" s="13" t="s">
        <v>1986</v>
      </c>
      <c r="HI111" s="13"/>
      <c r="HJ111" s="13"/>
      <c r="HK111" s="13"/>
      <c r="HL111" s="13"/>
      <c r="HM111" s="13"/>
      <c r="HN111" s="13" t="s">
        <v>7111</v>
      </c>
      <c r="HO111" s="13"/>
      <c r="HP111" s="13"/>
      <c r="HQ111" s="13"/>
      <c r="HS111" s="13"/>
      <c r="HT111" s="13"/>
      <c r="HU111" s="13"/>
      <c r="HV111" s="13"/>
      <c r="HW111" s="13" t="s">
        <v>412</v>
      </c>
      <c r="HX111" s="13"/>
      <c r="HY111" s="13"/>
      <c r="HZ111" s="13"/>
      <c r="IA111" s="13"/>
      <c r="IB111" s="13"/>
      <c r="IC111" s="13"/>
      <c r="ID111" s="13"/>
      <c r="IE111" s="13"/>
      <c r="IF111" s="13"/>
      <c r="IG111" s="13"/>
      <c r="IH111" s="13"/>
      <c r="II111" s="13"/>
      <c r="IJ111" s="13"/>
      <c r="IK111" s="13"/>
      <c r="IL111" s="13"/>
      <c r="IM111" s="13"/>
      <c r="IN111" s="13"/>
      <c r="IO111" s="11" t="s">
        <v>7112</v>
      </c>
      <c r="IP111" s="13" t="s">
        <v>7113</v>
      </c>
      <c r="IQ111" s="13"/>
      <c r="IR111" s="13"/>
      <c r="IS111" s="13"/>
      <c r="IT111" s="13"/>
      <c r="IU111" s="13"/>
      <c r="IV111" s="13"/>
      <c r="IW111" s="13"/>
      <c r="IX111" s="13" t="s">
        <v>7114</v>
      </c>
      <c r="IY111" s="13"/>
      <c r="IZ111" s="13"/>
      <c r="JA111" s="13"/>
      <c r="JB111" s="13"/>
      <c r="JC111" s="13"/>
      <c r="JD111" s="13"/>
      <c r="JE111" s="13"/>
      <c r="JF111" s="13"/>
      <c r="JG111" s="13"/>
      <c r="JH111" s="13"/>
      <c r="JI111" s="13"/>
      <c r="JJ111" s="13"/>
      <c r="JK111" s="13" t="s">
        <v>7115</v>
      </c>
      <c r="JL111" s="13"/>
      <c r="JM111" s="13"/>
      <c r="JN111" s="13"/>
      <c r="JO111" s="13"/>
      <c r="JP111" s="13"/>
      <c r="JQ111" s="13"/>
      <c r="JR111" s="13"/>
      <c r="JS111" s="13"/>
      <c r="JT111" s="13"/>
      <c r="JU111" s="13" t="s">
        <v>7116</v>
      </c>
      <c r="JV111" s="13"/>
      <c r="JW111" s="13"/>
      <c r="JX111" s="13"/>
      <c r="JY111" s="13"/>
      <c r="JZ111" s="13" t="s">
        <v>78</v>
      </c>
      <c r="KA111" s="13"/>
      <c r="KB111" s="13" t="s">
        <v>7091</v>
      </c>
      <c r="KC111" s="13"/>
      <c r="KD111" s="13"/>
      <c r="KE111" s="13"/>
      <c r="KF111" s="13"/>
      <c r="KG111" s="13"/>
      <c r="KH111" s="13" t="s">
        <v>7117</v>
      </c>
      <c r="KI111" s="13"/>
      <c r="KJ111" s="13"/>
      <c r="KK111" s="13"/>
      <c r="KL111" s="13"/>
      <c r="KM111" s="13"/>
      <c r="KN111" s="13"/>
      <c r="KO111" s="13"/>
      <c r="KP111" s="13"/>
      <c r="KQ111" s="13"/>
      <c r="KR111" s="13"/>
      <c r="KS111" s="13"/>
      <c r="KT111" s="13"/>
      <c r="KU111" s="13"/>
      <c r="KV111" s="13"/>
      <c r="KW111" s="13"/>
      <c r="KX111" s="13"/>
      <c r="KY111" s="13"/>
      <c r="KZ111" s="13"/>
      <c r="LA111" s="13"/>
      <c r="LB111" s="13" t="s">
        <v>7118</v>
      </c>
      <c r="LC111" s="13"/>
      <c r="LD111" s="13"/>
      <c r="LE111" s="13"/>
      <c r="LF111" s="13"/>
      <c r="LG111" s="13"/>
      <c r="LH111" s="13"/>
      <c r="LI111" s="13"/>
      <c r="LJ111" s="13"/>
      <c r="LK111" s="13"/>
      <c r="LL111" s="13"/>
      <c r="LM111" s="13"/>
      <c r="LN111" s="13" t="s">
        <v>7119</v>
      </c>
      <c r="LO111" s="13"/>
      <c r="LP111" s="11" t="s">
        <v>7120</v>
      </c>
      <c r="LQ111" s="13" t="s">
        <v>7121</v>
      </c>
      <c r="LR111" s="13"/>
      <c r="LS111" s="13" t="s">
        <v>7122</v>
      </c>
      <c r="LT111" s="13"/>
      <c r="LU111" s="13" t="s">
        <v>7123</v>
      </c>
      <c r="LV111" s="13"/>
      <c r="LW111" s="13"/>
      <c r="LX111" s="13"/>
      <c r="LY111" s="13"/>
      <c r="LZ111" s="13" t="s">
        <v>7124</v>
      </c>
      <c r="MA111" s="13"/>
      <c r="MB111" s="13"/>
      <c r="MC111" s="13"/>
      <c r="MD111" s="13" t="s">
        <v>713</v>
      </c>
      <c r="ME111" s="11" t="s">
        <v>7125</v>
      </c>
      <c r="MF111" s="13"/>
      <c r="MH111" s="13"/>
      <c r="MI111" s="13"/>
      <c r="MJ111" s="13" t="s">
        <v>7126</v>
      </c>
      <c r="MK111" s="13" t="s">
        <v>7127</v>
      </c>
      <c r="ML111" s="13"/>
      <c r="MM111" s="13"/>
      <c r="MN111" s="13"/>
      <c r="MO111" s="13"/>
      <c r="MP111" s="13"/>
      <c r="MQ111" s="13"/>
      <c r="MR111" s="13" t="s">
        <v>681</v>
      </c>
      <c r="MS111" s="13"/>
      <c r="MT111" s="13"/>
      <c r="MU111" s="13" t="s">
        <v>7128</v>
      </c>
      <c r="MV111" s="13"/>
      <c r="MW111" s="13"/>
      <c r="MX111" s="13" t="s">
        <v>3912</v>
      </c>
      <c r="MY111" s="13" t="s">
        <v>7129</v>
      </c>
      <c r="MZ111" s="13"/>
      <c r="NA111" s="13"/>
      <c r="NB111" s="13"/>
      <c r="NC111" s="13" t="s">
        <v>6321</v>
      </c>
      <c r="ND111" s="13"/>
      <c r="NE111" s="13"/>
      <c r="NF111" s="13"/>
      <c r="NG111" s="13"/>
      <c r="NH111" s="13"/>
      <c r="NI111" s="13"/>
      <c r="NJ111" s="13" t="s">
        <v>407</v>
      </c>
      <c r="NK111" s="13" t="s">
        <v>4633</v>
      </c>
      <c r="NL111" s="13"/>
      <c r="NM111" s="13"/>
      <c r="NN111" s="13"/>
      <c r="NO111" s="13"/>
      <c r="NP111" s="13" t="s">
        <v>408</v>
      </c>
      <c r="NQ111" s="13"/>
      <c r="NR111" s="13"/>
      <c r="NS111" s="13"/>
      <c r="NT111" s="13"/>
      <c r="NU111" s="13"/>
      <c r="NV111" s="13"/>
      <c r="NW111" s="13"/>
      <c r="NX111" s="11" t="s">
        <v>7130</v>
      </c>
      <c r="NY111" s="13" t="s">
        <v>428</v>
      </c>
      <c r="NZ111" s="13" t="s">
        <v>429</v>
      </c>
      <c r="OA111" s="13" t="s">
        <v>1855</v>
      </c>
      <c r="OB111" s="13"/>
      <c r="OC111" s="13"/>
      <c r="OD111" s="13"/>
      <c r="OE111" s="13"/>
      <c r="OF111" s="13"/>
      <c r="OG111" s="13"/>
      <c r="OH111" s="13"/>
      <c r="OJ111" s="13"/>
      <c r="OK111" s="13"/>
      <c r="OL111" s="13"/>
      <c r="OM111" s="13"/>
    </row>
    <row r="112" customFormat="false" ht="14.25" hidden="false" customHeight="true" outlineLevel="0" collapsed="false">
      <c r="A112" s="13"/>
      <c r="B112" s="13" t="s">
        <v>360</v>
      </c>
      <c r="C112" s="13" t="s">
        <v>7131</v>
      </c>
      <c r="D112" s="11" t="s">
        <v>7132</v>
      </c>
      <c r="E112" s="13" t="s">
        <v>7133</v>
      </c>
      <c r="F112" s="13" t="s">
        <v>360</v>
      </c>
      <c r="G112" s="13"/>
      <c r="H112" s="13"/>
      <c r="I112" s="13"/>
      <c r="J112" s="13"/>
      <c r="K112" s="13"/>
      <c r="L112" s="13"/>
      <c r="M112" s="13" t="s">
        <v>598</v>
      </c>
      <c r="N112" s="13" t="s">
        <v>3068</v>
      </c>
      <c r="O112" s="13"/>
      <c r="P112" s="13"/>
      <c r="R112" s="13" t="s">
        <v>77</v>
      </c>
      <c r="S112" s="13"/>
      <c r="T112" s="13" t="s">
        <v>7134</v>
      </c>
      <c r="U112" s="13" t="s">
        <v>575</v>
      </c>
      <c r="V112" s="11" t="s">
        <v>7135</v>
      </c>
      <c r="W112" s="13" t="s">
        <v>7136</v>
      </c>
      <c r="X112" s="11" t="s">
        <v>7137</v>
      </c>
      <c r="Y112" s="13"/>
      <c r="Z112" s="13" t="s">
        <v>370</v>
      </c>
      <c r="AA112" s="13"/>
      <c r="AB112" s="13"/>
      <c r="AC112" s="13"/>
      <c r="AD112" s="13"/>
      <c r="AE112" s="11" t="s">
        <v>372</v>
      </c>
      <c r="AF112" s="11" t="s">
        <v>7138</v>
      </c>
      <c r="AG112" s="11" t="s">
        <v>7139</v>
      </c>
      <c r="AH112" s="13"/>
      <c r="AI112" s="13" t="s">
        <v>1990</v>
      </c>
      <c r="AJ112" s="13" t="s">
        <v>7140</v>
      </c>
      <c r="AK112" s="13" t="s">
        <v>437</v>
      </c>
      <c r="AL112" s="13" t="s">
        <v>7141</v>
      </c>
      <c r="AM112" s="11" t="s">
        <v>7142</v>
      </c>
      <c r="AN112" s="13" t="s">
        <v>7143</v>
      </c>
      <c r="AO112" s="11" t="s">
        <v>7144</v>
      </c>
      <c r="AP112" s="13"/>
      <c r="AQ112" s="13" t="s">
        <v>3073</v>
      </c>
      <c r="AR112" s="13"/>
      <c r="AS112" s="13" t="s">
        <v>7145</v>
      </c>
      <c r="AT112" s="11" t="s">
        <v>7146</v>
      </c>
      <c r="AU112" s="11" t="s">
        <v>7147</v>
      </c>
      <c r="AV112" s="13"/>
      <c r="AW112" s="13" t="s">
        <v>1990</v>
      </c>
      <c r="AX112" s="13"/>
      <c r="AY112" s="13" t="s">
        <v>377</v>
      </c>
      <c r="AZ112" s="13" t="s">
        <v>525</v>
      </c>
      <c r="BA112" s="13" t="s">
        <v>7145</v>
      </c>
      <c r="BB112" s="11" t="s">
        <v>7148</v>
      </c>
      <c r="BD112" s="13" t="s">
        <v>4759</v>
      </c>
      <c r="BE112" s="13" t="s">
        <v>3073</v>
      </c>
      <c r="BF112" s="13"/>
      <c r="BG112" s="13" t="s">
        <v>7149</v>
      </c>
      <c r="BH112" s="13" t="s">
        <v>7150</v>
      </c>
      <c r="BI112" s="13"/>
      <c r="BJ112" s="13"/>
      <c r="BK112" s="13" t="s">
        <v>7151</v>
      </c>
      <c r="BL112" s="13"/>
      <c r="BM112" s="13"/>
      <c r="BN112" s="13"/>
      <c r="BO112" s="13"/>
      <c r="BP112" s="13"/>
      <c r="BQ112" s="13" t="s">
        <v>360</v>
      </c>
      <c r="BR112" s="13" t="s">
        <v>360</v>
      </c>
      <c r="BS112" s="13"/>
      <c r="BT112" s="13"/>
      <c r="BU112" s="13" t="s">
        <v>360</v>
      </c>
      <c r="BV112" s="13" t="s">
        <v>360</v>
      </c>
      <c r="BW112" s="13" t="s">
        <v>360</v>
      </c>
      <c r="BX112" s="13"/>
      <c r="BY112" s="13"/>
      <c r="BZ112" s="13" t="s">
        <v>7152</v>
      </c>
      <c r="CA112" s="13"/>
      <c r="CB112" s="13" t="s">
        <v>7153</v>
      </c>
      <c r="CC112" s="13"/>
      <c r="CD112" s="11" t="s">
        <v>7154</v>
      </c>
      <c r="CE112" s="13"/>
      <c r="CF112" s="13" t="s">
        <v>941</v>
      </c>
      <c r="CG112" s="13" t="s">
        <v>743</v>
      </c>
      <c r="CH112" s="13"/>
      <c r="CI112" s="13"/>
      <c r="CJ112" s="13"/>
      <c r="CK112" s="13"/>
      <c r="CL112" s="13"/>
      <c r="CM112" s="13" t="s">
        <v>553</v>
      </c>
      <c r="CN112" s="13"/>
      <c r="CO112" s="13"/>
      <c r="CP112" s="13"/>
      <c r="CQ112" s="13"/>
      <c r="CR112" s="13"/>
      <c r="CS112" s="13"/>
      <c r="CT112" s="13"/>
      <c r="CU112" s="13"/>
      <c r="CV112" s="13"/>
      <c r="CW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c r="ED112" s="13"/>
      <c r="EE112" s="13"/>
      <c r="EF112" s="13"/>
      <c r="EG112" s="13"/>
      <c r="EH112" s="13"/>
      <c r="EI112" s="13"/>
      <c r="EJ112" s="13"/>
      <c r="EK112" s="13"/>
      <c r="EL112" s="13"/>
      <c r="EM112" s="13" t="s">
        <v>4765</v>
      </c>
      <c r="EN112" s="13" t="s">
        <v>400</v>
      </c>
      <c r="EO112" s="13"/>
      <c r="EP112" s="13"/>
      <c r="EQ112" s="13"/>
      <c r="ER112" s="13"/>
      <c r="ES112" s="11" t="s">
        <v>7155</v>
      </c>
      <c r="ET112" s="13"/>
      <c r="EU112" s="13"/>
      <c r="EV112" s="13"/>
      <c r="EW112" s="13" t="s">
        <v>598</v>
      </c>
      <c r="EX112" s="13"/>
      <c r="EY112" s="13"/>
      <c r="EZ112" s="13"/>
      <c r="FA112" s="13"/>
      <c r="FB112" s="13"/>
      <c r="FC112" s="13"/>
      <c r="FD112" s="13"/>
      <c r="FE112" s="13"/>
      <c r="FF112" s="13" t="s">
        <v>112</v>
      </c>
      <c r="FG112" s="13"/>
      <c r="FH112" s="13" t="s">
        <v>403</v>
      </c>
      <c r="FJ112" s="13" t="s">
        <v>7156</v>
      </c>
      <c r="FK112" s="13"/>
      <c r="FL112" s="13"/>
      <c r="FM112" s="13" t="s">
        <v>7157</v>
      </c>
      <c r="FN112" s="13"/>
      <c r="FO112" s="13"/>
      <c r="FP112" s="13" t="s">
        <v>7158</v>
      </c>
      <c r="FQ112" s="13"/>
      <c r="FR112" s="13" t="s">
        <v>78</v>
      </c>
      <c r="FS112" s="13" t="s">
        <v>7159</v>
      </c>
      <c r="FT112" s="13"/>
      <c r="FU112" s="13"/>
      <c r="FV112" s="13" t="s">
        <v>7160</v>
      </c>
      <c r="FW112" s="13"/>
      <c r="FX112" s="13" t="s">
        <v>77</v>
      </c>
      <c r="FY112" s="13" t="s">
        <v>7161</v>
      </c>
      <c r="FZ112" s="13"/>
      <c r="GA112" s="13" t="s">
        <v>614</v>
      </c>
      <c r="GB112" s="13"/>
      <c r="GC112" s="13" t="s">
        <v>3186</v>
      </c>
      <c r="GD112" s="13"/>
      <c r="GE112" s="13"/>
      <c r="GF112" s="13"/>
      <c r="GG112" s="13" t="s">
        <v>7162</v>
      </c>
      <c r="GH112" s="13"/>
      <c r="GI112" s="13"/>
      <c r="GJ112" s="13"/>
      <c r="GK112" s="13"/>
      <c r="GL112" s="13" t="s">
        <v>456</v>
      </c>
      <c r="GM112" s="13"/>
      <c r="GN112" s="13"/>
      <c r="GO112" s="13"/>
      <c r="GP112" s="13" t="s">
        <v>408</v>
      </c>
      <c r="GQ112" s="13"/>
      <c r="GR112" s="13"/>
      <c r="GS112" s="13"/>
      <c r="GT112" s="13" t="s">
        <v>7163</v>
      </c>
      <c r="GU112" s="13"/>
      <c r="GV112" s="13"/>
      <c r="GW112" s="13" t="s">
        <v>7164</v>
      </c>
      <c r="GX112" s="13"/>
      <c r="GY112" s="13"/>
      <c r="GZ112" s="13" t="s">
        <v>7165</v>
      </c>
      <c r="HA112" s="11" t="s">
        <v>7166</v>
      </c>
      <c r="HB112" s="13"/>
      <c r="HC112" s="13"/>
      <c r="HD112" s="13" t="s">
        <v>5151</v>
      </c>
      <c r="HE112" s="13" t="s">
        <v>7167</v>
      </c>
      <c r="HF112" s="13" t="s">
        <v>7168</v>
      </c>
      <c r="HG112" s="13"/>
      <c r="HH112" s="13" t="s">
        <v>4989</v>
      </c>
      <c r="HI112" s="13"/>
      <c r="HJ112" s="13" t="s">
        <v>7169</v>
      </c>
      <c r="HK112" s="13"/>
      <c r="HL112" s="13"/>
      <c r="HM112" s="13"/>
      <c r="HN112" s="13"/>
      <c r="HO112" s="13" t="s">
        <v>7170</v>
      </c>
      <c r="HP112" s="13"/>
      <c r="HQ112" s="13"/>
      <c r="HS112" s="13"/>
      <c r="HT112" s="13"/>
      <c r="HU112" s="13"/>
      <c r="HV112" s="13"/>
      <c r="HW112" s="13" t="s">
        <v>412</v>
      </c>
      <c r="HX112" s="13" t="s">
        <v>7171</v>
      </c>
      <c r="HY112" s="13"/>
      <c r="HZ112" s="13"/>
      <c r="IA112" s="13"/>
      <c r="IB112" s="13" t="s">
        <v>858</v>
      </c>
      <c r="IC112" s="13" t="s">
        <v>7172</v>
      </c>
      <c r="ID112" s="13"/>
      <c r="IE112" s="13" t="s">
        <v>7173</v>
      </c>
      <c r="IF112" s="13"/>
      <c r="IG112" s="13" t="s">
        <v>7174</v>
      </c>
      <c r="IH112" s="13" t="n">
        <f aca="false">35907</f>
        <v>35907</v>
      </c>
      <c r="II112" s="13"/>
      <c r="IJ112" s="13"/>
      <c r="IK112" s="13"/>
      <c r="IL112" s="13" t="s">
        <v>7175</v>
      </c>
      <c r="IM112" s="13" t="s">
        <v>7176</v>
      </c>
      <c r="IN112" s="13"/>
      <c r="IO112" s="13" t="s">
        <v>7177</v>
      </c>
      <c r="IP112" s="13" t="s">
        <v>7178</v>
      </c>
      <c r="IQ112" s="13"/>
      <c r="IR112" s="13"/>
      <c r="IS112" s="13"/>
      <c r="IT112" s="13" t="s">
        <v>7179</v>
      </c>
      <c r="IU112" s="13"/>
      <c r="IV112" s="13"/>
      <c r="IW112" s="13"/>
      <c r="IX112" s="13"/>
      <c r="IY112" s="13"/>
      <c r="IZ112" s="13"/>
      <c r="JA112" s="13"/>
      <c r="JB112" s="13"/>
      <c r="JC112" s="13"/>
      <c r="JD112" s="13"/>
      <c r="JE112" s="13"/>
      <c r="JF112" s="13"/>
      <c r="JG112" s="13"/>
      <c r="JH112" s="13"/>
      <c r="JI112" s="13"/>
      <c r="JJ112" s="13"/>
      <c r="JK112" s="13"/>
      <c r="JL112" s="13"/>
      <c r="JM112" s="13"/>
      <c r="JN112" s="13"/>
      <c r="JO112" s="13"/>
      <c r="JP112" s="13"/>
      <c r="JQ112" s="13"/>
      <c r="JR112" s="13"/>
      <c r="JS112" s="13"/>
      <c r="JT112" s="13"/>
      <c r="JU112" s="13" t="s">
        <v>7180</v>
      </c>
      <c r="JV112" s="13"/>
      <c r="JW112" s="13"/>
      <c r="JX112" s="13"/>
      <c r="JY112" s="13"/>
      <c r="JZ112" s="13" t="s">
        <v>7181</v>
      </c>
      <c r="KA112" s="13"/>
      <c r="KB112" s="13"/>
      <c r="KC112" s="13"/>
      <c r="KD112" s="13" t="s">
        <v>7182</v>
      </c>
      <c r="KE112" s="13"/>
      <c r="KF112" s="13"/>
      <c r="KG112" s="13"/>
      <c r="KH112" s="13"/>
      <c r="KI112" s="13"/>
      <c r="KJ112" s="13"/>
      <c r="KK112" s="13"/>
      <c r="KL112" s="13" t="s">
        <v>7183</v>
      </c>
      <c r="KM112" s="13"/>
      <c r="KN112" s="13"/>
      <c r="KO112" s="13"/>
      <c r="KP112" s="13"/>
      <c r="KQ112" s="13"/>
      <c r="KR112" s="13" t="s">
        <v>6533</v>
      </c>
      <c r="KS112" s="13"/>
      <c r="KT112" s="13"/>
      <c r="KU112" s="13"/>
      <c r="KV112" s="13"/>
      <c r="KW112" s="13"/>
      <c r="KX112" s="13" t="s">
        <v>7184</v>
      </c>
      <c r="KY112" s="13"/>
      <c r="KZ112" s="13"/>
      <c r="LA112" s="13"/>
      <c r="LB112" s="13"/>
      <c r="LC112" s="13"/>
      <c r="LD112" s="13"/>
      <c r="LE112" s="13"/>
      <c r="LF112" s="13" t="s">
        <v>7185</v>
      </c>
      <c r="LG112" s="13"/>
      <c r="LH112" s="13"/>
      <c r="LI112" s="13"/>
      <c r="LJ112" s="13" t="s">
        <v>2049</v>
      </c>
      <c r="LK112" s="13"/>
      <c r="LL112" s="12" t="s">
        <v>7186</v>
      </c>
      <c r="LM112" s="13"/>
      <c r="LN112" s="13" t="s">
        <v>7187</v>
      </c>
      <c r="LO112" s="13"/>
      <c r="LP112" s="13" t="s">
        <v>7188</v>
      </c>
      <c r="LQ112" s="13"/>
      <c r="LR112" s="13" t="s">
        <v>7189</v>
      </c>
      <c r="LS112" s="13"/>
      <c r="LT112" s="13"/>
      <c r="LU112" s="13"/>
      <c r="LV112" s="13"/>
      <c r="LW112" s="13"/>
      <c r="LX112" s="13"/>
      <c r="LY112" s="13" t="s">
        <v>7190</v>
      </c>
      <c r="LZ112" s="13"/>
      <c r="MA112" s="13" t="s">
        <v>418</v>
      </c>
      <c r="MB112" s="13"/>
      <c r="MC112" s="13" t="s">
        <v>4459</v>
      </c>
      <c r="MD112" s="12" t="s">
        <v>7191</v>
      </c>
      <c r="ME112" s="13"/>
      <c r="MF112" s="13"/>
      <c r="MH112" s="13"/>
      <c r="MI112" s="13"/>
      <c r="MJ112" s="13" t="s">
        <v>7192</v>
      </c>
      <c r="MK112" s="13"/>
      <c r="ML112" s="13" t="s">
        <v>7193</v>
      </c>
      <c r="MM112" s="13"/>
      <c r="MN112" s="13"/>
      <c r="MO112" s="13"/>
      <c r="MP112" s="13"/>
      <c r="MQ112" s="13" t="s">
        <v>7194</v>
      </c>
      <c r="MR112" s="11" t="s">
        <v>7195</v>
      </c>
      <c r="MS112" s="13" t="s">
        <v>7196</v>
      </c>
      <c r="MT112" s="13"/>
      <c r="MU112" s="13"/>
      <c r="MV112" s="13"/>
      <c r="MW112" s="13" t="s">
        <v>7197</v>
      </c>
      <c r="MX112" s="13" t="s">
        <v>458</v>
      </c>
      <c r="MY112" s="13" t="s">
        <v>7198</v>
      </c>
      <c r="MZ112" s="13" t="s">
        <v>7199</v>
      </c>
      <c r="NA112" s="13" t="s">
        <v>7200</v>
      </c>
      <c r="NB112" s="13"/>
      <c r="NC112" s="13"/>
      <c r="ND112" s="13"/>
      <c r="NE112" s="13" t="s">
        <v>7201</v>
      </c>
      <c r="NF112" s="13"/>
      <c r="NG112" s="13"/>
      <c r="NH112" s="13"/>
      <c r="NI112" s="13"/>
      <c r="NJ112" s="13" t="s">
        <v>407</v>
      </c>
      <c r="NK112" s="13"/>
      <c r="NL112" s="13"/>
      <c r="NM112" s="13"/>
      <c r="NN112" s="13"/>
      <c r="NO112" s="13"/>
      <c r="NP112" s="13" t="s">
        <v>408</v>
      </c>
      <c r="NQ112" s="13" t="s">
        <v>7202</v>
      </c>
      <c r="NR112" s="13"/>
      <c r="NS112" s="13"/>
      <c r="NT112" s="13"/>
      <c r="NU112" s="13"/>
      <c r="NV112" s="13"/>
      <c r="NW112" s="13"/>
      <c r="NX112" s="13" t="s">
        <v>472</v>
      </c>
      <c r="NY112" s="13" t="s">
        <v>428</v>
      </c>
      <c r="NZ112" s="13" t="s">
        <v>4404</v>
      </c>
      <c r="OA112" s="13"/>
      <c r="OB112" s="13" t="s">
        <v>7203</v>
      </c>
      <c r="OC112" s="13"/>
      <c r="OD112" s="13" t="s">
        <v>7204</v>
      </c>
      <c r="OE112" s="13"/>
      <c r="OF112" s="13" t="s">
        <v>7205</v>
      </c>
      <c r="OG112" s="13"/>
      <c r="OH112" s="13"/>
      <c r="OJ112" s="13"/>
      <c r="OK112" s="13"/>
      <c r="OL112" s="13"/>
      <c r="OM112" s="13"/>
    </row>
    <row r="113" customFormat="false" ht="14.25" hidden="false" customHeight="true" outlineLevel="0" collapsed="false">
      <c r="A113" s="11" t="s">
        <v>7206</v>
      </c>
      <c r="B113" s="13" t="s">
        <v>360</v>
      </c>
      <c r="C113" s="13" t="s">
        <v>7207</v>
      </c>
      <c r="D113" s="13" t="s">
        <v>7208</v>
      </c>
      <c r="E113" s="13" t="s">
        <v>7209</v>
      </c>
      <c r="F113" s="13" t="s">
        <v>360</v>
      </c>
      <c r="G113" s="13"/>
      <c r="H113" s="13"/>
      <c r="I113" s="13"/>
      <c r="J113" s="13"/>
      <c r="K113" s="13"/>
      <c r="L113" s="13"/>
      <c r="M113" s="13"/>
      <c r="N113" s="13"/>
      <c r="O113" s="13"/>
      <c r="P113" s="13"/>
      <c r="R113" s="12" t="s">
        <v>966</v>
      </c>
      <c r="S113" s="13"/>
      <c r="T113" s="13" t="s">
        <v>371</v>
      </c>
      <c r="U113" s="13"/>
      <c r="V113" s="13"/>
      <c r="W113" s="13"/>
      <c r="X113" s="13"/>
      <c r="Y113" s="13"/>
      <c r="Z113" s="13" t="s">
        <v>370</v>
      </c>
      <c r="AA113" s="13"/>
      <c r="AB113" s="13"/>
      <c r="AC113" s="13"/>
      <c r="AD113" s="13"/>
      <c r="AE113" s="11" t="s">
        <v>372</v>
      </c>
      <c r="AF113" s="11" t="s">
        <v>7210</v>
      </c>
      <c r="AG113" s="11" t="s">
        <v>524</v>
      </c>
      <c r="AH113" s="13"/>
      <c r="AI113" s="13" t="s">
        <v>375</v>
      </c>
      <c r="AJ113" s="13" t="s">
        <v>376</v>
      </c>
      <c r="AK113" s="13" t="s">
        <v>377</v>
      </c>
      <c r="AL113" s="13" t="s">
        <v>527</v>
      </c>
      <c r="AM113" s="11" t="s">
        <v>7211</v>
      </c>
      <c r="AN113" s="13"/>
      <c r="AO113" s="13"/>
      <c r="AP113" s="13"/>
      <c r="AQ113" s="13"/>
      <c r="AR113" s="13"/>
      <c r="AS113" s="13"/>
      <c r="AT113" s="11" t="s">
        <v>7212</v>
      </c>
      <c r="AU113" s="11" t="s">
        <v>7213</v>
      </c>
      <c r="AV113" s="13"/>
      <c r="AW113" s="13" t="s">
        <v>375</v>
      </c>
      <c r="AX113" s="13"/>
      <c r="AY113" s="13" t="s">
        <v>437</v>
      </c>
      <c r="AZ113" s="13" t="s">
        <v>656</v>
      </c>
      <c r="BA113" s="13" t="s">
        <v>7214</v>
      </c>
      <c r="BB113" s="13" t="s">
        <v>1389</v>
      </c>
      <c r="BD113" s="13"/>
      <c r="BE113" s="13"/>
      <c r="BF113" s="13"/>
      <c r="BG113" s="13" t="s">
        <v>7215</v>
      </c>
      <c r="BH113" s="11" t="s">
        <v>7216</v>
      </c>
      <c r="BI113" s="13"/>
      <c r="BJ113" s="13"/>
      <c r="BK113" s="13" t="s">
        <v>7217</v>
      </c>
      <c r="BL113" s="13" t="s">
        <v>472</v>
      </c>
      <c r="BM113" s="13"/>
      <c r="BN113" s="13"/>
      <c r="BO113" s="13"/>
      <c r="BP113" s="13"/>
      <c r="BQ113" s="13" t="s">
        <v>360</v>
      </c>
      <c r="BR113" s="13" t="s">
        <v>360</v>
      </c>
      <c r="BS113" s="13"/>
      <c r="BT113" s="13"/>
      <c r="BU113" s="13" t="s">
        <v>360</v>
      </c>
      <c r="BV113" s="13" t="s">
        <v>360</v>
      </c>
      <c r="BW113" s="13" t="s">
        <v>360</v>
      </c>
      <c r="BX113" s="13"/>
      <c r="BY113" s="13"/>
      <c r="BZ113" s="13"/>
      <c r="CA113" s="13"/>
      <c r="CB113" s="13"/>
      <c r="CC113" s="13"/>
      <c r="CD113" s="13"/>
      <c r="CE113" s="13"/>
      <c r="CF113" s="13" t="s">
        <v>77</v>
      </c>
      <c r="CG113" s="13"/>
      <c r="CH113" s="13"/>
      <c r="CI113" s="13"/>
      <c r="CJ113" s="13" t="s">
        <v>1082</v>
      </c>
      <c r="CK113" s="13"/>
      <c r="CL113" s="13"/>
      <c r="CM113" s="12" t="s">
        <v>7218</v>
      </c>
      <c r="CN113" s="13" t="s">
        <v>7219</v>
      </c>
      <c r="CO113" s="13"/>
      <c r="CP113" s="13"/>
      <c r="CQ113" s="13"/>
      <c r="CR113" s="13"/>
      <c r="CS113" s="13"/>
      <c r="CT113" s="13"/>
      <c r="CU113" s="13"/>
      <c r="CV113" s="13"/>
      <c r="CW113" s="13"/>
      <c r="CY113" s="13"/>
      <c r="CZ113" s="13"/>
      <c r="DA113" s="13"/>
      <c r="DB113" s="13" t="s">
        <v>7220</v>
      </c>
      <c r="DC113" s="12" t="s">
        <v>7221</v>
      </c>
      <c r="DD113" s="13" t="s">
        <v>7222</v>
      </c>
      <c r="DE113" s="13"/>
      <c r="DF113" s="13"/>
      <c r="DG113" s="13"/>
      <c r="DH113" s="13"/>
      <c r="DI113" s="13"/>
      <c r="DJ113" s="13"/>
      <c r="DK113" s="13"/>
      <c r="DL113" s="13"/>
      <c r="DM113" s="13"/>
      <c r="DN113" s="13"/>
      <c r="DO113" s="13"/>
      <c r="DP113" s="13" t="s">
        <v>7223</v>
      </c>
      <c r="DQ113" s="13"/>
      <c r="DR113" s="13"/>
      <c r="DS113" s="13"/>
      <c r="DT113" s="13"/>
      <c r="DU113" s="13"/>
      <c r="DV113" s="13"/>
      <c r="DW113" s="13"/>
      <c r="DX113" s="13"/>
      <c r="DY113" s="13"/>
      <c r="DZ113" s="13"/>
      <c r="EA113" s="13" t="s">
        <v>1935</v>
      </c>
      <c r="EB113" s="13"/>
      <c r="EC113" s="13"/>
      <c r="ED113" s="11" t="s">
        <v>7224</v>
      </c>
      <c r="EE113" s="13"/>
      <c r="EF113" s="13"/>
      <c r="EG113" s="13"/>
      <c r="EH113" s="13"/>
      <c r="EI113" s="13"/>
      <c r="EJ113" s="13"/>
      <c r="EK113" s="13"/>
      <c r="EL113" s="13"/>
      <c r="EM113" s="13" t="s">
        <v>7225</v>
      </c>
      <c r="EN113" s="13" t="s">
        <v>400</v>
      </c>
      <c r="EO113" s="13" t="s">
        <v>1109</v>
      </c>
      <c r="EP113" s="13"/>
      <c r="EQ113" s="13"/>
      <c r="ER113" s="13"/>
      <c r="ES113" s="11" t="s">
        <v>7226</v>
      </c>
      <c r="ET113" s="13"/>
      <c r="EU113" s="13"/>
      <c r="EV113" s="13"/>
      <c r="EW113" s="13"/>
      <c r="EX113" s="13"/>
      <c r="EY113" s="13"/>
      <c r="EZ113" s="13"/>
      <c r="FA113" s="13"/>
      <c r="FB113" s="13"/>
      <c r="FC113" s="13"/>
      <c r="FD113" s="13"/>
      <c r="FE113" s="13"/>
      <c r="FF113" s="13" t="s">
        <v>112</v>
      </c>
      <c r="FG113" s="13"/>
      <c r="FH113" s="13" t="s">
        <v>403</v>
      </c>
      <c r="FJ113" s="13" t="s">
        <v>7227</v>
      </c>
      <c r="FK113" s="13"/>
      <c r="FL113" s="13"/>
      <c r="FM113" s="13"/>
      <c r="FN113" s="13"/>
      <c r="FO113" s="13"/>
      <c r="FP113" s="13" t="s">
        <v>7228</v>
      </c>
      <c r="FQ113" s="13"/>
      <c r="FR113" s="13" t="s">
        <v>472</v>
      </c>
      <c r="FS113" s="13"/>
      <c r="FT113" s="13"/>
      <c r="FU113" s="13"/>
      <c r="FV113" s="13"/>
      <c r="FW113" s="13"/>
      <c r="FX113" s="13" t="s">
        <v>7229</v>
      </c>
      <c r="FY113" s="13"/>
      <c r="FZ113" s="13"/>
      <c r="GA113" s="13" t="s">
        <v>614</v>
      </c>
      <c r="GB113" s="13"/>
      <c r="GC113" s="13"/>
      <c r="GD113" s="13"/>
      <c r="GE113" s="13" t="s">
        <v>7230</v>
      </c>
      <c r="GF113" s="13"/>
      <c r="GG113" s="13"/>
      <c r="GH113" s="13"/>
      <c r="GI113" s="13"/>
      <c r="GJ113" s="13"/>
      <c r="GK113" s="13"/>
      <c r="GL113" s="13" t="s">
        <v>407</v>
      </c>
      <c r="GM113" s="13" t="s">
        <v>7231</v>
      </c>
      <c r="GN113" s="13" t="s">
        <v>6600</v>
      </c>
      <c r="GO113" s="13" t="s">
        <v>7232</v>
      </c>
      <c r="GP113" s="13" t="s">
        <v>408</v>
      </c>
      <c r="GQ113" s="12" t="s">
        <v>7233</v>
      </c>
      <c r="GR113" s="13"/>
      <c r="GS113" s="13"/>
      <c r="GT113" s="13"/>
      <c r="GU113" s="13"/>
      <c r="GV113" s="13"/>
      <c r="GW113" s="13"/>
      <c r="GX113" s="13"/>
      <c r="GY113" s="13"/>
      <c r="GZ113" s="13" t="s">
        <v>7234</v>
      </c>
      <c r="HA113" s="13" t="s">
        <v>904</v>
      </c>
      <c r="HB113" s="13" t="s">
        <v>7235</v>
      </c>
      <c r="HC113" s="13" t="s">
        <v>7236</v>
      </c>
      <c r="HD113" s="13"/>
      <c r="HE113" s="13"/>
      <c r="HF113" s="13" t="n">
        <f aca="false">4576</f>
        <v>4576</v>
      </c>
      <c r="HG113" s="13"/>
      <c r="HH113" s="13" t="s">
        <v>406</v>
      </c>
      <c r="HI113" s="13"/>
      <c r="HJ113" s="13"/>
      <c r="HK113" s="13"/>
      <c r="HL113" s="13"/>
      <c r="HM113" s="13" t="s">
        <v>442</v>
      </c>
      <c r="HN113" s="13" t="s">
        <v>7237</v>
      </c>
      <c r="HO113" s="13"/>
      <c r="HP113" s="13"/>
      <c r="HQ113" s="13"/>
      <c r="HS113" s="13"/>
      <c r="HT113" s="13" t="s">
        <v>4137</v>
      </c>
      <c r="HU113" s="13" t="s">
        <v>7238</v>
      </c>
      <c r="HV113" s="13" t="s">
        <v>7239</v>
      </c>
      <c r="HW113" s="13" t="s">
        <v>412</v>
      </c>
      <c r="HX113" s="13"/>
      <c r="HY113" s="13"/>
      <c r="HZ113" s="13"/>
      <c r="IA113" s="13"/>
      <c r="IB113" s="13"/>
      <c r="IC113" s="13"/>
      <c r="ID113" s="13"/>
      <c r="IE113" s="13"/>
      <c r="IF113" s="13"/>
      <c r="IG113" s="13"/>
      <c r="IH113" s="13"/>
      <c r="II113" s="13"/>
      <c r="IJ113" s="13"/>
      <c r="IK113" s="13"/>
      <c r="IL113" s="13"/>
      <c r="IM113" s="13"/>
      <c r="IN113" s="13"/>
      <c r="IO113" s="13" t="s">
        <v>79</v>
      </c>
      <c r="IP113" s="13"/>
      <c r="IQ113" s="13"/>
      <c r="IR113" s="13"/>
      <c r="IS113" s="13"/>
      <c r="IT113" s="13"/>
      <c r="IU113" s="13"/>
      <c r="IV113" s="13"/>
      <c r="IW113" s="13"/>
      <c r="IX113" s="13"/>
      <c r="IY113" s="13"/>
      <c r="IZ113" s="13"/>
      <c r="JA113" s="13"/>
      <c r="JB113" s="13"/>
      <c r="JC113" s="13"/>
      <c r="JD113" s="13"/>
      <c r="JE113" s="13"/>
      <c r="JF113" s="13"/>
      <c r="JG113" s="13"/>
      <c r="JH113" s="13"/>
      <c r="JI113" s="13"/>
      <c r="JJ113" s="13"/>
      <c r="JK113" s="13"/>
      <c r="JL113" s="13"/>
      <c r="JM113" s="13"/>
      <c r="JN113" s="13"/>
      <c r="JO113" s="13"/>
      <c r="JP113" s="13"/>
      <c r="JQ113" s="13"/>
      <c r="JR113" s="13"/>
      <c r="JS113" s="13"/>
      <c r="JT113" s="13"/>
      <c r="JU113" s="13" t="s">
        <v>7240</v>
      </c>
      <c r="JV113" s="13"/>
      <c r="JW113" s="13"/>
      <c r="JX113" s="13"/>
      <c r="JY113" s="13" t="s">
        <v>623</v>
      </c>
      <c r="JZ113" s="13" t="s">
        <v>7241</v>
      </c>
      <c r="KA113" s="13"/>
      <c r="KB113" s="13"/>
      <c r="KC113" s="13"/>
      <c r="KD113" s="13"/>
      <c r="KE113" s="13"/>
      <c r="KF113" s="13"/>
      <c r="KG113" s="13"/>
      <c r="KH113" s="13"/>
      <c r="KI113" s="13"/>
      <c r="KJ113" s="13" t="s">
        <v>7242</v>
      </c>
      <c r="KK113" s="13"/>
      <c r="KL113" s="13" t="n">
        <f aca="false">9986</f>
        <v>9986</v>
      </c>
      <c r="KM113" s="13"/>
      <c r="KN113" s="13"/>
      <c r="KO113" s="13"/>
      <c r="KP113" s="13"/>
      <c r="KQ113" s="13"/>
      <c r="KR113" s="13"/>
      <c r="KS113" s="13"/>
      <c r="KT113" s="13"/>
      <c r="KU113" s="13"/>
      <c r="KV113" s="13" t="n">
        <f aca="false">7878</f>
        <v>7878</v>
      </c>
      <c r="KW113" s="13"/>
      <c r="KX113" s="13"/>
      <c r="KY113" s="13"/>
      <c r="KZ113" s="13" t="s">
        <v>7243</v>
      </c>
      <c r="LA113" s="13"/>
      <c r="LB113" s="13" t="s">
        <v>7244</v>
      </c>
      <c r="LC113" s="13"/>
      <c r="LD113" s="13" t="s">
        <v>434</v>
      </c>
      <c r="LE113" s="13"/>
      <c r="LF113" s="13"/>
      <c r="LG113" s="13"/>
      <c r="LH113" s="13"/>
      <c r="LI113" s="13"/>
      <c r="LJ113" s="13"/>
      <c r="LK113" s="13"/>
      <c r="LL113" s="13" t="s">
        <v>7245</v>
      </c>
      <c r="LM113" s="13" t="s">
        <v>472</v>
      </c>
      <c r="LN113" s="13" t="s">
        <v>3582</v>
      </c>
      <c r="LO113" s="13"/>
      <c r="LP113" s="13"/>
      <c r="LQ113" s="13" t="s">
        <v>7246</v>
      </c>
      <c r="LR113" s="13"/>
      <c r="LS113" s="13"/>
      <c r="LT113" s="13" t="s">
        <v>532</v>
      </c>
      <c r="LU113" s="13" t="s">
        <v>7247</v>
      </c>
      <c r="LV113" s="13"/>
      <c r="LW113" s="13" t="s">
        <v>472</v>
      </c>
      <c r="LX113" s="13"/>
      <c r="LY113" s="13"/>
      <c r="LZ113" s="13" t="s">
        <v>2044</v>
      </c>
      <c r="MA113" s="13"/>
      <c r="MB113" s="13"/>
      <c r="MC113" s="13"/>
      <c r="MD113" s="13"/>
      <c r="ME113" s="13"/>
      <c r="MF113" s="13" t="s">
        <v>5930</v>
      </c>
      <c r="MH113" s="13"/>
      <c r="MI113" s="13"/>
      <c r="MJ113" s="13"/>
      <c r="MK113" s="13" t="s">
        <v>7248</v>
      </c>
      <c r="ML113" s="13" t="s">
        <v>7249</v>
      </c>
      <c r="MM113" s="13"/>
      <c r="MN113" s="13" t="s">
        <v>506</v>
      </c>
      <c r="MO113" s="13"/>
      <c r="MP113" s="13" t="s">
        <v>7250</v>
      </c>
      <c r="MQ113" s="13"/>
      <c r="MR113" s="13" t="s">
        <v>466</v>
      </c>
      <c r="MS113" s="13"/>
      <c r="MT113" s="13"/>
      <c r="MU113" s="13"/>
      <c r="MV113" s="13"/>
      <c r="MW113" s="13"/>
      <c r="MX113" s="13"/>
      <c r="MY113" s="13"/>
      <c r="MZ113" s="13"/>
      <c r="NA113" s="13"/>
      <c r="NB113" s="13"/>
      <c r="NC113" s="13"/>
      <c r="ND113" s="13"/>
      <c r="NE113" s="13"/>
      <c r="NF113" s="13"/>
      <c r="NG113" s="13"/>
      <c r="NH113" s="13"/>
      <c r="NI113" s="13"/>
      <c r="NJ113" s="11" t="s">
        <v>7251</v>
      </c>
      <c r="NK113" s="13" t="s">
        <v>7252</v>
      </c>
      <c r="NL113" s="13"/>
      <c r="NM113" s="13"/>
      <c r="NN113" s="13"/>
      <c r="NO113" s="13"/>
      <c r="NP113" s="13" t="s">
        <v>408</v>
      </c>
      <c r="NQ113" s="13" t="s">
        <v>7253</v>
      </c>
      <c r="NR113" s="13"/>
      <c r="NS113" s="13"/>
      <c r="NT113" s="13"/>
      <c r="NU113" s="13"/>
      <c r="NV113" s="13"/>
      <c r="NW113" s="13"/>
      <c r="NX113" s="13" t="s">
        <v>472</v>
      </c>
      <c r="NY113" s="13" t="s">
        <v>428</v>
      </c>
      <c r="NZ113" s="13" t="s">
        <v>4404</v>
      </c>
      <c r="OA113" s="13"/>
      <c r="OB113" s="13"/>
      <c r="OC113" s="13"/>
      <c r="OD113" s="13"/>
      <c r="OE113" s="13"/>
      <c r="OF113" s="13"/>
      <c r="OG113" s="13"/>
      <c r="OH113" s="13"/>
      <c r="OJ113" s="13"/>
      <c r="OK113" s="13"/>
      <c r="OL113" s="13"/>
      <c r="OM113" s="13" t="s">
        <v>472</v>
      </c>
    </row>
    <row r="114" customFormat="false" ht="14.25" hidden="false" customHeight="true" outlineLevel="0" collapsed="false">
      <c r="A114" s="11" t="s">
        <v>7254</v>
      </c>
      <c r="B114" s="13" t="s">
        <v>360</v>
      </c>
      <c r="C114" s="13" t="s">
        <v>7255</v>
      </c>
      <c r="D114" s="13" t="s">
        <v>7256</v>
      </c>
      <c r="E114" s="13" t="s">
        <v>7257</v>
      </c>
      <c r="F114" s="13" t="s">
        <v>7258</v>
      </c>
      <c r="G114" s="13" t="s">
        <v>2830</v>
      </c>
      <c r="H114" s="11" t="s">
        <v>7259</v>
      </c>
      <c r="I114" s="13" t="s">
        <v>7260</v>
      </c>
      <c r="J114" s="13" t="s">
        <v>7261</v>
      </c>
      <c r="K114" s="13"/>
      <c r="L114" s="13"/>
      <c r="M114" s="13"/>
      <c r="N114" s="13"/>
      <c r="O114" s="13"/>
      <c r="P114" s="13"/>
      <c r="R114" s="13" t="s">
        <v>1186</v>
      </c>
      <c r="S114" s="13"/>
      <c r="T114" s="13" t="s">
        <v>371</v>
      </c>
      <c r="U114" s="13" t="s">
        <v>897</v>
      </c>
      <c r="V114" s="11" t="s">
        <v>7262</v>
      </c>
      <c r="W114" s="11" t="s">
        <v>7263</v>
      </c>
      <c r="X114" s="13"/>
      <c r="Y114" s="13" t="s">
        <v>897</v>
      </c>
      <c r="Z114" s="13" t="s">
        <v>370</v>
      </c>
      <c r="AA114" s="13"/>
      <c r="AB114" s="13"/>
      <c r="AC114" s="12" t="s">
        <v>521</v>
      </c>
      <c r="AD114" s="13"/>
      <c r="AE114" s="11" t="s">
        <v>1827</v>
      </c>
      <c r="AF114" s="11" t="s">
        <v>7264</v>
      </c>
      <c r="AG114" s="11" t="s">
        <v>1565</v>
      </c>
      <c r="AH114" s="13"/>
      <c r="AI114" s="13" t="s">
        <v>375</v>
      </c>
      <c r="AJ114" s="13" t="s">
        <v>376</v>
      </c>
      <c r="AK114" s="13" t="s">
        <v>437</v>
      </c>
      <c r="AL114" s="13" t="s">
        <v>1429</v>
      </c>
      <c r="AM114" s="11" t="s">
        <v>7265</v>
      </c>
      <c r="AN114" s="11" t="s">
        <v>7266</v>
      </c>
      <c r="AO114" s="11" t="s">
        <v>7267</v>
      </c>
      <c r="AP114" s="11" t="s">
        <v>7268</v>
      </c>
      <c r="AQ114" s="13" t="s">
        <v>7269</v>
      </c>
      <c r="AR114" s="13"/>
      <c r="AS114" s="13" t="s">
        <v>7270</v>
      </c>
      <c r="AT114" s="11" t="s">
        <v>7271</v>
      </c>
      <c r="AU114" s="11" t="s">
        <v>7272</v>
      </c>
      <c r="AV114" s="13" t="s">
        <v>370</v>
      </c>
      <c r="AW114" s="13"/>
      <c r="AX114" s="13"/>
      <c r="AY114" s="13" t="s">
        <v>437</v>
      </c>
      <c r="AZ114" s="13" t="s">
        <v>525</v>
      </c>
      <c r="BA114" s="13" t="s">
        <v>7273</v>
      </c>
      <c r="BB114" s="11" t="s">
        <v>7274</v>
      </c>
      <c r="BD114" s="11" t="s">
        <v>7275</v>
      </c>
      <c r="BE114" s="13" t="s">
        <v>7276</v>
      </c>
      <c r="BF114" s="13"/>
      <c r="BG114" s="13" t="s">
        <v>395</v>
      </c>
      <c r="BH114" s="13" t="s">
        <v>7277</v>
      </c>
      <c r="BI114" s="13"/>
      <c r="BJ114" s="13" t="s">
        <v>853</v>
      </c>
      <c r="BK114" s="13" t="s">
        <v>7278</v>
      </c>
      <c r="BL114" s="13"/>
      <c r="BM114" s="13"/>
      <c r="BN114" s="13"/>
      <c r="BO114" s="13" t="s">
        <v>7279</v>
      </c>
      <c r="BP114" s="13" t="s">
        <v>472</v>
      </c>
      <c r="BQ114" s="13" t="s">
        <v>360</v>
      </c>
      <c r="BR114" s="13" t="s">
        <v>360</v>
      </c>
      <c r="BS114" s="13"/>
      <c r="BT114" s="13"/>
      <c r="BU114" s="13" t="s">
        <v>360</v>
      </c>
      <c r="BV114" s="13" t="s">
        <v>360</v>
      </c>
      <c r="BW114" s="13" t="s">
        <v>7280</v>
      </c>
      <c r="BX114" s="13" t="s">
        <v>472</v>
      </c>
      <c r="BY114" s="13"/>
      <c r="BZ114" s="13"/>
      <c r="CA114" s="13"/>
      <c r="CB114" s="13"/>
      <c r="CC114" s="13"/>
      <c r="CD114" s="13"/>
      <c r="CE114" s="13"/>
      <c r="CF114" s="13" t="s">
        <v>77</v>
      </c>
      <c r="CG114" s="13"/>
      <c r="CH114" s="13"/>
      <c r="CI114" s="13"/>
      <c r="CJ114" s="13"/>
      <c r="CK114" s="13"/>
      <c r="CL114" s="13"/>
      <c r="CM114" s="13" t="s">
        <v>360</v>
      </c>
      <c r="CN114" s="13" t="s">
        <v>516</v>
      </c>
      <c r="CO114" s="13"/>
      <c r="CP114" s="13"/>
      <c r="CQ114" s="13"/>
      <c r="CR114" s="13"/>
      <c r="CS114" s="13"/>
      <c r="CT114" s="13"/>
      <c r="CU114" s="13"/>
      <c r="CV114" s="13"/>
      <c r="CW114" s="13"/>
      <c r="CY114" s="13"/>
      <c r="CZ114" s="13"/>
      <c r="DA114" s="13"/>
      <c r="DB114" s="13" t="s">
        <v>7281</v>
      </c>
      <c r="DC114" s="13" t="s">
        <v>7282</v>
      </c>
      <c r="DD114" s="13" t="s">
        <v>7084</v>
      </c>
      <c r="DE114" s="13"/>
      <c r="DF114" s="13"/>
      <c r="DG114" s="13"/>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t="s">
        <v>568</v>
      </c>
      <c r="EE114" s="13"/>
      <c r="EF114" s="13"/>
      <c r="EG114" s="13"/>
      <c r="EH114" s="13"/>
      <c r="EI114" s="13"/>
      <c r="EJ114" s="13"/>
      <c r="EK114" s="13"/>
      <c r="EL114" s="13" t="s">
        <v>828</v>
      </c>
      <c r="EM114" s="13" t="s">
        <v>803</v>
      </c>
      <c r="EN114" s="13" t="s">
        <v>7283</v>
      </c>
      <c r="EO114" s="13"/>
      <c r="EP114" s="13" t="s">
        <v>7284</v>
      </c>
      <c r="EQ114" s="13" t="s">
        <v>811</v>
      </c>
      <c r="ER114" s="13"/>
      <c r="ES114" s="11" t="s">
        <v>7285</v>
      </c>
      <c r="ET114" s="13"/>
      <c r="EU114" s="13"/>
      <c r="EV114" s="13"/>
      <c r="EW114" s="13"/>
      <c r="EX114" s="13"/>
      <c r="EY114" s="13"/>
      <c r="EZ114" s="13"/>
      <c r="FA114" s="13"/>
      <c r="FB114" s="13"/>
      <c r="FC114" s="13"/>
      <c r="FD114" s="13"/>
      <c r="FE114" s="13"/>
      <c r="FF114" s="11" t="s">
        <v>7286</v>
      </c>
      <c r="FG114" s="13" t="s">
        <v>864</v>
      </c>
      <c r="FH114" s="13" t="s">
        <v>403</v>
      </c>
      <c r="FJ114" s="13" t="s">
        <v>7287</v>
      </c>
      <c r="FK114" s="13"/>
      <c r="FL114" s="13"/>
      <c r="FM114" s="13"/>
      <c r="FN114" s="13"/>
      <c r="FO114" s="13" t="s">
        <v>7288</v>
      </c>
      <c r="FP114" s="13"/>
      <c r="FQ114" s="13"/>
      <c r="FR114" s="13" t="s">
        <v>599</v>
      </c>
      <c r="FS114" s="13"/>
      <c r="FT114" s="13" t="s">
        <v>3565</v>
      </c>
      <c r="FU114" s="13"/>
      <c r="FV114" s="13"/>
      <c r="FW114" s="13" t="s">
        <v>2541</v>
      </c>
      <c r="FX114" s="11" t="s">
        <v>7289</v>
      </c>
      <c r="FY114" s="13"/>
      <c r="FZ114" s="13"/>
      <c r="GA114" s="11" t="s">
        <v>7290</v>
      </c>
      <c r="GB114" s="13" t="s">
        <v>7291</v>
      </c>
      <c r="GC114" s="13"/>
      <c r="GD114" s="13"/>
      <c r="GE114" s="13" t="s">
        <v>7292</v>
      </c>
      <c r="GF114" s="13"/>
      <c r="GG114" s="13"/>
      <c r="GH114" s="11" t="s">
        <v>7293</v>
      </c>
      <c r="GI114" s="13"/>
      <c r="GJ114" s="13"/>
      <c r="GK114" s="13" t="s">
        <v>7294</v>
      </c>
      <c r="GL114" s="13" t="s">
        <v>407</v>
      </c>
      <c r="GM114" s="13" t="s">
        <v>2150</v>
      </c>
      <c r="GN114" s="13"/>
      <c r="GO114" s="13"/>
      <c r="GP114" s="13" t="s">
        <v>408</v>
      </c>
      <c r="GQ114" s="13" t="s">
        <v>7295</v>
      </c>
      <c r="GR114" s="13"/>
      <c r="GS114" s="13"/>
      <c r="GT114" s="13"/>
      <c r="GU114" s="13"/>
      <c r="GV114" s="13" t="s">
        <v>7296</v>
      </c>
      <c r="GW114" s="13"/>
      <c r="GX114" s="13"/>
      <c r="GY114" s="13"/>
      <c r="GZ114" s="11" t="s">
        <v>7297</v>
      </c>
      <c r="HA114" s="11" t="s">
        <v>7298</v>
      </c>
      <c r="HB114" s="13" t="s">
        <v>6655</v>
      </c>
      <c r="HC114" s="13"/>
      <c r="HD114" s="13" t="s">
        <v>7299</v>
      </c>
      <c r="HE114" s="13" t="s">
        <v>1815</v>
      </c>
      <c r="HF114" s="13"/>
      <c r="HG114" s="13" t="s">
        <v>1312</v>
      </c>
      <c r="HH114" s="11" t="s">
        <v>7300</v>
      </c>
      <c r="HI114" s="13"/>
      <c r="HJ114" s="13"/>
      <c r="HK114" s="13"/>
      <c r="HL114" s="13" t="s">
        <v>7301</v>
      </c>
      <c r="HM114" s="13"/>
      <c r="HN114" s="13"/>
      <c r="HO114" s="13" t="s">
        <v>5933</v>
      </c>
      <c r="HP114" s="13"/>
      <c r="HQ114" s="13" t="s">
        <v>7302</v>
      </c>
      <c r="HS114" s="13" t="s">
        <v>7303</v>
      </c>
      <c r="HT114" s="13" t="s">
        <v>7304</v>
      </c>
      <c r="HU114" s="13"/>
      <c r="HV114" s="13"/>
      <c r="HW114" s="13" t="s">
        <v>412</v>
      </c>
      <c r="HX114" s="13"/>
      <c r="HY114" s="13" t="s">
        <v>7305</v>
      </c>
      <c r="HZ114" s="13" t="s">
        <v>7306</v>
      </c>
      <c r="IA114" s="13"/>
      <c r="IB114" s="13"/>
      <c r="IC114" s="13" t="s">
        <v>534</v>
      </c>
      <c r="ID114" s="13"/>
      <c r="IE114" s="13"/>
      <c r="IF114" s="13"/>
      <c r="IG114" s="13" t="s">
        <v>623</v>
      </c>
      <c r="IH114" s="13"/>
      <c r="II114" s="13"/>
      <c r="IJ114" s="13" t="s">
        <v>7307</v>
      </c>
      <c r="IK114" s="13"/>
      <c r="IL114" s="13"/>
      <c r="IM114" s="13"/>
      <c r="IN114" s="13" t="s">
        <v>7308</v>
      </c>
      <c r="IO114" s="13" t="s">
        <v>7309</v>
      </c>
      <c r="IP114" s="13"/>
      <c r="IQ114" s="13"/>
      <c r="IR114" s="13" t="s">
        <v>7310</v>
      </c>
      <c r="IS114" s="13"/>
      <c r="IT114" s="11" t="s">
        <v>7311</v>
      </c>
      <c r="IU114" s="13"/>
      <c r="IV114" s="13"/>
      <c r="IW114" s="13"/>
      <c r="IX114" s="13"/>
      <c r="IY114" s="13"/>
      <c r="IZ114" s="13"/>
      <c r="JA114" s="13" t="s">
        <v>94</v>
      </c>
      <c r="JB114" s="13"/>
      <c r="JC114" s="13"/>
      <c r="JD114" s="13"/>
      <c r="JE114" s="13"/>
      <c r="JF114" s="13"/>
      <c r="JG114" s="13" t="s">
        <v>2394</v>
      </c>
      <c r="JH114" s="13" t="s">
        <v>77</v>
      </c>
      <c r="JI114" s="13"/>
      <c r="JJ114" s="13"/>
      <c r="JK114" s="13" t="s">
        <v>615</v>
      </c>
      <c r="JL114" s="13"/>
      <c r="JM114" s="13"/>
      <c r="JN114" s="13" t="s">
        <v>7312</v>
      </c>
      <c r="JO114" s="13"/>
      <c r="JP114" s="13" t="s">
        <v>807</v>
      </c>
      <c r="JQ114" s="13" t="s">
        <v>1800</v>
      </c>
      <c r="JR114" s="13" t="s">
        <v>4991</v>
      </c>
      <c r="JS114" s="13"/>
      <c r="JT114" s="13"/>
      <c r="JU114" s="13" t="s">
        <v>7313</v>
      </c>
      <c r="JV114" s="13"/>
      <c r="JW114" s="13"/>
      <c r="JX114" s="13"/>
      <c r="JY114" s="13" t="s">
        <v>6993</v>
      </c>
      <c r="JZ114" s="13" t="s">
        <v>78</v>
      </c>
      <c r="KA114" s="13"/>
      <c r="KB114" s="13"/>
      <c r="KC114" s="13"/>
      <c r="KD114" s="13" t="s">
        <v>5109</v>
      </c>
      <c r="KE114" s="13"/>
      <c r="KF114" s="13"/>
      <c r="KG114" s="13"/>
      <c r="KH114" s="13"/>
      <c r="KI114" s="13"/>
      <c r="KJ114" s="13" t="s">
        <v>7314</v>
      </c>
      <c r="KK114" s="13"/>
      <c r="KL114" s="13"/>
      <c r="KM114" s="13"/>
      <c r="KN114" s="13" t="s">
        <v>1188</v>
      </c>
      <c r="KO114" s="13"/>
      <c r="KP114" s="13" t="s">
        <v>7315</v>
      </c>
      <c r="KQ114" s="13"/>
      <c r="KR114" s="13"/>
      <c r="KS114" s="13"/>
      <c r="KT114" s="13"/>
      <c r="KU114" s="13"/>
      <c r="KV114" s="13" t="s">
        <v>2130</v>
      </c>
      <c r="KW114" s="13"/>
      <c r="KX114" s="13"/>
      <c r="KY114" s="13"/>
      <c r="KZ114" s="13" t="s">
        <v>7316</v>
      </c>
      <c r="LA114" s="13"/>
      <c r="LB114" s="13" t="s">
        <v>1769</v>
      </c>
      <c r="LC114" s="13"/>
      <c r="LD114" s="13"/>
      <c r="LE114" s="13"/>
      <c r="LF114" s="12" t="s">
        <v>7317</v>
      </c>
      <c r="LG114" s="13"/>
      <c r="LH114" s="13"/>
      <c r="LI114" s="13"/>
      <c r="LJ114" s="13" t="s">
        <v>6047</v>
      </c>
      <c r="LK114" s="13"/>
      <c r="LL114" s="13"/>
      <c r="LM114" s="13"/>
      <c r="LN114" s="13"/>
      <c r="LO114" s="13" t="s">
        <v>713</v>
      </c>
      <c r="LP114" s="13"/>
      <c r="LQ114" s="13" t="s">
        <v>2398</v>
      </c>
      <c r="LR114" s="13" t="s">
        <v>860</v>
      </c>
      <c r="LS114" s="13"/>
      <c r="LT114" s="12" t="s">
        <v>7318</v>
      </c>
      <c r="LU114" s="13"/>
      <c r="LV114" s="13"/>
      <c r="LW114" s="13" t="s">
        <v>472</v>
      </c>
      <c r="LX114" s="13"/>
      <c r="LY114" s="12" t="s">
        <v>7319</v>
      </c>
      <c r="LZ114" s="13" t="s">
        <v>3195</v>
      </c>
      <c r="MA114" s="13" t="s">
        <v>548</v>
      </c>
      <c r="MB114" s="13" t="s">
        <v>1788</v>
      </c>
      <c r="MC114" s="13"/>
      <c r="MD114" s="13" t="s">
        <v>7320</v>
      </c>
      <c r="ME114" s="13" t="s">
        <v>5472</v>
      </c>
      <c r="MF114" s="13" t="s">
        <v>917</v>
      </c>
      <c r="MH114" s="13" t="s">
        <v>7321</v>
      </c>
      <c r="MI114" s="13"/>
      <c r="MJ114" s="13" t="s">
        <v>1788</v>
      </c>
      <c r="MK114" s="13"/>
      <c r="ML114" s="13" t="s">
        <v>513</v>
      </c>
      <c r="MM114" s="13" t="s">
        <v>1799</v>
      </c>
      <c r="MN114" s="13" t="s">
        <v>7322</v>
      </c>
      <c r="MO114" s="13"/>
      <c r="MP114" s="13" t="s">
        <v>6047</v>
      </c>
      <c r="MQ114" s="13"/>
      <c r="MR114" s="13" t="s">
        <v>2291</v>
      </c>
      <c r="MS114" s="13"/>
      <c r="MT114" s="13"/>
      <c r="MU114" s="13"/>
      <c r="MV114" s="13"/>
      <c r="MW114" s="13"/>
      <c r="MX114" s="13"/>
      <c r="MY114" s="13" t="s">
        <v>7323</v>
      </c>
      <c r="MZ114" s="13"/>
      <c r="NA114" s="13" t="s">
        <v>2398</v>
      </c>
      <c r="NB114" s="13"/>
      <c r="NC114" s="13" t="s">
        <v>7324</v>
      </c>
      <c r="ND114" s="13"/>
      <c r="NE114" s="13"/>
      <c r="NF114" s="13" t="s">
        <v>3014</v>
      </c>
      <c r="NG114" s="13"/>
      <c r="NH114" s="13"/>
      <c r="NI114" s="11" t="s">
        <v>7325</v>
      </c>
      <c r="NJ114" s="13" t="s">
        <v>407</v>
      </c>
      <c r="NK114" s="13"/>
      <c r="NL114" s="13"/>
      <c r="NM114" s="13" t="s">
        <v>1257</v>
      </c>
      <c r="NN114" s="13"/>
      <c r="NO114" s="13"/>
      <c r="NP114" s="13" t="s">
        <v>408</v>
      </c>
      <c r="NQ114" s="13"/>
      <c r="NR114" s="13" t="s">
        <v>7326</v>
      </c>
      <c r="NS114" s="13"/>
      <c r="NT114" s="13" t="s">
        <v>7327</v>
      </c>
      <c r="NU114" s="13"/>
      <c r="NV114" s="13"/>
      <c r="NW114" s="13"/>
      <c r="NX114" s="11" t="s">
        <v>7328</v>
      </c>
      <c r="NY114" s="13"/>
      <c r="NZ114" s="13" t="s">
        <v>429</v>
      </c>
      <c r="OA114" s="13"/>
      <c r="OB114" s="13" t="s">
        <v>516</v>
      </c>
      <c r="OC114" s="13"/>
      <c r="OD114" s="13" t="s">
        <v>1257</v>
      </c>
      <c r="OE114" s="13"/>
      <c r="OF114" s="13"/>
      <c r="OG114" s="13"/>
      <c r="OH114" s="13"/>
      <c r="OJ114" s="13"/>
      <c r="OK114" s="13"/>
      <c r="OL114" s="13"/>
      <c r="OM114" s="13"/>
    </row>
    <row r="115" customFormat="false" ht="14.25" hidden="false" customHeight="true" outlineLevel="0" collapsed="false">
      <c r="A115" s="13" t="s">
        <v>7329</v>
      </c>
      <c r="B115" s="13" t="s">
        <v>360</v>
      </c>
      <c r="C115" s="13" t="s">
        <v>7330</v>
      </c>
      <c r="D115" s="13" t="s">
        <v>7331</v>
      </c>
      <c r="E115" s="13" t="s">
        <v>7332</v>
      </c>
      <c r="F115" s="13" t="s">
        <v>7333</v>
      </c>
      <c r="G115" s="13" t="s">
        <v>79</v>
      </c>
      <c r="H115" s="13" t="s">
        <v>7334</v>
      </c>
      <c r="I115" s="13" t="s">
        <v>7335</v>
      </c>
      <c r="J115" s="11" t="s">
        <v>7336</v>
      </c>
      <c r="K115" s="13"/>
      <c r="L115" s="13"/>
      <c r="M115" s="13"/>
      <c r="N115" s="13"/>
      <c r="O115" s="13"/>
      <c r="P115" s="13"/>
      <c r="R115" s="13" t="s">
        <v>1186</v>
      </c>
      <c r="S115" s="13"/>
      <c r="T115" s="13" t="s">
        <v>7337</v>
      </c>
      <c r="U115" s="13" t="s">
        <v>409</v>
      </c>
      <c r="V115" s="11" t="s">
        <v>7338</v>
      </c>
      <c r="W115" s="13" t="s">
        <v>7339</v>
      </c>
      <c r="X115" s="13" t="s">
        <v>7340</v>
      </c>
      <c r="Y115" s="13" t="s">
        <v>65</v>
      </c>
      <c r="Z115" s="13"/>
      <c r="AA115" s="13"/>
      <c r="AB115" s="13"/>
      <c r="AC115" s="13" t="s">
        <v>7341</v>
      </c>
      <c r="AD115" s="13"/>
      <c r="AE115" s="11" t="s">
        <v>372</v>
      </c>
      <c r="AF115" s="11" t="s">
        <v>7342</v>
      </c>
      <c r="AG115" s="11" t="s">
        <v>7343</v>
      </c>
      <c r="AH115" s="13"/>
      <c r="AI115" s="13" t="s">
        <v>4513</v>
      </c>
      <c r="AJ115" s="13" t="s">
        <v>395</v>
      </c>
      <c r="AK115" s="13" t="s">
        <v>437</v>
      </c>
      <c r="AL115" s="13" t="s">
        <v>1289</v>
      </c>
      <c r="AM115" s="11" t="s">
        <v>7344</v>
      </c>
      <c r="AN115" s="13" t="s">
        <v>7345</v>
      </c>
      <c r="AO115" s="13" t="s">
        <v>7346</v>
      </c>
      <c r="AP115" s="13"/>
      <c r="AQ115" s="13" t="s">
        <v>3073</v>
      </c>
      <c r="AR115" s="11" t="s">
        <v>7347</v>
      </c>
      <c r="AS115" s="13"/>
      <c r="AT115" s="13"/>
      <c r="AU115" s="13"/>
      <c r="AV115" s="13"/>
      <c r="AW115" s="13"/>
      <c r="AX115" s="13"/>
      <c r="AY115" s="13" t="s">
        <v>437</v>
      </c>
      <c r="AZ115" s="13" t="s">
        <v>7348</v>
      </c>
      <c r="BA115" s="13"/>
      <c r="BB115" s="13" t="s">
        <v>3075</v>
      </c>
      <c r="BD115" s="13"/>
      <c r="BE115" s="13"/>
      <c r="BF115" s="13"/>
      <c r="BG115" s="11" t="s">
        <v>7349</v>
      </c>
      <c r="BH115" s="13" t="s">
        <v>7350</v>
      </c>
      <c r="BI115" s="13"/>
      <c r="BJ115" s="13"/>
      <c r="BK115" s="13" t="s">
        <v>447</v>
      </c>
      <c r="BL115" s="13"/>
      <c r="BM115" s="13"/>
      <c r="BN115" s="13"/>
      <c r="BO115" s="13"/>
      <c r="BP115" s="13"/>
      <c r="BQ115" s="13" t="s">
        <v>360</v>
      </c>
      <c r="BR115" s="13" t="s">
        <v>360</v>
      </c>
      <c r="BS115" s="13"/>
      <c r="BT115" s="13"/>
      <c r="BU115" s="13" t="s">
        <v>7351</v>
      </c>
      <c r="BV115" s="13" t="s">
        <v>360</v>
      </c>
      <c r="BW115" s="13" t="s">
        <v>360</v>
      </c>
      <c r="BX115" s="13"/>
      <c r="BY115" s="13" t="s">
        <v>472</v>
      </c>
      <c r="BZ115" s="13"/>
      <c r="CA115" s="13"/>
      <c r="CB115" s="13"/>
      <c r="CC115" s="13"/>
      <c r="CD115" s="13"/>
      <c r="CE115" s="13" t="s">
        <v>472</v>
      </c>
      <c r="CF115" s="13" t="s">
        <v>77</v>
      </c>
      <c r="CG115" s="13" t="s">
        <v>1212</v>
      </c>
      <c r="CH115" s="13"/>
      <c r="CI115" s="13"/>
      <c r="CJ115" s="13"/>
      <c r="CK115" s="13"/>
      <c r="CL115" s="13"/>
      <c r="CM115" s="13" t="s">
        <v>7352</v>
      </c>
      <c r="CN115" s="13"/>
      <c r="CO115" s="13"/>
      <c r="CP115" s="13"/>
      <c r="CQ115" s="13"/>
      <c r="CR115" s="13"/>
      <c r="CS115" s="13"/>
      <c r="CT115" s="13"/>
      <c r="CU115" s="13"/>
      <c r="CV115" s="13"/>
      <c r="CW115" s="13"/>
      <c r="CY115" s="13"/>
      <c r="CZ115" s="13"/>
      <c r="DA115" s="13"/>
      <c r="DB115" s="11" t="s">
        <v>7353</v>
      </c>
      <c r="DC115" s="13" t="s">
        <v>7354</v>
      </c>
      <c r="DD115" s="13" t="s">
        <v>7355</v>
      </c>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1" t="s">
        <v>7356</v>
      </c>
      <c r="EE115" s="13"/>
      <c r="EF115" s="13"/>
      <c r="EG115" s="13"/>
      <c r="EH115" s="13"/>
      <c r="EI115" s="13"/>
      <c r="EJ115" s="13"/>
      <c r="EK115" s="13"/>
      <c r="EL115" s="13"/>
      <c r="EM115" s="11" t="s">
        <v>7357</v>
      </c>
      <c r="EN115" s="13" t="s">
        <v>400</v>
      </c>
      <c r="EO115" s="13"/>
      <c r="EP115" s="13"/>
      <c r="EQ115" s="13"/>
      <c r="ER115" s="13"/>
      <c r="ES115" s="11" t="s">
        <v>7358</v>
      </c>
      <c r="ET115" s="13"/>
      <c r="EU115" s="13"/>
      <c r="EV115" s="13"/>
      <c r="EW115" s="13"/>
      <c r="EX115" s="13"/>
      <c r="EY115" s="13"/>
      <c r="EZ115" s="13"/>
      <c r="FA115" s="13"/>
      <c r="FB115" s="13"/>
      <c r="FC115" s="13"/>
      <c r="FD115" s="13"/>
      <c r="FE115" s="13"/>
      <c r="FF115" s="11" t="s">
        <v>7359</v>
      </c>
      <c r="FG115" s="13" t="s">
        <v>864</v>
      </c>
      <c r="FH115" s="13" t="s">
        <v>403</v>
      </c>
      <c r="FJ115" s="13" t="s">
        <v>7360</v>
      </c>
      <c r="FK115" s="13"/>
      <c r="FL115" s="13" t="s">
        <v>7361</v>
      </c>
      <c r="FM115" s="11" t="s">
        <v>7362</v>
      </c>
      <c r="FN115" s="13"/>
      <c r="FO115" s="13" t="s">
        <v>7363</v>
      </c>
      <c r="FP115" s="13" t="s">
        <v>7364</v>
      </c>
      <c r="FQ115" s="13" t="s">
        <v>7365</v>
      </c>
      <c r="FR115" s="13"/>
      <c r="FS115" s="13" t="s">
        <v>4801</v>
      </c>
      <c r="FT115" s="13" t="s">
        <v>7366</v>
      </c>
      <c r="FU115" s="13"/>
      <c r="FV115" s="11" t="s">
        <v>7367</v>
      </c>
      <c r="FW115" s="13"/>
      <c r="FX115" s="13" t="s">
        <v>7368</v>
      </c>
      <c r="FY115" s="13" t="s">
        <v>7369</v>
      </c>
      <c r="FZ115" s="13" t="n">
        <f aca="false">578</f>
        <v>578</v>
      </c>
      <c r="GA115" s="13" t="s">
        <v>614</v>
      </c>
      <c r="GB115" s="13" t="s">
        <v>7370</v>
      </c>
      <c r="GC115" s="13" t="s">
        <v>3503</v>
      </c>
      <c r="GD115" s="13"/>
      <c r="GE115" s="13" t="s">
        <v>7371</v>
      </c>
      <c r="GF115" s="13"/>
      <c r="GG115" s="13" t="s">
        <v>4731</v>
      </c>
      <c r="GH115" s="13" t="s">
        <v>7372</v>
      </c>
      <c r="GI115" s="13"/>
      <c r="GJ115" s="13" t="s">
        <v>7373</v>
      </c>
      <c r="GK115" s="13" t="s">
        <v>6321</v>
      </c>
      <c r="GL115" s="13" t="s">
        <v>407</v>
      </c>
      <c r="GM115" s="13" t="s">
        <v>643</v>
      </c>
      <c r="GN115" s="13" t="s">
        <v>7374</v>
      </c>
      <c r="GO115" s="13" t="s">
        <v>7375</v>
      </c>
      <c r="GP115" s="13" t="s">
        <v>408</v>
      </c>
      <c r="GQ115" s="13"/>
      <c r="GR115" s="13"/>
      <c r="GS115" s="13"/>
      <c r="GT115" s="13"/>
      <c r="GU115" s="13"/>
      <c r="GV115" s="13"/>
      <c r="GW115" s="13"/>
      <c r="GX115" s="13"/>
      <c r="GY115" s="13"/>
      <c r="GZ115" s="13"/>
      <c r="HA115" s="13" t="s">
        <v>77</v>
      </c>
      <c r="HB115" s="13"/>
      <c r="HC115" s="13"/>
      <c r="HD115" s="13"/>
      <c r="HE115" s="13"/>
      <c r="HF115" s="13"/>
      <c r="HG115" s="13"/>
      <c r="HH115" s="13" t="s">
        <v>1116</v>
      </c>
      <c r="HI115" s="13"/>
      <c r="HJ115" s="13"/>
      <c r="HK115" s="13"/>
      <c r="HL115" s="13"/>
      <c r="HM115" s="13"/>
      <c r="HN115" s="13"/>
      <c r="HO115" s="13"/>
      <c r="HP115" s="13"/>
      <c r="HQ115" s="13"/>
      <c r="HS115" s="13"/>
      <c r="HT115" s="13"/>
      <c r="HU115" s="13"/>
      <c r="HV115" s="13"/>
      <c r="HW115" s="13" t="s">
        <v>412</v>
      </c>
      <c r="HX115" s="13"/>
      <c r="HY115" s="13"/>
      <c r="HZ115" s="13"/>
      <c r="IA115" s="13"/>
      <c r="IB115" s="13"/>
      <c r="IC115" s="13"/>
      <c r="ID115" s="13"/>
      <c r="IE115" s="13"/>
      <c r="IF115" s="13"/>
      <c r="IG115" s="13"/>
      <c r="IH115" s="13"/>
      <c r="II115" s="13"/>
      <c r="IJ115" s="13"/>
      <c r="IK115" s="13"/>
      <c r="IL115" s="13"/>
      <c r="IM115" s="13"/>
      <c r="IN115" s="13"/>
      <c r="IO115" s="13" t="s">
        <v>79</v>
      </c>
      <c r="IP115" s="13"/>
      <c r="IQ115" s="13"/>
      <c r="IR115" s="13"/>
      <c r="IS115" s="13"/>
      <c r="IT115" s="13"/>
      <c r="IU115" s="13"/>
      <c r="IV115" s="13"/>
      <c r="IW115" s="13"/>
      <c r="IX115" s="13"/>
      <c r="IY115" s="13"/>
      <c r="IZ115" s="13"/>
      <c r="JA115" s="13"/>
      <c r="JB115" s="13"/>
      <c r="JC115" s="13"/>
      <c r="JD115" s="13"/>
      <c r="JE115" s="13"/>
      <c r="JF115" s="13"/>
      <c r="JG115" s="13"/>
      <c r="JH115" s="13"/>
      <c r="JI115" s="13"/>
      <c r="JJ115" s="13"/>
      <c r="JK115" s="13"/>
      <c r="JL115" s="13"/>
      <c r="JM115" s="13"/>
      <c r="JN115" s="13"/>
      <c r="JO115" s="13"/>
      <c r="JP115" s="13"/>
      <c r="JQ115" s="13"/>
      <c r="JR115" s="13"/>
      <c r="JS115" s="13"/>
      <c r="JT115" s="13"/>
      <c r="JU115" s="13" t="s">
        <v>7376</v>
      </c>
      <c r="JV115" s="13"/>
      <c r="JW115" s="13" t="s">
        <v>7377</v>
      </c>
      <c r="JX115" s="13"/>
      <c r="JY115" s="13" t="s">
        <v>7378</v>
      </c>
      <c r="JZ115" s="11" t="s">
        <v>7379</v>
      </c>
      <c r="KA115" s="13"/>
      <c r="KB115" s="13" t="s">
        <v>7380</v>
      </c>
      <c r="KC115" s="13"/>
      <c r="KD115" s="13" t="s">
        <v>7381</v>
      </c>
      <c r="KE115" s="13"/>
      <c r="KF115" s="13" t="s">
        <v>7382</v>
      </c>
      <c r="KG115" s="13"/>
      <c r="KH115" s="13" t="n">
        <f aca="false">343</f>
        <v>343</v>
      </c>
      <c r="KI115" s="13"/>
      <c r="KJ115" s="13" t="s">
        <v>6047</v>
      </c>
      <c r="KK115" s="13"/>
      <c r="KL115" s="13" t="n">
        <f aca="false">487</f>
        <v>487</v>
      </c>
      <c r="KM115" s="13"/>
      <c r="KN115" s="13" t="n">
        <f aca="false">-657</f>
        <v>-657</v>
      </c>
      <c r="KO115" s="13"/>
      <c r="KP115" s="11" t="s">
        <v>7383</v>
      </c>
      <c r="KQ115" s="13"/>
      <c r="KR115" s="13" t="s">
        <v>7384</v>
      </c>
      <c r="KS115" s="13"/>
      <c r="KT115" s="13" t="s">
        <v>839</v>
      </c>
      <c r="KU115" s="13"/>
      <c r="KV115" s="13" t="n">
        <f aca="false">1972</f>
        <v>1972</v>
      </c>
      <c r="KW115" s="13"/>
      <c r="KX115" s="13" t="s">
        <v>7385</v>
      </c>
      <c r="KY115" s="13"/>
      <c r="KZ115" s="13" t="s">
        <v>7384</v>
      </c>
      <c r="LA115" s="13"/>
      <c r="LB115" s="13" t="s">
        <v>7386</v>
      </c>
      <c r="LC115" s="13"/>
      <c r="LD115" s="13" t="s">
        <v>7387</v>
      </c>
      <c r="LE115" s="13"/>
      <c r="LF115" s="13"/>
      <c r="LG115" s="13"/>
      <c r="LH115" s="13"/>
      <c r="LI115" s="13"/>
      <c r="LJ115" s="13"/>
      <c r="LK115" s="13"/>
      <c r="LL115" s="13"/>
      <c r="LM115" s="13"/>
      <c r="LN115" s="13"/>
      <c r="LO115" s="13"/>
      <c r="LP115" s="13"/>
      <c r="LQ115" s="13"/>
      <c r="LR115" s="13"/>
      <c r="LS115" s="13"/>
      <c r="LT115" s="13"/>
      <c r="LU115" s="13"/>
      <c r="LV115" s="13"/>
      <c r="LW115" s="13"/>
      <c r="LX115" s="13"/>
      <c r="LY115" s="13"/>
      <c r="LZ115" s="13" t="s">
        <v>879</v>
      </c>
      <c r="MA115" s="13"/>
      <c r="MB115" s="13"/>
      <c r="MC115" s="13" t="s">
        <v>4932</v>
      </c>
      <c r="MD115" s="13"/>
      <c r="ME115" s="13"/>
      <c r="MF115" s="13"/>
      <c r="MH115" s="13"/>
      <c r="MI115" s="13"/>
      <c r="MJ115" s="13"/>
      <c r="MK115" s="13"/>
      <c r="ML115" s="13"/>
      <c r="MM115" s="13"/>
      <c r="MN115" s="13"/>
      <c r="MO115" s="13"/>
      <c r="MP115" s="13"/>
      <c r="MQ115" s="13"/>
      <c r="MR115" s="13" t="s">
        <v>466</v>
      </c>
      <c r="MS115" s="13"/>
      <c r="MT115" s="13"/>
      <c r="MU115" s="13"/>
      <c r="MV115" s="13"/>
      <c r="MW115" s="13"/>
      <c r="MX115" s="13"/>
      <c r="MY115" s="13"/>
      <c r="MZ115" s="13"/>
      <c r="NA115" s="13"/>
      <c r="NB115" s="13"/>
      <c r="NC115" s="13"/>
      <c r="ND115" s="13"/>
      <c r="NE115" s="13"/>
      <c r="NF115" s="13"/>
      <c r="NG115" s="13"/>
      <c r="NH115" s="13"/>
      <c r="NI115" s="13" t="s">
        <v>774</v>
      </c>
      <c r="NJ115" s="13" t="s">
        <v>407</v>
      </c>
      <c r="NK115" s="13" t="s">
        <v>7388</v>
      </c>
      <c r="NL115" s="13"/>
      <c r="NM115" s="13"/>
      <c r="NN115" s="13"/>
      <c r="NO115" s="13"/>
      <c r="NP115" s="13" t="s">
        <v>408</v>
      </c>
      <c r="NQ115" s="13"/>
      <c r="NR115" s="13"/>
      <c r="NS115" s="13"/>
      <c r="NT115" s="13"/>
      <c r="NU115" s="13"/>
      <c r="NV115" s="13"/>
      <c r="NW115" s="13"/>
      <c r="NX115" s="13" t="s">
        <v>472</v>
      </c>
      <c r="NY115" s="13" t="s">
        <v>428</v>
      </c>
      <c r="NZ115" s="13" t="s">
        <v>4404</v>
      </c>
      <c r="OA115" s="13"/>
      <c r="OB115" s="13"/>
      <c r="OC115" s="13"/>
      <c r="OD115" s="13"/>
      <c r="OE115" s="13"/>
      <c r="OF115" s="13"/>
      <c r="OG115" s="13"/>
      <c r="OH115" s="13"/>
      <c r="OJ115" s="13"/>
      <c r="OK115" s="13"/>
      <c r="OL115" s="13"/>
      <c r="OM115" s="13"/>
    </row>
    <row r="116" customFormat="false" ht="14.25" hidden="false" customHeight="true" outlineLevel="0" collapsed="false">
      <c r="A116" s="13" t="s">
        <v>516</v>
      </c>
      <c r="B116" s="13" t="s">
        <v>360</v>
      </c>
      <c r="C116" s="13" t="s">
        <v>7389</v>
      </c>
      <c r="D116" s="11" t="s">
        <v>7390</v>
      </c>
      <c r="E116" s="13" t="s">
        <v>7391</v>
      </c>
      <c r="F116" s="13" t="s">
        <v>360</v>
      </c>
      <c r="G116" s="13" t="s">
        <v>2679</v>
      </c>
      <c r="H116" s="13" t="s">
        <v>7392</v>
      </c>
      <c r="I116" s="13" t="s">
        <v>985</v>
      </c>
      <c r="J116" s="13" t="s">
        <v>7393</v>
      </c>
      <c r="K116" s="13" t="s">
        <v>472</v>
      </c>
      <c r="L116" s="13"/>
      <c r="M116" s="13"/>
      <c r="N116" s="13"/>
      <c r="O116" s="13"/>
      <c r="P116" s="13"/>
      <c r="R116" s="13" t="s">
        <v>1186</v>
      </c>
      <c r="S116" s="13"/>
      <c r="T116" s="13" t="s">
        <v>371</v>
      </c>
      <c r="U116" s="13" t="s">
        <v>409</v>
      </c>
      <c r="V116" s="11" t="s">
        <v>7394</v>
      </c>
      <c r="W116" s="13" t="s">
        <v>985</v>
      </c>
      <c r="X116" s="13" t="s">
        <v>7395</v>
      </c>
      <c r="Y116" s="13"/>
      <c r="Z116" s="13"/>
      <c r="AA116" s="13"/>
      <c r="AB116" s="13"/>
      <c r="AC116" s="13" t="s">
        <v>516</v>
      </c>
      <c r="AD116" s="13"/>
      <c r="AE116" s="11" t="s">
        <v>372</v>
      </c>
      <c r="AF116" s="11" t="s">
        <v>7396</v>
      </c>
      <c r="AG116" s="11" t="s">
        <v>7397</v>
      </c>
      <c r="AH116" s="13"/>
      <c r="AI116" s="13" t="s">
        <v>1990</v>
      </c>
      <c r="AJ116" s="13" t="s">
        <v>7398</v>
      </c>
      <c r="AK116" s="13" t="s">
        <v>437</v>
      </c>
      <c r="AL116" s="13" t="s">
        <v>7399</v>
      </c>
      <c r="AM116" s="11" t="s">
        <v>7400</v>
      </c>
      <c r="AN116" s="13"/>
      <c r="AO116" s="11" t="s">
        <v>7401</v>
      </c>
      <c r="AP116" s="13"/>
      <c r="AQ116" s="13" t="s">
        <v>3073</v>
      </c>
      <c r="AR116" s="13"/>
      <c r="AS116" s="13" t="s">
        <v>7402</v>
      </c>
      <c r="AT116" s="11" t="s">
        <v>7403</v>
      </c>
      <c r="AU116" s="11" t="s">
        <v>7404</v>
      </c>
      <c r="AV116" s="13"/>
      <c r="AW116" s="13" t="s">
        <v>1990</v>
      </c>
      <c r="AX116" s="13"/>
      <c r="AY116" s="13" t="s">
        <v>437</v>
      </c>
      <c r="AZ116" s="13" t="s">
        <v>438</v>
      </c>
      <c r="BA116" s="13" t="s">
        <v>7405</v>
      </c>
      <c r="BB116" s="13" t="s">
        <v>7406</v>
      </c>
      <c r="BD116" s="11" t="s">
        <v>7407</v>
      </c>
      <c r="BE116" s="11" t="s">
        <v>7408</v>
      </c>
      <c r="BF116" s="11" t="s">
        <v>7409</v>
      </c>
      <c r="BG116" s="13" t="s">
        <v>7410</v>
      </c>
      <c r="BH116" s="13" t="s">
        <v>7411</v>
      </c>
      <c r="BI116" s="13"/>
      <c r="BJ116" s="13"/>
      <c r="BK116" s="13" t="s">
        <v>785</v>
      </c>
      <c r="BL116" s="13"/>
      <c r="BM116" s="13"/>
      <c r="BN116" s="13"/>
      <c r="BO116" s="13"/>
      <c r="BP116" s="13"/>
      <c r="BQ116" s="13" t="s">
        <v>360</v>
      </c>
      <c r="BR116" s="13" t="s">
        <v>360</v>
      </c>
      <c r="BS116" s="13"/>
      <c r="BT116" s="13"/>
      <c r="BU116" s="13" t="s">
        <v>7412</v>
      </c>
      <c r="BV116" s="13" t="s">
        <v>360</v>
      </c>
      <c r="BW116" s="13" t="s">
        <v>360</v>
      </c>
      <c r="BX116" s="13"/>
      <c r="BY116" s="13"/>
      <c r="BZ116" s="13"/>
      <c r="CA116" s="13"/>
      <c r="CB116" s="13"/>
      <c r="CC116" s="13"/>
      <c r="CD116" s="13"/>
      <c r="CE116" s="13"/>
      <c r="CF116" s="13" t="s">
        <v>77</v>
      </c>
      <c r="CG116" s="13"/>
      <c r="CH116" s="13"/>
      <c r="CI116" s="13"/>
      <c r="CJ116" s="13"/>
      <c r="CK116" s="13"/>
      <c r="CL116" s="13"/>
      <c r="CM116" s="13" t="s">
        <v>7413</v>
      </c>
      <c r="CN116" s="13" t="s">
        <v>7414</v>
      </c>
      <c r="CO116" s="13" t="s">
        <v>1019</v>
      </c>
      <c r="CP116" s="13" t="s">
        <v>1142</v>
      </c>
      <c r="CQ116" s="13"/>
      <c r="CR116" s="13"/>
      <c r="CS116" s="13" t="s">
        <v>516</v>
      </c>
      <c r="CT116" s="13"/>
      <c r="CU116" s="13"/>
      <c r="CV116" s="13"/>
      <c r="CW116" s="13"/>
      <c r="CY116" s="13"/>
      <c r="CZ116" s="13"/>
      <c r="DA116" s="13"/>
      <c r="DB116" s="13" t="s">
        <v>7415</v>
      </c>
      <c r="DC116" s="11" t="s">
        <v>7416</v>
      </c>
      <c r="DD116" s="11" t="s">
        <v>7417</v>
      </c>
      <c r="DE116" s="11" t="s">
        <v>7418</v>
      </c>
      <c r="DF116" s="13" t="s">
        <v>7419</v>
      </c>
      <c r="DG116" s="13" t="s">
        <v>7420</v>
      </c>
      <c r="DH116" s="13"/>
      <c r="DI116" s="13"/>
      <c r="DJ116" s="13"/>
      <c r="DK116" s="13"/>
      <c r="DL116" s="13"/>
      <c r="DM116" s="13" t="s">
        <v>3237</v>
      </c>
      <c r="DN116" s="13"/>
      <c r="DO116" s="13"/>
      <c r="DP116" s="13"/>
      <c r="DQ116" s="13"/>
      <c r="DR116" s="13"/>
      <c r="DS116" s="13"/>
      <c r="DT116" s="13"/>
      <c r="DU116" s="13"/>
      <c r="DV116" s="13"/>
      <c r="DW116" s="13"/>
      <c r="DX116" s="13"/>
      <c r="DY116" s="13"/>
      <c r="DZ116" s="13"/>
      <c r="EA116" s="13"/>
      <c r="EB116" s="13"/>
      <c r="EC116" s="13"/>
      <c r="ED116" s="13"/>
      <c r="EE116" s="13"/>
      <c r="EF116" s="13"/>
      <c r="EG116" s="13"/>
      <c r="EH116" s="13"/>
      <c r="EI116" s="13"/>
      <c r="EJ116" s="13"/>
      <c r="EK116" s="13"/>
      <c r="EL116" s="13"/>
      <c r="EM116" s="11" t="s">
        <v>1899</v>
      </c>
      <c r="EN116" s="13" t="s">
        <v>400</v>
      </c>
      <c r="EO116" s="13" t="s">
        <v>5128</v>
      </c>
      <c r="EP116" s="13" t="s">
        <v>7421</v>
      </c>
      <c r="EQ116" s="13" t="s">
        <v>516</v>
      </c>
      <c r="ER116" s="13"/>
      <c r="ES116" s="13" t="s">
        <v>7422</v>
      </c>
      <c r="ET116" s="13" t="s">
        <v>516</v>
      </c>
      <c r="EU116" s="13"/>
      <c r="EV116" s="13" t="s">
        <v>1227</v>
      </c>
      <c r="EW116" s="13"/>
      <c r="EX116" s="13" t="s">
        <v>7423</v>
      </c>
      <c r="EY116" s="13" t="s">
        <v>7424</v>
      </c>
      <c r="EZ116" s="13"/>
      <c r="FA116" s="13"/>
      <c r="FB116" s="13"/>
      <c r="FC116" s="13" t="s">
        <v>7425</v>
      </c>
      <c r="FD116" s="13" t="s">
        <v>7426</v>
      </c>
      <c r="FE116" s="13" t="s">
        <v>7427</v>
      </c>
      <c r="FF116" s="11" t="s">
        <v>7428</v>
      </c>
      <c r="FG116" s="13" t="s">
        <v>3085</v>
      </c>
      <c r="FH116" s="13" t="s">
        <v>3086</v>
      </c>
      <c r="FJ116" s="13" t="s">
        <v>7429</v>
      </c>
      <c r="FK116" s="13"/>
      <c r="FL116" s="13"/>
      <c r="FM116" s="13" t="s">
        <v>7430</v>
      </c>
      <c r="FN116" s="13"/>
      <c r="FO116" s="13"/>
      <c r="FP116" s="11" t="s">
        <v>7431</v>
      </c>
      <c r="FQ116" s="13"/>
      <c r="FR116" s="13"/>
      <c r="FS116" s="13"/>
      <c r="FT116" s="13" t="s">
        <v>5287</v>
      </c>
      <c r="FU116" s="13"/>
      <c r="FV116" s="13"/>
      <c r="FW116" s="13"/>
      <c r="FX116" s="11" t="s">
        <v>7432</v>
      </c>
      <c r="FY116" s="13"/>
      <c r="FZ116" s="13" t="s">
        <v>5287</v>
      </c>
      <c r="GA116" s="11" t="s">
        <v>7433</v>
      </c>
      <c r="GB116" s="13" t="s">
        <v>7434</v>
      </c>
      <c r="GC116" s="13"/>
      <c r="GD116" s="13"/>
      <c r="GE116" s="13" t="s">
        <v>7435</v>
      </c>
      <c r="GF116" s="13"/>
      <c r="GG116" s="13"/>
      <c r="GH116" s="13" t="s">
        <v>5099</v>
      </c>
      <c r="GI116" s="13"/>
      <c r="GJ116" s="13" t="s">
        <v>7436</v>
      </c>
      <c r="GK116" s="13"/>
      <c r="GL116" s="13" t="s">
        <v>407</v>
      </c>
      <c r="GM116" s="13" t="s">
        <v>7437</v>
      </c>
      <c r="GN116" s="13"/>
      <c r="GO116" s="13"/>
      <c r="GP116" s="11" t="s">
        <v>7438</v>
      </c>
      <c r="GQ116" s="13" t="s">
        <v>7439</v>
      </c>
      <c r="GR116" s="13"/>
      <c r="GS116" s="13"/>
      <c r="GT116" s="13"/>
      <c r="GU116" s="13" t="s">
        <v>983</v>
      </c>
      <c r="GV116" s="13" t="s">
        <v>7440</v>
      </c>
      <c r="GW116" s="13" t="s">
        <v>7441</v>
      </c>
      <c r="GX116" s="13"/>
      <c r="GY116" s="13"/>
      <c r="GZ116" s="13"/>
      <c r="HA116" s="11" t="s">
        <v>7442</v>
      </c>
      <c r="HB116" s="13"/>
      <c r="HC116" s="13"/>
      <c r="HD116" s="13"/>
      <c r="HE116" s="13" t="s">
        <v>534</v>
      </c>
      <c r="HF116" s="13" t="s">
        <v>7430</v>
      </c>
      <c r="HG116" s="13"/>
      <c r="HH116" s="13" t="s">
        <v>614</v>
      </c>
      <c r="HI116" s="11" t="s">
        <v>7443</v>
      </c>
      <c r="HJ116" s="13"/>
      <c r="HK116" s="13"/>
      <c r="HL116" s="13" t="s">
        <v>7434</v>
      </c>
      <c r="HM116" s="13"/>
      <c r="HN116" s="13"/>
      <c r="HO116" s="13" t="s">
        <v>7444</v>
      </c>
      <c r="HP116" s="13"/>
      <c r="HQ116" s="13" t="s">
        <v>7434</v>
      </c>
      <c r="HS116" s="13"/>
      <c r="HT116" s="13" t="s">
        <v>7445</v>
      </c>
      <c r="HU116" s="13"/>
      <c r="HV116" s="13"/>
      <c r="HW116" s="11" t="s">
        <v>7446</v>
      </c>
      <c r="HX116" s="13" t="s">
        <v>7447</v>
      </c>
      <c r="HY116" s="13"/>
      <c r="HZ116" s="13"/>
      <c r="IA116" s="13" t="s">
        <v>2394</v>
      </c>
      <c r="IB116" s="13"/>
      <c r="IC116" s="13"/>
      <c r="ID116" s="13" t="s">
        <v>7434</v>
      </c>
      <c r="IE116" s="13"/>
      <c r="IF116" s="13"/>
      <c r="IG116" s="13" t="s">
        <v>623</v>
      </c>
      <c r="IH116" s="11" t="s">
        <v>7448</v>
      </c>
      <c r="II116" s="13"/>
      <c r="IJ116" s="13"/>
      <c r="IK116" s="13" t="s">
        <v>7449</v>
      </c>
      <c r="IL116" s="13" t="s">
        <v>4544</v>
      </c>
      <c r="IM116" s="13"/>
      <c r="IN116" s="13" t="s">
        <v>7450</v>
      </c>
      <c r="IO116" s="13" t="s">
        <v>7451</v>
      </c>
      <c r="IP116" s="13"/>
      <c r="IQ116" s="13" t="s">
        <v>7452</v>
      </c>
      <c r="IR116" s="13" t="s">
        <v>7453</v>
      </c>
      <c r="IS116" s="13" t="s">
        <v>7454</v>
      </c>
      <c r="IT116" s="13" t="s">
        <v>7455</v>
      </c>
      <c r="IU116" s="13"/>
      <c r="IV116" s="11" t="s">
        <v>7456</v>
      </c>
      <c r="IW116" s="13"/>
      <c r="IX116" s="13"/>
      <c r="IY116" s="13"/>
      <c r="IZ116" s="13"/>
      <c r="JA116" s="13"/>
      <c r="JB116" s="13"/>
      <c r="JC116" s="13"/>
      <c r="JD116" s="13"/>
      <c r="JE116" s="13"/>
      <c r="JF116" s="13"/>
      <c r="JG116" s="13"/>
      <c r="JH116" s="13" t="s">
        <v>7457</v>
      </c>
      <c r="JI116" s="13"/>
      <c r="JJ116" s="13"/>
      <c r="JK116" s="13"/>
      <c r="JL116" s="13"/>
      <c r="JM116" s="13"/>
      <c r="JN116" s="13"/>
      <c r="JO116" s="13"/>
      <c r="JP116" s="13"/>
      <c r="JQ116" s="13"/>
      <c r="JR116" s="13"/>
      <c r="JS116" s="13"/>
      <c r="JT116" s="13"/>
      <c r="JU116" s="13"/>
      <c r="JV116" s="13"/>
      <c r="JW116" s="13" t="s">
        <v>7458</v>
      </c>
      <c r="JX116" s="13"/>
      <c r="JY116" s="13"/>
      <c r="JZ116" s="13" t="s">
        <v>78</v>
      </c>
      <c r="KA116" s="13"/>
      <c r="KB116" s="13" t="s">
        <v>1142</v>
      </c>
      <c r="KC116" s="13"/>
      <c r="KD116" s="13"/>
      <c r="KE116" s="13"/>
      <c r="KF116" s="13"/>
      <c r="KG116" s="13"/>
      <c r="KH116" s="13"/>
      <c r="KI116" s="13"/>
      <c r="KJ116" s="13"/>
      <c r="KK116" s="13"/>
      <c r="KL116" s="13" t="s">
        <v>1142</v>
      </c>
      <c r="KM116" s="13"/>
      <c r="KN116" s="13"/>
      <c r="KO116" s="13"/>
      <c r="KP116" s="13"/>
      <c r="KQ116" s="13"/>
      <c r="KR116" s="13" t="s">
        <v>4139</v>
      </c>
      <c r="KS116" s="13"/>
      <c r="KT116" s="13"/>
      <c r="KU116" s="13"/>
      <c r="KV116" s="13"/>
      <c r="KW116" s="13"/>
      <c r="KX116" s="13"/>
      <c r="KY116" s="13"/>
      <c r="KZ116" s="13" t="s">
        <v>7459</v>
      </c>
      <c r="LA116" s="13"/>
      <c r="LB116" s="13"/>
      <c r="LC116" s="13"/>
      <c r="LD116" s="13"/>
      <c r="LE116" s="13"/>
      <c r="LF116" s="13"/>
      <c r="LG116" s="13"/>
      <c r="LH116" s="13" t="s">
        <v>7460</v>
      </c>
      <c r="LI116" s="13"/>
      <c r="LJ116" s="13" t="s">
        <v>5107</v>
      </c>
      <c r="LK116" s="13"/>
      <c r="LL116" s="13"/>
      <c r="LM116" s="13"/>
      <c r="LN116" s="13" t="s">
        <v>7461</v>
      </c>
      <c r="LO116" s="13"/>
      <c r="LP116" s="13"/>
      <c r="LQ116" s="13"/>
      <c r="LR116" s="13"/>
      <c r="LS116" s="13"/>
      <c r="LT116" s="13" t="s">
        <v>1788</v>
      </c>
      <c r="LU116" s="13"/>
      <c r="LV116" s="13"/>
      <c r="LW116" s="13"/>
      <c r="LX116" s="13"/>
      <c r="LY116" s="13" t="s">
        <v>1444</v>
      </c>
      <c r="LZ116" s="13" t="s">
        <v>879</v>
      </c>
      <c r="MA116" s="13"/>
      <c r="MB116" s="13" t="s">
        <v>5099</v>
      </c>
      <c r="MC116" s="13" t="s">
        <v>94</v>
      </c>
      <c r="MD116" s="13"/>
      <c r="ME116" s="13"/>
      <c r="MF116" s="13" t="s">
        <v>709</v>
      </c>
      <c r="MH116" s="13"/>
      <c r="MI116" s="13"/>
      <c r="MJ116" s="13" t="s">
        <v>2708</v>
      </c>
      <c r="MK116" s="13"/>
      <c r="ML116" s="13"/>
      <c r="MM116" s="13"/>
      <c r="MN116" s="13" t="s">
        <v>709</v>
      </c>
      <c r="MO116" s="13"/>
      <c r="MP116" s="13" t="s">
        <v>1257</v>
      </c>
      <c r="MQ116" s="13"/>
      <c r="MR116" s="11" t="s">
        <v>7462</v>
      </c>
      <c r="MS116" s="13" t="s">
        <v>7463</v>
      </c>
      <c r="MT116" s="13"/>
      <c r="MU116" s="13"/>
      <c r="MV116" s="13"/>
      <c r="MW116" s="13" t="s">
        <v>4996</v>
      </c>
      <c r="MX116" s="13"/>
      <c r="MY116" s="13" t="s">
        <v>7464</v>
      </c>
      <c r="MZ116" s="13" t="s">
        <v>807</v>
      </c>
      <c r="NA116" s="13" t="s">
        <v>2882</v>
      </c>
      <c r="NB116" s="13"/>
      <c r="NC116" s="13"/>
      <c r="ND116" s="13"/>
      <c r="NE116" s="13" t="s">
        <v>5459</v>
      </c>
      <c r="NF116" s="13"/>
      <c r="NG116" s="13"/>
      <c r="NH116" s="13"/>
      <c r="NI116" s="13"/>
      <c r="NJ116" s="13" t="s">
        <v>407</v>
      </c>
      <c r="NK116" s="13" t="s">
        <v>7465</v>
      </c>
      <c r="NL116" s="13"/>
      <c r="NM116" s="13" t="s">
        <v>7466</v>
      </c>
      <c r="NN116" s="13"/>
      <c r="NO116" s="13"/>
      <c r="NP116" s="13" t="s">
        <v>408</v>
      </c>
      <c r="NQ116" s="13" t="s">
        <v>7467</v>
      </c>
      <c r="NR116" s="13" t="s">
        <v>7468</v>
      </c>
      <c r="NS116" s="13" t="s">
        <v>7469</v>
      </c>
      <c r="NT116" s="13"/>
      <c r="NU116" s="13"/>
      <c r="NV116" s="13" t="s">
        <v>5082</v>
      </c>
      <c r="NW116" s="13"/>
      <c r="NX116" s="13" t="s">
        <v>472</v>
      </c>
      <c r="NY116" s="11" t="s">
        <v>7470</v>
      </c>
      <c r="NZ116" s="13" t="s">
        <v>429</v>
      </c>
      <c r="OA116" s="13" t="s">
        <v>2645</v>
      </c>
      <c r="OB116" s="13"/>
      <c r="OC116" s="13" t="s">
        <v>7471</v>
      </c>
      <c r="OD116" s="13"/>
      <c r="OE116" s="13"/>
      <c r="OF116" s="13"/>
      <c r="OG116" s="13"/>
      <c r="OH116" s="13"/>
      <c r="OJ116" s="13" t="s">
        <v>7472</v>
      </c>
      <c r="OK116" s="13"/>
      <c r="OL116" s="13"/>
      <c r="OM116" s="13"/>
    </row>
    <row r="117" customFormat="false" ht="14.25" hidden="false" customHeight="true" outlineLevel="0" collapsed="false">
      <c r="A117" s="13"/>
      <c r="B117" s="13" t="s">
        <v>360</v>
      </c>
      <c r="C117" s="13" t="s">
        <v>7473</v>
      </c>
      <c r="D117" s="13" t="s">
        <v>7474</v>
      </c>
      <c r="E117" s="13" t="s">
        <v>7475</v>
      </c>
      <c r="F117" s="13" t="e">
        <f aca="false">18 11 2022</f>
        <v>#VALUE!</v>
      </c>
      <c r="G117" s="13" t="s">
        <v>7476</v>
      </c>
      <c r="H117" s="13" t="e">
        <f aca="false">djobi djoba</f>
        <v>#VALUE!</v>
      </c>
      <c r="I117" s="13" t="s">
        <v>628</v>
      </c>
      <c r="J117" s="13" t="s">
        <v>7477</v>
      </c>
      <c r="K117" s="13"/>
      <c r="L117" s="13" t="s">
        <v>7478</v>
      </c>
      <c r="M117" s="13"/>
      <c r="N117" s="13"/>
      <c r="O117" s="11" t="s">
        <v>7479</v>
      </c>
      <c r="P117" s="13"/>
      <c r="R117" s="13" t="s">
        <v>370</v>
      </c>
      <c r="S117" s="13"/>
      <c r="T117" s="13" t="s">
        <v>7480</v>
      </c>
      <c r="U117" s="13"/>
      <c r="V117" s="13"/>
      <c r="W117" s="13"/>
      <c r="X117" s="13"/>
      <c r="Y117" s="13"/>
      <c r="Z117" s="13"/>
      <c r="AA117" s="13"/>
      <c r="AB117" s="13"/>
      <c r="AC117" s="13"/>
      <c r="AD117" s="13"/>
      <c r="AE117" s="13" t="s">
        <v>1146</v>
      </c>
      <c r="AF117" s="11" t="s">
        <v>7481</v>
      </c>
      <c r="AG117" s="11" t="s">
        <v>3931</v>
      </c>
      <c r="AH117" s="13" t="s">
        <v>7482</v>
      </c>
      <c r="AI117" s="13" t="s">
        <v>375</v>
      </c>
      <c r="AJ117" s="13" t="s">
        <v>376</v>
      </c>
      <c r="AK117" s="13" t="s">
        <v>377</v>
      </c>
      <c r="AL117" s="13" t="s">
        <v>438</v>
      </c>
      <c r="AM117" s="11" t="s">
        <v>7483</v>
      </c>
      <c r="AN117" s="13"/>
      <c r="AO117" s="13" t="s">
        <v>7484</v>
      </c>
      <c r="AP117" s="13"/>
      <c r="AQ117" s="13" t="s">
        <v>7485</v>
      </c>
      <c r="AR117" s="13"/>
      <c r="AS117" s="13" t="s">
        <v>7486</v>
      </c>
      <c r="AT117" s="11" t="s">
        <v>380</v>
      </c>
      <c r="AU117" s="11" t="s">
        <v>441</v>
      </c>
      <c r="AV117" s="13"/>
      <c r="AW117" s="13" t="s">
        <v>375</v>
      </c>
      <c r="AX117" s="13" t="s">
        <v>7487</v>
      </c>
      <c r="AY117" s="13" t="s">
        <v>437</v>
      </c>
      <c r="AZ117" s="13" t="s">
        <v>932</v>
      </c>
      <c r="BA117" s="13" t="s">
        <v>7488</v>
      </c>
      <c r="BB117" s="13" t="s">
        <v>7489</v>
      </c>
      <c r="BD117" s="13"/>
      <c r="BE117" s="13"/>
      <c r="BF117" s="13"/>
      <c r="BG117" s="13" t="s">
        <v>7477</v>
      </c>
      <c r="BH117" s="13" t="s">
        <v>7490</v>
      </c>
      <c r="BI117" s="13"/>
      <c r="BJ117" s="13"/>
      <c r="BK117" s="13" t="s">
        <v>7491</v>
      </c>
      <c r="BL117" s="13"/>
      <c r="BM117" s="13"/>
      <c r="BN117" s="13"/>
      <c r="BO117" s="13"/>
      <c r="BP117" s="13"/>
      <c r="BQ117" s="13" t="s">
        <v>7492</v>
      </c>
      <c r="BR117" s="13" t="s">
        <v>7493</v>
      </c>
      <c r="BS117" s="13"/>
      <c r="BT117" s="13" t="s">
        <v>66</v>
      </c>
      <c r="BU117" s="13" t="s">
        <v>7494</v>
      </c>
      <c r="BV117" s="13" t="s">
        <v>360</v>
      </c>
      <c r="BW117" s="13" t="s">
        <v>360</v>
      </c>
      <c r="BX117" s="13" t="s">
        <v>66</v>
      </c>
      <c r="BY117" s="13"/>
      <c r="BZ117" s="13" t="s">
        <v>62</v>
      </c>
      <c r="CA117" s="13"/>
      <c r="CB117" s="13"/>
      <c r="CC117" s="13"/>
      <c r="CD117" s="13"/>
      <c r="CE117" s="13"/>
      <c r="CF117" s="13" t="s">
        <v>941</v>
      </c>
      <c r="CG117" s="13" t="s">
        <v>5940</v>
      </c>
      <c r="CH117" s="13"/>
      <c r="CI117" s="13"/>
      <c r="CJ117" s="13"/>
      <c r="CK117" s="13"/>
      <c r="CL117" s="13"/>
      <c r="CM117" s="13"/>
      <c r="CN117" s="13"/>
      <c r="CO117" s="13"/>
      <c r="CP117" s="13"/>
      <c r="CQ117" s="13"/>
      <c r="CR117" s="13"/>
      <c r="CS117" s="13"/>
      <c r="CT117" s="13"/>
      <c r="CU117" s="13"/>
      <c r="CV117" s="13" t="s">
        <v>7495</v>
      </c>
      <c r="CW117" s="13"/>
      <c r="CY117" s="13"/>
      <c r="CZ117" s="13"/>
      <c r="DA117" s="13"/>
      <c r="DB117" s="13" t="s">
        <v>7496</v>
      </c>
      <c r="DC117" s="13" t="s">
        <v>7497</v>
      </c>
      <c r="DD117" s="11" t="s">
        <v>7498</v>
      </c>
      <c r="DE117" s="13" t="s">
        <v>7499</v>
      </c>
      <c r="DF117" s="13" t="s">
        <v>7500</v>
      </c>
      <c r="DG117" s="13" t="s">
        <v>7501</v>
      </c>
      <c r="DH117" s="13"/>
      <c r="DI117" s="13"/>
      <c r="DJ117" s="13"/>
      <c r="DK117" s="13"/>
      <c r="DL117" s="13"/>
      <c r="DM117" s="13"/>
      <c r="DN117" s="13"/>
      <c r="DO117" s="13"/>
      <c r="DP117" s="13"/>
      <c r="DQ117" s="13"/>
      <c r="DR117" s="13"/>
      <c r="DS117" s="13"/>
      <c r="DT117" s="13"/>
      <c r="DU117" s="13"/>
      <c r="DV117" s="13"/>
      <c r="DW117" s="13"/>
      <c r="DX117" s="13"/>
      <c r="DY117" s="13"/>
      <c r="DZ117" s="13"/>
      <c r="EA117" s="13"/>
      <c r="EB117" s="13"/>
      <c r="EC117" s="13"/>
      <c r="ED117" s="13"/>
      <c r="EE117" s="13" t="s">
        <v>7502</v>
      </c>
      <c r="EF117" s="13" t="s">
        <v>7503</v>
      </c>
      <c r="EG117" s="13" t="s">
        <v>7504</v>
      </c>
      <c r="EH117" s="13" t="s">
        <v>7505</v>
      </c>
      <c r="EI117" s="13" t="s">
        <v>7506</v>
      </c>
      <c r="EJ117" s="13" t="s">
        <v>7507</v>
      </c>
      <c r="EK117" s="13"/>
      <c r="EL117" s="13"/>
      <c r="EM117" s="13" t="s">
        <v>490</v>
      </c>
      <c r="EN117" s="13" t="s">
        <v>400</v>
      </c>
      <c r="EO117" s="13"/>
      <c r="EP117" s="13"/>
      <c r="EQ117" s="13"/>
      <c r="ER117" s="13"/>
      <c r="ES117" s="11" t="s">
        <v>7508</v>
      </c>
      <c r="ET117" s="13"/>
      <c r="EU117" s="13"/>
      <c r="EV117" s="13" t="s">
        <v>472</v>
      </c>
      <c r="EW117" s="13"/>
      <c r="EX117" s="13" t="s">
        <v>7509</v>
      </c>
      <c r="EY117" s="13" t="s">
        <v>7510</v>
      </c>
      <c r="EZ117" s="13" t="s">
        <v>7511</v>
      </c>
      <c r="FA117" s="13"/>
      <c r="FB117" s="13"/>
      <c r="FC117" s="13" t="s">
        <v>7512</v>
      </c>
      <c r="FD117" s="11" t="s">
        <v>7513</v>
      </c>
      <c r="FE117" s="13" t="s">
        <v>7514</v>
      </c>
      <c r="FF117" s="11" t="s">
        <v>7515</v>
      </c>
      <c r="FG117" s="13"/>
      <c r="FH117" s="13" t="s">
        <v>403</v>
      </c>
      <c r="FJ117" s="13" t="s">
        <v>7516</v>
      </c>
      <c r="FK117" s="13"/>
      <c r="FL117" s="13"/>
      <c r="FM117" s="13"/>
      <c r="FN117" s="13"/>
      <c r="FO117" s="13" t="s">
        <v>7517</v>
      </c>
      <c r="FP117" s="13"/>
      <c r="FQ117" s="13"/>
      <c r="FR117" s="13"/>
      <c r="FS117" s="13" t="s">
        <v>405</v>
      </c>
      <c r="FT117" s="13"/>
      <c r="FU117" s="13"/>
      <c r="FV117" s="13" t="s">
        <v>7518</v>
      </c>
      <c r="FW117" s="13"/>
      <c r="FX117" s="13" t="s">
        <v>868</v>
      </c>
      <c r="FY117" s="13"/>
      <c r="FZ117" s="13"/>
      <c r="GA117" s="13" t="s">
        <v>614</v>
      </c>
      <c r="GB117" s="11" t="s">
        <v>7519</v>
      </c>
      <c r="GC117" s="13"/>
      <c r="GD117" s="13"/>
      <c r="GE117" s="13"/>
      <c r="GF117" s="13"/>
      <c r="GG117" s="13"/>
      <c r="GH117" s="13" t="s">
        <v>7520</v>
      </c>
      <c r="GI117" s="13"/>
      <c r="GJ117" s="13"/>
      <c r="GK117" s="13"/>
      <c r="GL117" s="13" t="s">
        <v>407</v>
      </c>
      <c r="GM117" s="11" t="s">
        <v>7521</v>
      </c>
      <c r="GN117" s="13"/>
      <c r="GO117" s="13"/>
      <c r="GP117" s="13" t="s">
        <v>408</v>
      </c>
      <c r="GQ117" s="13" t="s">
        <v>7522</v>
      </c>
      <c r="GR117" s="13"/>
      <c r="GS117" s="13"/>
      <c r="GT117" s="13" t="s">
        <v>7523</v>
      </c>
      <c r="GU117" s="13"/>
      <c r="GV117" s="13"/>
      <c r="GW117" s="13" t="s">
        <v>7524</v>
      </c>
      <c r="GX117" s="13"/>
      <c r="GY117" s="13"/>
      <c r="GZ117" s="13"/>
      <c r="HA117" s="13" t="s">
        <v>904</v>
      </c>
      <c r="HB117" s="13"/>
      <c r="HC117" s="13"/>
      <c r="HD117" s="13"/>
      <c r="HE117" s="13"/>
      <c r="HF117" s="13" t="n">
        <f aca="false">6326</f>
        <v>6326</v>
      </c>
      <c r="HG117" s="13"/>
      <c r="HH117" s="11" t="s">
        <v>7525</v>
      </c>
      <c r="HI117" s="13"/>
      <c r="HJ117" s="13"/>
      <c r="HK117" s="13" t="s">
        <v>1114</v>
      </c>
      <c r="HL117" s="13" t="s">
        <v>7526</v>
      </c>
      <c r="HM117" s="13"/>
      <c r="HN117" s="13"/>
      <c r="HO117" s="13" t="s">
        <v>7527</v>
      </c>
      <c r="HP117" s="13"/>
      <c r="HQ117" s="13"/>
      <c r="HS117" s="13" t="s">
        <v>7528</v>
      </c>
      <c r="HT117" s="13" t="s">
        <v>2789</v>
      </c>
      <c r="HU117" s="13"/>
      <c r="HV117" s="13"/>
      <c r="HW117" s="13" t="s">
        <v>412</v>
      </c>
      <c r="HX117" s="13" t="s">
        <v>7529</v>
      </c>
      <c r="HY117" s="13"/>
      <c r="HZ117" s="13"/>
      <c r="IA117" s="13" t="s">
        <v>7530</v>
      </c>
      <c r="IB117" s="13"/>
      <c r="IC117" s="13"/>
      <c r="ID117" s="13"/>
      <c r="IE117" s="13"/>
      <c r="IF117" s="13" t="s">
        <v>66</v>
      </c>
      <c r="IG117" s="13"/>
      <c r="IH117" s="13"/>
      <c r="II117" s="13"/>
      <c r="IJ117" s="13" t="s">
        <v>7531</v>
      </c>
      <c r="IK117" s="13"/>
      <c r="IL117" s="13"/>
      <c r="IM117" s="13"/>
      <c r="IN117" s="13"/>
      <c r="IO117" s="13" t="s">
        <v>7532</v>
      </c>
      <c r="IP117" s="13"/>
      <c r="IQ117" s="13"/>
      <c r="IR117" s="13"/>
      <c r="IS117" s="13"/>
      <c r="IT117" s="13" t="s">
        <v>7533</v>
      </c>
      <c r="IU117" s="13"/>
      <c r="IV117" s="13" t="s">
        <v>5389</v>
      </c>
      <c r="IW117" s="13"/>
      <c r="IX117" s="13"/>
      <c r="IY117" s="13"/>
      <c r="IZ117" s="13"/>
      <c r="JA117" s="13" t="s">
        <v>6371</v>
      </c>
      <c r="JB117" s="13"/>
      <c r="JC117" s="13"/>
      <c r="JD117" s="13"/>
      <c r="JE117" s="13"/>
      <c r="JF117" s="13"/>
      <c r="JG117" s="13"/>
      <c r="JH117" s="13"/>
      <c r="JI117" s="13" t="s">
        <v>7534</v>
      </c>
      <c r="JJ117" s="13"/>
      <c r="JK117" s="13"/>
      <c r="JL117" s="13"/>
      <c r="JM117" s="13" t="s">
        <v>7535</v>
      </c>
      <c r="JN117" s="13"/>
      <c r="JO117" s="13"/>
      <c r="JP117" s="13"/>
      <c r="JQ117" s="13" t="s">
        <v>7536</v>
      </c>
      <c r="JR117" s="13" t="s">
        <v>4107</v>
      </c>
      <c r="JS117" s="13"/>
      <c r="JT117" s="13"/>
      <c r="JU117" s="13" t="s">
        <v>7537</v>
      </c>
      <c r="JV117" s="13"/>
      <c r="JW117" s="13"/>
      <c r="JX117" s="13"/>
      <c r="JY117" s="13"/>
      <c r="JZ117" s="11" t="s">
        <v>7538</v>
      </c>
      <c r="KA117" s="13"/>
      <c r="KB117" s="13"/>
      <c r="KC117" s="13"/>
      <c r="KD117" s="13" t="s">
        <v>64</v>
      </c>
      <c r="KE117" s="13"/>
      <c r="KF117" s="13" t="s">
        <v>7539</v>
      </c>
      <c r="KG117" s="13"/>
      <c r="KH117" s="13"/>
      <c r="KI117" s="13"/>
      <c r="KJ117" s="13" t="s">
        <v>7540</v>
      </c>
      <c r="KK117" s="13"/>
      <c r="KL117" s="13"/>
      <c r="KM117" s="13"/>
      <c r="KN117" s="13"/>
      <c r="KO117" s="13"/>
      <c r="KP117" s="13" t="s">
        <v>4510</v>
      </c>
      <c r="KQ117" s="13"/>
      <c r="KR117" s="13"/>
      <c r="KS117" s="13"/>
      <c r="KT117" s="13"/>
      <c r="KU117" s="13"/>
      <c r="KV117" s="13" t="s">
        <v>1442</v>
      </c>
      <c r="KW117" s="13"/>
      <c r="KX117" s="13"/>
      <c r="KY117" s="13"/>
      <c r="KZ117" s="13"/>
      <c r="LA117" s="13"/>
      <c r="LB117" s="13" t="s">
        <v>7541</v>
      </c>
      <c r="LC117" s="13"/>
      <c r="LD117" s="13"/>
      <c r="LE117" s="13"/>
      <c r="LF117" s="13"/>
      <c r="LG117" s="13"/>
      <c r="LH117" s="13" t="s">
        <v>7542</v>
      </c>
      <c r="LI117" s="13"/>
      <c r="LJ117" s="13"/>
      <c r="LK117" s="13"/>
      <c r="LL117" s="12" t="s">
        <v>1730</v>
      </c>
      <c r="LM117" s="13" t="s">
        <v>66</v>
      </c>
      <c r="LN117" s="13" t="s">
        <v>2398</v>
      </c>
      <c r="LO117" s="13"/>
      <c r="LP117" s="11" t="s">
        <v>7543</v>
      </c>
      <c r="LQ117" s="13"/>
      <c r="LR117" s="13"/>
      <c r="LS117" s="13" t="s">
        <v>7544</v>
      </c>
      <c r="LT117" s="13" t="n">
        <f aca="false">4412</f>
        <v>4412</v>
      </c>
      <c r="LU117" s="13"/>
      <c r="LV117" s="13" t="s">
        <v>66</v>
      </c>
      <c r="LW117" s="13" t="s">
        <v>66</v>
      </c>
      <c r="LX117" s="13"/>
      <c r="LY117" s="13"/>
      <c r="LZ117" s="13" t="s">
        <v>7545</v>
      </c>
      <c r="MA117" s="13" t="s">
        <v>879</v>
      </c>
      <c r="MB117" s="13" t="s">
        <v>7546</v>
      </c>
      <c r="MC117" s="13"/>
      <c r="MD117" s="13"/>
      <c r="ME117" s="13"/>
      <c r="MF117" s="13" t="s">
        <v>709</v>
      </c>
      <c r="MH117" s="11" t="s">
        <v>7547</v>
      </c>
      <c r="MI117" s="13" t="s">
        <v>66</v>
      </c>
      <c r="MJ117" s="13" t="s">
        <v>7548</v>
      </c>
      <c r="MK117" s="13"/>
      <c r="ML117" s="13"/>
      <c r="MM117" s="13"/>
      <c r="MN117" s="13" t="s">
        <v>710</v>
      </c>
      <c r="MO117" s="13"/>
      <c r="MP117" s="13"/>
      <c r="MQ117" s="13" t="s">
        <v>7549</v>
      </c>
      <c r="MR117" s="11" t="s">
        <v>7550</v>
      </c>
      <c r="MS117" s="13" t="s">
        <v>4050</v>
      </c>
      <c r="MT117" s="13"/>
      <c r="MU117" s="13"/>
      <c r="MV117" s="13"/>
      <c r="MW117" s="13"/>
      <c r="MX117" s="13" t="s">
        <v>7551</v>
      </c>
      <c r="MY117" s="13" t="s">
        <v>2875</v>
      </c>
      <c r="MZ117" s="13" t="s">
        <v>6823</v>
      </c>
      <c r="NA117" s="13"/>
      <c r="NB117" s="13"/>
      <c r="NC117" s="13" t="s">
        <v>7552</v>
      </c>
      <c r="ND117" s="13"/>
      <c r="NE117" s="12" t="s">
        <v>7553</v>
      </c>
      <c r="NF117" s="13"/>
      <c r="NG117" s="13"/>
      <c r="NH117" s="13"/>
      <c r="NI117" s="13"/>
      <c r="NJ117" s="11" t="s">
        <v>7554</v>
      </c>
      <c r="NK117" s="13" t="s">
        <v>7555</v>
      </c>
      <c r="NL117" s="13" t="s">
        <v>65</v>
      </c>
      <c r="NM117" s="13"/>
      <c r="NN117" s="13"/>
      <c r="NO117" s="13"/>
      <c r="NP117" s="13" t="s">
        <v>408</v>
      </c>
      <c r="NQ117" s="13"/>
      <c r="NR117" s="13"/>
      <c r="NS117" s="13"/>
      <c r="NT117" s="13"/>
      <c r="NU117" s="13"/>
      <c r="NV117" s="13" t="s">
        <v>7556</v>
      </c>
      <c r="NW117" s="13"/>
      <c r="NX117" s="13" t="s">
        <v>472</v>
      </c>
      <c r="NY117" s="11" t="s">
        <v>7557</v>
      </c>
      <c r="NZ117" s="13" t="s">
        <v>429</v>
      </c>
      <c r="OA117" s="13"/>
      <c r="OB117" s="13" t="s">
        <v>7558</v>
      </c>
      <c r="OC117" s="13" t="s">
        <v>7559</v>
      </c>
      <c r="OD117" s="13" t="s">
        <v>6831</v>
      </c>
      <c r="OE117" s="13"/>
      <c r="OF117" s="13"/>
      <c r="OG117" s="13"/>
      <c r="OH117" s="13" t="s">
        <v>6160</v>
      </c>
      <c r="OJ117" s="13"/>
      <c r="OK117" s="13"/>
      <c r="OL117" s="13"/>
      <c r="OM117" s="13" t="s">
        <v>66</v>
      </c>
    </row>
    <row r="118" customFormat="false" ht="14.25" hidden="false" customHeight="true" outlineLevel="0" collapsed="false">
      <c r="A118" s="11" t="s">
        <v>7560</v>
      </c>
      <c r="B118" s="13" t="s">
        <v>360</v>
      </c>
      <c r="C118" s="13" t="s">
        <v>7561</v>
      </c>
      <c r="D118" s="13" t="s">
        <v>516</v>
      </c>
      <c r="E118" s="13" t="s">
        <v>7562</v>
      </c>
      <c r="F118" s="13" t="s">
        <v>360</v>
      </c>
      <c r="G118" s="13"/>
      <c r="H118" s="13"/>
      <c r="I118" s="13"/>
      <c r="J118" s="13"/>
      <c r="K118" s="12" t="s">
        <v>2408</v>
      </c>
      <c r="L118" s="13"/>
      <c r="M118" s="13"/>
      <c r="N118" s="13" t="s">
        <v>7563</v>
      </c>
      <c r="O118" s="13"/>
      <c r="P118" s="13"/>
      <c r="R118" s="13" t="s">
        <v>897</v>
      </c>
      <c r="S118" s="13"/>
      <c r="T118" s="13" t="s">
        <v>371</v>
      </c>
      <c r="U118" s="13" t="s">
        <v>7564</v>
      </c>
      <c r="V118" s="13" t="s">
        <v>7565</v>
      </c>
      <c r="W118" s="13" t="s">
        <v>7566</v>
      </c>
      <c r="X118" s="13"/>
      <c r="Y118" s="13"/>
      <c r="Z118" s="13" t="s">
        <v>1188</v>
      </c>
      <c r="AA118" s="13" t="s">
        <v>7567</v>
      </c>
      <c r="AB118" s="13"/>
      <c r="AC118" s="13"/>
      <c r="AD118" s="13"/>
      <c r="AE118" s="11" t="s">
        <v>435</v>
      </c>
      <c r="AF118" s="11" t="s">
        <v>7568</v>
      </c>
      <c r="AG118" s="11" t="s">
        <v>7569</v>
      </c>
      <c r="AH118" s="13"/>
      <c r="AI118" s="13" t="s">
        <v>1990</v>
      </c>
      <c r="AJ118" s="13" t="s">
        <v>7570</v>
      </c>
      <c r="AK118" s="11" t="s">
        <v>7571</v>
      </c>
      <c r="AL118" s="13" t="s">
        <v>438</v>
      </c>
      <c r="AM118" s="11" t="s">
        <v>7572</v>
      </c>
      <c r="AN118" s="13"/>
      <c r="AO118" s="13"/>
      <c r="AP118" s="13"/>
      <c r="AQ118" s="13" t="s">
        <v>3073</v>
      </c>
      <c r="AR118" s="13"/>
      <c r="AS118" s="13" t="s">
        <v>7573</v>
      </c>
      <c r="AT118" s="13" t="s">
        <v>7574</v>
      </c>
      <c r="AU118" s="13" t="s">
        <v>7575</v>
      </c>
      <c r="AV118" s="13"/>
      <c r="AW118" s="13" t="s">
        <v>1997</v>
      </c>
      <c r="AX118" s="13"/>
      <c r="AY118" s="13" t="s">
        <v>437</v>
      </c>
      <c r="AZ118" s="13" t="s">
        <v>438</v>
      </c>
      <c r="BA118" s="13"/>
      <c r="BB118" s="13" t="s">
        <v>486</v>
      </c>
      <c r="BD118" s="13"/>
      <c r="BE118" s="13"/>
      <c r="BF118" s="13"/>
      <c r="BG118" s="13" t="s">
        <v>3155</v>
      </c>
      <c r="BH118" s="13" t="s">
        <v>7576</v>
      </c>
      <c r="BI118" s="13"/>
      <c r="BJ118" s="13"/>
      <c r="BK118" s="13" t="s">
        <v>388</v>
      </c>
      <c r="BL118" s="13"/>
      <c r="BM118" s="13"/>
      <c r="BN118" s="13"/>
      <c r="BO118" s="13"/>
      <c r="BP118" s="13"/>
      <c r="BQ118" s="13" t="s">
        <v>360</v>
      </c>
      <c r="BR118" s="13" t="s">
        <v>7577</v>
      </c>
      <c r="BS118" s="13"/>
      <c r="BT118" s="13"/>
      <c r="BU118" s="13" t="s">
        <v>360</v>
      </c>
      <c r="BV118" s="13" t="s">
        <v>360</v>
      </c>
      <c r="BW118" s="13" t="s">
        <v>360</v>
      </c>
      <c r="BX118" s="13"/>
      <c r="BY118" s="13"/>
      <c r="BZ118" s="13"/>
      <c r="CA118" s="13"/>
      <c r="CB118" s="13"/>
      <c r="CC118" s="13"/>
      <c r="CD118" s="13"/>
      <c r="CE118" s="13"/>
      <c r="CF118" s="13" t="s">
        <v>77</v>
      </c>
      <c r="CG118" s="13"/>
      <c r="CH118" s="13"/>
      <c r="CI118" s="13"/>
      <c r="CJ118" s="13"/>
      <c r="CK118" s="13"/>
      <c r="CL118" s="13"/>
      <c r="CM118" s="13" t="s">
        <v>2842</v>
      </c>
      <c r="CN118" s="13" t="s">
        <v>575</v>
      </c>
      <c r="CO118" s="13" t="s">
        <v>7578</v>
      </c>
      <c r="CP118" s="13" t="s">
        <v>4139</v>
      </c>
      <c r="CQ118" s="13"/>
      <c r="CR118" s="13"/>
      <c r="CS118" s="13"/>
      <c r="CT118" s="13"/>
      <c r="CU118" s="13"/>
      <c r="CV118" s="13"/>
      <c r="CW118" s="13"/>
      <c r="CY118" s="13" t="s">
        <v>6878</v>
      </c>
      <c r="CZ118" s="13"/>
      <c r="DA118" s="13"/>
      <c r="DB118" s="13" t="s">
        <v>7579</v>
      </c>
      <c r="DC118" s="13" t="s">
        <v>7580</v>
      </c>
      <c r="DD118" s="11" t="s">
        <v>7581</v>
      </c>
      <c r="DE118" s="13" t="s">
        <v>7582</v>
      </c>
      <c r="DF118" s="11" t="s">
        <v>7583</v>
      </c>
      <c r="DG118" s="13" t="s">
        <v>7584</v>
      </c>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t="s">
        <v>568</v>
      </c>
      <c r="EE118" s="13"/>
      <c r="EF118" s="13"/>
      <c r="EG118" s="13"/>
      <c r="EH118" s="13"/>
      <c r="EI118" s="13"/>
      <c r="EJ118" s="13"/>
      <c r="EK118" s="13"/>
      <c r="EL118" s="13"/>
      <c r="EM118" s="13" t="s">
        <v>491</v>
      </c>
      <c r="EN118" s="13" t="s">
        <v>7585</v>
      </c>
      <c r="EO118" s="13" t="s">
        <v>63</v>
      </c>
      <c r="EP118" s="13" t="s">
        <v>7586</v>
      </c>
      <c r="EQ118" s="13" t="s">
        <v>6321</v>
      </c>
      <c r="ER118" s="13"/>
      <c r="ES118" s="11" t="s">
        <v>7587</v>
      </c>
      <c r="ET118" s="13"/>
      <c r="EU118" s="13"/>
      <c r="EV118" s="13"/>
      <c r="EW118" s="13"/>
      <c r="EX118" s="13" t="s">
        <v>7588</v>
      </c>
      <c r="EY118" s="13" t="s">
        <v>7589</v>
      </c>
      <c r="EZ118" s="13" t="s">
        <v>445</v>
      </c>
      <c r="FA118" s="13"/>
      <c r="FB118" s="13"/>
      <c r="FC118" s="13"/>
      <c r="FD118" s="13"/>
      <c r="FE118" s="13"/>
      <c r="FF118" s="11" t="s">
        <v>7590</v>
      </c>
      <c r="FG118" s="13" t="s">
        <v>3085</v>
      </c>
      <c r="FH118" s="13" t="s">
        <v>3086</v>
      </c>
      <c r="FJ118" s="13" t="s">
        <v>7591</v>
      </c>
      <c r="FK118" s="13" t="s">
        <v>575</v>
      </c>
      <c r="FL118" s="13"/>
      <c r="FM118" s="13"/>
      <c r="FN118" s="13"/>
      <c r="FO118" s="13" t="s">
        <v>7592</v>
      </c>
      <c r="FP118" s="13"/>
      <c r="FQ118" s="13"/>
      <c r="FR118" s="13" t="s">
        <v>599</v>
      </c>
      <c r="FS118" s="13" t="s">
        <v>950</v>
      </c>
      <c r="FT118" s="13"/>
      <c r="FU118" s="12" t="s">
        <v>2528</v>
      </c>
      <c r="FV118" s="13" t="s">
        <v>3185</v>
      </c>
      <c r="FW118" s="13"/>
      <c r="FX118" s="13" t="s">
        <v>77</v>
      </c>
      <c r="FY118" s="13"/>
      <c r="FZ118" s="13" t="s">
        <v>7593</v>
      </c>
      <c r="GA118" s="13" t="s">
        <v>407</v>
      </c>
      <c r="GB118" s="13"/>
      <c r="GC118" s="13" t="s">
        <v>7196</v>
      </c>
      <c r="GD118" s="13"/>
      <c r="GE118" s="13"/>
      <c r="GF118" s="13" t="s">
        <v>7594</v>
      </c>
      <c r="GG118" s="13" t="s">
        <v>7595</v>
      </c>
      <c r="GH118" s="13"/>
      <c r="GI118" s="13"/>
      <c r="GJ118" s="13" t="s">
        <v>919</v>
      </c>
      <c r="GK118" s="13"/>
      <c r="GL118" s="13" t="s">
        <v>456</v>
      </c>
      <c r="GM118" s="13" t="s">
        <v>575</v>
      </c>
      <c r="GN118" s="13"/>
      <c r="GO118" s="13" t="s">
        <v>7596</v>
      </c>
      <c r="GP118" s="11" t="s">
        <v>7597</v>
      </c>
      <c r="GQ118" s="13" t="s">
        <v>7598</v>
      </c>
      <c r="GR118" s="13"/>
      <c r="GS118" s="13"/>
      <c r="GT118" s="13" t="s">
        <v>4147</v>
      </c>
      <c r="GU118" s="13"/>
      <c r="GV118" s="13"/>
      <c r="GW118" s="13"/>
      <c r="GX118" s="13" t="s">
        <v>2853</v>
      </c>
      <c r="GY118" s="13"/>
      <c r="GZ118" s="13" t="s">
        <v>65</v>
      </c>
      <c r="HA118" s="13" t="s">
        <v>3185</v>
      </c>
      <c r="HB118" s="13"/>
      <c r="HC118" s="13"/>
      <c r="HD118" s="13" t="s">
        <v>2266</v>
      </c>
      <c r="HE118" s="13" t="s">
        <v>7599</v>
      </c>
      <c r="HF118" s="13"/>
      <c r="HG118" s="12" t="s">
        <v>1651</v>
      </c>
      <c r="HH118" s="13" t="s">
        <v>1116</v>
      </c>
      <c r="HI118" s="13" t="s">
        <v>2708</v>
      </c>
      <c r="HJ118" s="13"/>
      <c r="HK118" s="13"/>
      <c r="HL118" s="13" t="s">
        <v>1284</v>
      </c>
      <c r="HM118" s="13"/>
      <c r="HN118" s="13" t="s">
        <v>7600</v>
      </c>
      <c r="HO118" s="13"/>
      <c r="HP118" s="13"/>
      <c r="HQ118" s="13" t="s">
        <v>7601</v>
      </c>
      <c r="HS118" s="13"/>
      <c r="HT118" s="13" t="s">
        <v>7602</v>
      </c>
      <c r="HU118" s="13"/>
      <c r="HV118" s="13"/>
      <c r="HW118" s="13" t="s">
        <v>412</v>
      </c>
      <c r="HX118" s="13" t="s">
        <v>7603</v>
      </c>
      <c r="HY118" s="13"/>
      <c r="HZ118" s="13"/>
      <c r="IA118" s="13" t="s">
        <v>7604</v>
      </c>
      <c r="IB118" s="13"/>
      <c r="IC118" s="13" t="s">
        <v>409</v>
      </c>
      <c r="ID118" s="13" t="s">
        <v>7605</v>
      </c>
      <c r="IE118" s="13"/>
      <c r="IF118" s="13"/>
      <c r="IG118" s="13"/>
      <c r="IH118" s="13" t="s">
        <v>7606</v>
      </c>
      <c r="II118" s="13"/>
      <c r="IJ118" s="13"/>
      <c r="IK118" s="13" t="s">
        <v>7607</v>
      </c>
      <c r="IL118" s="13" t="s">
        <v>7608</v>
      </c>
      <c r="IM118" s="13"/>
      <c r="IN118" s="12" t="s">
        <v>7609</v>
      </c>
      <c r="IO118" s="11" t="s">
        <v>7610</v>
      </c>
      <c r="IP118" s="13"/>
      <c r="IQ118" s="13" t="s">
        <v>897</v>
      </c>
      <c r="IR118" s="13"/>
      <c r="IS118" s="13" t="s">
        <v>508</v>
      </c>
      <c r="IT118" s="13"/>
      <c r="IU118" s="13" t="s">
        <v>1872</v>
      </c>
      <c r="IV118" s="13" t="s">
        <v>7611</v>
      </c>
      <c r="IW118" s="12" t="s">
        <v>7612</v>
      </c>
      <c r="IX118" s="13"/>
      <c r="IY118" s="13"/>
      <c r="IZ118" s="13"/>
      <c r="JA118" s="13"/>
      <c r="JB118" s="13"/>
      <c r="JC118" s="13"/>
      <c r="JD118" s="13"/>
      <c r="JE118" s="13"/>
      <c r="JF118" s="13"/>
      <c r="JG118" s="13"/>
      <c r="JH118" s="13" t="s">
        <v>77</v>
      </c>
      <c r="JI118" s="13"/>
      <c r="JJ118" s="13"/>
      <c r="JK118" s="13"/>
      <c r="JL118" s="13"/>
      <c r="JM118" s="13"/>
      <c r="JN118" s="13"/>
      <c r="JO118" s="13"/>
      <c r="JP118" s="13"/>
      <c r="JQ118" s="13"/>
      <c r="JR118" s="13"/>
      <c r="JS118" s="13"/>
      <c r="JT118" s="13"/>
      <c r="JU118" s="13" t="s">
        <v>1757</v>
      </c>
      <c r="JV118" s="13"/>
      <c r="JW118" s="13"/>
      <c r="JX118" s="13"/>
      <c r="JY118" s="13" t="s">
        <v>1162</v>
      </c>
      <c r="JZ118" s="13" t="s">
        <v>78</v>
      </c>
      <c r="KA118" s="13"/>
      <c r="KB118" s="13" t="s">
        <v>1788</v>
      </c>
      <c r="KC118" s="13"/>
      <c r="KD118" s="13"/>
      <c r="KE118" s="13"/>
      <c r="KF118" s="13" t="s">
        <v>7613</v>
      </c>
      <c r="KG118" s="13"/>
      <c r="KH118" s="13" t="s">
        <v>2394</v>
      </c>
      <c r="KI118" s="13"/>
      <c r="KJ118" s="13"/>
      <c r="KK118" s="13"/>
      <c r="KL118" s="13" t="s">
        <v>7614</v>
      </c>
      <c r="KM118" s="13"/>
      <c r="KN118" s="13"/>
      <c r="KO118" s="13"/>
      <c r="KP118" s="13" t="s">
        <v>5099</v>
      </c>
      <c r="KQ118" s="13"/>
      <c r="KR118" s="13" t="s">
        <v>1142</v>
      </c>
      <c r="KS118" s="13"/>
      <c r="KT118" s="13" t="s">
        <v>7615</v>
      </c>
      <c r="KU118" s="13"/>
      <c r="KV118" s="13" t="s">
        <v>7616</v>
      </c>
      <c r="KW118" s="13"/>
      <c r="KX118" s="13" t="s">
        <v>7617</v>
      </c>
      <c r="KY118" s="13"/>
      <c r="KZ118" s="13"/>
      <c r="LA118" s="13"/>
      <c r="LB118" s="13" t="n">
        <f aca="false">1222</f>
        <v>1222</v>
      </c>
      <c r="LC118" s="13"/>
      <c r="LD118" s="13"/>
      <c r="LE118" s="13"/>
      <c r="LF118" s="13" t="s">
        <v>7618</v>
      </c>
      <c r="LG118" s="13"/>
      <c r="LH118" s="13" t="s">
        <v>7619</v>
      </c>
      <c r="LI118" s="13"/>
      <c r="LJ118" s="13" t="s">
        <v>2381</v>
      </c>
      <c r="LK118" s="13"/>
      <c r="LL118" s="13"/>
      <c r="LM118" s="13"/>
      <c r="LN118" s="13" t="s">
        <v>7620</v>
      </c>
      <c r="LO118" s="13"/>
      <c r="LP118" s="13"/>
      <c r="LQ118" s="13" t="s">
        <v>1794</v>
      </c>
      <c r="LR118" s="13" t="s">
        <v>7621</v>
      </c>
      <c r="LS118" s="13"/>
      <c r="LT118" s="13" t="s">
        <v>7622</v>
      </c>
      <c r="LU118" s="13"/>
      <c r="LV118" s="13"/>
      <c r="LW118" s="13" t="s">
        <v>472</v>
      </c>
      <c r="LX118" s="13"/>
      <c r="LY118" s="13" t="s">
        <v>7623</v>
      </c>
      <c r="LZ118" s="13" t="s">
        <v>2958</v>
      </c>
      <c r="MA118" s="13" t="s">
        <v>7624</v>
      </c>
      <c r="MB118" s="13" t="s">
        <v>1264</v>
      </c>
      <c r="MC118" s="13"/>
      <c r="MD118" s="13"/>
      <c r="ME118" s="13" t="s">
        <v>5099</v>
      </c>
      <c r="MF118" s="13" t="s">
        <v>709</v>
      </c>
      <c r="MH118" s="13"/>
      <c r="MI118" s="13"/>
      <c r="MJ118" s="13"/>
      <c r="MK118" s="12" t="s">
        <v>7625</v>
      </c>
      <c r="ML118" s="13" t="s">
        <v>7586</v>
      </c>
      <c r="MM118" s="13"/>
      <c r="MN118" s="13"/>
      <c r="MO118" s="13"/>
      <c r="MP118" s="13" t="s">
        <v>2398</v>
      </c>
      <c r="MQ118" s="13" t="s">
        <v>7626</v>
      </c>
      <c r="MR118" s="11" t="s">
        <v>7627</v>
      </c>
      <c r="MS118" s="13" t="s">
        <v>7628</v>
      </c>
      <c r="MT118" s="13"/>
      <c r="MU118" s="13" t="s">
        <v>2398</v>
      </c>
      <c r="MV118" s="13"/>
      <c r="MW118" s="13"/>
      <c r="MX118" s="13" t="s">
        <v>5093</v>
      </c>
      <c r="MY118" s="13"/>
      <c r="MZ118" s="13"/>
      <c r="NA118" s="13"/>
      <c r="NB118" s="13"/>
      <c r="NC118" s="13"/>
      <c r="ND118" s="13"/>
      <c r="NE118" s="13"/>
      <c r="NF118" s="13"/>
      <c r="NG118" s="13"/>
      <c r="NH118" s="13"/>
      <c r="NI118" s="13" t="s">
        <v>774</v>
      </c>
      <c r="NJ118" s="11" t="s">
        <v>7629</v>
      </c>
      <c r="NK118" s="13" t="s">
        <v>7630</v>
      </c>
      <c r="NL118" s="13" t="s">
        <v>7631</v>
      </c>
      <c r="NM118" s="11" t="s">
        <v>7632</v>
      </c>
      <c r="NN118" s="13"/>
      <c r="NO118" s="13"/>
      <c r="NP118" s="13" t="s">
        <v>408</v>
      </c>
      <c r="NQ118" s="13" t="s">
        <v>7623</v>
      </c>
      <c r="NR118" s="13"/>
      <c r="NS118" s="13"/>
      <c r="NT118" s="13"/>
      <c r="NU118" s="13"/>
      <c r="NV118" s="13" t="s">
        <v>3185</v>
      </c>
      <c r="NW118" s="13"/>
      <c r="NX118" s="13" t="s">
        <v>472</v>
      </c>
      <c r="NY118" s="12" t="s">
        <v>7633</v>
      </c>
      <c r="NZ118" s="13" t="s">
        <v>516</v>
      </c>
      <c r="OA118" s="13"/>
      <c r="OB118" s="13"/>
      <c r="OC118" s="13"/>
      <c r="OD118" s="13"/>
      <c r="OE118" s="13"/>
      <c r="OF118" s="13"/>
      <c r="OG118" s="13"/>
      <c r="OH118" s="13"/>
      <c r="OJ118" s="13"/>
      <c r="OK118" s="13"/>
      <c r="OL118" s="13"/>
      <c r="OM118" s="13"/>
    </row>
    <row r="119" customFormat="false" ht="14.25" hidden="false" customHeight="true" outlineLevel="0" collapsed="false">
      <c r="A119" s="13" t="s">
        <v>1671</v>
      </c>
      <c r="B119" s="13" t="s">
        <v>360</v>
      </c>
      <c r="C119" s="13" t="s">
        <v>7634</v>
      </c>
      <c r="D119" s="13" t="s">
        <v>7635</v>
      </c>
      <c r="E119" s="13" t="s">
        <v>7636</v>
      </c>
      <c r="F119" s="13" t="s">
        <v>360</v>
      </c>
      <c r="G119" s="13"/>
      <c r="H119" s="13"/>
      <c r="I119" s="13"/>
      <c r="J119" s="13"/>
      <c r="K119" s="13"/>
      <c r="L119" s="13"/>
      <c r="M119" s="13"/>
      <c r="N119" s="13"/>
      <c r="O119" s="13"/>
      <c r="P119" s="13"/>
      <c r="R119" s="13" t="s">
        <v>458</v>
      </c>
      <c r="S119" s="13"/>
      <c r="T119" s="11" t="s">
        <v>7637</v>
      </c>
      <c r="U119" s="13" t="s">
        <v>7638</v>
      </c>
      <c r="V119" s="13" t="s">
        <v>7639</v>
      </c>
      <c r="W119" s="11" t="s">
        <v>7640</v>
      </c>
      <c r="X119" s="13" t="s">
        <v>7641</v>
      </c>
      <c r="Y119" s="13" t="s">
        <v>80</v>
      </c>
      <c r="Z119" s="13" t="s">
        <v>409</v>
      </c>
      <c r="AA119" s="13"/>
      <c r="AB119" s="13"/>
      <c r="AC119" s="13"/>
      <c r="AD119" s="13"/>
      <c r="AE119" s="11" t="s">
        <v>435</v>
      </c>
      <c r="AF119" s="11" t="s">
        <v>7642</v>
      </c>
      <c r="AG119" s="11" t="s">
        <v>374</v>
      </c>
      <c r="AH119" s="13"/>
      <c r="AI119" s="13" t="s">
        <v>375</v>
      </c>
      <c r="AJ119" s="13" t="s">
        <v>376</v>
      </c>
      <c r="AK119" s="13" t="s">
        <v>437</v>
      </c>
      <c r="AL119" s="13" t="s">
        <v>1289</v>
      </c>
      <c r="AM119" s="11" t="s">
        <v>7643</v>
      </c>
      <c r="AN119" s="13"/>
      <c r="AO119" s="13"/>
      <c r="AP119" s="13"/>
      <c r="AQ119" s="13" t="s">
        <v>7644</v>
      </c>
      <c r="AR119" s="13"/>
      <c r="AS119" s="13"/>
      <c r="AT119" s="11" t="s">
        <v>2760</v>
      </c>
      <c r="AU119" s="11" t="s">
        <v>441</v>
      </c>
      <c r="AV119" s="13"/>
      <c r="AW119" s="13" t="s">
        <v>375</v>
      </c>
      <c r="AX119" s="13"/>
      <c r="AY119" s="13" t="s">
        <v>437</v>
      </c>
      <c r="AZ119" s="13" t="s">
        <v>656</v>
      </c>
      <c r="BA119" s="13" t="s">
        <v>7645</v>
      </c>
      <c r="BB119" s="11" t="s">
        <v>7646</v>
      </c>
      <c r="BD119" s="13" t="s">
        <v>7647</v>
      </c>
      <c r="BE119" s="13"/>
      <c r="BF119" s="13"/>
      <c r="BG119" s="13"/>
      <c r="BH119" s="13" t="s">
        <v>7648</v>
      </c>
      <c r="BI119" s="13"/>
      <c r="BJ119" s="13"/>
      <c r="BK119" s="13" t="s">
        <v>7649</v>
      </c>
      <c r="BL119" s="13"/>
      <c r="BM119" s="13"/>
      <c r="BN119" s="13" t="s">
        <v>472</v>
      </c>
      <c r="BO119" s="13"/>
      <c r="BP119" s="13"/>
      <c r="BQ119" s="13" t="s">
        <v>360</v>
      </c>
      <c r="BR119" s="11" t="s">
        <v>7650</v>
      </c>
      <c r="BS119" s="13"/>
      <c r="BT119" s="13"/>
      <c r="BU119" s="13" t="s">
        <v>360</v>
      </c>
      <c r="BV119" s="13" t="s">
        <v>360</v>
      </c>
      <c r="BW119" s="13" t="s">
        <v>7651</v>
      </c>
      <c r="BX119" s="13"/>
      <c r="BY119" s="13" t="s">
        <v>472</v>
      </c>
      <c r="BZ119" s="13"/>
      <c r="CA119" s="13" t="e">
        <f aca="false">x</f>
        <v>#NAME?</v>
      </c>
      <c r="CB119" s="13"/>
      <c r="CC119" s="13"/>
      <c r="CD119" s="13"/>
      <c r="CE119" s="13"/>
      <c r="CF119" s="13" t="s">
        <v>448</v>
      </c>
      <c r="CG119" s="13" t="s">
        <v>391</v>
      </c>
      <c r="CH119" s="13"/>
      <c r="CI119" s="13"/>
      <c r="CJ119" s="13"/>
      <c r="CK119" s="13"/>
      <c r="CL119" s="13"/>
      <c r="CM119" s="13"/>
      <c r="CN119" s="13"/>
      <c r="CO119" s="13"/>
      <c r="CP119" s="13"/>
      <c r="CQ119" s="13"/>
      <c r="CR119" s="13"/>
      <c r="CS119" s="13"/>
      <c r="CT119" s="13"/>
      <c r="CU119" s="13"/>
      <c r="CV119" s="13"/>
      <c r="CW119" s="13"/>
      <c r="CY119" s="13" t="s">
        <v>491</v>
      </c>
      <c r="CZ119" s="13"/>
      <c r="DA119" s="13"/>
      <c r="DB119" s="13" t="s">
        <v>7652</v>
      </c>
      <c r="DC119" s="13" t="s">
        <v>7653</v>
      </c>
      <c r="DD119" s="13" t="s">
        <v>7654</v>
      </c>
      <c r="DE119" s="13"/>
      <c r="DF119" s="13"/>
      <c r="DG119" s="13"/>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t="s">
        <v>7655</v>
      </c>
      <c r="EN119" s="13" t="s">
        <v>7656</v>
      </c>
      <c r="EO119" s="13" t="s">
        <v>4091</v>
      </c>
      <c r="EP119" s="13"/>
      <c r="EQ119" s="13"/>
      <c r="ER119" s="13"/>
      <c r="ES119" s="11" t="s">
        <v>7657</v>
      </c>
      <c r="ET119" s="13"/>
      <c r="EU119" s="13"/>
      <c r="EV119" s="13"/>
      <c r="EW119" s="13"/>
      <c r="EX119" s="13"/>
      <c r="EY119" s="13"/>
      <c r="EZ119" s="13"/>
      <c r="FA119" s="13"/>
      <c r="FB119" s="13"/>
      <c r="FC119" s="13"/>
      <c r="FD119" s="13"/>
      <c r="FE119" s="13"/>
      <c r="FF119" s="13" t="s">
        <v>112</v>
      </c>
      <c r="FG119" s="13"/>
      <c r="FH119" s="13" t="s">
        <v>403</v>
      </c>
      <c r="FJ119" s="13" t="s">
        <v>7658</v>
      </c>
      <c r="FK119" s="13"/>
      <c r="FL119" s="13"/>
      <c r="FM119" s="13"/>
      <c r="FN119" s="13"/>
      <c r="FO119" s="13" t="s">
        <v>7659</v>
      </c>
      <c r="FP119" s="13" t="s">
        <v>1247</v>
      </c>
      <c r="FQ119" s="13"/>
      <c r="FR119" s="13"/>
      <c r="FS119" s="13" t="s">
        <v>7660</v>
      </c>
      <c r="FT119" s="13"/>
      <c r="FU119" s="13"/>
      <c r="FV119" s="13"/>
      <c r="FW119" s="13"/>
      <c r="FX119" s="13" t="s">
        <v>7661</v>
      </c>
      <c r="FY119" s="13" t="s">
        <v>7662</v>
      </c>
      <c r="FZ119" s="13"/>
      <c r="GA119" s="13" t="s">
        <v>614</v>
      </c>
      <c r="GB119" s="13" t="s">
        <v>635</v>
      </c>
      <c r="GC119" s="13"/>
      <c r="GD119" s="13"/>
      <c r="GE119" s="13"/>
      <c r="GF119" s="13"/>
      <c r="GG119" s="13"/>
      <c r="GH119" s="13"/>
      <c r="GI119" s="13"/>
      <c r="GJ119" s="13" t="s">
        <v>7663</v>
      </c>
      <c r="GK119" s="13" t="s">
        <v>5763</v>
      </c>
      <c r="GL119" s="13" t="s">
        <v>456</v>
      </c>
      <c r="GM119" s="13" t="s">
        <v>413</v>
      </c>
      <c r="GN119" s="13"/>
      <c r="GO119" s="13"/>
      <c r="GP119" s="13" t="s">
        <v>614</v>
      </c>
      <c r="GQ119" s="13" t="s">
        <v>7664</v>
      </c>
      <c r="GR119" s="13"/>
      <c r="GS119" s="13" t="s">
        <v>7665</v>
      </c>
      <c r="GT119" s="13"/>
      <c r="GU119" s="13"/>
      <c r="GV119" s="13"/>
      <c r="GW119" s="12" t="s">
        <v>7666</v>
      </c>
      <c r="GX119" s="13"/>
      <c r="GY119" s="13"/>
      <c r="GZ119" s="13" t="s">
        <v>801</v>
      </c>
      <c r="HA119" s="13"/>
      <c r="HB119" s="13"/>
      <c r="HC119" s="13"/>
      <c r="HD119" s="13"/>
      <c r="HE119" s="13" t="n">
        <f aca="false">400</f>
        <v>400</v>
      </c>
      <c r="HF119" s="13"/>
      <c r="HG119" s="13"/>
      <c r="HH119" s="11" t="s">
        <v>1857</v>
      </c>
      <c r="HI119" s="13"/>
      <c r="HJ119" s="13"/>
      <c r="HK119" s="13"/>
      <c r="HL119" s="13" t="s">
        <v>7667</v>
      </c>
      <c r="HM119" s="13"/>
      <c r="HN119" s="13"/>
      <c r="HO119" s="13"/>
      <c r="HP119" s="13"/>
      <c r="HQ119" s="13"/>
      <c r="HS119" s="13"/>
      <c r="HT119" s="13"/>
      <c r="HU119" s="13"/>
      <c r="HV119" s="13"/>
      <c r="HW119" s="13" t="s">
        <v>507</v>
      </c>
      <c r="HX119" s="13"/>
      <c r="HY119" s="13"/>
      <c r="HZ119" s="13" t="s">
        <v>7668</v>
      </c>
      <c r="IA119" s="13"/>
      <c r="IB119" s="13"/>
      <c r="IC119" s="13"/>
      <c r="ID119" s="13"/>
      <c r="IE119" s="13"/>
      <c r="IF119" s="13"/>
      <c r="IG119" s="13" t="s">
        <v>7669</v>
      </c>
      <c r="IH119" s="13" t="s">
        <v>7444</v>
      </c>
      <c r="II119" s="13"/>
      <c r="IJ119" s="13" t="s">
        <v>7670</v>
      </c>
      <c r="IK119" s="13"/>
      <c r="IL119" s="13" t="s">
        <v>618</v>
      </c>
      <c r="IM119" s="13"/>
      <c r="IN119" s="13"/>
      <c r="IO119" s="13"/>
      <c r="IP119" s="13"/>
      <c r="IQ119" s="13" t="s">
        <v>7671</v>
      </c>
      <c r="IR119" s="13"/>
      <c r="IS119" s="13"/>
      <c r="IT119" s="13" t="s">
        <v>101</v>
      </c>
      <c r="IU119" s="13"/>
      <c r="IV119" s="13" t="s">
        <v>7672</v>
      </c>
      <c r="IW119" s="13"/>
      <c r="IX119" s="13"/>
      <c r="IY119" s="13" t="s">
        <v>1621</v>
      </c>
      <c r="IZ119" s="13"/>
      <c r="JA119" s="13" t="s">
        <v>7673</v>
      </c>
      <c r="JB119" s="13"/>
      <c r="JC119" s="13"/>
      <c r="JD119" s="13"/>
      <c r="JE119" s="13"/>
      <c r="JF119" s="13" t="s">
        <v>2953</v>
      </c>
      <c r="JG119" s="13"/>
      <c r="JH119" s="13"/>
      <c r="JI119" s="13"/>
      <c r="JJ119" s="13" t="s">
        <v>1659</v>
      </c>
      <c r="JK119" s="13"/>
      <c r="JL119" s="13"/>
      <c r="JM119" s="13"/>
      <c r="JN119" s="13" t="s">
        <v>2130</v>
      </c>
      <c r="JO119" s="13"/>
      <c r="JP119" s="13"/>
      <c r="JQ119" s="13"/>
      <c r="JR119" s="13"/>
      <c r="JS119" s="13"/>
      <c r="JT119" s="13"/>
      <c r="JU119" s="13" t="s">
        <v>7674</v>
      </c>
      <c r="JV119" s="13"/>
      <c r="JW119" s="13"/>
      <c r="JX119" s="13"/>
      <c r="JY119" s="13" t="s">
        <v>7675</v>
      </c>
      <c r="JZ119" s="13" t="s">
        <v>78</v>
      </c>
      <c r="KA119" s="13"/>
      <c r="KB119" s="13" t="s">
        <v>7676</v>
      </c>
      <c r="KC119" s="13"/>
      <c r="KD119" s="13" t="s">
        <v>4510</v>
      </c>
      <c r="KE119" s="13"/>
      <c r="KF119" s="13"/>
      <c r="KG119" s="13"/>
      <c r="KH119" s="13" t="s">
        <v>623</v>
      </c>
      <c r="KI119" s="13"/>
      <c r="KJ119" s="13" t="s">
        <v>984</v>
      </c>
      <c r="KK119" s="13"/>
      <c r="KL119" s="13"/>
      <c r="KM119" s="13"/>
      <c r="KN119" s="13" t="s">
        <v>7677</v>
      </c>
      <c r="KO119" s="13"/>
      <c r="KP119" s="13"/>
      <c r="KQ119" s="13"/>
      <c r="KR119" s="13"/>
      <c r="KS119" s="13"/>
      <c r="KT119" s="13" t="s">
        <v>7678</v>
      </c>
      <c r="KU119" s="13"/>
      <c r="KV119" s="13"/>
      <c r="KW119" s="13"/>
      <c r="KX119" s="13"/>
      <c r="KY119" s="13"/>
      <c r="KZ119" s="13" t="s">
        <v>1621</v>
      </c>
      <c r="LA119" s="13"/>
      <c r="LB119" s="13"/>
      <c r="LC119" s="13"/>
      <c r="LD119" s="13"/>
      <c r="LE119" s="13"/>
      <c r="LF119" s="13"/>
      <c r="LG119" s="13"/>
      <c r="LH119" s="13" t="s">
        <v>798</v>
      </c>
      <c r="LI119" s="13"/>
      <c r="LJ119" s="13"/>
      <c r="LK119" s="13"/>
      <c r="LL119" s="13" t="s">
        <v>2292</v>
      </c>
      <c r="LM119" s="13"/>
      <c r="LN119" s="13" t="s">
        <v>5692</v>
      </c>
      <c r="LO119" s="11" t="s">
        <v>7679</v>
      </c>
      <c r="LP119" s="13"/>
      <c r="LQ119" s="13" t="s">
        <v>7680</v>
      </c>
      <c r="LR119" s="13" t="s">
        <v>7681</v>
      </c>
      <c r="LS119" s="13" t="s">
        <v>7118</v>
      </c>
      <c r="LT119" s="13" t="s">
        <v>7682</v>
      </c>
      <c r="LU119" s="13" t="s">
        <v>1539</v>
      </c>
      <c r="LV119" s="13"/>
      <c r="LW119" s="13"/>
      <c r="LX119" s="13" t="s">
        <v>461</v>
      </c>
      <c r="LY119" s="13" t="s">
        <v>7683</v>
      </c>
      <c r="LZ119" s="13" t="s">
        <v>7684</v>
      </c>
      <c r="MA119" s="13" t="s">
        <v>4435</v>
      </c>
      <c r="MB119" s="11" t="s">
        <v>7685</v>
      </c>
      <c r="MC119" s="13" t="s">
        <v>1247</v>
      </c>
      <c r="MD119" s="13" t="s">
        <v>7686</v>
      </c>
      <c r="ME119" s="13"/>
      <c r="MF119" s="13" t="s">
        <v>464</v>
      </c>
      <c r="MH119" s="13" t="s">
        <v>550</v>
      </c>
      <c r="MI119" s="13"/>
      <c r="MJ119" s="13" t="s">
        <v>1994</v>
      </c>
      <c r="MK119" s="13"/>
      <c r="ML119" s="13" t="s">
        <v>2918</v>
      </c>
      <c r="MM119" s="13"/>
      <c r="MN119" s="13" t="s">
        <v>465</v>
      </c>
      <c r="MO119" s="13"/>
      <c r="MP119" s="13"/>
      <c r="MQ119" s="13" t="s">
        <v>4435</v>
      </c>
      <c r="MR119" s="11" t="s">
        <v>7687</v>
      </c>
      <c r="MS119" s="13" t="s">
        <v>409</v>
      </c>
      <c r="MT119" s="13" t="s">
        <v>467</v>
      </c>
      <c r="MU119" s="13"/>
      <c r="MV119" s="13"/>
      <c r="MW119" s="13"/>
      <c r="MX119" s="12" t="s">
        <v>7688</v>
      </c>
      <c r="MY119" s="13" t="s">
        <v>1403</v>
      </c>
      <c r="MZ119" s="13" t="s">
        <v>1604</v>
      </c>
      <c r="NA119" s="13"/>
      <c r="NB119" s="13"/>
      <c r="NC119" s="13"/>
      <c r="ND119" s="13"/>
      <c r="NE119" s="13" t="s">
        <v>801</v>
      </c>
      <c r="NF119" s="13" t="s">
        <v>6360</v>
      </c>
      <c r="NG119" s="13"/>
      <c r="NH119" s="13"/>
      <c r="NI119" s="11" t="s">
        <v>471</v>
      </c>
      <c r="NJ119" s="13" t="s">
        <v>407</v>
      </c>
      <c r="NK119" s="13" t="s">
        <v>897</v>
      </c>
      <c r="NL119" s="13"/>
      <c r="NM119" s="13"/>
      <c r="NN119" s="13"/>
      <c r="NO119" s="13"/>
      <c r="NP119" s="13" t="s">
        <v>408</v>
      </c>
      <c r="NQ119" s="13"/>
      <c r="NR119" s="13"/>
      <c r="NS119" s="13"/>
      <c r="NT119" s="13"/>
      <c r="NU119" s="13"/>
      <c r="NV119" s="13" t="s">
        <v>3147</v>
      </c>
      <c r="NW119" s="13" t="s">
        <v>801</v>
      </c>
      <c r="NX119" s="11" t="s">
        <v>7689</v>
      </c>
      <c r="NY119" s="11" t="s">
        <v>7690</v>
      </c>
      <c r="NZ119" s="11" t="s">
        <v>7691</v>
      </c>
      <c r="OA119" s="13" t="s">
        <v>7444</v>
      </c>
      <c r="OB119" s="13"/>
      <c r="OC119" s="13" t="s">
        <v>5265</v>
      </c>
      <c r="OD119" s="13" t="s">
        <v>4534</v>
      </c>
      <c r="OE119" s="13" t="s">
        <v>7692</v>
      </c>
      <c r="OF119" s="11" t="s">
        <v>7693</v>
      </c>
      <c r="OG119" s="13"/>
      <c r="OH119" s="13" t="s">
        <v>7694</v>
      </c>
      <c r="OJ119" s="13" t="s">
        <v>7695</v>
      </c>
      <c r="OK119" s="13" t="s">
        <v>7696</v>
      </c>
      <c r="OL119" s="13"/>
      <c r="OM119" s="13"/>
    </row>
    <row r="120" customFormat="false" ht="14.25" hidden="false" customHeight="true" outlineLevel="0" collapsed="false">
      <c r="A120" s="13" t="s">
        <v>1223</v>
      </c>
      <c r="B120" s="13" t="s">
        <v>360</v>
      </c>
      <c r="C120" s="13" t="s">
        <v>7697</v>
      </c>
      <c r="D120" s="13" t="s">
        <v>7698</v>
      </c>
      <c r="E120" s="13" t="s">
        <v>7699</v>
      </c>
      <c r="F120" s="13" t="s">
        <v>360</v>
      </c>
      <c r="G120" s="13"/>
      <c r="H120" s="13"/>
      <c r="I120" s="13"/>
      <c r="J120" s="13"/>
      <c r="K120" s="13"/>
      <c r="L120" s="13"/>
      <c r="M120" s="13"/>
      <c r="N120" s="13"/>
      <c r="O120" s="13"/>
      <c r="P120" s="13"/>
      <c r="R120" s="13"/>
      <c r="S120" s="13"/>
      <c r="T120" s="13" t="s">
        <v>371</v>
      </c>
      <c r="U120" s="13"/>
      <c r="V120" s="13"/>
      <c r="W120" s="13"/>
      <c r="X120" s="13"/>
      <c r="Y120" s="13"/>
      <c r="Z120" s="13" t="s">
        <v>370</v>
      </c>
      <c r="AA120" s="13"/>
      <c r="AB120" s="13"/>
      <c r="AC120" s="13"/>
      <c r="AD120" s="13"/>
      <c r="AE120" s="11" t="s">
        <v>372</v>
      </c>
      <c r="AF120" s="11" t="s">
        <v>7700</v>
      </c>
      <c r="AG120" s="11" t="s">
        <v>483</v>
      </c>
      <c r="AH120" s="13"/>
      <c r="AI120" s="13" t="s">
        <v>375</v>
      </c>
      <c r="AJ120" s="13" t="s">
        <v>376</v>
      </c>
      <c r="AK120" s="13" t="s">
        <v>377</v>
      </c>
      <c r="AL120" s="13" t="s">
        <v>438</v>
      </c>
      <c r="AM120" s="11" t="s">
        <v>7701</v>
      </c>
      <c r="AN120" s="13" t="s">
        <v>65</v>
      </c>
      <c r="AO120" s="13" t="s">
        <v>7702</v>
      </c>
      <c r="AP120" s="13"/>
      <c r="AQ120" s="13"/>
      <c r="AR120" s="13"/>
      <c r="AS120" s="13"/>
      <c r="AT120" s="11" t="s">
        <v>7703</v>
      </c>
      <c r="AU120" s="11" t="s">
        <v>483</v>
      </c>
      <c r="AV120" s="13"/>
      <c r="AW120" s="11" t="s">
        <v>7704</v>
      </c>
      <c r="AX120" s="11" t="s">
        <v>7705</v>
      </c>
      <c r="AY120" s="11" t="s">
        <v>7706</v>
      </c>
      <c r="AZ120" s="13" t="s">
        <v>484</v>
      </c>
      <c r="BA120" s="13" t="s">
        <v>7707</v>
      </c>
      <c r="BB120" s="13"/>
      <c r="BD120" s="13"/>
      <c r="BE120" s="13"/>
      <c r="BF120" s="13"/>
      <c r="BG120" s="11" t="s">
        <v>7708</v>
      </c>
      <c r="BH120" s="13" t="s">
        <v>7709</v>
      </c>
      <c r="BI120" s="13"/>
      <c r="BJ120" s="13"/>
      <c r="BK120" s="13" t="s">
        <v>388</v>
      </c>
      <c r="BL120" s="13"/>
      <c r="BM120" s="13"/>
      <c r="BN120" s="13"/>
      <c r="BO120" s="13"/>
      <c r="BP120" s="13"/>
      <c r="BQ120" s="13" t="s">
        <v>360</v>
      </c>
      <c r="BR120" s="13" t="s">
        <v>360</v>
      </c>
      <c r="BS120" s="13"/>
      <c r="BT120" s="13"/>
      <c r="BU120" s="13" t="s">
        <v>360</v>
      </c>
      <c r="BV120" s="13" t="s">
        <v>360</v>
      </c>
      <c r="BW120" s="13" t="s">
        <v>360</v>
      </c>
      <c r="BX120" s="13"/>
      <c r="BY120" s="13"/>
      <c r="BZ120" s="13"/>
      <c r="CA120" s="13"/>
      <c r="CB120" s="13"/>
      <c r="CC120" s="13"/>
      <c r="CD120" s="13"/>
      <c r="CE120" s="13"/>
      <c r="CF120" s="13" t="s">
        <v>77</v>
      </c>
      <c r="CG120" s="13" t="s">
        <v>1328</v>
      </c>
      <c r="CH120" s="13"/>
      <c r="CI120" s="13"/>
      <c r="CJ120" s="13"/>
      <c r="CK120" s="13"/>
      <c r="CL120" s="13"/>
      <c r="CM120" s="13" t="s">
        <v>360</v>
      </c>
      <c r="CN120" s="13"/>
      <c r="CO120" s="13"/>
      <c r="CP120" s="13"/>
      <c r="CQ120" s="13"/>
      <c r="CR120" s="13"/>
      <c r="CS120" s="13" t="s">
        <v>3045</v>
      </c>
      <c r="CT120" s="13"/>
      <c r="CU120" s="13"/>
      <c r="CV120" s="13"/>
      <c r="CW120" s="13"/>
      <c r="CY120" s="13"/>
      <c r="CZ120" s="13"/>
      <c r="DA120" s="13"/>
      <c r="DB120" s="13" t="s">
        <v>7710</v>
      </c>
      <c r="DC120" s="13" t="s">
        <v>7711</v>
      </c>
      <c r="DD120" s="13"/>
      <c r="DE120" s="13"/>
      <c r="DF120" s="13"/>
      <c r="DG120" s="13"/>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t="s">
        <v>803</v>
      </c>
      <c r="EN120" s="13" t="s">
        <v>400</v>
      </c>
      <c r="EO120" s="13" t="s">
        <v>804</v>
      </c>
      <c r="EP120" s="13"/>
      <c r="EQ120" s="13"/>
      <c r="ER120" s="13"/>
      <c r="ES120" s="11" t="s">
        <v>7712</v>
      </c>
      <c r="ET120" s="13"/>
      <c r="EU120" s="13"/>
      <c r="EV120" s="13"/>
      <c r="EW120" s="13"/>
      <c r="EX120" s="13"/>
      <c r="EY120" s="13"/>
      <c r="EZ120" s="13"/>
      <c r="FA120" s="13"/>
      <c r="FB120" s="13"/>
      <c r="FC120" s="13"/>
      <c r="FD120" s="13"/>
      <c r="FE120" s="13"/>
      <c r="FF120" s="13" t="s">
        <v>112</v>
      </c>
      <c r="FG120" s="13"/>
      <c r="FH120" s="13" t="s">
        <v>403</v>
      </c>
      <c r="FJ120" s="13" t="s">
        <v>7713</v>
      </c>
      <c r="FK120" s="13" t="s">
        <v>64</v>
      </c>
      <c r="FL120" s="13"/>
      <c r="FM120" s="13"/>
      <c r="FN120" s="13"/>
      <c r="FO120" s="13"/>
      <c r="FP120" s="13" t="s">
        <v>1465</v>
      </c>
      <c r="FQ120" s="13"/>
      <c r="FR120" s="13"/>
      <c r="FS120" s="13"/>
      <c r="FT120" s="13" t="s">
        <v>6603</v>
      </c>
      <c r="FU120" s="13"/>
      <c r="FV120" s="13"/>
      <c r="FW120" s="13"/>
      <c r="FX120" s="13" t="s">
        <v>77</v>
      </c>
      <c r="FY120" s="13" t="s">
        <v>7714</v>
      </c>
      <c r="FZ120" s="13"/>
      <c r="GA120" s="13" t="s">
        <v>614</v>
      </c>
      <c r="GB120" s="13"/>
      <c r="GC120" s="13"/>
      <c r="GD120" s="13"/>
      <c r="GE120" s="13"/>
      <c r="GF120" s="13"/>
      <c r="GG120" s="13"/>
      <c r="GH120" s="13"/>
      <c r="GI120" s="13"/>
      <c r="GJ120" s="13"/>
      <c r="GK120" s="13"/>
      <c r="GL120" s="13" t="s">
        <v>456</v>
      </c>
      <c r="GM120" s="13" t="s">
        <v>7715</v>
      </c>
      <c r="GN120" s="13"/>
      <c r="GO120" s="13" t="s">
        <v>2704</v>
      </c>
      <c r="GP120" s="13" t="s">
        <v>408</v>
      </c>
      <c r="GQ120" s="13"/>
      <c r="GR120" s="13"/>
      <c r="GS120" s="13"/>
      <c r="GT120" s="13"/>
      <c r="GU120" s="13"/>
      <c r="GV120" s="13"/>
      <c r="GW120" s="13"/>
      <c r="GX120" s="13"/>
      <c r="GY120" s="13"/>
      <c r="GZ120" s="13" t="s">
        <v>409</v>
      </c>
      <c r="HA120" s="11" t="s">
        <v>7716</v>
      </c>
      <c r="HB120" s="13"/>
      <c r="HC120" s="13"/>
      <c r="HD120" s="13"/>
      <c r="HE120" s="13"/>
      <c r="HF120" s="13"/>
      <c r="HG120" s="13"/>
      <c r="HH120" s="13" t="s">
        <v>1986</v>
      </c>
      <c r="HI120" s="13"/>
      <c r="HJ120" s="13"/>
      <c r="HK120" s="13"/>
      <c r="HL120" s="13"/>
      <c r="HM120" s="13"/>
      <c r="HN120" s="13"/>
      <c r="HO120" s="13"/>
      <c r="HP120" s="13"/>
      <c r="HQ120" s="13"/>
      <c r="HS120" s="13"/>
      <c r="HT120" s="13"/>
      <c r="HU120" s="13"/>
      <c r="HV120" s="13"/>
      <c r="HW120" s="13" t="s">
        <v>412</v>
      </c>
      <c r="HX120" s="13"/>
      <c r="HY120" s="13"/>
      <c r="HZ120" s="13"/>
      <c r="IA120" s="13"/>
      <c r="IB120" s="13"/>
      <c r="IC120" s="13"/>
      <c r="ID120" s="13"/>
      <c r="IE120" s="13"/>
      <c r="IF120" s="13"/>
      <c r="IG120" s="13"/>
      <c r="IH120" s="13"/>
      <c r="II120" s="13"/>
      <c r="IJ120" s="13"/>
      <c r="IK120" s="13"/>
      <c r="IL120" s="13"/>
      <c r="IM120" s="13"/>
      <c r="IN120" s="13"/>
      <c r="IO120" s="13" t="s">
        <v>550</v>
      </c>
      <c r="IP120" s="13"/>
      <c r="IQ120" s="13"/>
      <c r="IR120" s="13"/>
      <c r="IS120" s="13"/>
      <c r="IT120" s="13"/>
      <c r="IU120" s="13"/>
      <c r="IV120" s="13"/>
      <c r="IW120" s="13"/>
      <c r="IX120" s="13"/>
      <c r="IY120" s="13"/>
      <c r="IZ120" s="13"/>
      <c r="JA120" s="13"/>
      <c r="JB120" s="13"/>
      <c r="JC120" s="13"/>
      <c r="JD120" s="13"/>
      <c r="JE120" s="13"/>
      <c r="JF120" s="13"/>
      <c r="JG120" s="13"/>
      <c r="JH120" s="13"/>
      <c r="JI120" s="13"/>
      <c r="JJ120" s="13"/>
      <c r="JK120" s="13"/>
      <c r="JL120" s="13"/>
      <c r="JM120" s="13"/>
      <c r="JN120" s="13"/>
      <c r="JO120" s="13"/>
      <c r="JP120" s="13"/>
      <c r="JQ120" s="13"/>
      <c r="JR120" s="13"/>
      <c r="JS120" s="13"/>
      <c r="JT120" s="13"/>
      <c r="JU120" s="13" t="s">
        <v>7717</v>
      </c>
      <c r="JV120" s="13"/>
      <c r="JW120" s="13"/>
      <c r="JX120" s="13"/>
      <c r="JY120" s="13"/>
      <c r="JZ120" s="13" t="s">
        <v>78</v>
      </c>
      <c r="KA120" s="13"/>
      <c r="KB120" s="13" t="s">
        <v>7718</v>
      </c>
      <c r="KC120" s="13"/>
      <c r="KD120" s="13"/>
      <c r="KE120" s="13"/>
      <c r="KF120" s="13"/>
      <c r="KG120" s="13"/>
      <c r="KH120" s="13" t="e">
        <f aca="false">կնձ
օ</f>
        <v>#VALUE!</v>
      </c>
      <c r="KI120" s="13"/>
      <c r="KJ120" s="13" t="s">
        <v>5763</v>
      </c>
      <c r="KK120" s="13"/>
      <c r="KL120" s="11" t="s">
        <v>7719</v>
      </c>
      <c r="KM120" s="13"/>
      <c r="KN120" s="13" t="s">
        <v>7720</v>
      </c>
      <c r="KO120" s="13"/>
      <c r="KP120" s="13"/>
      <c r="KQ120" s="13"/>
      <c r="KR120" s="13"/>
      <c r="KS120" s="13"/>
      <c r="KT120" s="13"/>
      <c r="KU120" s="13"/>
      <c r="KV120" s="13"/>
      <c r="KW120" s="13"/>
      <c r="KX120" s="13"/>
      <c r="KY120" s="13"/>
      <c r="KZ120" s="13"/>
      <c r="LA120" s="13"/>
      <c r="LB120" s="13"/>
      <c r="LC120" s="13"/>
      <c r="LD120" s="13"/>
      <c r="LE120" s="13"/>
      <c r="LF120" s="13"/>
      <c r="LG120" s="13"/>
      <c r="LH120" s="13"/>
      <c r="LI120" s="13"/>
      <c r="LJ120" s="13"/>
      <c r="LK120" s="13"/>
      <c r="LL120" s="13"/>
      <c r="LM120" s="13" t="s">
        <v>472</v>
      </c>
      <c r="LN120" s="13"/>
      <c r="LO120" s="13"/>
      <c r="LP120" s="13"/>
      <c r="LQ120" s="13"/>
      <c r="LR120" s="13"/>
      <c r="LS120" s="13"/>
      <c r="LT120" s="13"/>
      <c r="LU120" s="13"/>
      <c r="LV120" s="13"/>
      <c r="LW120" s="13"/>
      <c r="LX120" s="13"/>
      <c r="LY120" s="13"/>
      <c r="LZ120" s="13" t="s">
        <v>6542</v>
      </c>
      <c r="MA120" s="13" t="s">
        <v>678</v>
      </c>
      <c r="MB120" s="13"/>
      <c r="MC120" s="13"/>
      <c r="MD120" s="13" t="n">
        <f aca="false">12</f>
        <v>12</v>
      </c>
      <c r="ME120" s="13"/>
      <c r="MF120" s="13" t="s">
        <v>710</v>
      </c>
      <c r="MH120" s="13" t="s">
        <v>550</v>
      </c>
      <c r="MI120" s="13"/>
      <c r="MJ120" s="13"/>
      <c r="MK120" s="13"/>
      <c r="ML120" s="13" t="s">
        <v>7721</v>
      </c>
      <c r="MM120" s="13"/>
      <c r="MN120" s="13" t="s">
        <v>710</v>
      </c>
      <c r="MO120" s="13"/>
      <c r="MP120" s="13"/>
      <c r="MQ120" s="13"/>
      <c r="MR120" s="13" t="s">
        <v>507</v>
      </c>
      <c r="MS120" s="13"/>
      <c r="MT120" s="13" t="s">
        <v>7722</v>
      </c>
      <c r="MU120" s="13"/>
      <c r="MV120" s="13"/>
      <c r="MW120" s="13"/>
      <c r="MX120" s="13"/>
      <c r="MY120" s="13"/>
      <c r="MZ120" s="13"/>
      <c r="NA120" s="13"/>
      <c r="NB120" s="13"/>
      <c r="NC120" s="13" t="s">
        <v>7723</v>
      </c>
      <c r="ND120" s="13"/>
      <c r="NE120" s="13"/>
      <c r="NF120" s="13"/>
      <c r="NG120" s="13"/>
      <c r="NH120" s="13"/>
      <c r="NI120" s="13"/>
      <c r="NJ120" s="13" t="s">
        <v>407</v>
      </c>
      <c r="NK120" s="13" t="s">
        <v>1863</v>
      </c>
      <c r="NL120" s="13"/>
      <c r="NM120" s="13"/>
      <c r="NN120" s="13"/>
      <c r="NO120" s="13"/>
      <c r="NP120" s="13" t="s">
        <v>408</v>
      </c>
      <c r="NQ120" s="13"/>
      <c r="NR120" s="13"/>
      <c r="NS120" s="13"/>
      <c r="NT120" s="13"/>
      <c r="NU120" s="13"/>
      <c r="NV120" s="13"/>
      <c r="NW120" s="13"/>
      <c r="NX120" s="13" t="s">
        <v>472</v>
      </c>
      <c r="NY120" s="13" t="s">
        <v>428</v>
      </c>
      <c r="NZ120" s="13" t="s">
        <v>429</v>
      </c>
      <c r="OA120" s="13"/>
      <c r="OB120" s="13"/>
      <c r="OC120" s="13"/>
      <c r="OD120" s="13"/>
      <c r="OE120" s="13"/>
      <c r="OF120" s="13"/>
      <c r="OG120" s="13"/>
      <c r="OH120" s="13"/>
      <c r="OJ120" s="13"/>
      <c r="OK120" s="13"/>
      <c r="OL120" s="13"/>
      <c r="OM120" s="13"/>
    </row>
    <row r="121" customFormat="false" ht="14.25" hidden="false" customHeight="true" outlineLevel="0" collapsed="false">
      <c r="A121" s="11" t="s">
        <v>7724</v>
      </c>
      <c r="B121" s="13" t="s">
        <v>360</v>
      </c>
      <c r="C121" s="13" t="s">
        <v>7725</v>
      </c>
      <c r="D121" s="11" t="s">
        <v>7726</v>
      </c>
      <c r="E121" s="13"/>
      <c r="F121" s="13" t="s">
        <v>1039</v>
      </c>
      <c r="G121" s="13" t="s">
        <v>7727</v>
      </c>
      <c r="H121" s="13" t="s">
        <v>7728</v>
      </c>
      <c r="I121" s="13" t="s">
        <v>7729</v>
      </c>
      <c r="J121" s="13" t="s">
        <v>7730</v>
      </c>
      <c r="K121" s="13"/>
      <c r="L121" s="13"/>
      <c r="M121" s="13"/>
      <c r="N121" s="13" t="s">
        <v>472</v>
      </c>
      <c r="O121" s="13" t="s">
        <v>7731</v>
      </c>
      <c r="P121" s="13"/>
      <c r="R121" s="13"/>
      <c r="S121" s="13"/>
      <c r="T121" s="13" t="s">
        <v>371</v>
      </c>
      <c r="U121" s="13"/>
      <c r="V121" s="13"/>
      <c r="W121" s="13"/>
      <c r="X121" s="13"/>
      <c r="Y121" s="13"/>
      <c r="Z121" s="13" t="s">
        <v>370</v>
      </c>
      <c r="AA121" s="13"/>
      <c r="AB121" s="13"/>
      <c r="AC121" s="13"/>
      <c r="AD121" s="13"/>
      <c r="AE121" s="13" t="s">
        <v>1146</v>
      </c>
      <c r="AF121" s="11" t="s">
        <v>7732</v>
      </c>
      <c r="AG121" s="11" t="s">
        <v>1565</v>
      </c>
      <c r="AH121" s="13"/>
      <c r="AI121" s="13" t="s">
        <v>375</v>
      </c>
      <c r="AJ121" s="13" t="s">
        <v>376</v>
      </c>
      <c r="AK121" s="13" t="s">
        <v>437</v>
      </c>
      <c r="AL121" s="13" t="s">
        <v>438</v>
      </c>
      <c r="AM121" s="11" t="s">
        <v>7733</v>
      </c>
      <c r="AN121" s="13"/>
      <c r="AO121" s="13"/>
      <c r="AP121" s="13"/>
      <c r="AQ121" s="13" t="s">
        <v>7734</v>
      </c>
      <c r="AR121" s="13"/>
      <c r="AS121" s="13" t="s">
        <v>7735</v>
      </c>
      <c r="AT121" s="13" t="s">
        <v>7736</v>
      </c>
      <c r="AU121" s="11" t="s">
        <v>7737</v>
      </c>
      <c r="AV121" s="13"/>
      <c r="AW121" s="13"/>
      <c r="AX121" s="13"/>
      <c r="AY121" s="13" t="s">
        <v>437</v>
      </c>
      <c r="AZ121" s="13" t="s">
        <v>527</v>
      </c>
      <c r="BA121" s="13" t="s">
        <v>7738</v>
      </c>
      <c r="BB121" s="13" t="s">
        <v>1343</v>
      </c>
      <c r="BD121" s="13"/>
      <c r="BE121" s="13"/>
      <c r="BF121" s="13"/>
      <c r="BG121" s="13" t="s">
        <v>7739</v>
      </c>
      <c r="BH121" s="11" t="s">
        <v>7740</v>
      </c>
      <c r="BI121" s="13"/>
      <c r="BJ121" s="13" t="s">
        <v>611</v>
      </c>
      <c r="BK121" s="13"/>
      <c r="BL121" s="13"/>
      <c r="BM121" s="13"/>
      <c r="BN121" s="13"/>
      <c r="BO121" s="13" t="s">
        <v>472</v>
      </c>
      <c r="BP121" s="13"/>
      <c r="BQ121" s="13" t="s">
        <v>360</v>
      </c>
      <c r="BR121" s="13" t="s">
        <v>360</v>
      </c>
      <c r="BS121" s="13" t="s">
        <v>7741</v>
      </c>
      <c r="BT121" s="13"/>
      <c r="BU121" s="13" t="s">
        <v>7742</v>
      </c>
      <c r="BV121" s="13" t="s">
        <v>360</v>
      </c>
      <c r="BW121" s="13" t="s">
        <v>7743</v>
      </c>
      <c r="BX121" s="13"/>
      <c r="BY121" s="13" t="s">
        <v>472</v>
      </c>
      <c r="BZ121" s="13"/>
      <c r="CA121" s="13"/>
      <c r="CB121" s="13"/>
      <c r="CC121" s="13"/>
      <c r="CD121" s="13" t="s">
        <v>7744</v>
      </c>
      <c r="CE121" s="13" t="s">
        <v>1008</v>
      </c>
      <c r="CF121" s="13" t="s">
        <v>77</v>
      </c>
      <c r="CG121" s="13"/>
      <c r="CH121" s="13"/>
      <c r="CI121" s="13"/>
      <c r="CJ121" s="13"/>
      <c r="CK121" s="13"/>
      <c r="CL121" s="13"/>
      <c r="CM121" s="13" t="s">
        <v>1019</v>
      </c>
      <c r="CN121" s="13" t="s">
        <v>1162</v>
      </c>
      <c r="CO121" s="13" t="s">
        <v>1974</v>
      </c>
      <c r="CP121" s="13" t="s">
        <v>2910</v>
      </c>
      <c r="CQ121" s="13" t="s">
        <v>7745</v>
      </c>
      <c r="CR121" s="13"/>
      <c r="CS121" s="13" t="s">
        <v>550</v>
      </c>
      <c r="CT121" s="13"/>
      <c r="CU121" s="13"/>
      <c r="CV121" s="13"/>
      <c r="CW121" s="13"/>
      <c r="CY121" s="13"/>
      <c r="CZ121" s="13"/>
      <c r="DA121" s="13"/>
      <c r="DB121" s="13" t="s">
        <v>7746</v>
      </c>
      <c r="DC121" s="13" t="s">
        <v>7747</v>
      </c>
      <c r="DD121" s="13" t="s">
        <v>979</v>
      </c>
      <c r="DE121" s="13"/>
      <c r="DF121" s="13"/>
      <c r="DG121" s="13"/>
      <c r="DH121" s="13"/>
      <c r="DI121" s="13"/>
      <c r="DJ121" s="13"/>
      <c r="DK121" s="13"/>
      <c r="DL121" s="13"/>
      <c r="DM121" s="13"/>
      <c r="DN121" s="13" t="s">
        <v>62</v>
      </c>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t="s">
        <v>516</v>
      </c>
      <c r="EM121" s="11" t="s">
        <v>7748</v>
      </c>
      <c r="EN121" s="13" t="s">
        <v>400</v>
      </c>
      <c r="EO121" s="13"/>
      <c r="EP121" s="13" t="s">
        <v>513</v>
      </c>
      <c r="EQ121" s="11" t="s">
        <v>7749</v>
      </c>
      <c r="ER121" s="13"/>
      <c r="ES121" s="11" t="s">
        <v>4207</v>
      </c>
      <c r="ET121" s="13" t="s">
        <v>2008</v>
      </c>
      <c r="EU121" s="13"/>
      <c r="EV121" s="13"/>
      <c r="EW121" s="13"/>
      <c r="EX121" s="13" t="s">
        <v>7750</v>
      </c>
      <c r="EY121" s="13" t="s">
        <v>7751</v>
      </c>
      <c r="EZ121" s="13" t="s">
        <v>7752</v>
      </c>
      <c r="FA121" s="13"/>
      <c r="FB121" s="13"/>
      <c r="FC121" s="13"/>
      <c r="FD121" s="13"/>
      <c r="FE121" s="13"/>
      <c r="FF121" s="11" t="s">
        <v>747</v>
      </c>
      <c r="FG121" s="13" t="s">
        <v>7753</v>
      </c>
      <c r="FH121" s="13" t="s">
        <v>403</v>
      </c>
      <c r="FJ121" s="13" t="s">
        <v>7754</v>
      </c>
      <c r="FK121" s="13"/>
      <c r="FL121" s="13"/>
      <c r="FM121" s="13"/>
      <c r="FN121" s="13"/>
      <c r="FO121" s="13" t="s">
        <v>7755</v>
      </c>
      <c r="FP121" s="13"/>
      <c r="FQ121" s="13"/>
      <c r="FR121" s="13" t="s">
        <v>472</v>
      </c>
      <c r="FS121" s="13" t="s">
        <v>405</v>
      </c>
      <c r="FT121" s="13"/>
      <c r="FU121" s="13"/>
      <c r="FV121" s="13"/>
      <c r="FW121" s="13"/>
      <c r="FX121" s="11" t="s">
        <v>7756</v>
      </c>
      <c r="FY121" s="13" t="s">
        <v>1450</v>
      </c>
      <c r="FZ121" s="13"/>
      <c r="GA121" s="13" t="s">
        <v>407</v>
      </c>
      <c r="GB121" s="13"/>
      <c r="GC121" s="13"/>
      <c r="GD121" s="13"/>
      <c r="GE121" s="13" t="s">
        <v>7757</v>
      </c>
      <c r="GF121" s="13"/>
      <c r="GG121" s="13"/>
      <c r="GH121" s="13"/>
      <c r="GI121" s="13"/>
      <c r="GJ121" s="13" t="s">
        <v>7758</v>
      </c>
      <c r="GK121" s="13"/>
      <c r="GL121" s="11" t="s">
        <v>7759</v>
      </c>
      <c r="GM121" s="13"/>
      <c r="GN121" s="13"/>
      <c r="GO121" s="13"/>
      <c r="GP121" s="11" t="s">
        <v>7760</v>
      </c>
      <c r="GQ121" s="13"/>
      <c r="GR121" s="13"/>
      <c r="GS121" s="13"/>
      <c r="GT121" s="13"/>
      <c r="GU121" s="13"/>
      <c r="GV121" s="13"/>
      <c r="GW121" s="13"/>
      <c r="GX121" s="13"/>
      <c r="GY121" s="13"/>
      <c r="GZ121" s="13" t="s">
        <v>409</v>
      </c>
      <c r="HA121" s="13"/>
      <c r="HB121" s="13" t="s">
        <v>1434</v>
      </c>
      <c r="HC121" s="13" t="s">
        <v>7761</v>
      </c>
      <c r="HD121" s="13"/>
      <c r="HE121" s="13"/>
      <c r="HF121" s="13"/>
      <c r="HG121" s="13" t="s">
        <v>7762</v>
      </c>
      <c r="HH121" s="13" t="s">
        <v>1986</v>
      </c>
      <c r="HI121" s="13"/>
      <c r="HJ121" s="13" t="s">
        <v>7763</v>
      </c>
      <c r="HK121" s="13"/>
      <c r="HL121" s="13"/>
      <c r="HM121" s="13"/>
      <c r="HN121" s="13"/>
      <c r="HO121" s="13"/>
      <c r="HP121" s="13"/>
      <c r="HQ121" s="13"/>
      <c r="HS121" s="13"/>
      <c r="HT121" s="13" t="s">
        <v>7764</v>
      </c>
      <c r="HU121" s="13"/>
      <c r="HV121" s="13"/>
      <c r="HW121" s="13" t="s">
        <v>412</v>
      </c>
      <c r="HX121" s="13"/>
      <c r="HY121" s="13"/>
      <c r="HZ121" s="13"/>
      <c r="IA121" s="13"/>
      <c r="IB121" s="13"/>
      <c r="IC121" s="13" t="s">
        <v>7765</v>
      </c>
      <c r="ID121" s="13"/>
      <c r="IE121" s="13"/>
      <c r="IF121" s="13"/>
      <c r="IG121" s="13" t="s">
        <v>623</v>
      </c>
      <c r="IH121" s="13"/>
      <c r="II121" s="13"/>
      <c r="IJ121" s="13"/>
      <c r="IK121" s="13"/>
      <c r="IL121" s="13"/>
      <c r="IM121" s="13"/>
      <c r="IN121" s="13"/>
      <c r="IO121" s="13" t="s">
        <v>79</v>
      </c>
      <c r="IP121" s="13"/>
      <c r="IQ121" s="13"/>
      <c r="IR121" s="13" t="s">
        <v>1073</v>
      </c>
      <c r="IS121" s="13"/>
      <c r="IT121" s="13" t="s">
        <v>458</v>
      </c>
      <c r="IU121" s="13"/>
      <c r="IV121" s="13"/>
      <c r="IW121" s="13"/>
      <c r="IX121" s="13"/>
      <c r="IY121" s="13"/>
      <c r="IZ121" s="13"/>
      <c r="JA121" s="13"/>
      <c r="JB121" s="13"/>
      <c r="JC121" s="13"/>
      <c r="JD121" s="13"/>
      <c r="JE121" s="13"/>
      <c r="JF121" s="13"/>
      <c r="JG121" s="13" t="s">
        <v>7766</v>
      </c>
      <c r="JH121" s="13"/>
      <c r="JI121" s="13"/>
      <c r="JJ121" s="13"/>
      <c r="JK121" s="13" t="s">
        <v>7767</v>
      </c>
      <c r="JL121" s="13"/>
      <c r="JM121" s="13"/>
      <c r="JN121" s="13"/>
      <c r="JO121" s="13"/>
      <c r="JP121" s="13"/>
      <c r="JQ121" s="13" t="s">
        <v>7768</v>
      </c>
      <c r="JR121" s="13" t="s">
        <v>7769</v>
      </c>
      <c r="JS121" s="13"/>
      <c r="JT121" s="13"/>
      <c r="JU121" s="13" t="s">
        <v>7770</v>
      </c>
      <c r="JV121" s="13"/>
      <c r="JW121" s="13"/>
      <c r="JX121" s="13"/>
      <c r="JY121" s="13"/>
      <c r="JZ121" s="13" t="s">
        <v>7771</v>
      </c>
      <c r="KA121" s="13"/>
      <c r="KB121" s="13"/>
      <c r="KC121" s="13"/>
      <c r="KD121" s="13"/>
      <c r="KE121" s="13"/>
      <c r="KF121" s="13"/>
      <c r="KG121" s="13"/>
      <c r="KH121" s="13" t="s">
        <v>7772</v>
      </c>
      <c r="KI121" s="13"/>
      <c r="KJ121" s="13"/>
      <c r="KK121" s="13"/>
      <c r="KL121" s="13"/>
      <c r="KM121" s="13"/>
      <c r="KN121" s="13" t="s">
        <v>7773</v>
      </c>
      <c r="KO121" s="13"/>
      <c r="KP121" s="13" t="s">
        <v>7774</v>
      </c>
      <c r="KQ121" s="13"/>
      <c r="KR121" s="13" t="s">
        <v>7775</v>
      </c>
      <c r="KS121" s="13"/>
      <c r="KT121" s="13"/>
      <c r="KU121" s="13"/>
      <c r="KV121" s="13"/>
      <c r="KW121" s="13"/>
      <c r="KX121" s="13"/>
      <c r="KY121" s="13"/>
      <c r="KZ121" s="13"/>
      <c r="LA121" s="13"/>
      <c r="LB121" s="13" t="s">
        <v>7776</v>
      </c>
      <c r="LC121" s="13"/>
      <c r="LD121" s="13"/>
      <c r="LE121" s="13"/>
      <c r="LF121" s="13"/>
      <c r="LG121" s="13"/>
      <c r="LH121" s="13"/>
      <c r="LI121" s="13"/>
      <c r="LJ121" s="13"/>
      <c r="LK121" s="13"/>
      <c r="LL121" s="13" t="s">
        <v>7777</v>
      </c>
      <c r="LM121" s="13"/>
      <c r="LN121" s="13" t="s">
        <v>7778</v>
      </c>
      <c r="LO121" s="13"/>
      <c r="LP121" s="13"/>
      <c r="LQ121" s="13" t="s">
        <v>4934</v>
      </c>
      <c r="LR121" s="13"/>
      <c r="LS121" s="13"/>
      <c r="LT121" s="13"/>
      <c r="LU121" s="13" t="s">
        <v>7779</v>
      </c>
      <c r="LV121" s="13"/>
      <c r="LW121" s="13"/>
      <c r="LX121" s="13"/>
      <c r="LY121" s="13" t="s">
        <v>7780</v>
      </c>
      <c r="LZ121" s="13" t="s">
        <v>879</v>
      </c>
      <c r="MA121" s="13" t="s">
        <v>1070</v>
      </c>
      <c r="MB121" s="13" t="s">
        <v>879</v>
      </c>
      <c r="MC121" s="13" t="s">
        <v>7781</v>
      </c>
      <c r="MD121" s="13" t="s">
        <v>7782</v>
      </c>
      <c r="ME121" s="13"/>
      <c r="MF121" s="13"/>
      <c r="MH121" s="13" t="s">
        <v>7783</v>
      </c>
      <c r="MI121" s="13"/>
      <c r="MJ121" s="13"/>
      <c r="MK121" s="13" t="s">
        <v>7784</v>
      </c>
      <c r="ML121" s="13" t="s">
        <v>7785</v>
      </c>
      <c r="MM121" s="13"/>
      <c r="MN121" s="13"/>
      <c r="MO121" s="11" t="s">
        <v>7786</v>
      </c>
      <c r="MP121" s="13"/>
      <c r="MQ121" s="13"/>
      <c r="MR121" s="11" t="s">
        <v>7787</v>
      </c>
      <c r="MS121" s="13"/>
      <c r="MT121" s="13"/>
      <c r="MU121" s="13"/>
      <c r="MV121" s="13"/>
      <c r="MW121" s="13"/>
      <c r="MX121" s="13" t="s">
        <v>7788</v>
      </c>
      <c r="MY121" s="13" t="s">
        <v>7789</v>
      </c>
      <c r="MZ121" s="13"/>
      <c r="NA121" s="13" t="s">
        <v>7790</v>
      </c>
      <c r="NB121" s="13"/>
      <c r="NC121" s="13"/>
      <c r="ND121" s="13"/>
      <c r="NE121" s="13" t="s">
        <v>7791</v>
      </c>
      <c r="NF121" s="13"/>
      <c r="NG121" s="13"/>
      <c r="NH121" s="13"/>
      <c r="NI121" s="13"/>
      <c r="NJ121" s="13" t="s">
        <v>407</v>
      </c>
      <c r="NK121" s="13" t="s">
        <v>5692</v>
      </c>
      <c r="NL121" s="13"/>
      <c r="NM121" s="13"/>
      <c r="NN121" s="13"/>
      <c r="NO121" s="13"/>
      <c r="NP121" s="13" t="s">
        <v>408</v>
      </c>
      <c r="NQ121" s="11" t="s">
        <v>7792</v>
      </c>
      <c r="NR121" s="13"/>
      <c r="NS121" s="13"/>
      <c r="NT121" s="13"/>
      <c r="NU121" s="13"/>
      <c r="NV121" s="13" t="s">
        <v>7793</v>
      </c>
      <c r="NW121" s="13"/>
      <c r="NX121" s="13" t="s">
        <v>472</v>
      </c>
      <c r="NY121" s="13" t="s">
        <v>428</v>
      </c>
      <c r="NZ121" s="13" t="s">
        <v>7794</v>
      </c>
      <c r="OA121" s="13"/>
      <c r="OB121" s="13"/>
      <c r="OC121" s="13" t="s">
        <v>4141</v>
      </c>
      <c r="OD121" s="13"/>
      <c r="OE121" s="13"/>
      <c r="OF121" s="13"/>
      <c r="OG121" s="13"/>
      <c r="OH121" s="13"/>
      <c r="OJ121" s="13" t="s">
        <v>1411</v>
      </c>
      <c r="OK121" s="13"/>
      <c r="OL121" s="13"/>
      <c r="OM121" s="13"/>
    </row>
    <row r="122" customFormat="false" ht="14.25" hidden="false" customHeight="true" outlineLevel="0" collapsed="false">
      <c r="A122" s="13"/>
      <c r="B122" s="13" t="s">
        <v>360</v>
      </c>
      <c r="C122" s="13" t="s">
        <v>7795</v>
      </c>
      <c r="D122" s="13" t="s">
        <v>7796</v>
      </c>
      <c r="E122" s="13" t="s">
        <v>7797</v>
      </c>
      <c r="F122" s="13" t="s">
        <v>360</v>
      </c>
      <c r="G122" s="13"/>
      <c r="H122" s="13"/>
      <c r="I122" s="13"/>
      <c r="J122" s="13"/>
      <c r="K122" s="13"/>
      <c r="L122" s="13"/>
      <c r="M122" s="13"/>
      <c r="N122" s="13"/>
      <c r="O122" s="13"/>
      <c r="P122" s="13"/>
      <c r="R122" s="13" t="s">
        <v>409</v>
      </c>
      <c r="S122" s="13"/>
      <c r="T122" s="12" t="s">
        <v>7798</v>
      </c>
      <c r="U122" s="13" t="s">
        <v>644</v>
      </c>
      <c r="V122" s="13" t="s">
        <v>7799</v>
      </c>
      <c r="W122" s="11" t="s">
        <v>7800</v>
      </c>
      <c r="X122" s="11" t="s">
        <v>7801</v>
      </c>
      <c r="Y122" s="13" t="s">
        <v>2434</v>
      </c>
      <c r="Z122" s="13" t="s">
        <v>516</v>
      </c>
      <c r="AA122" s="13"/>
      <c r="AB122" s="13"/>
      <c r="AC122" s="11" t="s">
        <v>7802</v>
      </c>
      <c r="AD122" s="13"/>
      <c r="AE122" s="11" t="s">
        <v>1827</v>
      </c>
      <c r="AF122" s="11" t="s">
        <v>7803</v>
      </c>
      <c r="AG122" s="11" t="s">
        <v>4069</v>
      </c>
      <c r="AH122" s="13" t="s">
        <v>7804</v>
      </c>
      <c r="AI122" s="13" t="s">
        <v>375</v>
      </c>
      <c r="AJ122" s="13" t="s">
        <v>376</v>
      </c>
      <c r="AK122" s="13" t="s">
        <v>437</v>
      </c>
      <c r="AL122" s="13" t="s">
        <v>7805</v>
      </c>
      <c r="AM122" s="11" t="s">
        <v>7806</v>
      </c>
      <c r="AN122" s="13" t="s">
        <v>7807</v>
      </c>
      <c r="AO122" s="11" t="s">
        <v>7808</v>
      </c>
      <c r="AP122" s="13"/>
      <c r="AQ122" s="13" t="s">
        <v>7809</v>
      </c>
      <c r="AR122" s="13"/>
      <c r="AS122" s="13" t="s">
        <v>7810</v>
      </c>
      <c r="AT122" s="11" t="s">
        <v>440</v>
      </c>
      <c r="AU122" s="11" t="s">
        <v>441</v>
      </c>
      <c r="AV122" s="13"/>
      <c r="AW122" s="13" t="s">
        <v>375</v>
      </c>
      <c r="AX122" s="13"/>
      <c r="AY122" s="13" t="s">
        <v>437</v>
      </c>
      <c r="AZ122" s="13" t="s">
        <v>932</v>
      </c>
      <c r="BA122" s="13" t="s">
        <v>7811</v>
      </c>
      <c r="BB122" s="13" t="s">
        <v>486</v>
      </c>
      <c r="BD122" s="13"/>
      <c r="BE122" s="13"/>
      <c r="BF122" s="13"/>
      <c r="BG122" s="13" t="s">
        <v>7812</v>
      </c>
      <c r="BH122" s="13" t="s">
        <v>7813</v>
      </c>
      <c r="BI122" s="13"/>
      <c r="BJ122" s="13"/>
      <c r="BK122" s="13" t="s">
        <v>388</v>
      </c>
      <c r="BL122" s="13"/>
      <c r="BM122" s="13"/>
      <c r="BN122" s="13"/>
      <c r="BO122" s="13"/>
      <c r="BP122" s="13"/>
      <c r="BQ122" s="13" t="s">
        <v>360</v>
      </c>
      <c r="BR122" s="13" t="s">
        <v>360</v>
      </c>
      <c r="BS122" s="13"/>
      <c r="BT122" s="13"/>
      <c r="BU122" s="11" t="s">
        <v>7814</v>
      </c>
      <c r="BV122" s="13" t="s">
        <v>360</v>
      </c>
      <c r="BW122" s="13" t="s">
        <v>360</v>
      </c>
      <c r="BX122" s="13"/>
      <c r="BY122" s="13"/>
      <c r="BZ122" s="13"/>
      <c r="CA122" s="13"/>
      <c r="CB122" s="13"/>
      <c r="CC122" s="13"/>
      <c r="CD122" s="13"/>
      <c r="CE122" s="13"/>
      <c r="CF122" s="13" t="s">
        <v>77</v>
      </c>
      <c r="CG122" s="13"/>
      <c r="CH122" s="13"/>
      <c r="CI122" s="13"/>
      <c r="CJ122" s="13"/>
      <c r="CK122" s="13"/>
      <c r="CL122" s="13"/>
      <c r="CM122" s="13"/>
      <c r="CN122" s="13"/>
      <c r="CO122" s="13"/>
      <c r="CP122" s="13"/>
      <c r="CQ122" s="13"/>
      <c r="CR122" s="13"/>
      <c r="CS122" s="13"/>
      <c r="CT122" s="13"/>
      <c r="CU122" s="13"/>
      <c r="CV122" s="13"/>
      <c r="CW122" s="13"/>
      <c r="CY122" s="13"/>
      <c r="CZ122" s="13" t="s">
        <v>1328</v>
      </c>
      <c r="DA122" s="13"/>
      <c r="DB122" s="13"/>
      <c r="DC122" s="13"/>
      <c r="DD122" s="13"/>
      <c r="DE122" s="13"/>
      <c r="DF122" s="13"/>
      <c r="DG122" s="13"/>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t="s">
        <v>491</v>
      </c>
      <c r="EN122" s="13" t="s">
        <v>450</v>
      </c>
      <c r="EO122" s="13"/>
      <c r="EP122" s="13"/>
      <c r="EQ122" s="13"/>
      <c r="ER122" s="13"/>
      <c r="ES122" s="11" t="s">
        <v>7815</v>
      </c>
      <c r="ET122" s="13"/>
      <c r="EU122" s="13"/>
      <c r="EV122" s="13"/>
      <c r="EW122" s="13"/>
      <c r="EX122" s="13"/>
      <c r="EY122" s="13"/>
      <c r="EZ122" s="13"/>
      <c r="FA122" s="13"/>
      <c r="FB122" s="13"/>
      <c r="FC122" s="13"/>
      <c r="FD122" s="13"/>
      <c r="FE122" s="13"/>
      <c r="FF122" s="11" t="s">
        <v>7816</v>
      </c>
      <c r="FG122" s="13"/>
      <c r="FH122" s="13" t="s">
        <v>403</v>
      </c>
      <c r="FJ122" s="13" t="s">
        <v>7817</v>
      </c>
      <c r="FK122" s="13"/>
      <c r="FL122" s="13"/>
      <c r="FM122" s="13" t="s">
        <v>6921</v>
      </c>
      <c r="FN122" s="13"/>
      <c r="FO122" s="13"/>
      <c r="FP122" s="13"/>
      <c r="FQ122" s="13"/>
      <c r="FR122" s="13" t="s">
        <v>472</v>
      </c>
      <c r="FS122" s="13"/>
      <c r="FT122" s="13"/>
      <c r="FU122" s="13" t="s">
        <v>7818</v>
      </c>
      <c r="FV122" s="13" t="s">
        <v>4914</v>
      </c>
      <c r="FW122" s="13"/>
      <c r="FX122" s="13" t="s">
        <v>77</v>
      </c>
      <c r="FY122" s="13"/>
      <c r="FZ122" s="13" t="s">
        <v>7819</v>
      </c>
      <c r="GA122" s="13" t="s">
        <v>614</v>
      </c>
      <c r="GB122" s="13"/>
      <c r="GC122" s="13"/>
      <c r="GD122" s="13"/>
      <c r="GE122" s="13"/>
      <c r="GF122" s="13"/>
      <c r="GG122" s="13"/>
      <c r="GH122" s="13"/>
      <c r="GI122" s="13"/>
      <c r="GJ122" s="13"/>
      <c r="GK122" s="13"/>
      <c r="GL122" s="13" t="s">
        <v>407</v>
      </c>
      <c r="GM122" s="13" t="s">
        <v>1142</v>
      </c>
      <c r="GN122" s="13"/>
      <c r="GO122" s="13"/>
      <c r="GP122" s="13" t="s">
        <v>408</v>
      </c>
      <c r="GQ122" s="13"/>
      <c r="GR122" s="13"/>
      <c r="GS122" s="13"/>
      <c r="GT122" s="13"/>
      <c r="GU122" s="13"/>
      <c r="GV122" s="13"/>
      <c r="GW122" s="13"/>
      <c r="GX122" s="13"/>
      <c r="GY122" s="13"/>
      <c r="GZ122" s="13" t="s">
        <v>409</v>
      </c>
      <c r="HA122" s="13"/>
      <c r="HB122" s="13"/>
      <c r="HC122" s="13"/>
      <c r="HD122" s="13"/>
      <c r="HE122" s="13"/>
      <c r="HF122" s="13"/>
      <c r="HG122" s="13"/>
      <c r="HH122" s="13" t="s">
        <v>1116</v>
      </c>
      <c r="HI122" s="13" t="n">
        <f aca="false">380</f>
        <v>380</v>
      </c>
      <c r="HJ122" s="13"/>
      <c r="HK122" s="13"/>
      <c r="HL122" s="13"/>
      <c r="HM122" s="13"/>
      <c r="HN122" s="13"/>
      <c r="HO122" s="13"/>
      <c r="HP122" s="13"/>
      <c r="HQ122" s="13"/>
      <c r="HS122" s="13" t="s">
        <v>7820</v>
      </c>
      <c r="HT122" s="13"/>
      <c r="HU122" s="13"/>
      <c r="HV122" s="13"/>
      <c r="HW122" s="13" t="s">
        <v>412</v>
      </c>
      <c r="HX122" s="13"/>
      <c r="HY122" s="13"/>
      <c r="HZ122" s="13"/>
      <c r="IA122" s="13"/>
      <c r="IB122" s="13"/>
      <c r="IC122" s="13"/>
      <c r="ID122" s="13"/>
      <c r="IE122" s="13"/>
      <c r="IF122" s="13"/>
      <c r="IG122" s="13"/>
      <c r="IH122" s="13"/>
      <c r="II122" s="13"/>
      <c r="IJ122" s="13"/>
      <c r="IK122" s="13"/>
      <c r="IL122" s="13"/>
      <c r="IM122" s="13"/>
      <c r="IN122" s="13"/>
      <c r="IO122" s="13" t="s">
        <v>79</v>
      </c>
      <c r="IP122" s="13"/>
      <c r="IQ122" s="13"/>
      <c r="IR122" s="13"/>
      <c r="IS122" s="13"/>
      <c r="IT122" s="13"/>
      <c r="IU122" s="13"/>
      <c r="IV122" s="13"/>
      <c r="IW122" s="13"/>
      <c r="IX122" s="13"/>
      <c r="IY122" s="13"/>
      <c r="IZ122" s="13"/>
      <c r="JA122" s="13"/>
      <c r="JB122" s="13"/>
      <c r="JC122" s="13"/>
      <c r="JD122" s="13"/>
      <c r="JE122" s="13"/>
      <c r="JF122" s="13"/>
      <c r="JG122" s="13"/>
      <c r="JH122" s="13"/>
      <c r="JI122" s="13"/>
      <c r="JJ122" s="13"/>
      <c r="JK122" s="13"/>
      <c r="JL122" s="13"/>
      <c r="JM122" s="13"/>
      <c r="JN122" s="13"/>
      <c r="JO122" s="13"/>
      <c r="JP122" s="13"/>
      <c r="JQ122" s="13"/>
      <c r="JR122" s="13"/>
      <c r="JS122" s="13"/>
      <c r="JT122" s="13"/>
      <c r="JU122" s="13" t="s">
        <v>7821</v>
      </c>
      <c r="JV122" s="13"/>
      <c r="JW122" s="13"/>
      <c r="JX122" s="13"/>
      <c r="JY122" s="13" t="s">
        <v>7822</v>
      </c>
      <c r="JZ122" s="13" t="s">
        <v>75</v>
      </c>
      <c r="KA122" s="13"/>
      <c r="KB122" s="13"/>
      <c r="KC122" s="13"/>
      <c r="KD122" s="13" t="s">
        <v>7823</v>
      </c>
      <c r="KE122" s="13"/>
      <c r="KF122" s="13"/>
      <c r="KG122" s="13"/>
      <c r="KH122" s="13"/>
      <c r="KI122" s="13"/>
      <c r="KJ122" s="13" t="s">
        <v>3720</v>
      </c>
      <c r="KK122" s="13"/>
      <c r="KL122" s="13"/>
      <c r="KM122" s="13"/>
      <c r="KN122" s="13"/>
      <c r="KO122" s="13"/>
      <c r="KP122" s="13" t="s">
        <v>1113</v>
      </c>
      <c r="KQ122" s="13"/>
      <c r="KR122" s="13"/>
      <c r="KS122" s="13"/>
      <c r="KT122" s="13"/>
      <c r="KU122" s="13"/>
      <c r="KV122" s="13" t="s">
        <v>7824</v>
      </c>
      <c r="KW122" s="13"/>
      <c r="KX122" s="13"/>
      <c r="KY122" s="13"/>
      <c r="KZ122" s="13"/>
      <c r="LA122" s="13"/>
      <c r="LB122" s="13"/>
      <c r="LC122" s="13"/>
      <c r="LD122" s="13" t="s">
        <v>7825</v>
      </c>
      <c r="LE122" s="13"/>
      <c r="LF122" s="13"/>
      <c r="LG122" s="13"/>
      <c r="LH122" s="13"/>
      <c r="LI122" s="13"/>
      <c r="LJ122" s="13"/>
      <c r="LK122" s="13"/>
      <c r="LL122" s="13"/>
      <c r="LM122" s="13"/>
      <c r="LN122" s="13" t="s">
        <v>1845</v>
      </c>
      <c r="LO122" s="13"/>
      <c r="LP122" s="13"/>
      <c r="LQ122" s="13" t="s">
        <v>7826</v>
      </c>
      <c r="LR122" s="13"/>
      <c r="LS122" s="11" t="s">
        <v>7827</v>
      </c>
      <c r="LT122" s="13"/>
      <c r="LU122" s="13"/>
      <c r="LV122" s="13"/>
      <c r="LW122" s="13"/>
      <c r="LX122" s="13"/>
      <c r="LY122" s="13"/>
      <c r="LZ122" s="13" t="s">
        <v>503</v>
      </c>
      <c r="MA122" s="13" t="s">
        <v>418</v>
      </c>
      <c r="MB122" s="13"/>
      <c r="MC122" s="13" t="s">
        <v>7828</v>
      </c>
      <c r="MD122" s="11" t="s">
        <v>7829</v>
      </c>
      <c r="ME122" s="13"/>
      <c r="MF122" s="13" t="s">
        <v>710</v>
      </c>
      <c r="MH122" s="11" t="s">
        <v>7830</v>
      </c>
      <c r="MI122" s="13"/>
      <c r="MJ122" s="13"/>
      <c r="MK122" s="13"/>
      <c r="ML122" s="13" t="s">
        <v>7831</v>
      </c>
      <c r="MM122" s="13"/>
      <c r="MN122" s="13" t="s">
        <v>710</v>
      </c>
      <c r="MO122" s="13"/>
      <c r="MP122" s="13"/>
      <c r="MQ122" s="13"/>
      <c r="MR122" s="13" t="s">
        <v>466</v>
      </c>
      <c r="MS122" s="13"/>
      <c r="MT122" s="13"/>
      <c r="MU122" s="13"/>
      <c r="MV122" s="13"/>
      <c r="MW122" s="13"/>
      <c r="MX122" s="13" t="s">
        <v>828</v>
      </c>
      <c r="MY122" s="13" t="s">
        <v>7832</v>
      </c>
      <c r="MZ122" s="13" t="s">
        <v>1505</v>
      </c>
      <c r="NA122" s="13" t="s">
        <v>4139</v>
      </c>
      <c r="NB122" s="13"/>
      <c r="NC122" s="13" t="s">
        <v>7833</v>
      </c>
      <c r="ND122" s="13"/>
      <c r="NE122" s="13" t="s">
        <v>3067</v>
      </c>
      <c r="NF122" s="13"/>
      <c r="NG122" s="13"/>
      <c r="NH122" s="13"/>
      <c r="NI122" s="13"/>
      <c r="NJ122" s="11" t="s">
        <v>7834</v>
      </c>
      <c r="NK122" s="13" t="s">
        <v>7835</v>
      </c>
      <c r="NL122" s="13"/>
      <c r="NM122" s="13"/>
      <c r="NN122" s="13"/>
      <c r="NO122" s="13"/>
      <c r="NP122" s="11" t="s">
        <v>7836</v>
      </c>
      <c r="NQ122" s="13" t="s">
        <v>7837</v>
      </c>
      <c r="NR122" s="13"/>
      <c r="NS122" s="13"/>
      <c r="NT122" s="13"/>
      <c r="NU122" s="13"/>
      <c r="NV122" s="13"/>
      <c r="NW122" s="13"/>
      <c r="NX122" s="13" t="s">
        <v>472</v>
      </c>
      <c r="NY122" s="13"/>
      <c r="NZ122" s="13" t="s">
        <v>516</v>
      </c>
      <c r="OA122" s="13"/>
      <c r="OB122" s="13"/>
      <c r="OC122" s="13"/>
      <c r="OD122" s="13"/>
      <c r="OE122" s="13"/>
      <c r="OF122" s="13"/>
      <c r="OG122" s="13"/>
      <c r="OH122" s="13" t="s">
        <v>3509</v>
      </c>
      <c r="OJ122" s="13"/>
      <c r="OK122" s="13"/>
      <c r="OL122" s="13"/>
      <c r="OM122" s="13"/>
    </row>
    <row r="123" customFormat="false" ht="14.25" hidden="false" customHeight="true" outlineLevel="0" collapsed="false">
      <c r="A123" s="11" t="s">
        <v>7838</v>
      </c>
      <c r="B123" s="13" t="s">
        <v>360</v>
      </c>
      <c r="C123" s="13" t="s">
        <v>7839</v>
      </c>
      <c r="D123" s="13" t="s">
        <v>516</v>
      </c>
      <c r="E123" s="13" t="s">
        <v>7840</v>
      </c>
      <c r="F123" s="13" t="e">
        <f aca="false">281220 22</f>
        <v>#VALUE!</v>
      </c>
      <c r="G123" s="13" t="s">
        <v>7841</v>
      </c>
      <c r="H123" s="11" t="s">
        <v>7842</v>
      </c>
      <c r="I123" s="13" t="s">
        <v>7843</v>
      </c>
      <c r="J123" s="11" t="s">
        <v>7844</v>
      </c>
      <c r="K123" s="13"/>
      <c r="L123" s="13" t="s">
        <v>924</v>
      </c>
      <c r="M123" s="13"/>
      <c r="N123" s="13"/>
      <c r="O123" s="13" t="s">
        <v>2080</v>
      </c>
      <c r="P123" s="13"/>
      <c r="R123" s="13" t="s">
        <v>370</v>
      </c>
      <c r="S123" s="13"/>
      <c r="T123" s="13" t="s">
        <v>371</v>
      </c>
      <c r="U123" s="13"/>
      <c r="V123" s="13"/>
      <c r="W123" s="13"/>
      <c r="X123" s="13"/>
      <c r="Y123" s="13"/>
      <c r="Z123" s="13" t="s">
        <v>370</v>
      </c>
      <c r="AA123" s="13"/>
      <c r="AB123" s="13"/>
      <c r="AC123" s="13"/>
      <c r="AD123" s="13"/>
      <c r="AE123" s="13" t="s">
        <v>1146</v>
      </c>
      <c r="AF123" s="11" t="s">
        <v>7845</v>
      </c>
      <c r="AG123" s="11" t="s">
        <v>7846</v>
      </c>
      <c r="AH123" s="13"/>
      <c r="AI123" s="11" t="s">
        <v>1197</v>
      </c>
      <c r="AJ123" s="11" t="s">
        <v>7847</v>
      </c>
      <c r="AK123" s="13" t="s">
        <v>437</v>
      </c>
      <c r="AL123" s="11" t="s">
        <v>7848</v>
      </c>
      <c r="AM123" s="11" t="s">
        <v>7849</v>
      </c>
      <c r="AN123" s="11" t="s">
        <v>7850</v>
      </c>
      <c r="AO123" s="13" t="s">
        <v>7851</v>
      </c>
      <c r="AP123" s="13" t="s">
        <v>7852</v>
      </c>
      <c r="AQ123" s="13" t="s">
        <v>7853</v>
      </c>
      <c r="AR123" s="13"/>
      <c r="AS123" s="13"/>
      <c r="AT123" s="13"/>
      <c r="AU123" s="13"/>
      <c r="AV123" s="13"/>
      <c r="AW123" s="13"/>
      <c r="AX123" s="13"/>
      <c r="AY123" s="13" t="s">
        <v>437</v>
      </c>
      <c r="AZ123" s="13" t="s">
        <v>527</v>
      </c>
      <c r="BA123" s="13"/>
      <c r="BB123" s="13" t="s">
        <v>3075</v>
      </c>
      <c r="BD123" s="13"/>
      <c r="BE123" s="13"/>
      <c r="BF123" s="13"/>
      <c r="BG123" s="11" t="s">
        <v>7854</v>
      </c>
      <c r="BH123" s="13" t="s">
        <v>7855</v>
      </c>
      <c r="BI123" s="13"/>
      <c r="BJ123" s="13"/>
      <c r="BK123" s="13" t="s">
        <v>2637</v>
      </c>
      <c r="BL123" s="13"/>
      <c r="BM123" s="13"/>
      <c r="BN123" s="13"/>
      <c r="BO123" s="13"/>
      <c r="BP123" s="13"/>
      <c r="BQ123" s="11" t="s">
        <v>7856</v>
      </c>
      <c r="BR123" s="13" t="s">
        <v>360</v>
      </c>
      <c r="BS123" s="13" t="s">
        <v>7857</v>
      </c>
      <c r="BT123" s="13" t="s">
        <v>472</v>
      </c>
      <c r="BU123" s="13" t="s">
        <v>360</v>
      </c>
      <c r="BV123" s="13" t="s">
        <v>360</v>
      </c>
      <c r="BW123" s="13" t="s">
        <v>360</v>
      </c>
      <c r="BX123" s="13"/>
      <c r="BY123" s="13" t="s">
        <v>472</v>
      </c>
      <c r="BZ123" s="13"/>
      <c r="CA123" s="13"/>
      <c r="CB123" s="13"/>
      <c r="CC123" s="13"/>
      <c r="CD123" s="13"/>
      <c r="CE123" s="13"/>
      <c r="CF123" s="13" t="s">
        <v>77</v>
      </c>
      <c r="CG123" s="13"/>
      <c r="CH123" s="13"/>
      <c r="CI123" s="13"/>
      <c r="CJ123" s="13"/>
      <c r="CK123" s="13"/>
      <c r="CL123" s="13"/>
      <c r="CM123" s="13" t="s">
        <v>1935</v>
      </c>
      <c r="CN123" s="13" t="s">
        <v>1892</v>
      </c>
      <c r="CO123" s="13" t="s">
        <v>857</v>
      </c>
      <c r="CP123" s="13"/>
      <c r="CQ123" s="13"/>
      <c r="CR123" s="13"/>
      <c r="CS123" s="11" t="s">
        <v>7858</v>
      </c>
      <c r="CT123" s="13"/>
      <c r="CU123" s="13"/>
      <c r="CV123" s="13"/>
      <c r="CW123" s="13"/>
      <c r="CY123" s="13" t="s">
        <v>490</v>
      </c>
      <c r="CZ123" s="13"/>
      <c r="DA123" s="13"/>
      <c r="DB123" s="11" t="s">
        <v>7859</v>
      </c>
      <c r="DC123" s="13" t="s">
        <v>7860</v>
      </c>
      <c r="DD123" s="13"/>
      <c r="DE123" s="13" t="s">
        <v>7861</v>
      </c>
      <c r="DF123" s="12" t="s">
        <v>7862</v>
      </c>
      <c r="DG123" s="13"/>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t="s">
        <v>7863</v>
      </c>
      <c r="EO123" s="13"/>
      <c r="EP123" s="13" t="s">
        <v>5742</v>
      </c>
      <c r="EQ123" s="13" t="s">
        <v>63</v>
      </c>
      <c r="ER123" s="13"/>
      <c r="ES123" s="11" t="s">
        <v>7864</v>
      </c>
      <c r="ET123" s="13"/>
      <c r="EU123" s="13"/>
      <c r="EV123" s="13"/>
      <c r="EW123" s="13"/>
      <c r="EX123" s="13"/>
      <c r="EY123" s="13"/>
      <c r="EZ123" s="13"/>
      <c r="FA123" s="13"/>
      <c r="FB123" s="13"/>
      <c r="FC123" s="13"/>
      <c r="FD123" s="13"/>
      <c r="FE123" s="13"/>
      <c r="FF123" s="11" t="s">
        <v>7865</v>
      </c>
      <c r="FG123" s="13" t="s">
        <v>7866</v>
      </c>
      <c r="FH123" s="13" t="s">
        <v>403</v>
      </c>
      <c r="FJ123" s="13" t="s">
        <v>983</v>
      </c>
      <c r="FK123" s="13"/>
      <c r="FL123" s="13"/>
      <c r="FM123" s="13"/>
      <c r="FN123" s="13"/>
      <c r="FO123" s="13"/>
      <c r="FP123" s="13" t="s">
        <v>413</v>
      </c>
      <c r="FQ123" s="13"/>
      <c r="FR123" s="13"/>
      <c r="FS123" s="11" t="s">
        <v>7867</v>
      </c>
      <c r="FT123" s="13"/>
      <c r="FU123" s="13"/>
      <c r="FV123" s="13"/>
      <c r="FW123" s="13"/>
      <c r="FX123" s="13" t="s">
        <v>7868</v>
      </c>
      <c r="FY123" s="13" t="s">
        <v>858</v>
      </c>
      <c r="FZ123" s="13" t="s">
        <v>7869</v>
      </c>
      <c r="GA123" s="13" t="s">
        <v>407</v>
      </c>
      <c r="GB123" s="13"/>
      <c r="GC123" s="13" t="s">
        <v>7870</v>
      </c>
      <c r="GD123" s="13"/>
      <c r="GE123" s="13"/>
      <c r="GF123" s="13"/>
      <c r="GG123" s="13"/>
      <c r="GH123" s="13"/>
      <c r="GI123" s="13"/>
      <c r="GJ123" s="13"/>
      <c r="GK123" s="13" t="s">
        <v>7871</v>
      </c>
      <c r="GL123" s="13" t="s">
        <v>407</v>
      </c>
      <c r="GM123" s="13"/>
      <c r="GN123" s="13"/>
      <c r="GO123" s="13"/>
      <c r="GP123" s="13" t="s">
        <v>408</v>
      </c>
      <c r="GQ123" s="13"/>
      <c r="GR123" s="13"/>
      <c r="GS123" s="13"/>
      <c r="GT123" s="13"/>
      <c r="GU123" s="13"/>
      <c r="GV123" s="13"/>
      <c r="GW123" s="13"/>
      <c r="GX123" s="13"/>
      <c r="GY123" s="13"/>
      <c r="GZ123" s="13"/>
      <c r="HA123" s="13" t="s">
        <v>77</v>
      </c>
      <c r="HB123" s="13"/>
      <c r="HC123" s="13"/>
      <c r="HD123" s="13"/>
      <c r="HE123" s="13"/>
      <c r="HF123" s="13"/>
      <c r="HG123" s="13"/>
      <c r="HH123" s="11" t="s">
        <v>7872</v>
      </c>
      <c r="HI123" s="13"/>
      <c r="HJ123" s="13"/>
      <c r="HK123" s="13"/>
      <c r="HL123" s="13"/>
      <c r="HM123" s="13"/>
      <c r="HN123" s="13"/>
      <c r="HO123" s="13"/>
      <c r="HP123" s="13"/>
      <c r="HQ123" s="13"/>
      <c r="HS123" s="13"/>
      <c r="HT123" s="13"/>
      <c r="HU123" s="13"/>
      <c r="HV123" s="13"/>
      <c r="HW123" s="13" t="s">
        <v>412</v>
      </c>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c r="IW123" s="13"/>
      <c r="IX123" s="13"/>
      <c r="IY123" s="13"/>
      <c r="IZ123" s="13"/>
      <c r="JA123" s="13"/>
      <c r="JB123" s="13"/>
      <c r="JC123" s="13"/>
      <c r="JD123" s="13"/>
      <c r="JE123" s="13"/>
      <c r="JF123" s="13"/>
      <c r="JG123" s="13"/>
      <c r="JH123" s="13"/>
      <c r="JI123" s="13"/>
      <c r="JJ123" s="13"/>
      <c r="JK123" s="13"/>
      <c r="JL123" s="13"/>
      <c r="JM123" s="13"/>
      <c r="JN123" s="13"/>
      <c r="JO123" s="13"/>
      <c r="JP123" s="13"/>
      <c r="JQ123" s="13"/>
      <c r="JR123" s="13"/>
      <c r="JS123" s="13"/>
      <c r="JT123" s="13"/>
      <c r="JU123" s="13" t="s">
        <v>7873</v>
      </c>
      <c r="JV123" s="13"/>
      <c r="JW123" s="13" t="s">
        <v>7874</v>
      </c>
      <c r="JX123" s="13"/>
      <c r="JY123" s="13"/>
      <c r="JZ123" s="13" t="s">
        <v>78</v>
      </c>
      <c r="KA123" s="13"/>
      <c r="KB123" s="13" t="s">
        <v>7875</v>
      </c>
      <c r="KC123" s="13"/>
      <c r="KD123" s="13"/>
      <c r="KE123" s="13"/>
      <c r="KF123" s="13"/>
      <c r="KG123" s="13"/>
      <c r="KH123" s="13" t="s">
        <v>7876</v>
      </c>
      <c r="KI123" s="13"/>
      <c r="KJ123" s="13"/>
      <c r="KK123" s="13"/>
      <c r="KL123" s="13" t="s">
        <v>2118</v>
      </c>
      <c r="KM123" s="13"/>
      <c r="KN123" s="13"/>
      <c r="KO123" s="13"/>
      <c r="KP123" s="13"/>
      <c r="KQ123" s="13"/>
      <c r="KR123" s="13"/>
      <c r="KS123" s="13"/>
      <c r="KT123" s="13"/>
      <c r="KU123" s="13"/>
      <c r="KV123" s="13"/>
      <c r="KW123" s="13"/>
      <c r="KX123" s="13"/>
      <c r="KY123" s="13"/>
      <c r="KZ123" s="13"/>
      <c r="LA123" s="13"/>
      <c r="LB123" s="13" t="s">
        <v>7877</v>
      </c>
      <c r="LC123" s="13"/>
      <c r="LD123" s="13"/>
      <c r="LE123" s="13"/>
      <c r="LF123" s="13" t="s">
        <v>7878</v>
      </c>
      <c r="LG123" s="13"/>
      <c r="LH123" s="13"/>
      <c r="LI123" s="13"/>
      <c r="LJ123" s="13"/>
      <c r="LK123" s="13"/>
      <c r="LL123" s="13"/>
      <c r="LM123" s="13" t="s">
        <v>472</v>
      </c>
      <c r="LN123" s="13" t="s">
        <v>7879</v>
      </c>
      <c r="LO123" s="13"/>
      <c r="LP123" s="11" t="s">
        <v>7880</v>
      </c>
      <c r="LQ123" s="13"/>
      <c r="LR123" s="13"/>
      <c r="LS123" s="13"/>
      <c r="LT123" s="13"/>
      <c r="LU123" s="13"/>
      <c r="LV123" s="13"/>
      <c r="LW123" s="13"/>
      <c r="LX123" s="13"/>
      <c r="LY123" s="13" t="s">
        <v>7881</v>
      </c>
      <c r="LZ123" s="13" t="s">
        <v>7882</v>
      </c>
      <c r="MA123" s="13" t="s">
        <v>418</v>
      </c>
      <c r="MB123" s="13" t="s">
        <v>1447</v>
      </c>
      <c r="MC123" s="13"/>
      <c r="MD123" s="13" t="n">
        <f aca="false">7851</f>
        <v>7851</v>
      </c>
      <c r="ME123" s="13"/>
      <c r="MF123" s="13" t="s">
        <v>710</v>
      </c>
      <c r="MH123" s="13" t="s">
        <v>1949</v>
      </c>
      <c r="MI123" s="13"/>
      <c r="MJ123" s="13"/>
      <c r="MK123" s="13"/>
      <c r="ML123" s="13"/>
      <c r="MM123" s="13"/>
      <c r="MN123" s="13"/>
      <c r="MO123" s="13"/>
      <c r="MP123" s="13"/>
      <c r="MQ123" s="13"/>
      <c r="MR123" s="13" t="s">
        <v>507</v>
      </c>
      <c r="MS123" s="13"/>
      <c r="MT123" s="13"/>
      <c r="MU123" s="13"/>
      <c r="MV123" s="13"/>
      <c r="MW123" s="13"/>
      <c r="MX123" s="13"/>
      <c r="MY123" s="13" t="s">
        <v>7883</v>
      </c>
      <c r="MZ123" s="13" t="s">
        <v>1855</v>
      </c>
      <c r="NA123" s="13" t="s">
        <v>2928</v>
      </c>
      <c r="NB123" s="13"/>
      <c r="NC123" s="13"/>
      <c r="ND123" s="13"/>
      <c r="NE123" s="13"/>
      <c r="NF123" s="12" t="s">
        <v>1730</v>
      </c>
      <c r="NG123" s="13"/>
      <c r="NH123" s="13"/>
      <c r="NI123" s="13" t="s">
        <v>774</v>
      </c>
      <c r="NJ123" s="13" t="s">
        <v>407</v>
      </c>
      <c r="NK123" s="13" t="s">
        <v>7884</v>
      </c>
      <c r="NL123" s="13"/>
      <c r="NM123" s="13"/>
      <c r="NN123" s="13"/>
      <c r="NO123" s="13"/>
      <c r="NP123" s="13" t="s">
        <v>408</v>
      </c>
      <c r="NQ123" s="13"/>
      <c r="NR123" s="13"/>
      <c r="NS123" s="13"/>
      <c r="NT123" s="13"/>
      <c r="NU123" s="13"/>
      <c r="NV123" s="13"/>
      <c r="NW123" s="13"/>
      <c r="NX123" s="13" t="s">
        <v>472</v>
      </c>
      <c r="NY123" s="13" t="s">
        <v>7885</v>
      </c>
      <c r="NZ123" s="13" t="s">
        <v>429</v>
      </c>
      <c r="OA123" s="13"/>
      <c r="OB123" s="13"/>
      <c r="OC123" s="13"/>
      <c r="OD123" s="13"/>
      <c r="OE123" s="13"/>
      <c r="OF123" s="13" t="s">
        <v>5310</v>
      </c>
      <c r="OG123" s="13"/>
      <c r="OH123" s="13" t="s">
        <v>7886</v>
      </c>
      <c r="OJ123" s="13"/>
      <c r="OK123" s="13"/>
      <c r="OL123" s="13"/>
      <c r="OM123" s="13"/>
    </row>
    <row r="124" customFormat="false" ht="14.25" hidden="false" customHeight="true" outlineLevel="0" collapsed="false">
      <c r="A124" s="11" t="s">
        <v>7887</v>
      </c>
      <c r="B124" s="13" t="s">
        <v>360</v>
      </c>
      <c r="C124" s="13" t="s">
        <v>7888</v>
      </c>
      <c r="D124" s="11" t="s">
        <v>7889</v>
      </c>
      <c r="E124" s="13" t="s">
        <v>7890</v>
      </c>
      <c r="F124" s="13" t="s">
        <v>360</v>
      </c>
      <c r="G124" s="13"/>
      <c r="H124" s="13"/>
      <c r="I124" s="13"/>
      <c r="J124" s="13"/>
      <c r="K124" s="13"/>
      <c r="L124" s="13"/>
      <c r="M124" s="13"/>
      <c r="N124" s="13"/>
      <c r="O124" s="13"/>
      <c r="P124" s="13"/>
      <c r="R124" s="13" t="s">
        <v>897</v>
      </c>
      <c r="S124" s="13"/>
      <c r="T124" s="13" t="s">
        <v>7891</v>
      </c>
      <c r="U124" s="13"/>
      <c r="V124" s="13" t="s">
        <v>7892</v>
      </c>
      <c r="W124" s="13" t="s">
        <v>1628</v>
      </c>
      <c r="X124" s="13" t="s">
        <v>7893</v>
      </c>
      <c r="Y124" s="13"/>
      <c r="Z124" s="13"/>
      <c r="AA124" s="13"/>
      <c r="AB124" s="13"/>
      <c r="AC124" s="13"/>
      <c r="AD124" s="13"/>
      <c r="AE124" s="11" t="s">
        <v>372</v>
      </c>
      <c r="AF124" s="11" t="s">
        <v>7894</v>
      </c>
      <c r="AG124" s="11" t="s">
        <v>7895</v>
      </c>
      <c r="AH124" s="13"/>
      <c r="AI124" s="13" t="s">
        <v>375</v>
      </c>
      <c r="AJ124" s="13" t="s">
        <v>376</v>
      </c>
      <c r="AK124" s="13" t="s">
        <v>437</v>
      </c>
      <c r="AL124" s="13" t="s">
        <v>788</v>
      </c>
      <c r="AM124" s="11" t="s">
        <v>7896</v>
      </c>
      <c r="AN124" s="11" t="s">
        <v>7897</v>
      </c>
      <c r="AO124" s="13" t="s">
        <v>7898</v>
      </c>
      <c r="AP124" s="13"/>
      <c r="AQ124" s="13" t="s">
        <v>7899</v>
      </c>
      <c r="AR124" s="13"/>
      <c r="AS124" s="13" t="s">
        <v>7900</v>
      </c>
      <c r="AT124" s="11" t="s">
        <v>7901</v>
      </c>
      <c r="AU124" s="11" t="s">
        <v>7902</v>
      </c>
      <c r="AV124" s="13"/>
      <c r="AW124" s="11" t="s">
        <v>7903</v>
      </c>
      <c r="AX124" s="13" t="s">
        <v>7904</v>
      </c>
      <c r="AY124" s="13" t="s">
        <v>437</v>
      </c>
      <c r="AZ124" s="13" t="s">
        <v>525</v>
      </c>
      <c r="BA124" s="13" t="s">
        <v>7905</v>
      </c>
      <c r="BB124" s="13" t="s">
        <v>1044</v>
      </c>
      <c r="BD124" s="13"/>
      <c r="BE124" s="13"/>
      <c r="BF124" s="13"/>
      <c r="BG124" s="11" t="s">
        <v>7906</v>
      </c>
      <c r="BH124" s="13" t="s">
        <v>7907</v>
      </c>
      <c r="BI124" s="13"/>
      <c r="BJ124" s="13"/>
      <c r="BK124" s="12" t="s">
        <v>7908</v>
      </c>
      <c r="BL124" s="13"/>
      <c r="BM124" s="13"/>
      <c r="BN124" s="13"/>
      <c r="BO124" s="13"/>
      <c r="BP124" s="13"/>
      <c r="BQ124" s="13" t="s">
        <v>360</v>
      </c>
      <c r="BR124" s="13" t="s">
        <v>7909</v>
      </c>
      <c r="BS124" s="13" t="s">
        <v>7910</v>
      </c>
      <c r="BT124" s="13"/>
      <c r="BU124" s="13" t="s">
        <v>360</v>
      </c>
      <c r="BV124" s="13" t="s">
        <v>360</v>
      </c>
      <c r="BW124" s="13" t="s">
        <v>360</v>
      </c>
      <c r="BX124" s="13"/>
      <c r="BY124" s="13"/>
      <c r="BZ124" s="13"/>
      <c r="CA124" s="13"/>
      <c r="CB124" s="13"/>
      <c r="CC124" s="13"/>
      <c r="CD124" s="13"/>
      <c r="CE124" s="13"/>
      <c r="CF124" s="13" t="s">
        <v>77</v>
      </c>
      <c r="CG124" s="13"/>
      <c r="CH124" s="13"/>
      <c r="CI124" s="13"/>
      <c r="CJ124" s="13"/>
      <c r="CK124" s="13"/>
      <c r="CL124" s="13"/>
      <c r="CM124" s="13"/>
      <c r="CN124" s="13"/>
      <c r="CO124" s="13"/>
      <c r="CP124" s="13"/>
      <c r="CQ124" s="13"/>
      <c r="CR124" s="13"/>
      <c r="CS124" s="13"/>
      <c r="CT124" s="13"/>
      <c r="CU124" s="13"/>
      <c r="CV124" s="13"/>
      <c r="CW124" s="13"/>
      <c r="CY124" s="13"/>
      <c r="CZ124" s="13"/>
      <c r="DA124" s="13"/>
      <c r="DB124" s="13" t="s">
        <v>1046</v>
      </c>
      <c r="DC124" s="13"/>
      <c r="DD124" s="13"/>
      <c r="DE124" s="13"/>
      <c r="DF124" s="13"/>
      <c r="DG124" s="13"/>
      <c r="DH124" s="13" t="s">
        <v>7911</v>
      </c>
      <c r="DI124" s="13"/>
      <c r="DJ124" s="13"/>
      <c r="DK124" s="13"/>
      <c r="DL124" s="13"/>
      <c r="DM124" s="13"/>
      <c r="DN124" s="13"/>
      <c r="DO124" s="13"/>
      <c r="DP124" s="13"/>
      <c r="DQ124" s="13"/>
      <c r="DR124" s="13"/>
      <c r="DS124" s="13"/>
      <c r="DT124" s="13"/>
      <c r="DU124" s="13"/>
      <c r="DV124" s="13"/>
      <c r="DW124" s="13"/>
      <c r="DX124" s="13"/>
      <c r="DY124" s="13"/>
      <c r="DZ124" s="13"/>
      <c r="EA124" s="13"/>
      <c r="EB124" s="13"/>
      <c r="EC124" s="13"/>
      <c r="ED124" s="13"/>
      <c r="EE124" s="13" t="s">
        <v>7912</v>
      </c>
      <c r="EF124" s="13" t="s">
        <v>7913</v>
      </c>
      <c r="EG124" s="13" t="s">
        <v>7914</v>
      </c>
      <c r="EH124" s="13" t="s">
        <v>7915</v>
      </c>
      <c r="EI124" s="11" t="s">
        <v>7916</v>
      </c>
      <c r="EJ124" s="13" t="s">
        <v>7917</v>
      </c>
      <c r="EK124" s="13"/>
      <c r="EL124" s="13"/>
      <c r="EM124" s="13" t="s">
        <v>7918</v>
      </c>
      <c r="EN124" s="13" t="s">
        <v>1249</v>
      </c>
      <c r="EO124" s="13" t="s">
        <v>1109</v>
      </c>
      <c r="EP124" s="13"/>
      <c r="EQ124" s="13"/>
      <c r="ER124" s="13"/>
      <c r="ES124" s="11" t="s">
        <v>7919</v>
      </c>
      <c r="ET124" s="13"/>
      <c r="EU124" s="13"/>
      <c r="EV124" s="13"/>
      <c r="EW124" s="13"/>
      <c r="EX124" s="13"/>
      <c r="EY124" s="13"/>
      <c r="EZ124" s="13"/>
      <c r="FA124" s="13"/>
      <c r="FB124" s="13"/>
      <c r="FC124" s="13"/>
      <c r="FD124" s="13"/>
      <c r="FE124" s="13"/>
      <c r="FF124" s="11" t="s">
        <v>7920</v>
      </c>
      <c r="FG124" s="13"/>
      <c r="FH124" s="13" t="s">
        <v>403</v>
      </c>
      <c r="FJ124" s="13"/>
      <c r="FK124" s="13"/>
      <c r="FL124" s="13"/>
      <c r="FM124" s="13"/>
      <c r="FN124" s="13"/>
      <c r="FO124" s="13"/>
      <c r="FP124" s="13" t="s">
        <v>518</v>
      </c>
      <c r="FQ124" s="13"/>
      <c r="FR124" s="13"/>
      <c r="FS124" s="13" t="s">
        <v>6093</v>
      </c>
      <c r="FT124" s="13"/>
      <c r="FU124" s="13"/>
      <c r="FV124" s="13"/>
      <c r="FW124" s="13"/>
      <c r="FX124" s="13" t="s">
        <v>77</v>
      </c>
      <c r="FY124" s="13"/>
      <c r="FZ124" s="13" t="s">
        <v>7921</v>
      </c>
      <c r="GA124" s="13" t="s">
        <v>614</v>
      </c>
      <c r="GB124" s="13"/>
      <c r="GC124" s="13"/>
      <c r="GD124" s="13"/>
      <c r="GE124" s="13"/>
      <c r="GF124" s="13"/>
      <c r="GG124" s="13"/>
      <c r="GH124" s="13"/>
      <c r="GI124" s="13"/>
      <c r="GJ124" s="13"/>
      <c r="GK124" s="13"/>
      <c r="GL124" s="13" t="s">
        <v>407</v>
      </c>
      <c r="GM124" s="13"/>
      <c r="GN124" s="13"/>
      <c r="GO124" s="13"/>
      <c r="GP124" s="13" t="s">
        <v>408</v>
      </c>
      <c r="GQ124" s="13" t="s">
        <v>7922</v>
      </c>
      <c r="GR124" s="13"/>
      <c r="GS124" s="13"/>
      <c r="GT124" s="13"/>
      <c r="GU124" s="13"/>
      <c r="GV124" s="13"/>
      <c r="GW124" s="13"/>
      <c r="GX124" s="13"/>
      <c r="GY124" s="13"/>
      <c r="GZ124" s="13"/>
      <c r="HA124" s="13" t="s">
        <v>4548</v>
      </c>
      <c r="HB124" s="13"/>
      <c r="HC124" s="13"/>
      <c r="HD124" s="13"/>
      <c r="HE124" s="13"/>
      <c r="HF124" s="13"/>
      <c r="HG124" s="13"/>
      <c r="HH124" s="13"/>
      <c r="HI124" s="13"/>
      <c r="HJ124" s="13"/>
      <c r="HK124" s="13"/>
      <c r="HL124" s="13"/>
      <c r="HM124" s="13"/>
      <c r="HN124" s="13"/>
      <c r="HO124" s="13"/>
      <c r="HP124" s="13"/>
      <c r="HQ124" s="13"/>
      <c r="HS124" s="13"/>
      <c r="HT124" s="13"/>
      <c r="HU124" s="13"/>
      <c r="HV124" s="13"/>
      <c r="HW124" s="13" t="s">
        <v>412</v>
      </c>
      <c r="HX124" s="13"/>
      <c r="HY124" s="13"/>
      <c r="HZ124" s="13"/>
      <c r="IA124" s="13"/>
      <c r="IB124" s="13"/>
      <c r="IC124" s="13"/>
      <c r="ID124" s="13"/>
      <c r="IE124" s="13"/>
      <c r="IF124" s="13"/>
      <c r="IG124" s="13"/>
      <c r="IH124" s="13"/>
      <c r="II124" s="13"/>
      <c r="IJ124" s="13"/>
      <c r="IK124" s="13"/>
      <c r="IL124" s="13"/>
      <c r="IM124" s="13"/>
      <c r="IN124" s="13"/>
      <c r="IO124" s="13" t="s">
        <v>79</v>
      </c>
      <c r="IP124" s="13"/>
      <c r="IQ124" s="13"/>
      <c r="IR124" s="13"/>
      <c r="IS124" s="13"/>
      <c r="IT124" s="13"/>
      <c r="IU124" s="13"/>
      <c r="IV124" s="13"/>
      <c r="IW124" s="13"/>
      <c r="IX124" s="13"/>
      <c r="IY124" s="13"/>
      <c r="IZ124" s="13"/>
      <c r="JA124" s="13"/>
      <c r="JB124" s="13"/>
      <c r="JC124" s="13"/>
      <c r="JD124" s="13"/>
      <c r="JE124" s="13"/>
      <c r="JF124" s="13"/>
      <c r="JG124" s="13"/>
      <c r="JH124" s="13"/>
      <c r="JI124" s="13"/>
      <c r="JJ124" s="13"/>
      <c r="JK124" s="13"/>
      <c r="JL124" s="13"/>
      <c r="JM124" s="13"/>
      <c r="JN124" s="13"/>
      <c r="JO124" s="13"/>
      <c r="JP124" s="13"/>
      <c r="JQ124" s="13"/>
      <c r="JR124" s="13"/>
      <c r="JS124" s="13"/>
      <c r="JT124" s="13"/>
      <c r="JU124" s="13" t="s">
        <v>7923</v>
      </c>
      <c r="JV124" s="13"/>
      <c r="JW124" s="13"/>
      <c r="JX124" s="13"/>
      <c r="JY124" s="13"/>
      <c r="JZ124" s="11" t="s">
        <v>7924</v>
      </c>
      <c r="KA124" s="13"/>
      <c r="KB124" s="13"/>
      <c r="KC124" s="13"/>
      <c r="KD124" s="13" t="s">
        <v>7925</v>
      </c>
      <c r="KE124" s="13"/>
      <c r="KF124" s="13"/>
      <c r="KG124" s="13"/>
      <c r="KH124" s="13"/>
      <c r="KI124" s="13"/>
      <c r="KJ124" s="13" t="s">
        <v>7926</v>
      </c>
      <c r="KK124" s="13"/>
      <c r="KL124" s="13"/>
      <c r="KM124" s="13"/>
      <c r="KN124" s="13"/>
      <c r="KO124" s="13"/>
      <c r="KP124" s="13"/>
      <c r="KQ124" s="13"/>
      <c r="KR124" s="13"/>
      <c r="KS124" s="13"/>
      <c r="KT124" s="13"/>
      <c r="KU124" s="13"/>
      <c r="KV124" s="13"/>
      <c r="KW124" s="13"/>
      <c r="KX124" s="13"/>
      <c r="KY124" s="13"/>
      <c r="KZ124" s="13"/>
      <c r="LA124" s="13"/>
      <c r="LB124" s="13"/>
      <c r="LC124" s="13"/>
      <c r="LD124" s="13"/>
      <c r="LE124" s="13"/>
      <c r="LF124" s="13"/>
      <c r="LG124" s="13"/>
      <c r="LH124" s="13"/>
      <c r="LI124" s="13"/>
      <c r="LJ124" s="13"/>
      <c r="LK124" s="13"/>
      <c r="LL124" s="13"/>
      <c r="LM124" s="13"/>
      <c r="LN124" s="13" t="s">
        <v>7927</v>
      </c>
      <c r="LO124" s="13"/>
      <c r="LP124" s="13"/>
      <c r="LQ124" s="13"/>
      <c r="LR124" s="13"/>
      <c r="LS124" s="13"/>
      <c r="LT124" s="13"/>
      <c r="LU124" s="13"/>
      <c r="LV124" s="13"/>
      <c r="LW124" s="13"/>
      <c r="LX124" s="13" t="s">
        <v>4033</v>
      </c>
      <c r="LY124" s="13"/>
      <c r="LZ124" s="13" t="s">
        <v>7928</v>
      </c>
      <c r="MA124" s="13" t="s">
        <v>879</v>
      </c>
      <c r="MB124" s="13"/>
      <c r="MC124" s="13" t="s">
        <v>1614</v>
      </c>
      <c r="MD124" s="13" t="s">
        <v>7929</v>
      </c>
      <c r="ME124" s="13"/>
      <c r="MF124" s="13" t="s">
        <v>7930</v>
      </c>
      <c r="MH124" s="13" t="s">
        <v>7931</v>
      </c>
      <c r="MI124" s="13"/>
      <c r="MJ124" s="13"/>
      <c r="MK124" s="13"/>
      <c r="ML124" s="13"/>
      <c r="MM124" s="13"/>
      <c r="MN124" s="13" t="s">
        <v>506</v>
      </c>
      <c r="MO124" s="13"/>
      <c r="MP124" s="13"/>
      <c r="MQ124" s="13"/>
      <c r="MR124" s="13" t="s">
        <v>466</v>
      </c>
      <c r="MS124" s="13"/>
      <c r="MT124" s="13"/>
      <c r="MU124" s="13"/>
      <c r="MV124" s="13"/>
      <c r="MW124" s="13"/>
      <c r="MX124" s="13"/>
      <c r="MY124" s="13" t="s">
        <v>635</v>
      </c>
      <c r="MZ124" s="11" t="s">
        <v>7932</v>
      </c>
      <c r="NA124" s="13"/>
      <c r="NB124" s="13"/>
      <c r="NC124" s="13"/>
      <c r="ND124" s="13"/>
      <c r="NE124" s="13"/>
      <c r="NF124" s="13"/>
      <c r="NG124" s="13"/>
      <c r="NH124" s="13"/>
      <c r="NI124" s="11" t="s">
        <v>7933</v>
      </c>
      <c r="NJ124" s="13" t="s">
        <v>407</v>
      </c>
      <c r="NK124" s="13"/>
      <c r="NL124" s="13"/>
      <c r="NM124" s="13"/>
      <c r="NN124" s="13"/>
      <c r="NO124" s="13"/>
      <c r="NP124" s="13" t="s">
        <v>408</v>
      </c>
      <c r="NQ124" s="13"/>
      <c r="NR124" s="13"/>
      <c r="NS124" s="13"/>
      <c r="NT124" s="13"/>
      <c r="NU124" s="13"/>
      <c r="NV124" s="13"/>
      <c r="NW124" s="13"/>
      <c r="NX124" s="13" t="s">
        <v>472</v>
      </c>
      <c r="NY124" s="13" t="s">
        <v>428</v>
      </c>
      <c r="NZ124" s="13" t="s">
        <v>513</v>
      </c>
      <c r="OA124" s="13"/>
      <c r="OB124" s="13"/>
      <c r="OC124" s="13"/>
      <c r="OD124" s="13"/>
      <c r="OE124" s="13"/>
      <c r="OF124" s="13"/>
      <c r="OG124" s="13"/>
      <c r="OH124" s="13"/>
      <c r="OJ124" s="13"/>
      <c r="OK124" s="13"/>
      <c r="OL124" s="13"/>
      <c r="OM124" s="13"/>
    </row>
    <row r="125" customFormat="false" ht="14.25" hidden="false" customHeight="true" outlineLevel="0" collapsed="false">
      <c r="A125" s="11" t="s">
        <v>7934</v>
      </c>
      <c r="B125" s="13" t="s">
        <v>360</v>
      </c>
      <c r="C125" s="13" t="s">
        <v>7935</v>
      </c>
      <c r="D125" s="13"/>
      <c r="E125" s="13" t="s">
        <v>7936</v>
      </c>
      <c r="F125" s="13" t="s">
        <v>360</v>
      </c>
      <c r="G125" s="13"/>
      <c r="H125" s="13"/>
      <c r="I125" s="13"/>
      <c r="J125" s="13"/>
      <c r="K125" s="13"/>
      <c r="L125" s="13"/>
      <c r="M125" s="13"/>
      <c r="N125" s="13"/>
      <c r="O125" s="13"/>
      <c r="P125" s="13"/>
      <c r="R125" s="13"/>
      <c r="S125" s="13"/>
      <c r="T125" s="13" t="s">
        <v>7937</v>
      </c>
      <c r="U125" s="13" t="s">
        <v>7938</v>
      </c>
      <c r="V125" s="13" t="s">
        <v>7939</v>
      </c>
      <c r="W125" s="13"/>
      <c r="X125" s="13" t="s">
        <v>7940</v>
      </c>
      <c r="Y125" s="13" t="s">
        <v>897</v>
      </c>
      <c r="Z125" s="13" t="s">
        <v>5838</v>
      </c>
      <c r="AA125" s="13" t="s">
        <v>4116</v>
      </c>
      <c r="AB125" s="13" t="s">
        <v>550</v>
      </c>
      <c r="AC125" s="13" t="s">
        <v>3316</v>
      </c>
      <c r="AD125" s="13"/>
      <c r="AE125" s="11" t="s">
        <v>372</v>
      </c>
      <c r="AF125" s="11" t="s">
        <v>7941</v>
      </c>
      <c r="AG125" s="11" t="s">
        <v>691</v>
      </c>
      <c r="AH125" s="13"/>
      <c r="AI125" s="13" t="s">
        <v>375</v>
      </c>
      <c r="AJ125" s="13" t="s">
        <v>376</v>
      </c>
      <c r="AK125" s="13" t="s">
        <v>437</v>
      </c>
      <c r="AL125" s="13" t="s">
        <v>1634</v>
      </c>
      <c r="AM125" s="11" t="s">
        <v>7942</v>
      </c>
      <c r="AN125" s="11" t="s">
        <v>7943</v>
      </c>
      <c r="AO125" s="12" t="s">
        <v>7944</v>
      </c>
      <c r="AP125" s="13"/>
      <c r="AQ125" s="13" t="s">
        <v>7945</v>
      </c>
      <c r="AR125" s="13"/>
      <c r="AS125" s="13"/>
      <c r="AT125" s="13"/>
      <c r="AU125" s="13"/>
      <c r="AV125" s="13"/>
      <c r="AW125" s="13"/>
      <c r="AX125" s="13"/>
      <c r="AY125" s="13" t="s">
        <v>437</v>
      </c>
      <c r="AZ125" s="13" t="s">
        <v>438</v>
      </c>
      <c r="BA125" s="13"/>
      <c r="BB125" s="13" t="s">
        <v>1044</v>
      </c>
      <c r="BD125" s="13"/>
      <c r="BE125" s="13"/>
      <c r="BF125" s="13"/>
      <c r="BG125" s="11" t="s">
        <v>7946</v>
      </c>
      <c r="BH125" s="13" t="s">
        <v>7947</v>
      </c>
      <c r="BI125" s="13"/>
      <c r="BJ125" s="13"/>
      <c r="BK125" s="13"/>
      <c r="BL125" s="13"/>
      <c r="BM125" s="13"/>
      <c r="BN125" s="13"/>
      <c r="BO125" s="13"/>
      <c r="BP125" s="13"/>
      <c r="BQ125" s="13" t="s">
        <v>7948</v>
      </c>
      <c r="BR125" s="13" t="s">
        <v>360</v>
      </c>
      <c r="BS125" s="13" t="s">
        <v>7949</v>
      </c>
      <c r="BT125" s="13"/>
      <c r="BU125" s="13" t="s">
        <v>360</v>
      </c>
      <c r="BV125" s="13" t="s">
        <v>360</v>
      </c>
      <c r="BW125" s="13" t="s">
        <v>360</v>
      </c>
      <c r="BX125" s="13"/>
      <c r="BY125" s="13"/>
      <c r="BZ125" s="13"/>
      <c r="CA125" s="13"/>
      <c r="CB125" s="13"/>
      <c r="CC125" s="13"/>
      <c r="CD125" s="13"/>
      <c r="CE125" s="13"/>
      <c r="CF125" s="13" t="s">
        <v>77</v>
      </c>
      <c r="CG125" s="13"/>
      <c r="CH125" s="13"/>
      <c r="CI125" s="13"/>
      <c r="CJ125" s="13"/>
      <c r="CK125" s="13"/>
      <c r="CL125" s="13"/>
      <c r="CM125" s="13"/>
      <c r="CN125" s="13"/>
      <c r="CO125" s="13"/>
      <c r="CP125" s="13"/>
      <c r="CQ125" s="13"/>
      <c r="CR125" s="13"/>
      <c r="CS125" s="13"/>
      <c r="CT125" s="13"/>
      <c r="CU125" s="13"/>
      <c r="CV125" s="13"/>
      <c r="CW125" s="13"/>
      <c r="CY125" s="13"/>
      <c r="CZ125" s="13"/>
      <c r="DA125" s="13"/>
      <c r="DB125" s="13" t="s">
        <v>1046</v>
      </c>
      <c r="DC125" s="13"/>
      <c r="DD125" s="13"/>
      <c r="DE125" s="13"/>
      <c r="DF125" s="13"/>
      <c r="DG125" s="13"/>
      <c r="DH125" s="13"/>
      <c r="DI125" s="13"/>
      <c r="DJ125" s="13" t="s">
        <v>1935</v>
      </c>
      <c r="DK125" s="13" t="s">
        <v>79</v>
      </c>
      <c r="DL125" s="13"/>
      <c r="DM125" s="13"/>
      <c r="DN125" s="13"/>
      <c r="DO125" s="13"/>
      <c r="DP125" s="13"/>
      <c r="DQ125" s="13"/>
      <c r="DR125" s="13"/>
      <c r="DS125" s="13"/>
      <c r="DT125" s="13"/>
      <c r="DU125" s="13"/>
      <c r="DV125" s="13"/>
      <c r="DW125" s="13"/>
      <c r="DX125" s="13"/>
      <c r="DY125" s="13"/>
      <c r="DZ125" s="13"/>
      <c r="EA125" s="13"/>
      <c r="EB125" s="13"/>
      <c r="EC125" s="13"/>
      <c r="ED125" s="11" t="s">
        <v>7950</v>
      </c>
      <c r="EE125" s="13"/>
      <c r="EF125" s="13"/>
      <c r="EG125" s="13"/>
      <c r="EH125" s="13"/>
      <c r="EI125" s="13"/>
      <c r="EJ125" s="13"/>
      <c r="EK125" s="13"/>
      <c r="EL125" s="13"/>
      <c r="EM125" s="13" t="s">
        <v>7951</v>
      </c>
      <c r="EN125" s="13" t="s">
        <v>400</v>
      </c>
      <c r="EO125" s="11" t="s">
        <v>7952</v>
      </c>
      <c r="EP125" s="13" t="s">
        <v>7953</v>
      </c>
      <c r="EQ125" s="13"/>
      <c r="ER125" s="13"/>
      <c r="ES125" s="11" t="s">
        <v>7954</v>
      </c>
      <c r="ET125" s="13"/>
      <c r="EU125" s="13"/>
      <c r="EV125" s="13"/>
      <c r="EW125" s="13"/>
      <c r="EX125" s="13"/>
      <c r="EY125" s="13"/>
      <c r="EZ125" s="13"/>
      <c r="FA125" s="13"/>
      <c r="FB125" s="13"/>
      <c r="FC125" s="13"/>
      <c r="FD125" s="13"/>
      <c r="FE125" s="13"/>
      <c r="FF125" s="13" t="s">
        <v>112</v>
      </c>
      <c r="FG125" s="13" t="s">
        <v>7955</v>
      </c>
      <c r="FH125" s="13" t="s">
        <v>403</v>
      </c>
      <c r="FJ125" s="13" t="s">
        <v>7956</v>
      </c>
      <c r="FK125" s="13"/>
      <c r="FL125" s="13"/>
      <c r="FM125" s="13" t="s">
        <v>7957</v>
      </c>
      <c r="FN125" s="13"/>
      <c r="FO125" s="13"/>
      <c r="FP125" s="13"/>
      <c r="FQ125" s="13" t="s">
        <v>7958</v>
      </c>
      <c r="FR125" s="13"/>
      <c r="FS125" s="13"/>
      <c r="FT125" s="13"/>
      <c r="FU125" s="13"/>
      <c r="FV125" s="13" t="s">
        <v>7959</v>
      </c>
      <c r="FW125" s="13"/>
      <c r="FX125" s="13" t="s">
        <v>7960</v>
      </c>
      <c r="FY125" s="13"/>
      <c r="FZ125" s="13" t="s">
        <v>1210</v>
      </c>
      <c r="GA125" s="13" t="s">
        <v>1986</v>
      </c>
      <c r="GB125" s="13"/>
      <c r="GC125" s="13"/>
      <c r="GD125" s="13"/>
      <c r="GE125" s="13"/>
      <c r="GF125" s="13"/>
      <c r="GG125" s="13"/>
      <c r="GH125" s="13"/>
      <c r="GI125" s="13"/>
      <c r="GJ125" s="13" t="s">
        <v>2607</v>
      </c>
      <c r="GK125" s="13"/>
      <c r="GL125" s="13" t="s">
        <v>407</v>
      </c>
      <c r="GM125" s="13"/>
      <c r="GN125" s="13"/>
      <c r="GO125" s="13"/>
      <c r="GP125" s="13" t="s">
        <v>408</v>
      </c>
      <c r="GQ125" s="13"/>
      <c r="GR125" s="13"/>
      <c r="GS125" s="13"/>
      <c r="GT125" s="13"/>
      <c r="GU125" s="13"/>
      <c r="GV125" s="13"/>
      <c r="GW125" s="13"/>
      <c r="GX125" s="13"/>
      <c r="GY125" s="13"/>
      <c r="GZ125" s="13"/>
      <c r="HA125" s="13" t="s">
        <v>77</v>
      </c>
      <c r="HB125" s="13"/>
      <c r="HC125" s="13"/>
      <c r="HD125" s="13"/>
      <c r="HE125" s="13"/>
      <c r="HF125" s="13"/>
      <c r="HG125" s="13"/>
      <c r="HH125" s="13" t="s">
        <v>1060</v>
      </c>
      <c r="HI125" s="13"/>
      <c r="HJ125" s="13"/>
      <c r="HK125" s="13"/>
      <c r="HL125" s="13"/>
      <c r="HM125" s="13"/>
      <c r="HN125" s="13"/>
      <c r="HO125" s="13"/>
      <c r="HP125" s="13"/>
      <c r="HQ125" s="13"/>
      <c r="HS125" s="13"/>
      <c r="HT125" s="13"/>
      <c r="HU125" s="13"/>
      <c r="HV125" s="13"/>
      <c r="HW125" s="11" t="s">
        <v>7961</v>
      </c>
      <c r="HX125" s="13"/>
      <c r="HY125" s="13"/>
      <c r="HZ125" s="13"/>
      <c r="IA125" s="13"/>
      <c r="IB125" s="13"/>
      <c r="IC125" s="13"/>
      <c r="ID125" s="13"/>
      <c r="IE125" s="13"/>
      <c r="IF125" s="13"/>
      <c r="IG125" s="13"/>
      <c r="IH125" s="13"/>
      <c r="II125" s="13"/>
      <c r="IJ125" s="13"/>
      <c r="IK125" s="13"/>
      <c r="IL125" s="13"/>
      <c r="IM125" s="13"/>
      <c r="IN125" s="13"/>
      <c r="IO125" s="13" t="s">
        <v>79</v>
      </c>
      <c r="IP125" s="13"/>
      <c r="IQ125" s="13"/>
      <c r="IR125" s="13"/>
      <c r="IS125" s="13"/>
      <c r="IT125" s="13"/>
      <c r="IU125" s="13"/>
      <c r="IV125" s="13"/>
      <c r="IW125" s="13"/>
      <c r="IX125" s="13"/>
      <c r="IY125" s="13"/>
      <c r="IZ125" s="13"/>
      <c r="JA125" s="13"/>
      <c r="JB125" s="13"/>
      <c r="JC125" s="13"/>
      <c r="JD125" s="13"/>
      <c r="JE125" s="13"/>
      <c r="JF125" s="13"/>
      <c r="JG125" s="13"/>
      <c r="JH125" s="13"/>
      <c r="JI125" s="13"/>
      <c r="JJ125" s="13"/>
      <c r="JK125" s="13"/>
      <c r="JL125" s="13"/>
      <c r="JM125" s="13"/>
      <c r="JN125" s="13"/>
      <c r="JO125" s="13"/>
      <c r="JP125" s="13"/>
      <c r="JQ125" s="13"/>
      <c r="JR125" s="13"/>
      <c r="JS125" s="13"/>
      <c r="JT125" s="13"/>
      <c r="JU125" s="13"/>
      <c r="JV125" s="13"/>
      <c r="JW125" s="13"/>
      <c r="JX125" s="13"/>
      <c r="JY125" s="13"/>
      <c r="JZ125" s="13" t="s">
        <v>75</v>
      </c>
      <c r="KA125" s="13"/>
      <c r="KB125" s="13"/>
      <c r="KC125" s="13"/>
      <c r="KD125" s="13"/>
      <c r="KE125" s="13"/>
      <c r="KF125" s="13"/>
      <c r="KG125" s="13"/>
      <c r="KH125" s="13" t="e">
        <f aca="false">५००</f>
        <v>#NAME?</v>
      </c>
      <c r="KI125" s="13"/>
      <c r="KJ125" s="13"/>
      <c r="KK125" s="13"/>
      <c r="KL125" s="13"/>
      <c r="KM125" s="13"/>
      <c r="KN125" s="13" t="s">
        <v>7962</v>
      </c>
      <c r="KO125" s="13"/>
      <c r="KP125" s="13"/>
      <c r="KQ125" s="13"/>
      <c r="KR125" s="13"/>
      <c r="KS125" s="13"/>
      <c r="KT125" s="13" t="s">
        <v>7072</v>
      </c>
      <c r="KU125" s="13"/>
      <c r="KV125" s="13"/>
      <c r="KW125" s="13"/>
      <c r="KX125" s="13"/>
      <c r="KY125" s="13"/>
      <c r="KZ125" s="13" t="s">
        <v>1465</v>
      </c>
      <c r="LA125" s="13"/>
      <c r="LB125" s="13"/>
      <c r="LC125" s="13"/>
      <c r="LD125" s="13"/>
      <c r="LE125" s="13"/>
      <c r="LF125" s="13"/>
      <c r="LG125" s="13"/>
      <c r="LH125" s="13" t="s">
        <v>7963</v>
      </c>
      <c r="LI125" s="13"/>
      <c r="LJ125" s="13"/>
      <c r="LK125" s="13"/>
      <c r="LL125" s="13"/>
      <c r="LM125" s="13"/>
      <c r="LN125" s="13" t="s">
        <v>7964</v>
      </c>
      <c r="LO125" s="13"/>
      <c r="LP125" s="13"/>
      <c r="LQ125" s="13" t="s">
        <v>858</v>
      </c>
      <c r="LR125" s="13"/>
      <c r="LS125" s="13" t="s">
        <v>7965</v>
      </c>
      <c r="LT125" s="13" t="s">
        <v>3269</v>
      </c>
      <c r="LU125" s="13"/>
      <c r="LV125" s="13"/>
      <c r="LW125" s="13"/>
      <c r="LX125" s="13"/>
      <c r="LY125" s="13"/>
      <c r="LZ125" s="13" t="s">
        <v>2044</v>
      </c>
      <c r="MA125" s="13"/>
      <c r="MB125" s="13"/>
      <c r="MC125" s="13" t="s">
        <v>7966</v>
      </c>
      <c r="MD125" s="13" t="s">
        <v>409</v>
      </c>
      <c r="ME125" s="11" t="s">
        <v>7967</v>
      </c>
      <c r="MF125" s="11" t="s">
        <v>7968</v>
      </c>
      <c r="MH125" s="13" t="s">
        <v>7969</v>
      </c>
      <c r="MI125" s="13"/>
      <c r="MJ125" s="13"/>
      <c r="MK125" s="13"/>
      <c r="ML125" s="13"/>
      <c r="MM125" s="13"/>
      <c r="MN125" s="13"/>
      <c r="MO125" s="13"/>
      <c r="MP125" s="13"/>
      <c r="MQ125" s="13"/>
      <c r="MR125" s="13" t="s">
        <v>681</v>
      </c>
      <c r="MS125" s="13"/>
      <c r="MT125" s="13"/>
      <c r="MU125" s="13"/>
      <c r="MV125" s="13"/>
      <c r="MW125" s="13"/>
      <c r="MX125" s="13"/>
      <c r="MY125" s="13" t="s">
        <v>7970</v>
      </c>
      <c r="MZ125" s="13" t="s">
        <v>553</v>
      </c>
      <c r="NA125" s="13" t="s">
        <v>3269</v>
      </c>
      <c r="NB125" s="13"/>
      <c r="NC125" s="13"/>
      <c r="ND125" s="13"/>
      <c r="NE125" s="13"/>
      <c r="NF125" s="13"/>
      <c r="NG125" s="13"/>
      <c r="NH125" s="13"/>
      <c r="NI125" s="13" t="s">
        <v>774</v>
      </c>
      <c r="NJ125" s="11" t="s">
        <v>7971</v>
      </c>
      <c r="NK125" s="13"/>
      <c r="NL125" s="13"/>
      <c r="NM125" s="13"/>
      <c r="NN125" s="13"/>
      <c r="NO125" s="13"/>
      <c r="NP125" s="13" t="s">
        <v>408</v>
      </c>
      <c r="NQ125" s="13"/>
      <c r="NR125" s="13"/>
      <c r="NS125" s="13"/>
      <c r="NT125" s="13"/>
      <c r="NU125" s="13"/>
      <c r="NV125" s="13"/>
      <c r="NW125" s="13"/>
      <c r="NX125" s="13" t="s">
        <v>472</v>
      </c>
      <c r="NY125" s="13" t="s">
        <v>428</v>
      </c>
      <c r="NZ125" s="13" t="s">
        <v>513</v>
      </c>
      <c r="OA125" s="13"/>
      <c r="OB125" s="13"/>
      <c r="OC125" s="13"/>
      <c r="OD125" s="13"/>
      <c r="OE125" s="13"/>
      <c r="OF125" s="13"/>
      <c r="OG125" s="13"/>
      <c r="OH125" s="13"/>
      <c r="OJ125" s="13"/>
      <c r="OK125" s="13"/>
      <c r="OL125" s="13"/>
      <c r="OM125" s="13"/>
    </row>
    <row r="126" customFormat="false" ht="14.25" hidden="false" customHeight="true" outlineLevel="0" collapsed="false">
      <c r="A126" s="11" t="s">
        <v>7972</v>
      </c>
      <c r="B126" s="13" t="s">
        <v>360</v>
      </c>
      <c r="C126" s="13" t="s">
        <v>7973</v>
      </c>
      <c r="D126" s="11" t="s">
        <v>7974</v>
      </c>
      <c r="E126" s="13" t="s">
        <v>7975</v>
      </c>
      <c r="F126" s="11" t="s">
        <v>1078</v>
      </c>
      <c r="G126" s="13"/>
      <c r="H126" s="13"/>
      <c r="I126" s="13"/>
      <c r="J126" s="13"/>
      <c r="K126" s="13"/>
      <c r="L126" s="13"/>
      <c r="M126" s="13"/>
      <c r="N126" s="12" t="s">
        <v>2408</v>
      </c>
      <c r="O126" s="13"/>
      <c r="P126" s="13" t="s">
        <v>7976</v>
      </c>
      <c r="R126" s="13"/>
      <c r="S126" s="13"/>
      <c r="T126" s="13" t="s">
        <v>371</v>
      </c>
      <c r="U126" s="13"/>
      <c r="V126" s="13"/>
      <c r="W126" s="13"/>
      <c r="X126" s="13"/>
      <c r="Y126" s="13"/>
      <c r="Z126" s="13"/>
      <c r="AA126" s="13"/>
      <c r="AB126" s="13"/>
      <c r="AC126" s="13"/>
      <c r="AD126" s="13"/>
      <c r="AE126" s="13" t="s">
        <v>1146</v>
      </c>
      <c r="AF126" s="11" t="s">
        <v>7977</v>
      </c>
      <c r="AG126" s="11" t="s">
        <v>7978</v>
      </c>
      <c r="AH126" s="13"/>
      <c r="AI126" s="11" t="s">
        <v>7979</v>
      </c>
      <c r="AJ126" s="11" t="s">
        <v>7980</v>
      </c>
      <c r="AK126" s="13" t="s">
        <v>437</v>
      </c>
      <c r="AL126" s="13" t="s">
        <v>7981</v>
      </c>
      <c r="AM126" s="11" t="s">
        <v>7982</v>
      </c>
      <c r="AN126" s="11" t="s">
        <v>7983</v>
      </c>
      <c r="AO126" s="13" t="n">
        <f aca="false">+335271102489</f>
        <v>335271102489</v>
      </c>
      <c r="AP126" s="13"/>
      <c r="AQ126" s="13" t="s">
        <v>7984</v>
      </c>
      <c r="AR126" s="13"/>
      <c r="AS126" s="13"/>
      <c r="AT126" s="11" t="s">
        <v>380</v>
      </c>
      <c r="AU126" s="11" t="s">
        <v>441</v>
      </c>
      <c r="AV126" s="13"/>
      <c r="AW126" s="13" t="s">
        <v>375</v>
      </c>
      <c r="AX126" s="13"/>
      <c r="AY126" s="13" t="s">
        <v>377</v>
      </c>
      <c r="AZ126" s="13" t="s">
        <v>7985</v>
      </c>
      <c r="BA126" s="13" t="s">
        <v>7986</v>
      </c>
      <c r="BB126" s="13" t="s">
        <v>1044</v>
      </c>
      <c r="BD126" s="13"/>
      <c r="BE126" s="13"/>
      <c r="BF126" s="13"/>
      <c r="BG126" s="13" t="s">
        <v>3602</v>
      </c>
      <c r="BH126" s="13" t="s">
        <v>7987</v>
      </c>
      <c r="BI126" s="13"/>
      <c r="BJ126" s="13"/>
      <c r="BK126" s="13" t="s">
        <v>7988</v>
      </c>
      <c r="BL126" s="13"/>
      <c r="BM126" s="13"/>
      <c r="BN126" s="13"/>
      <c r="BO126" s="13"/>
      <c r="BP126" s="13"/>
      <c r="BQ126" s="13" t="s">
        <v>360</v>
      </c>
      <c r="BR126" s="13" t="s">
        <v>360</v>
      </c>
      <c r="BS126" s="13"/>
      <c r="BT126" s="13"/>
      <c r="BU126" s="13" t="s">
        <v>360</v>
      </c>
      <c r="BV126" s="13" t="s">
        <v>360</v>
      </c>
      <c r="BW126" s="13" t="s">
        <v>360</v>
      </c>
      <c r="BX126" s="13"/>
      <c r="BY126" s="13"/>
      <c r="BZ126" s="13"/>
      <c r="CA126" s="13"/>
      <c r="CB126" s="13"/>
      <c r="CC126" s="13"/>
      <c r="CD126" s="13"/>
      <c r="CE126" s="13" t="s">
        <v>472</v>
      </c>
      <c r="CF126" s="13" t="s">
        <v>77</v>
      </c>
      <c r="CG126" s="13"/>
      <c r="CH126" s="13"/>
      <c r="CI126" s="13"/>
      <c r="CJ126" s="13"/>
      <c r="CK126" s="13"/>
      <c r="CL126" s="13"/>
      <c r="CM126" s="13"/>
      <c r="CN126" s="13"/>
      <c r="CO126" s="13"/>
      <c r="CP126" s="13"/>
      <c r="CQ126" s="13"/>
      <c r="CR126" s="13"/>
      <c r="CS126" s="13" t="s">
        <v>3045</v>
      </c>
      <c r="CT126" s="13"/>
      <c r="CU126" s="13"/>
      <c r="CV126" s="13"/>
      <c r="CW126" s="13"/>
      <c r="CY126" s="13" t="s">
        <v>861</v>
      </c>
      <c r="CZ126" s="13"/>
      <c r="DA126" s="13"/>
      <c r="DB126" s="13"/>
      <c r="DC126" s="13"/>
      <c r="DD126" s="13"/>
      <c r="DE126" s="13"/>
      <c r="DF126" s="13"/>
      <c r="DG126" s="13"/>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t="s">
        <v>7989</v>
      </c>
      <c r="EN126" s="13" t="s">
        <v>744</v>
      </c>
      <c r="EO126" s="13" t="s">
        <v>6957</v>
      </c>
      <c r="EP126" s="13"/>
      <c r="EQ126" s="13"/>
      <c r="ER126" s="13"/>
      <c r="ES126" s="11" t="s">
        <v>7990</v>
      </c>
      <c r="ET126" s="13"/>
      <c r="EU126" s="13"/>
      <c r="EV126" s="13"/>
      <c r="EW126" s="13"/>
      <c r="EX126" s="13"/>
      <c r="EY126" s="13"/>
      <c r="EZ126" s="13"/>
      <c r="FA126" s="13"/>
      <c r="FB126" s="13"/>
      <c r="FC126" s="13"/>
      <c r="FD126" s="13"/>
      <c r="FE126" s="13"/>
      <c r="FF126" s="11" t="s">
        <v>7991</v>
      </c>
      <c r="FG126" s="13" t="s">
        <v>864</v>
      </c>
      <c r="FH126" s="13" t="s">
        <v>403</v>
      </c>
      <c r="FJ126" s="13" t="s">
        <v>7992</v>
      </c>
      <c r="FK126" s="13"/>
      <c r="FL126" s="13"/>
      <c r="FM126" s="13"/>
      <c r="FN126" s="13"/>
      <c r="FO126" s="13"/>
      <c r="FP126" s="13"/>
      <c r="FQ126" s="13"/>
      <c r="FR126" s="13"/>
      <c r="FS126" s="13"/>
      <c r="FT126" s="13"/>
      <c r="FU126" s="13"/>
      <c r="FV126" s="13"/>
      <c r="FW126" s="13"/>
      <c r="FX126" s="13" t="s">
        <v>77</v>
      </c>
      <c r="FY126" s="13"/>
      <c r="FZ126" s="13"/>
      <c r="GA126" s="13" t="s">
        <v>7993</v>
      </c>
      <c r="GB126" s="13"/>
      <c r="GC126" s="13"/>
      <c r="GD126" s="13"/>
      <c r="GE126" s="13"/>
      <c r="GF126" s="13"/>
      <c r="GG126" s="13"/>
      <c r="GH126" s="13"/>
      <c r="GI126" s="13"/>
      <c r="GJ126" s="13" t="s">
        <v>7994</v>
      </c>
      <c r="GK126" s="13"/>
      <c r="GL126" s="13" t="s">
        <v>407</v>
      </c>
      <c r="GM126" s="13" t="s">
        <v>7995</v>
      </c>
      <c r="GN126" s="13"/>
      <c r="GO126" s="13"/>
      <c r="GP126" s="13" t="s">
        <v>408</v>
      </c>
      <c r="GQ126" s="13" t="s">
        <v>7996</v>
      </c>
      <c r="GR126" s="13"/>
      <c r="GS126" s="13"/>
      <c r="GT126" s="13"/>
      <c r="GU126" s="13"/>
      <c r="GV126" s="13"/>
      <c r="GW126" s="13"/>
      <c r="GX126" s="13"/>
      <c r="GY126" s="13"/>
      <c r="GZ126" s="13"/>
      <c r="HA126" s="13" t="s">
        <v>77</v>
      </c>
      <c r="HB126" s="13"/>
      <c r="HC126" s="13"/>
      <c r="HD126" s="13"/>
      <c r="HE126" s="13"/>
      <c r="HF126" s="13"/>
      <c r="HG126" s="13"/>
      <c r="HH126" s="13" t="s">
        <v>1299</v>
      </c>
      <c r="HI126" s="13"/>
      <c r="HJ126" s="13"/>
      <c r="HK126" s="13"/>
      <c r="HL126" s="13"/>
      <c r="HM126" s="13"/>
      <c r="HN126" s="13"/>
      <c r="HO126" s="13"/>
      <c r="HP126" s="13"/>
      <c r="HQ126" s="13"/>
      <c r="HS126" s="13"/>
      <c r="HT126" s="13"/>
      <c r="HU126" s="13"/>
      <c r="HV126" s="13"/>
      <c r="HW126" s="13" t="s">
        <v>507</v>
      </c>
      <c r="HX126" s="13"/>
      <c r="HY126" s="13"/>
      <c r="HZ126" s="13"/>
      <c r="IA126" s="13"/>
      <c r="IB126" s="13"/>
      <c r="IC126" s="13"/>
      <c r="ID126" s="13"/>
      <c r="IE126" s="13"/>
      <c r="IF126" s="13"/>
      <c r="IG126" s="13" t="s">
        <v>623</v>
      </c>
      <c r="IH126" s="13"/>
      <c r="II126" s="13"/>
      <c r="IJ126" s="13"/>
      <c r="IK126" s="13"/>
      <c r="IL126" s="13"/>
      <c r="IM126" s="13"/>
      <c r="IN126" s="13"/>
      <c r="IO126" s="11" t="s">
        <v>7997</v>
      </c>
      <c r="IP126" s="13"/>
      <c r="IQ126" s="13"/>
      <c r="IR126" s="13"/>
      <c r="IS126" s="13"/>
      <c r="IT126" s="13"/>
      <c r="IU126" s="13"/>
      <c r="IV126" s="13"/>
      <c r="IW126" s="13"/>
      <c r="IX126" s="13"/>
      <c r="IY126" s="13"/>
      <c r="IZ126" s="13"/>
      <c r="JA126" s="13"/>
      <c r="JB126" s="13"/>
      <c r="JC126" s="13"/>
      <c r="JD126" s="13"/>
      <c r="JE126" s="13"/>
      <c r="JF126" s="13"/>
      <c r="JG126" s="13"/>
      <c r="JH126" s="13"/>
      <c r="JI126" s="13"/>
      <c r="JJ126" s="13"/>
      <c r="JK126" s="13"/>
      <c r="JL126" s="13"/>
      <c r="JM126" s="13"/>
      <c r="JN126" s="13"/>
      <c r="JO126" s="13"/>
      <c r="JP126" s="13"/>
      <c r="JQ126" s="13"/>
      <c r="JR126" s="13"/>
      <c r="JS126" s="13"/>
      <c r="JT126" s="13"/>
      <c r="JU126" s="13" t="s">
        <v>7998</v>
      </c>
      <c r="JV126" s="13"/>
      <c r="JW126" s="13"/>
      <c r="JX126" s="13"/>
      <c r="JY126" s="13"/>
      <c r="JZ126" s="13" t="s">
        <v>78</v>
      </c>
      <c r="KA126" s="13"/>
      <c r="KB126" s="13"/>
      <c r="KC126" s="13"/>
      <c r="KD126" s="13"/>
      <c r="KE126" s="13"/>
      <c r="KF126" s="13"/>
      <c r="KG126" s="13"/>
      <c r="KH126" s="13"/>
      <c r="KI126" s="13"/>
      <c r="KJ126" s="13"/>
      <c r="KK126" s="13"/>
      <c r="KL126" s="13"/>
      <c r="KM126" s="13"/>
      <c r="KN126" s="13"/>
      <c r="KO126" s="13"/>
      <c r="KP126" s="13"/>
      <c r="KQ126" s="13"/>
      <c r="KR126" s="13"/>
      <c r="KS126" s="13"/>
      <c r="KT126" s="13"/>
      <c r="KU126" s="13"/>
      <c r="KV126" s="13"/>
      <c r="KW126" s="13"/>
      <c r="KX126" s="13"/>
      <c r="KY126" s="13"/>
      <c r="KZ126" s="13"/>
      <c r="LA126" s="13"/>
      <c r="LB126" s="13"/>
      <c r="LC126" s="13"/>
      <c r="LD126" s="13"/>
      <c r="LE126" s="13"/>
      <c r="LF126" s="13"/>
      <c r="LG126" s="13"/>
      <c r="LH126" s="13" t="s">
        <v>683</v>
      </c>
      <c r="LI126" s="13"/>
      <c r="LJ126" s="13"/>
      <c r="LK126" s="13"/>
      <c r="LL126" s="13"/>
      <c r="LM126" s="13"/>
      <c r="LN126" s="13"/>
      <c r="LO126" s="13" t="n">
        <f aca="false">1349</f>
        <v>1349</v>
      </c>
      <c r="LP126" s="13"/>
      <c r="LQ126" s="13"/>
      <c r="LR126" s="13"/>
      <c r="LS126" s="13"/>
      <c r="LT126" s="13"/>
      <c r="LU126" s="13"/>
      <c r="LV126" s="13"/>
      <c r="LW126" s="13"/>
      <c r="LX126" s="13"/>
      <c r="LY126" s="13"/>
      <c r="LZ126" s="11" t="s">
        <v>7999</v>
      </c>
      <c r="MA126" s="13" t="s">
        <v>418</v>
      </c>
      <c r="MB126" s="13"/>
      <c r="MC126" s="13"/>
      <c r="MD126" s="13"/>
      <c r="ME126" s="13"/>
      <c r="MF126" s="13" t="s">
        <v>709</v>
      </c>
      <c r="MH126" s="13"/>
      <c r="MI126" s="13"/>
      <c r="MJ126" s="13"/>
      <c r="MK126" s="13"/>
      <c r="ML126" s="13"/>
      <c r="MM126" s="13"/>
      <c r="MN126" s="13" t="s">
        <v>710</v>
      </c>
      <c r="MO126" s="13"/>
      <c r="MP126" s="13"/>
      <c r="MQ126" s="13"/>
      <c r="MR126" s="13" t="s">
        <v>466</v>
      </c>
      <c r="MS126" s="13"/>
      <c r="MT126" s="13"/>
      <c r="MU126" s="13"/>
      <c r="MV126" s="13"/>
      <c r="MW126" s="13" t="s">
        <v>405</v>
      </c>
      <c r="MX126" s="13" t="s">
        <v>828</v>
      </c>
      <c r="MY126" s="13" t="s">
        <v>8000</v>
      </c>
      <c r="MZ126" s="13"/>
      <c r="NA126" s="13"/>
      <c r="NB126" s="13"/>
      <c r="NC126" s="13"/>
      <c r="ND126" s="13"/>
      <c r="NE126" s="13"/>
      <c r="NF126" s="13"/>
      <c r="NG126" s="13"/>
      <c r="NH126" s="13"/>
      <c r="NI126" s="13"/>
      <c r="NJ126" s="13" t="s">
        <v>407</v>
      </c>
      <c r="NK126" s="13"/>
      <c r="NL126" s="13"/>
      <c r="NM126" s="13"/>
      <c r="NN126" s="13"/>
      <c r="NO126" s="13"/>
      <c r="NP126" s="13" t="s">
        <v>408</v>
      </c>
      <c r="NQ126" s="13"/>
      <c r="NR126" s="13"/>
      <c r="NS126" s="13"/>
      <c r="NT126" s="13"/>
      <c r="NU126" s="13"/>
      <c r="NV126" s="13"/>
      <c r="NW126" s="13"/>
      <c r="NX126" s="13" t="s">
        <v>472</v>
      </c>
      <c r="NY126" s="13" t="s">
        <v>6372</v>
      </c>
      <c r="NZ126" s="13" t="s">
        <v>429</v>
      </c>
      <c r="OA126" s="13"/>
      <c r="OB126" s="13"/>
      <c r="OC126" s="13"/>
      <c r="OD126" s="13"/>
      <c r="OE126" s="13"/>
      <c r="OF126" s="13"/>
      <c r="OG126" s="13"/>
      <c r="OH126" s="13"/>
      <c r="OJ126" s="13"/>
      <c r="OK126" s="13"/>
      <c r="OL126" s="13"/>
      <c r="OM126" s="13"/>
    </row>
    <row r="127" customFormat="false" ht="14.25" hidden="false" customHeight="true" outlineLevel="0" collapsed="false">
      <c r="A127" s="11" t="s">
        <v>8001</v>
      </c>
      <c r="B127" s="13" t="s">
        <v>360</v>
      </c>
      <c r="C127" s="13" t="s">
        <v>8002</v>
      </c>
      <c r="D127" s="13" t="s">
        <v>8003</v>
      </c>
      <c r="E127" s="13" t="s">
        <v>8004</v>
      </c>
      <c r="F127" s="13" t="s">
        <v>360</v>
      </c>
      <c r="G127" s="13"/>
      <c r="H127" s="13"/>
      <c r="I127" s="13"/>
      <c r="J127" s="13"/>
      <c r="K127" s="13"/>
      <c r="L127" s="13"/>
      <c r="M127" s="13"/>
      <c r="N127" s="13"/>
      <c r="O127" s="13"/>
      <c r="P127" s="13"/>
      <c r="R127" s="13"/>
      <c r="S127" s="13"/>
      <c r="T127" s="13" t="s">
        <v>8005</v>
      </c>
      <c r="U127" s="13" t="s">
        <v>8006</v>
      </c>
      <c r="V127" s="13" t="s">
        <v>8007</v>
      </c>
      <c r="W127" s="13" t="s">
        <v>8008</v>
      </c>
      <c r="X127" s="13" t="s">
        <v>395</v>
      </c>
      <c r="Y127" s="13"/>
      <c r="Z127" s="13"/>
      <c r="AA127" s="13"/>
      <c r="AB127" s="13"/>
      <c r="AC127" s="13"/>
      <c r="AD127" s="13"/>
      <c r="AE127" s="13" t="s">
        <v>1146</v>
      </c>
      <c r="AF127" s="11" t="s">
        <v>8009</v>
      </c>
      <c r="AG127" s="11" t="s">
        <v>787</v>
      </c>
      <c r="AH127" s="13"/>
      <c r="AI127" s="13" t="s">
        <v>375</v>
      </c>
      <c r="AJ127" s="13" t="s">
        <v>376</v>
      </c>
      <c r="AK127" s="13" t="s">
        <v>377</v>
      </c>
      <c r="AL127" s="13" t="s">
        <v>438</v>
      </c>
      <c r="AM127" s="11" t="s">
        <v>8010</v>
      </c>
      <c r="AN127" s="11" t="s">
        <v>8011</v>
      </c>
      <c r="AO127" s="13" t="s">
        <v>8012</v>
      </c>
      <c r="AP127" s="13"/>
      <c r="AQ127" s="13" t="s">
        <v>8013</v>
      </c>
      <c r="AR127" s="13"/>
      <c r="AS127" s="13" t="s">
        <v>8014</v>
      </c>
      <c r="AT127" s="11" t="s">
        <v>8015</v>
      </c>
      <c r="AU127" s="11" t="s">
        <v>8016</v>
      </c>
      <c r="AV127" s="13" t="s">
        <v>8017</v>
      </c>
      <c r="AW127" s="11" t="s">
        <v>8018</v>
      </c>
      <c r="AX127" s="13" t="s">
        <v>8019</v>
      </c>
      <c r="AY127" s="13" t="s">
        <v>437</v>
      </c>
      <c r="AZ127" s="13" t="s">
        <v>438</v>
      </c>
      <c r="BA127" s="13" t="s">
        <v>8020</v>
      </c>
      <c r="BB127" s="13" t="s">
        <v>8021</v>
      </c>
      <c r="BD127" s="13"/>
      <c r="BE127" s="13"/>
      <c r="BF127" s="13"/>
      <c r="BG127" s="13" t="s">
        <v>8022</v>
      </c>
      <c r="BH127" s="13" t="s">
        <v>8023</v>
      </c>
      <c r="BI127" s="13"/>
      <c r="BJ127" s="13" t="s">
        <v>1212</v>
      </c>
      <c r="BK127" s="13" t="s">
        <v>8024</v>
      </c>
      <c r="BL127" s="13"/>
      <c r="BM127" s="13"/>
      <c r="BN127" s="13"/>
      <c r="BO127" s="13"/>
      <c r="BP127" s="13"/>
      <c r="BQ127" s="13" t="s">
        <v>8025</v>
      </c>
      <c r="BR127" s="13" t="s">
        <v>360</v>
      </c>
      <c r="BS127" s="13" t="s">
        <v>8026</v>
      </c>
      <c r="BT127" s="13"/>
      <c r="BU127" s="13" t="s">
        <v>8027</v>
      </c>
      <c r="BV127" s="13" t="s">
        <v>360</v>
      </c>
      <c r="BW127" s="13" t="s">
        <v>360</v>
      </c>
      <c r="BX127" s="13"/>
      <c r="BY127" s="13"/>
      <c r="BZ127" s="13"/>
      <c r="CA127" s="13"/>
      <c r="CB127" s="13"/>
      <c r="CC127" s="13"/>
      <c r="CD127" s="13"/>
      <c r="CE127" s="13"/>
      <c r="CF127" s="13" t="s">
        <v>941</v>
      </c>
      <c r="CG127" s="13" t="s">
        <v>1349</v>
      </c>
      <c r="CH127" s="13"/>
      <c r="CI127" s="13"/>
      <c r="CJ127" s="13"/>
      <c r="CK127" s="13"/>
      <c r="CL127" s="13"/>
      <c r="CM127" s="13"/>
      <c r="CN127" s="13"/>
      <c r="CO127" s="13"/>
      <c r="CP127" s="13"/>
      <c r="CQ127" s="13"/>
      <c r="CR127" s="13"/>
      <c r="CS127" s="13" t="s">
        <v>919</v>
      </c>
      <c r="CT127" s="13"/>
      <c r="CU127" s="13"/>
      <c r="CV127" s="13"/>
      <c r="CW127" s="13"/>
      <c r="CY127" s="13"/>
      <c r="CZ127" s="13"/>
      <c r="DA127" s="13"/>
      <c r="DB127" s="13" t="s">
        <v>8028</v>
      </c>
      <c r="DC127" s="13" t="s">
        <v>8029</v>
      </c>
      <c r="DD127" s="13" t="s">
        <v>3602</v>
      </c>
      <c r="DE127" s="13"/>
      <c r="DF127" s="13"/>
      <c r="DG127" s="13"/>
      <c r="DH127" s="13"/>
      <c r="DI127" s="13"/>
      <c r="DJ127" s="13"/>
      <c r="DK127" s="13"/>
      <c r="DL127" s="13"/>
      <c r="DM127" s="13"/>
      <c r="DN127" s="13"/>
      <c r="DO127" s="13"/>
      <c r="DP127" s="13"/>
      <c r="DQ127" s="13"/>
      <c r="DR127" s="13"/>
      <c r="DS127" s="13"/>
      <c r="DT127" s="13"/>
      <c r="DU127" s="13"/>
      <c r="DV127" s="13"/>
      <c r="DW127" s="13"/>
      <c r="DX127" s="13"/>
      <c r="DY127" s="13"/>
      <c r="DZ127" s="13"/>
      <c r="EA127" s="13"/>
      <c r="EB127" s="13"/>
      <c r="EC127" s="13"/>
      <c r="ED127" s="13" t="s">
        <v>458</v>
      </c>
      <c r="EE127" s="13"/>
      <c r="EF127" s="13"/>
      <c r="EG127" s="13"/>
      <c r="EH127" s="13"/>
      <c r="EI127" s="13"/>
      <c r="EJ127" s="13"/>
      <c r="EK127" s="13"/>
      <c r="EL127" s="13"/>
      <c r="EM127" s="13" t="s">
        <v>7951</v>
      </c>
      <c r="EN127" s="13" t="s">
        <v>744</v>
      </c>
      <c r="EO127" s="13"/>
      <c r="EP127" s="13"/>
      <c r="EQ127" s="13"/>
      <c r="ER127" s="13"/>
      <c r="ES127" s="11" t="s">
        <v>8030</v>
      </c>
      <c r="ET127" s="13"/>
      <c r="EU127" s="13"/>
      <c r="EV127" s="13"/>
      <c r="EW127" s="13"/>
      <c r="EX127" s="13"/>
      <c r="EY127" s="13"/>
      <c r="EZ127" s="13"/>
      <c r="FA127" s="13"/>
      <c r="FB127" s="13"/>
      <c r="FC127" s="13"/>
      <c r="FD127" s="13"/>
      <c r="FE127" s="13"/>
      <c r="FF127" s="11" t="s">
        <v>8031</v>
      </c>
      <c r="FG127" s="13"/>
      <c r="FH127" s="13" t="s">
        <v>403</v>
      </c>
      <c r="FJ127" s="13" t="s">
        <v>8032</v>
      </c>
      <c r="FK127" s="13"/>
      <c r="FL127" s="13"/>
      <c r="FM127" s="13"/>
      <c r="FN127" s="13"/>
      <c r="FO127" s="13"/>
      <c r="FP127" s="13"/>
      <c r="FQ127" s="13"/>
      <c r="FR127" s="13"/>
      <c r="FS127" s="13"/>
      <c r="FT127" s="13"/>
      <c r="FU127" s="13"/>
      <c r="FV127" s="13"/>
      <c r="FW127" s="13"/>
      <c r="FX127" s="13" t="s">
        <v>77</v>
      </c>
      <c r="FY127" s="13"/>
      <c r="FZ127" s="13" t="s">
        <v>8033</v>
      </c>
      <c r="GA127" s="13" t="s">
        <v>8034</v>
      </c>
      <c r="GB127" s="13"/>
      <c r="GC127" s="13"/>
      <c r="GD127" s="13"/>
      <c r="GE127" s="13"/>
      <c r="GF127" s="13"/>
      <c r="GG127" s="13"/>
      <c r="GH127" s="13"/>
      <c r="GI127" s="13"/>
      <c r="GJ127" s="13"/>
      <c r="GK127" s="13"/>
      <c r="GL127" s="13" t="s">
        <v>407</v>
      </c>
      <c r="GM127" s="13"/>
      <c r="GN127" s="13"/>
      <c r="GO127" s="13"/>
      <c r="GP127" s="13" t="s">
        <v>408</v>
      </c>
      <c r="GQ127" s="13"/>
      <c r="GR127" s="13"/>
      <c r="GS127" s="13"/>
      <c r="GT127" s="13"/>
      <c r="GU127" s="13"/>
      <c r="GV127" s="13"/>
      <c r="GW127" s="13"/>
      <c r="GX127" s="13"/>
      <c r="GY127" s="13"/>
      <c r="GZ127" s="13"/>
      <c r="HA127" s="13"/>
      <c r="HB127" s="13"/>
      <c r="HC127" s="13"/>
      <c r="HD127" s="13"/>
      <c r="HE127" s="13"/>
      <c r="HF127" s="13"/>
      <c r="HG127" s="13"/>
      <c r="HH127" s="13" t="s">
        <v>406</v>
      </c>
      <c r="HI127" s="13"/>
      <c r="HJ127" s="13"/>
      <c r="HK127" s="13"/>
      <c r="HL127" s="13"/>
      <c r="HM127" s="13"/>
      <c r="HN127" s="13"/>
      <c r="HO127" s="13" t="s">
        <v>8035</v>
      </c>
      <c r="HP127" s="13"/>
      <c r="HQ127" s="13"/>
      <c r="HS127" s="13"/>
      <c r="HT127" s="13"/>
      <c r="HU127" s="13"/>
      <c r="HV127" s="13"/>
      <c r="HW127" s="13" t="s">
        <v>412</v>
      </c>
      <c r="HX127" s="13"/>
      <c r="HY127" s="13"/>
      <c r="HZ127" s="13"/>
      <c r="IA127" s="13"/>
      <c r="IB127" s="13"/>
      <c r="IC127" s="13"/>
      <c r="ID127" s="13" t="s">
        <v>8036</v>
      </c>
      <c r="IE127" s="13"/>
      <c r="IF127" s="13"/>
      <c r="IG127" s="13"/>
      <c r="IH127" s="13"/>
      <c r="II127" s="13"/>
      <c r="IJ127" s="13"/>
      <c r="IK127" s="13"/>
      <c r="IL127" s="13"/>
      <c r="IM127" s="13"/>
      <c r="IN127" s="13"/>
      <c r="IO127" s="13" t="s">
        <v>79</v>
      </c>
      <c r="IP127" s="13"/>
      <c r="IQ127" s="13"/>
      <c r="IR127" s="13"/>
      <c r="IS127" s="13"/>
      <c r="IT127" s="13"/>
      <c r="IU127" s="13"/>
      <c r="IV127" s="13"/>
      <c r="IW127" s="13"/>
      <c r="IX127" s="13"/>
      <c r="IY127" s="13"/>
      <c r="IZ127" s="13"/>
      <c r="JA127" s="13"/>
      <c r="JB127" s="13"/>
      <c r="JC127" s="13"/>
      <c r="JD127" s="13"/>
      <c r="JE127" s="13"/>
      <c r="JF127" s="13"/>
      <c r="JG127" s="13"/>
      <c r="JH127" s="13"/>
      <c r="JI127" s="13"/>
      <c r="JJ127" s="13"/>
      <c r="JK127" s="13"/>
      <c r="JL127" s="13"/>
      <c r="JM127" s="13"/>
      <c r="JN127" s="13"/>
      <c r="JO127" s="13"/>
      <c r="JP127" s="13"/>
      <c r="JQ127" s="13"/>
      <c r="JR127" s="13"/>
      <c r="JS127" s="13"/>
      <c r="JT127" s="13"/>
      <c r="JU127" s="13"/>
      <c r="JV127" s="13"/>
      <c r="JW127" s="13"/>
      <c r="JX127" s="13"/>
      <c r="JY127" s="13"/>
      <c r="JZ127" s="13" t="s">
        <v>78</v>
      </c>
      <c r="KA127" s="13"/>
      <c r="KB127" s="13"/>
      <c r="KC127" s="13"/>
      <c r="KD127" s="13"/>
      <c r="KE127" s="13"/>
      <c r="KF127" s="13"/>
      <c r="KG127" s="13"/>
      <c r="KH127" s="13" t="s">
        <v>1539</v>
      </c>
      <c r="KI127" s="13"/>
      <c r="KJ127" s="13"/>
      <c r="KK127" s="13"/>
      <c r="KL127" s="13"/>
      <c r="KM127" s="13"/>
      <c r="KN127" s="13"/>
      <c r="KO127" s="13"/>
      <c r="KP127" s="13"/>
      <c r="KQ127" s="13"/>
      <c r="KR127" s="13"/>
      <c r="KS127" s="13"/>
      <c r="KT127" s="13"/>
      <c r="KU127" s="13"/>
      <c r="KV127" s="13"/>
      <c r="KW127" s="13"/>
      <c r="KX127" s="13"/>
      <c r="KY127" s="13"/>
      <c r="KZ127" s="13"/>
      <c r="LA127" s="13"/>
      <c r="LB127" s="13"/>
      <c r="LC127" s="13"/>
      <c r="LD127" s="13"/>
      <c r="LE127" s="13"/>
      <c r="LF127" s="13"/>
      <c r="LG127" s="13"/>
      <c r="LH127" s="13"/>
      <c r="LI127" s="13"/>
      <c r="LJ127" s="13"/>
      <c r="LK127" s="13"/>
      <c r="LL127" s="13"/>
      <c r="LM127" s="13" t="s">
        <v>472</v>
      </c>
      <c r="LN127" s="13"/>
      <c r="LO127" s="13"/>
      <c r="LP127" s="13"/>
      <c r="LQ127" s="13" t="s">
        <v>8037</v>
      </c>
      <c r="LR127" s="13"/>
      <c r="LS127" s="13"/>
      <c r="LT127" s="13"/>
      <c r="LU127" s="13"/>
      <c r="LV127" s="13"/>
      <c r="LW127" s="13"/>
      <c r="LX127" s="13" t="s">
        <v>8038</v>
      </c>
      <c r="LY127" s="13"/>
      <c r="LZ127" s="13" t="s">
        <v>417</v>
      </c>
      <c r="MA127" s="13"/>
      <c r="MB127" s="13" t="s">
        <v>879</v>
      </c>
      <c r="MC127" s="13"/>
      <c r="MD127" s="13"/>
      <c r="ME127" s="13"/>
      <c r="MF127" s="13" t="s">
        <v>506</v>
      </c>
      <c r="MH127" s="13"/>
      <c r="MI127" s="13"/>
      <c r="MJ127" s="13"/>
      <c r="MK127" s="13"/>
      <c r="ML127" s="13"/>
      <c r="MM127" s="13"/>
      <c r="MN127" s="13" t="s">
        <v>8039</v>
      </c>
      <c r="MO127" s="13"/>
      <c r="MP127" s="13"/>
      <c r="MQ127" s="13"/>
      <c r="MR127" s="13" t="s">
        <v>8040</v>
      </c>
      <c r="MS127" s="13"/>
      <c r="MT127" s="13" t="s">
        <v>8041</v>
      </c>
      <c r="MU127" s="13"/>
      <c r="MV127" s="13"/>
      <c r="MW127" s="13"/>
      <c r="MX127" s="13"/>
      <c r="MY127" s="13" t="s">
        <v>8042</v>
      </c>
      <c r="MZ127" s="13"/>
      <c r="NA127" s="13"/>
      <c r="NB127" s="13"/>
      <c r="NC127" s="13"/>
      <c r="ND127" s="13"/>
      <c r="NE127" s="13"/>
      <c r="NF127" s="13"/>
      <c r="NG127" s="13"/>
      <c r="NH127" s="13"/>
      <c r="NI127" s="11" t="s">
        <v>8043</v>
      </c>
      <c r="NJ127" s="13" t="s">
        <v>407</v>
      </c>
      <c r="NK127" s="13" t="s">
        <v>706</v>
      </c>
      <c r="NL127" s="13"/>
      <c r="NM127" s="13"/>
      <c r="NN127" s="13"/>
      <c r="NO127" s="13"/>
      <c r="NP127" s="13" t="s">
        <v>408</v>
      </c>
      <c r="NQ127" s="13"/>
      <c r="NR127" s="13"/>
      <c r="NS127" s="13"/>
      <c r="NT127" s="13"/>
      <c r="NU127" s="13"/>
      <c r="NV127" s="13"/>
      <c r="NW127" s="13"/>
      <c r="NX127" s="13" t="s">
        <v>472</v>
      </c>
      <c r="NY127" s="13"/>
      <c r="NZ127" s="13" t="s">
        <v>713</v>
      </c>
      <c r="OA127" s="13"/>
      <c r="OB127" s="13"/>
      <c r="OC127" s="13"/>
      <c r="OD127" s="13" t="s">
        <v>8044</v>
      </c>
      <c r="OE127" s="13"/>
      <c r="OF127" s="13"/>
      <c r="OG127" s="13"/>
      <c r="OH127" s="13"/>
      <c r="OJ127" s="13"/>
      <c r="OK127" s="13"/>
      <c r="OL127" s="13"/>
      <c r="OM127" s="13"/>
    </row>
    <row r="128" customFormat="false" ht="14.25" hidden="false" customHeight="true" outlineLevel="0" collapsed="false">
      <c r="A128" s="13" t="s">
        <v>8045</v>
      </c>
      <c r="B128" s="13" t="s">
        <v>360</v>
      </c>
      <c r="C128" s="13" t="s">
        <v>8046</v>
      </c>
      <c r="D128" s="13" t="s">
        <v>8047</v>
      </c>
      <c r="E128" s="13" t="s">
        <v>8048</v>
      </c>
      <c r="F128" s="13" t="s">
        <v>360</v>
      </c>
      <c r="G128" s="13"/>
      <c r="H128" s="13"/>
      <c r="I128" s="13" t="s">
        <v>74</v>
      </c>
      <c r="J128" s="13"/>
      <c r="K128" s="13"/>
      <c r="L128" s="13"/>
      <c r="M128" s="13"/>
      <c r="N128" s="11" t="s">
        <v>8049</v>
      </c>
      <c r="O128" s="13"/>
      <c r="P128" s="13"/>
      <c r="R128" s="13" t="s">
        <v>1427</v>
      </c>
      <c r="S128" s="13"/>
      <c r="T128" s="13" t="s">
        <v>371</v>
      </c>
      <c r="U128" s="13"/>
      <c r="V128" s="13"/>
      <c r="W128" s="13"/>
      <c r="X128" s="13"/>
      <c r="Y128" s="13"/>
      <c r="Z128" s="13" t="s">
        <v>370</v>
      </c>
      <c r="AA128" s="13"/>
      <c r="AB128" s="13"/>
      <c r="AC128" s="13"/>
      <c r="AD128" s="13"/>
      <c r="AE128" s="11" t="s">
        <v>372</v>
      </c>
      <c r="AF128" s="11" t="s">
        <v>8050</v>
      </c>
      <c r="AG128" s="11" t="s">
        <v>8051</v>
      </c>
      <c r="AH128" s="13"/>
      <c r="AI128" s="13" t="s">
        <v>375</v>
      </c>
      <c r="AJ128" s="13" t="s">
        <v>376</v>
      </c>
      <c r="AK128" s="13" t="s">
        <v>437</v>
      </c>
      <c r="AL128" s="13" t="s">
        <v>438</v>
      </c>
      <c r="AM128" s="11" t="s">
        <v>8052</v>
      </c>
      <c r="AN128" s="13"/>
      <c r="AO128" s="13" t="s">
        <v>8053</v>
      </c>
      <c r="AP128" s="13"/>
      <c r="AQ128" s="11" t="s">
        <v>8054</v>
      </c>
      <c r="AR128" s="13"/>
      <c r="AS128" s="13"/>
      <c r="AT128" s="11" t="s">
        <v>6243</v>
      </c>
      <c r="AU128" s="11" t="s">
        <v>6244</v>
      </c>
      <c r="AV128" s="13"/>
      <c r="AW128" s="13" t="s">
        <v>375</v>
      </c>
      <c r="AX128" s="13" t="s">
        <v>8055</v>
      </c>
      <c r="AY128" s="13" t="s">
        <v>8056</v>
      </c>
      <c r="AZ128" s="13" t="s">
        <v>1042</v>
      </c>
      <c r="BA128" s="13" t="s">
        <v>8057</v>
      </c>
      <c r="BB128" s="13" t="s">
        <v>486</v>
      </c>
      <c r="BD128" s="13"/>
      <c r="BE128" s="13"/>
      <c r="BF128" s="13"/>
      <c r="BG128" s="13" t="s">
        <v>8058</v>
      </c>
      <c r="BH128" s="13" t="s">
        <v>8059</v>
      </c>
      <c r="BI128" s="13"/>
      <c r="BJ128" s="13" t="s">
        <v>8060</v>
      </c>
      <c r="BK128" s="13" t="s">
        <v>388</v>
      </c>
      <c r="BL128" s="13"/>
      <c r="BM128" s="13"/>
      <c r="BN128" s="13"/>
      <c r="BO128" s="13"/>
      <c r="BP128" s="13"/>
      <c r="BQ128" s="13" t="s">
        <v>360</v>
      </c>
      <c r="BR128" s="13" t="s">
        <v>360</v>
      </c>
      <c r="BS128" s="13"/>
      <c r="BT128" s="13"/>
      <c r="BU128" s="13" t="s">
        <v>360</v>
      </c>
      <c r="BV128" s="13" t="s">
        <v>360</v>
      </c>
      <c r="BW128" s="13" t="s">
        <v>8061</v>
      </c>
      <c r="BX128" s="13" t="s">
        <v>1008</v>
      </c>
      <c r="BY128" s="13"/>
      <c r="BZ128" s="13"/>
      <c r="CA128" s="13"/>
      <c r="CB128" s="13"/>
      <c r="CC128" s="13"/>
      <c r="CD128" s="13" t="e">
        <f aca="false">x</f>
        <v>#NAME?</v>
      </c>
      <c r="CE128" s="13"/>
      <c r="CF128" s="13" t="s">
        <v>1934</v>
      </c>
      <c r="CG128" s="13"/>
      <c r="CH128" s="13"/>
      <c r="CI128" s="13"/>
      <c r="CJ128" s="13"/>
      <c r="CK128" s="13"/>
      <c r="CL128" s="13"/>
      <c r="CM128" s="13" t="s">
        <v>545</v>
      </c>
      <c r="CN128" s="13" t="s">
        <v>8062</v>
      </c>
      <c r="CO128" s="13"/>
      <c r="CP128" s="13"/>
      <c r="CQ128" s="13"/>
      <c r="CR128" s="13"/>
      <c r="CS128" s="11" t="s">
        <v>8063</v>
      </c>
      <c r="CT128" s="13"/>
      <c r="CU128" s="13"/>
      <c r="CV128" s="13"/>
      <c r="CW128" s="13"/>
      <c r="CY128" s="13"/>
      <c r="CZ128" s="13"/>
      <c r="DA128" s="13"/>
      <c r="DB128" s="13"/>
      <c r="DC128" s="13"/>
      <c r="DD128" s="13"/>
      <c r="DE128" s="13"/>
      <c r="DF128" s="13"/>
      <c r="DG128" s="13"/>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1" t="s">
        <v>8064</v>
      </c>
      <c r="EN128" s="13" t="s">
        <v>1249</v>
      </c>
      <c r="EO128" s="13"/>
      <c r="EP128" s="13"/>
      <c r="EQ128" s="13"/>
      <c r="ER128" s="13"/>
      <c r="ES128" s="11" t="s">
        <v>8065</v>
      </c>
      <c r="ET128" s="13" t="s">
        <v>458</v>
      </c>
      <c r="EU128" s="13"/>
      <c r="EV128" s="13"/>
      <c r="EW128" s="13"/>
      <c r="EX128" s="13" t="s">
        <v>8066</v>
      </c>
      <c r="EY128" s="13" t="s">
        <v>8067</v>
      </c>
      <c r="EZ128" s="13" t="s">
        <v>8068</v>
      </c>
      <c r="FA128" s="13"/>
      <c r="FB128" s="13"/>
      <c r="FC128" s="13"/>
      <c r="FD128" s="13"/>
      <c r="FE128" s="13"/>
      <c r="FF128" s="11" t="s">
        <v>8069</v>
      </c>
      <c r="FG128" s="13"/>
      <c r="FH128" s="13" t="s">
        <v>403</v>
      </c>
      <c r="FJ128" s="13"/>
      <c r="FK128" s="13"/>
      <c r="FL128" s="13" t="s">
        <v>612</v>
      </c>
      <c r="FM128" s="13" t="s">
        <v>2729</v>
      </c>
      <c r="FN128" s="13"/>
      <c r="FO128" s="13"/>
      <c r="FP128" s="13" t="s">
        <v>8070</v>
      </c>
      <c r="FQ128" s="13"/>
      <c r="FR128" s="13"/>
      <c r="FS128" s="13" t="s">
        <v>950</v>
      </c>
      <c r="FT128" s="11" t="s">
        <v>8071</v>
      </c>
      <c r="FU128" s="13"/>
      <c r="FV128" s="13" t="s">
        <v>8072</v>
      </c>
      <c r="FW128" s="13"/>
      <c r="FX128" s="13" t="s">
        <v>77</v>
      </c>
      <c r="FY128" s="13" t="s">
        <v>8073</v>
      </c>
      <c r="FZ128" s="13" t="s">
        <v>8074</v>
      </c>
      <c r="GA128" s="13" t="s">
        <v>407</v>
      </c>
      <c r="GB128" s="13" t="s">
        <v>8075</v>
      </c>
      <c r="GC128" s="13"/>
      <c r="GD128" s="13"/>
      <c r="GE128" s="13"/>
      <c r="GF128" s="13"/>
      <c r="GG128" s="13" t="s">
        <v>8076</v>
      </c>
      <c r="GH128" s="13" t="s">
        <v>8077</v>
      </c>
      <c r="GI128" s="13"/>
      <c r="GJ128" s="13"/>
      <c r="GK128" s="13"/>
      <c r="GL128" s="13" t="s">
        <v>407</v>
      </c>
      <c r="GM128" s="13"/>
      <c r="GN128" s="13"/>
      <c r="GO128" s="13"/>
      <c r="GP128" s="13" t="s">
        <v>540</v>
      </c>
      <c r="GQ128" s="13" t="s">
        <v>8078</v>
      </c>
      <c r="GR128" s="13" t="s">
        <v>919</v>
      </c>
      <c r="GS128" s="13" t="s">
        <v>8079</v>
      </c>
      <c r="GT128" s="13"/>
      <c r="GU128" s="13"/>
      <c r="GV128" s="13"/>
      <c r="GW128" s="13"/>
      <c r="GX128" s="13"/>
      <c r="GY128" s="13"/>
      <c r="GZ128" s="13" t="s">
        <v>409</v>
      </c>
      <c r="HA128" s="13" t="s">
        <v>77</v>
      </c>
      <c r="HB128" s="13"/>
      <c r="HC128" s="13"/>
      <c r="HD128" s="13"/>
      <c r="HE128" s="13" t="s">
        <v>8080</v>
      </c>
      <c r="HF128" s="13"/>
      <c r="HG128" s="13"/>
      <c r="HH128" s="13" t="s">
        <v>1116</v>
      </c>
      <c r="HI128" s="13"/>
      <c r="HJ128" s="13"/>
      <c r="HK128" s="13"/>
      <c r="HL128" s="13"/>
      <c r="HM128" s="13" t="s">
        <v>1411</v>
      </c>
      <c r="HN128" s="13"/>
      <c r="HO128" s="13"/>
      <c r="HP128" s="13"/>
      <c r="HQ128" s="13"/>
      <c r="HS128" s="13" t="s">
        <v>78</v>
      </c>
      <c r="HT128" s="13"/>
      <c r="HU128" s="13"/>
      <c r="HV128" s="13" t="s">
        <v>984</v>
      </c>
      <c r="HW128" s="13" t="s">
        <v>412</v>
      </c>
      <c r="HX128" s="13"/>
      <c r="HY128" s="13"/>
      <c r="HZ128" s="13"/>
      <c r="IA128" s="13"/>
      <c r="IB128" s="13"/>
      <c r="IC128" s="13"/>
      <c r="ID128" s="13"/>
      <c r="IE128" s="13"/>
      <c r="IF128" s="13"/>
      <c r="IG128" s="13"/>
      <c r="IH128" s="13"/>
      <c r="II128" s="13"/>
      <c r="IJ128" s="13"/>
      <c r="IK128" s="13"/>
      <c r="IL128" s="13"/>
      <c r="IM128" s="13"/>
      <c r="IN128" s="13"/>
      <c r="IO128" s="13" t="s">
        <v>79</v>
      </c>
      <c r="IP128" s="13" t="s">
        <v>8081</v>
      </c>
      <c r="IQ128" s="13"/>
      <c r="IR128" s="13" t="s">
        <v>1212</v>
      </c>
      <c r="IS128" s="13"/>
      <c r="IT128" s="13" t="s">
        <v>1988</v>
      </c>
      <c r="IU128" s="13" t="s">
        <v>618</v>
      </c>
      <c r="IV128" s="13"/>
      <c r="IW128" s="13"/>
      <c r="IX128" s="13"/>
      <c r="IY128" s="13"/>
      <c r="IZ128" s="13"/>
      <c r="JA128" s="13"/>
      <c r="JB128" s="13" t="s">
        <v>612</v>
      </c>
      <c r="JC128" s="13"/>
      <c r="JD128" s="13"/>
      <c r="JE128" s="13"/>
      <c r="JF128" s="13" t="s">
        <v>1650</v>
      </c>
      <c r="JG128" s="13"/>
      <c r="JH128" s="13"/>
      <c r="JI128" s="13"/>
      <c r="JJ128" s="13" t="s">
        <v>3368</v>
      </c>
      <c r="JK128" s="13"/>
      <c r="JL128" s="13"/>
      <c r="JM128" s="13"/>
      <c r="JN128" s="13" t="s">
        <v>612</v>
      </c>
      <c r="JO128" s="13"/>
      <c r="JP128" s="13"/>
      <c r="JQ128" s="13"/>
      <c r="JR128" s="13" t="s">
        <v>8082</v>
      </c>
      <c r="JS128" s="13"/>
      <c r="JT128" s="13"/>
      <c r="JU128" s="13" t="s">
        <v>1650</v>
      </c>
      <c r="JV128" s="13"/>
      <c r="JW128" s="13"/>
      <c r="JX128" s="13"/>
      <c r="JY128" s="13"/>
      <c r="JZ128" s="11" t="s">
        <v>8083</v>
      </c>
      <c r="KA128" s="13"/>
      <c r="KB128" s="13"/>
      <c r="KC128" s="13"/>
      <c r="KD128" s="13"/>
      <c r="KE128" s="13"/>
      <c r="KF128" s="13"/>
      <c r="KG128" s="13"/>
      <c r="KH128" s="13"/>
      <c r="KI128" s="13"/>
      <c r="KJ128" s="13"/>
      <c r="KK128" s="13"/>
      <c r="KL128" s="13"/>
      <c r="KM128" s="13"/>
      <c r="KN128" s="13" t="s">
        <v>4867</v>
      </c>
      <c r="KO128" s="13"/>
      <c r="KP128" s="13"/>
      <c r="KQ128" s="13"/>
      <c r="KR128" s="13"/>
      <c r="KS128" s="13"/>
      <c r="KT128" s="13"/>
      <c r="KU128" s="13"/>
      <c r="KV128" s="13"/>
      <c r="KW128" s="13"/>
      <c r="KX128" s="13" t="s">
        <v>618</v>
      </c>
      <c r="KY128" s="13"/>
      <c r="KZ128" s="13"/>
      <c r="LA128" s="13"/>
      <c r="LB128" s="13" t="s">
        <v>8084</v>
      </c>
      <c r="LC128" s="13"/>
      <c r="LD128" s="13"/>
      <c r="LE128" s="13"/>
      <c r="LF128" s="13"/>
      <c r="LG128" s="13"/>
      <c r="LH128" s="13" t="s">
        <v>618</v>
      </c>
      <c r="LI128" s="13"/>
      <c r="LJ128" s="13"/>
      <c r="LK128" s="13" t="s">
        <v>3329</v>
      </c>
      <c r="LL128" s="13"/>
      <c r="LM128" s="13" t="s">
        <v>472</v>
      </c>
      <c r="LN128" s="13"/>
      <c r="LO128" s="13"/>
      <c r="LP128" s="13"/>
      <c r="LQ128" s="13" t="s">
        <v>413</v>
      </c>
      <c r="LR128" s="13"/>
      <c r="LS128" s="13"/>
      <c r="LT128" s="13" t="n">
        <f aca="false">5000</f>
        <v>5000</v>
      </c>
      <c r="LU128" s="13"/>
      <c r="LV128" s="13"/>
      <c r="LW128" s="13"/>
      <c r="LX128" s="13" t="s">
        <v>8085</v>
      </c>
      <c r="LY128" s="13"/>
      <c r="LZ128" s="13" t="s">
        <v>2044</v>
      </c>
      <c r="MA128" s="13" t="s">
        <v>679</v>
      </c>
      <c r="MB128" s="13" t="s">
        <v>8086</v>
      </c>
      <c r="MC128" s="13" t="s">
        <v>8087</v>
      </c>
      <c r="MD128" s="13"/>
      <c r="ME128" s="13"/>
      <c r="MF128" s="13" t="s">
        <v>2925</v>
      </c>
      <c r="MH128" s="13"/>
      <c r="MI128" s="13"/>
      <c r="MJ128" s="13"/>
      <c r="MK128" s="13"/>
      <c r="ML128" s="13"/>
      <c r="MM128" s="13"/>
      <c r="MN128" s="13" t="s">
        <v>8088</v>
      </c>
      <c r="MO128" s="13"/>
      <c r="MP128" s="13"/>
      <c r="MQ128" s="13"/>
      <c r="MR128" s="13" t="s">
        <v>466</v>
      </c>
      <c r="MS128" s="13"/>
      <c r="MT128" s="13"/>
      <c r="MU128" s="13"/>
      <c r="MV128" s="13"/>
      <c r="MW128" s="13"/>
      <c r="MX128" s="13"/>
      <c r="MY128" s="13" t="s">
        <v>4903</v>
      </c>
      <c r="MZ128" s="13" t="s">
        <v>858</v>
      </c>
      <c r="NA128" s="13" t="s">
        <v>858</v>
      </c>
      <c r="NB128" s="13"/>
      <c r="NC128" s="13" t="s">
        <v>2151</v>
      </c>
      <c r="ND128" s="13"/>
      <c r="NE128" s="13" t="s">
        <v>8089</v>
      </c>
      <c r="NF128" s="13" t="s">
        <v>468</v>
      </c>
      <c r="NG128" s="13"/>
      <c r="NH128" s="13"/>
      <c r="NI128" s="11" t="s">
        <v>8090</v>
      </c>
      <c r="NJ128" s="13" t="s">
        <v>407</v>
      </c>
      <c r="NK128" s="13"/>
      <c r="NL128" s="13"/>
      <c r="NM128" s="13"/>
      <c r="NN128" s="13"/>
      <c r="NO128" s="13"/>
      <c r="NP128" s="13" t="s">
        <v>408</v>
      </c>
      <c r="NQ128" s="13"/>
      <c r="NR128" s="13"/>
      <c r="NS128" s="13"/>
      <c r="NT128" s="13"/>
      <c r="NU128" s="13"/>
      <c r="NV128" s="13" t="s">
        <v>807</v>
      </c>
      <c r="NW128" s="13"/>
      <c r="NX128" s="13" t="s">
        <v>472</v>
      </c>
      <c r="NY128" s="13" t="s">
        <v>428</v>
      </c>
      <c r="NZ128" s="13" t="s">
        <v>713</v>
      </c>
      <c r="OA128" s="13"/>
      <c r="OB128" s="13"/>
      <c r="OC128" s="13"/>
      <c r="OD128" s="13" t="s">
        <v>2047</v>
      </c>
      <c r="OE128" s="13"/>
      <c r="OF128" s="13" t="s">
        <v>8091</v>
      </c>
      <c r="OG128" s="13"/>
      <c r="OH128" s="13"/>
      <c r="OJ128" s="13" t="s">
        <v>8092</v>
      </c>
      <c r="OK128" s="13"/>
      <c r="OL128" s="13"/>
      <c r="OM128" s="13"/>
    </row>
    <row r="129" customFormat="false" ht="14.25" hidden="false" customHeight="true" outlineLevel="0" collapsed="false">
      <c r="A129" s="11" t="s">
        <v>8093</v>
      </c>
      <c r="B129" s="13" t="s">
        <v>360</v>
      </c>
      <c r="C129" s="13" t="s">
        <v>8094</v>
      </c>
      <c r="D129" s="13"/>
      <c r="E129" s="13" t="s">
        <v>8095</v>
      </c>
      <c r="F129" s="11" t="s">
        <v>8096</v>
      </c>
      <c r="G129" s="13"/>
      <c r="H129" s="13" t="s">
        <v>8097</v>
      </c>
      <c r="I129" s="13" t="s">
        <v>454</v>
      </c>
      <c r="J129" s="13" t="s">
        <v>8098</v>
      </c>
      <c r="K129" s="13"/>
      <c r="L129" s="13"/>
      <c r="M129" s="13"/>
      <c r="N129" s="13"/>
      <c r="O129" s="13"/>
      <c r="P129" s="13"/>
      <c r="R129" s="13"/>
      <c r="S129" s="13"/>
      <c r="T129" s="13" t="s">
        <v>371</v>
      </c>
      <c r="U129" s="13"/>
      <c r="V129" s="13"/>
      <c r="W129" s="13"/>
      <c r="X129" s="13"/>
      <c r="Y129" s="13"/>
      <c r="Z129" s="13"/>
      <c r="AA129" s="13"/>
      <c r="AB129" s="13"/>
      <c r="AC129" s="13"/>
      <c r="AD129" s="13"/>
      <c r="AE129" s="13" t="s">
        <v>8099</v>
      </c>
      <c r="AF129" s="11" t="s">
        <v>8100</v>
      </c>
      <c r="AG129" s="11" t="s">
        <v>8101</v>
      </c>
      <c r="AH129" s="13"/>
      <c r="AI129" s="11" t="s">
        <v>8102</v>
      </c>
      <c r="AJ129" s="13" t="s">
        <v>376</v>
      </c>
      <c r="AK129" s="13" t="s">
        <v>437</v>
      </c>
      <c r="AL129" s="13" t="s">
        <v>1634</v>
      </c>
      <c r="AM129" s="11" t="s">
        <v>8103</v>
      </c>
      <c r="AN129" s="13" t="s">
        <v>8104</v>
      </c>
      <c r="AO129" s="13" t="s">
        <v>8105</v>
      </c>
      <c r="AP129" s="13"/>
      <c r="AQ129" s="11" t="s">
        <v>8106</v>
      </c>
      <c r="AR129" s="13"/>
      <c r="AS129" s="13"/>
      <c r="AT129" s="13"/>
      <c r="AU129" s="13"/>
      <c r="AV129" s="13"/>
      <c r="AW129" s="13"/>
      <c r="AX129" s="13"/>
      <c r="AY129" s="13" t="s">
        <v>437</v>
      </c>
      <c r="AZ129" s="13" t="s">
        <v>8107</v>
      </c>
      <c r="BA129" s="13"/>
      <c r="BB129" s="13" t="s">
        <v>3075</v>
      </c>
      <c r="BD129" s="13"/>
      <c r="BE129" s="13"/>
      <c r="BF129" s="13"/>
      <c r="BG129" s="13" t="s">
        <v>8108</v>
      </c>
      <c r="BH129" s="13" t="s">
        <v>1529</v>
      </c>
      <c r="BI129" s="13"/>
      <c r="BJ129" s="13"/>
      <c r="BK129" s="13"/>
      <c r="BL129" s="13"/>
      <c r="BM129" s="13"/>
      <c r="BN129" s="13"/>
      <c r="BO129" s="13" t="s">
        <v>472</v>
      </c>
      <c r="BP129" s="13"/>
      <c r="BQ129" s="13" t="s">
        <v>360</v>
      </c>
      <c r="BR129" s="13" t="s">
        <v>360</v>
      </c>
      <c r="BS129" s="13"/>
      <c r="BT129" s="13"/>
      <c r="BU129" s="13" t="s">
        <v>360</v>
      </c>
      <c r="BV129" s="13" t="s">
        <v>360</v>
      </c>
      <c r="BW129" s="13" t="s">
        <v>360</v>
      </c>
      <c r="BX129" s="13"/>
      <c r="BY129" s="13"/>
      <c r="BZ129" s="13"/>
      <c r="CA129" s="13"/>
      <c r="CB129" s="13" t="s">
        <v>4274</v>
      </c>
      <c r="CC129" s="13"/>
      <c r="CD129" s="13"/>
      <c r="CE129" s="13" t="s">
        <v>1008</v>
      </c>
      <c r="CF129" s="13" t="s">
        <v>77</v>
      </c>
      <c r="CG129" s="13"/>
      <c r="CH129" s="13"/>
      <c r="CI129" s="13"/>
      <c r="CJ129" s="13"/>
      <c r="CK129" s="13"/>
      <c r="CL129" s="13"/>
      <c r="CM129" s="13"/>
      <c r="CN129" s="13"/>
      <c r="CO129" s="13"/>
      <c r="CP129" s="13"/>
      <c r="CQ129" s="13"/>
      <c r="CR129" s="13"/>
      <c r="CS129" s="11" t="s">
        <v>8109</v>
      </c>
      <c r="CT129" s="13"/>
      <c r="CU129" s="13" t="s">
        <v>8110</v>
      </c>
      <c r="CV129" s="13"/>
      <c r="CW129" s="13"/>
      <c r="CY129" s="13" t="s">
        <v>8111</v>
      </c>
      <c r="CZ129" s="13"/>
      <c r="DA129" s="13"/>
      <c r="DB129" s="13"/>
      <c r="DC129" s="13"/>
      <c r="DD129" s="13"/>
      <c r="DE129" s="13"/>
      <c r="DF129" s="13"/>
      <c r="DG129" s="13"/>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t="n">
        <f aca="false">3</f>
        <v>3</v>
      </c>
      <c r="EL129" s="13"/>
      <c r="EM129" s="13" t="s">
        <v>3159</v>
      </c>
      <c r="EN129" s="13" t="s">
        <v>744</v>
      </c>
      <c r="EO129" s="13"/>
      <c r="EP129" s="13"/>
      <c r="EQ129" s="13"/>
      <c r="ER129" s="13"/>
      <c r="ES129" s="11" t="s">
        <v>8112</v>
      </c>
      <c r="ET129" s="13" t="s">
        <v>1142</v>
      </c>
      <c r="EU129" s="13" t="s">
        <v>458</v>
      </c>
      <c r="EV129" s="13"/>
      <c r="EW129" s="13"/>
      <c r="EX129" s="13"/>
      <c r="EY129" s="13"/>
      <c r="EZ129" s="13"/>
      <c r="FA129" s="13"/>
      <c r="FB129" s="13"/>
      <c r="FC129" s="13"/>
      <c r="FD129" s="13"/>
      <c r="FE129" s="13"/>
      <c r="FF129" s="13" t="s">
        <v>112</v>
      </c>
      <c r="FG129" s="13"/>
      <c r="FH129" s="13" t="s">
        <v>403</v>
      </c>
      <c r="FJ129" s="13"/>
      <c r="FK129" s="13"/>
      <c r="FL129" s="13"/>
      <c r="FM129" s="13"/>
      <c r="FN129" s="13"/>
      <c r="FO129" s="11" t="s">
        <v>8113</v>
      </c>
      <c r="FP129" s="13" t="s">
        <v>3237</v>
      </c>
      <c r="FQ129" s="13"/>
      <c r="FR129" s="13"/>
      <c r="FS129" s="13"/>
      <c r="FT129" s="13" t="n">
        <f aca="false">17372</f>
        <v>17372</v>
      </c>
      <c r="FU129" s="13"/>
      <c r="FV129" s="13"/>
      <c r="FW129" s="13"/>
      <c r="FX129" s="13" t="s">
        <v>77</v>
      </c>
      <c r="FY129" s="13" t="s">
        <v>8114</v>
      </c>
      <c r="FZ129" s="13" t="s">
        <v>1298</v>
      </c>
      <c r="GA129" s="13" t="s">
        <v>908</v>
      </c>
      <c r="GB129" s="13"/>
      <c r="GC129" s="13"/>
      <c r="GD129" s="13"/>
      <c r="GE129" s="13"/>
      <c r="GF129" s="13"/>
      <c r="GG129" s="13"/>
      <c r="GH129" s="13"/>
      <c r="GI129" s="13"/>
      <c r="GJ129" s="13"/>
      <c r="GK129" s="13"/>
      <c r="GL129" s="13" t="s">
        <v>407</v>
      </c>
      <c r="GM129" s="13" t="s">
        <v>2955</v>
      </c>
      <c r="GN129" s="13"/>
      <c r="GO129" s="13"/>
      <c r="GP129" s="13" t="s">
        <v>408</v>
      </c>
      <c r="GQ129" s="11" t="s">
        <v>8115</v>
      </c>
      <c r="GR129" s="13"/>
      <c r="GS129" s="13" t="s">
        <v>618</v>
      </c>
      <c r="GT129" s="13" t="s">
        <v>1411</v>
      </c>
      <c r="GU129" s="13"/>
      <c r="GV129" s="13" t="s">
        <v>553</v>
      </c>
      <c r="GW129" s="11" t="s">
        <v>8116</v>
      </c>
      <c r="GX129" s="13"/>
      <c r="GY129" s="13"/>
      <c r="GZ129" s="13" t="s">
        <v>409</v>
      </c>
      <c r="HA129" s="11" t="s">
        <v>8117</v>
      </c>
      <c r="HB129" s="13"/>
      <c r="HC129" s="13"/>
      <c r="HD129" s="13"/>
      <c r="HE129" s="13" t="s">
        <v>518</v>
      </c>
      <c r="HF129" s="13" t="s">
        <v>1188</v>
      </c>
      <c r="HG129" s="13"/>
      <c r="HH129" s="13" t="s">
        <v>406</v>
      </c>
      <c r="HI129" s="13" t="s">
        <v>4169</v>
      </c>
      <c r="HJ129" s="13"/>
      <c r="HK129" s="13"/>
      <c r="HL129" s="13" t="s">
        <v>997</v>
      </c>
      <c r="HM129" s="13"/>
      <c r="HN129" s="13"/>
      <c r="HO129" s="13"/>
      <c r="HP129" s="13"/>
      <c r="HQ129" s="13" t="s">
        <v>4459</v>
      </c>
      <c r="HS129" s="13"/>
      <c r="HT129" s="13"/>
      <c r="HU129" s="13"/>
      <c r="HV129" s="13"/>
      <c r="HW129" s="13" t="s">
        <v>412</v>
      </c>
      <c r="HX129" s="13"/>
      <c r="HY129" s="13"/>
      <c r="HZ129" s="13"/>
      <c r="IA129" s="13"/>
      <c r="IB129" s="13"/>
      <c r="IC129" s="13"/>
      <c r="ID129" s="13"/>
      <c r="IE129" s="13"/>
      <c r="IF129" s="13"/>
      <c r="IG129" s="13"/>
      <c r="IH129" s="13"/>
      <c r="II129" s="13"/>
      <c r="IJ129" s="13"/>
      <c r="IK129" s="13"/>
      <c r="IL129" s="13"/>
      <c r="IM129" s="13"/>
      <c r="IN129" s="13"/>
      <c r="IO129" s="13" t="s">
        <v>79</v>
      </c>
      <c r="IP129" s="13"/>
      <c r="IQ129" s="13"/>
      <c r="IR129" s="13"/>
      <c r="IS129" s="13"/>
      <c r="IT129" s="13" t="s">
        <v>74</v>
      </c>
      <c r="IU129" s="13"/>
      <c r="IV129" s="13"/>
      <c r="IW129" s="13"/>
      <c r="IX129" s="13" t="s">
        <v>807</v>
      </c>
      <c r="IY129" s="13" t="s">
        <v>458</v>
      </c>
      <c r="IZ129" s="13" t="s">
        <v>919</v>
      </c>
      <c r="JA129" s="13" t="s">
        <v>8118</v>
      </c>
      <c r="JB129" s="13" t="s">
        <v>618</v>
      </c>
      <c r="JC129" s="13" t="s">
        <v>8119</v>
      </c>
      <c r="JD129" s="13"/>
      <c r="JE129" s="13"/>
      <c r="JF129" s="13"/>
      <c r="JG129" s="13" t="s">
        <v>612</v>
      </c>
      <c r="JH129" s="13"/>
      <c r="JI129" s="13"/>
      <c r="JJ129" s="13" t="s">
        <v>2729</v>
      </c>
      <c r="JK129" s="13"/>
      <c r="JL129" s="13" t="s">
        <v>8120</v>
      </c>
      <c r="JM129" s="13"/>
      <c r="JN129" s="13"/>
      <c r="JO129" s="13" t="s">
        <v>2151</v>
      </c>
      <c r="JP129" s="13"/>
      <c r="JQ129" s="13" t="s">
        <v>8121</v>
      </c>
      <c r="JR129" s="13"/>
      <c r="JS129" s="13" t="n">
        <f aca="false">91</f>
        <v>91</v>
      </c>
      <c r="JT129" s="13"/>
      <c r="JU129" s="13"/>
      <c r="JV129" s="13"/>
      <c r="JW129" s="13"/>
      <c r="JX129" s="13"/>
      <c r="JY129" s="13" t="s">
        <v>636</v>
      </c>
      <c r="JZ129" s="13" t="s">
        <v>78</v>
      </c>
      <c r="KA129" s="13"/>
      <c r="KB129" s="13"/>
      <c r="KC129" s="13"/>
      <c r="KD129" s="13"/>
      <c r="KE129" s="13"/>
      <c r="KF129" s="13" t="s">
        <v>1872</v>
      </c>
      <c r="KG129" s="13"/>
      <c r="KH129" s="13" t="s">
        <v>2855</v>
      </c>
      <c r="KI129" s="13"/>
      <c r="KJ129" s="13"/>
      <c r="KK129" s="13"/>
      <c r="KL129" s="13"/>
      <c r="KM129" s="13"/>
      <c r="KN129" s="13"/>
      <c r="KO129" s="13"/>
      <c r="KP129" s="13"/>
      <c r="KQ129" s="13"/>
      <c r="KR129" s="13"/>
      <c r="KS129" s="13"/>
      <c r="KT129" s="13" t="s">
        <v>553</v>
      </c>
      <c r="KU129" s="13"/>
      <c r="KV129" s="13"/>
      <c r="KW129" s="13"/>
      <c r="KX129" s="13"/>
      <c r="KY129" s="13"/>
      <c r="KZ129" s="13"/>
      <c r="LA129" s="13"/>
      <c r="LB129" s="13"/>
      <c r="LC129" s="13"/>
      <c r="LD129" s="13"/>
      <c r="LE129" s="13"/>
      <c r="LF129" s="13"/>
      <c r="LG129" s="13"/>
      <c r="LH129" s="13" t="s">
        <v>636</v>
      </c>
      <c r="LI129" s="13"/>
      <c r="LJ129" s="13"/>
      <c r="LK129" s="13"/>
      <c r="LL129" s="13"/>
      <c r="LM129" s="13" t="s">
        <v>4274</v>
      </c>
      <c r="LN129" s="13"/>
      <c r="LO129" s="13"/>
      <c r="LP129" s="13"/>
      <c r="LQ129" s="13"/>
      <c r="LR129" s="13" t="s">
        <v>8122</v>
      </c>
      <c r="LS129" s="13"/>
      <c r="LT129" s="13"/>
      <c r="LU129" s="13"/>
      <c r="LV129" s="13"/>
      <c r="LW129" s="13"/>
      <c r="LX129" s="13"/>
      <c r="LY129" s="13"/>
      <c r="LZ129" s="13" t="s">
        <v>2044</v>
      </c>
      <c r="MA129" s="13" t="s">
        <v>8123</v>
      </c>
      <c r="MB129" s="13" t="s">
        <v>1447</v>
      </c>
      <c r="MC129" s="13"/>
      <c r="MD129" s="13"/>
      <c r="ME129" s="13"/>
      <c r="MF129" s="13" t="s">
        <v>709</v>
      </c>
      <c r="MH129" s="13"/>
      <c r="MI129" s="13"/>
      <c r="MJ129" s="13"/>
      <c r="MK129" s="13"/>
      <c r="ML129" s="13"/>
      <c r="MM129" s="13"/>
      <c r="MN129" s="13"/>
      <c r="MO129" s="13"/>
      <c r="MP129" s="13"/>
      <c r="MQ129" s="13"/>
      <c r="MR129" s="11" t="s">
        <v>8124</v>
      </c>
      <c r="MS129" s="13"/>
      <c r="MT129" s="13"/>
      <c r="MU129" s="13"/>
      <c r="MV129" s="13"/>
      <c r="MW129" s="13"/>
      <c r="MX129" s="13"/>
      <c r="MY129" s="13" t="s">
        <v>447</v>
      </c>
      <c r="MZ129" s="13" t="s">
        <v>63</v>
      </c>
      <c r="NA129" s="13" t="s">
        <v>807</v>
      </c>
      <c r="NB129" s="13"/>
      <c r="NC129" s="13" t="s">
        <v>8125</v>
      </c>
      <c r="ND129" s="13"/>
      <c r="NE129" s="13"/>
      <c r="NF129" s="13"/>
      <c r="NG129" s="13"/>
      <c r="NH129" s="13"/>
      <c r="NI129" s="11" t="s">
        <v>8126</v>
      </c>
      <c r="NJ129" s="13" t="s">
        <v>407</v>
      </c>
      <c r="NK129" s="13"/>
      <c r="NL129" s="13"/>
      <c r="NM129" s="13"/>
      <c r="NN129" s="13"/>
      <c r="NO129" s="13"/>
      <c r="NP129" s="13" t="s">
        <v>408</v>
      </c>
      <c r="NQ129" s="13"/>
      <c r="NR129" s="13"/>
      <c r="NS129" s="13"/>
      <c r="NT129" s="13"/>
      <c r="NU129" s="13"/>
      <c r="NV129" s="13"/>
      <c r="NW129" s="13"/>
      <c r="NX129" s="13" t="s">
        <v>472</v>
      </c>
      <c r="NY129" s="13" t="s">
        <v>428</v>
      </c>
      <c r="NZ129" s="13" t="s">
        <v>429</v>
      </c>
      <c r="OA129" s="12" t="s">
        <v>8127</v>
      </c>
      <c r="OB129" s="13" t="s">
        <v>1539</v>
      </c>
      <c r="OC129" s="13" t="s">
        <v>8128</v>
      </c>
      <c r="OD129" s="13" t="s">
        <v>553</v>
      </c>
      <c r="OE129" s="13" t="s">
        <v>447</v>
      </c>
      <c r="OF129" s="13" t="s">
        <v>4781</v>
      </c>
      <c r="OG129" s="13"/>
      <c r="OH129" s="13" t="s">
        <v>2006</v>
      </c>
      <c r="OJ129" s="13" t="s">
        <v>8129</v>
      </c>
      <c r="OK129" s="13" t="s">
        <v>472</v>
      </c>
      <c r="OL129" s="13"/>
      <c r="OM129" s="13" t="s">
        <v>472</v>
      </c>
    </row>
    <row r="130" customFormat="false" ht="14.25" hidden="false" customHeight="true" outlineLevel="0" collapsed="false">
      <c r="A130" s="11" t="s">
        <v>8130</v>
      </c>
      <c r="B130" s="13" t="s">
        <v>360</v>
      </c>
      <c r="C130" s="13" t="s">
        <v>8131</v>
      </c>
      <c r="D130" s="11" t="s">
        <v>8132</v>
      </c>
      <c r="E130" s="13" t="s">
        <v>8133</v>
      </c>
      <c r="F130" s="13" t="s">
        <v>8134</v>
      </c>
      <c r="G130" s="13" t="s">
        <v>6059</v>
      </c>
      <c r="H130" s="13" t="s">
        <v>8135</v>
      </c>
      <c r="I130" s="13" t="s">
        <v>8136</v>
      </c>
      <c r="J130" s="13" t="s">
        <v>8137</v>
      </c>
      <c r="K130" s="13"/>
      <c r="L130" s="13"/>
      <c r="M130" s="13"/>
      <c r="N130" s="13"/>
      <c r="O130" s="13"/>
      <c r="P130" s="13"/>
      <c r="R130" s="13" t="s">
        <v>77</v>
      </c>
      <c r="S130" s="13"/>
      <c r="T130" s="13" t="s">
        <v>371</v>
      </c>
      <c r="U130" s="13"/>
      <c r="V130" s="13"/>
      <c r="W130" s="13"/>
      <c r="X130" s="13"/>
      <c r="Y130" s="13"/>
      <c r="Z130" s="13" t="s">
        <v>370</v>
      </c>
      <c r="AA130" s="13"/>
      <c r="AB130" s="13"/>
      <c r="AC130" s="13"/>
      <c r="AD130" s="13"/>
      <c r="AE130" s="11" t="s">
        <v>372</v>
      </c>
      <c r="AF130" s="11" t="s">
        <v>8138</v>
      </c>
      <c r="AG130" s="11" t="s">
        <v>1565</v>
      </c>
      <c r="AH130" s="13"/>
      <c r="AI130" s="13" t="s">
        <v>375</v>
      </c>
      <c r="AJ130" s="13" t="s">
        <v>376</v>
      </c>
      <c r="AK130" s="13" t="s">
        <v>377</v>
      </c>
      <c r="AL130" s="13" t="s">
        <v>788</v>
      </c>
      <c r="AM130" s="11" t="s">
        <v>8139</v>
      </c>
      <c r="AN130" s="13"/>
      <c r="AO130" s="13"/>
      <c r="AP130" s="13"/>
      <c r="AQ130" s="13"/>
      <c r="AR130" s="13"/>
      <c r="AS130" s="13" t="s">
        <v>8140</v>
      </c>
      <c r="AT130" s="11" t="s">
        <v>8141</v>
      </c>
      <c r="AU130" s="11" t="s">
        <v>8142</v>
      </c>
      <c r="AV130" s="13"/>
      <c r="AW130" s="13" t="s">
        <v>8143</v>
      </c>
      <c r="AX130" s="13"/>
      <c r="AY130" s="13" t="s">
        <v>437</v>
      </c>
      <c r="AZ130" s="13" t="s">
        <v>8144</v>
      </c>
      <c r="BA130" s="13" t="s">
        <v>8145</v>
      </c>
      <c r="BB130" s="13" t="s">
        <v>4013</v>
      </c>
      <c r="BD130" s="13"/>
      <c r="BE130" s="13"/>
      <c r="BF130" s="13"/>
      <c r="BG130" s="11" t="s">
        <v>8146</v>
      </c>
      <c r="BH130" s="11" t="s">
        <v>8147</v>
      </c>
      <c r="BI130" s="13"/>
      <c r="BJ130" s="13"/>
      <c r="BK130" s="13" t="s">
        <v>531</v>
      </c>
      <c r="BL130" s="13"/>
      <c r="BM130" s="13"/>
      <c r="BN130" s="13"/>
      <c r="BO130" s="13"/>
      <c r="BP130" s="13"/>
      <c r="BQ130" s="13" t="s">
        <v>360</v>
      </c>
      <c r="BR130" s="13" t="s">
        <v>360</v>
      </c>
      <c r="BS130" s="13"/>
      <c r="BT130" s="13"/>
      <c r="BU130" s="13" t="s">
        <v>360</v>
      </c>
      <c r="BV130" s="13" t="s">
        <v>8148</v>
      </c>
      <c r="BW130" s="13" t="s">
        <v>8149</v>
      </c>
      <c r="BX130" s="13"/>
      <c r="BY130" s="13" t="s">
        <v>4365</v>
      </c>
      <c r="BZ130" s="13"/>
      <c r="CA130" s="13"/>
      <c r="CB130" s="13"/>
      <c r="CC130" s="13"/>
      <c r="CD130" s="13" t="s">
        <v>472</v>
      </c>
      <c r="CE130" s="13" t="s">
        <v>8150</v>
      </c>
      <c r="CF130" s="13" t="s">
        <v>77</v>
      </c>
      <c r="CG130" s="13"/>
      <c r="CH130" s="13"/>
      <c r="CI130" s="13"/>
      <c r="CJ130" s="13"/>
      <c r="CK130" s="13"/>
      <c r="CL130" s="13"/>
      <c r="CM130" s="13" t="s">
        <v>8151</v>
      </c>
      <c r="CN130" s="13" t="s">
        <v>545</v>
      </c>
      <c r="CO130" s="13" t="s">
        <v>2335</v>
      </c>
      <c r="CP130" s="13"/>
      <c r="CQ130" s="13"/>
      <c r="CR130" s="13"/>
      <c r="CS130" s="11" t="s">
        <v>8152</v>
      </c>
      <c r="CT130" s="13"/>
      <c r="CU130" s="13"/>
      <c r="CV130" s="13"/>
      <c r="CW130" s="13"/>
      <c r="CY130" s="13" t="s">
        <v>8153</v>
      </c>
      <c r="CZ130" s="13"/>
      <c r="DA130" s="13"/>
      <c r="DB130" s="11" t="s">
        <v>8154</v>
      </c>
      <c r="DC130" s="13"/>
      <c r="DD130" s="13" t="s">
        <v>8155</v>
      </c>
      <c r="DE130" s="13" t="s">
        <v>8156</v>
      </c>
      <c r="DF130" s="13"/>
      <c r="DG130" s="13"/>
      <c r="DH130" s="13"/>
      <c r="DI130" s="13" t="s">
        <v>3820</v>
      </c>
      <c r="DJ130" s="13"/>
      <c r="DK130" s="13"/>
      <c r="DL130" s="13"/>
      <c r="DM130" s="13"/>
      <c r="DN130" s="13"/>
      <c r="DO130" s="13"/>
      <c r="DP130" s="13" t="s">
        <v>8157</v>
      </c>
      <c r="DQ130" s="13" t="s">
        <v>1891</v>
      </c>
      <c r="DR130" s="13" t="s">
        <v>1935</v>
      </c>
      <c r="DS130" s="13"/>
      <c r="DT130" s="13"/>
      <c r="DU130" s="13"/>
      <c r="DV130" s="13"/>
      <c r="DW130" s="13"/>
      <c r="DX130" s="13"/>
      <c r="DY130" s="13"/>
      <c r="DZ130" s="13"/>
      <c r="EA130" s="13"/>
      <c r="EB130" s="13"/>
      <c r="EC130" s="13"/>
      <c r="ED130" s="13"/>
      <c r="EE130" s="13" t="s">
        <v>8158</v>
      </c>
      <c r="EF130" s="13"/>
      <c r="EG130" s="13"/>
      <c r="EH130" s="13" t="s">
        <v>8159</v>
      </c>
      <c r="EI130" s="13"/>
      <c r="EJ130" s="13"/>
      <c r="EK130" s="13"/>
      <c r="EL130" s="13" t="s">
        <v>578</v>
      </c>
      <c r="EM130" s="13" t="s">
        <v>1248</v>
      </c>
      <c r="EN130" s="13" t="s">
        <v>400</v>
      </c>
      <c r="EO130" s="13" t="s">
        <v>8160</v>
      </c>
      <c r="EP130" s="13"/>
      <c r="EQ130" s="13"/>
      <c r="ER130" s="13"/>
      <c r="ES130" s="11" t="s">
        <v>8161</v>
      </c>
      <c r="ET130" s="13"/>
      <c r="EU130" s="13"/>
      <c r="EV130" s="13"/>
      <c r="EW130" s="13"/>
      <c r="EX130" s="13"/>
      <c r="EY130" s="13"/>
      <c r="EZ130" s="13"/>
      <c r="FA130" s="13"/>
      <c r="FB130" s="13"/>
      <c r="FC130" s="13"/>
      <c r="FD130" s="13"/>
      <c r="FE130" s="13"/>
      <c r="FF130" s="11" t="s">
        <v>8162</v>
      </c>
      <c r="FG130" s="13"/>
      <c r="FH130" s="13" t="s">
        <v>403</v>
      </c>
      <c r="FJ130" s="13" t="s">
        <v>8163</v>
      </c>
      <c r="FK130" s="13"/>
      <c r="FL130" s="13" t="s">
        <v>1995</v>
      </c>
      <c r="FM130" s="13" t="s">
        <v>4941</v>
      </c>
      <c r="FN130" s="13"/>
      <c r="FO130" s="13" t="s">
        <v>8164</v>
      </c>
      <c r="FP130" s="13"/>
      <c r="FQ130" s="13" t="s">
        <v>4354</v>
      </c>
      <c r="FR130" s="13" t="s">
        <v>472</v>
      </c>
      <c r="FS130" s="13" t="s">
        <v>950</v>
      </c>
      <c r="FT130" s="13" t="s">
        <v>612</v>
      </c>
      <c r="FU130" s="13"/>
      <c r="FV130" s="13"/>
      <c r="FW130" s="13"/>
      <c r="FX130" s="11" t="s">
        <v>8165</v>
      </c>
      <c r="FY130" s="13" t="s">
        <v>858</v>
      </c>
      <c r="FZ130" s="13" t="s">
        <v>8166</v>
      </c>
      <c r="GA130" s="13" t="s">
        <v>407</v>
      </c>
      <c r="GB130" s="13"/>
      <c r="GC130" s="13"/>
      <c r="GD130" s="13"/>
      <c r="GE130" s="13"/>
      <c r="GF130" s="13"/>
      <c r="GG130" s="13" t="s">
        <v>989</v>
      </c>
      <c r="GH130" s="13"/>
      <c r="GI130" s="13"/>
      <c r="GJ130" s="13"/>
      <c r="GK130" s="13" t="s">
        <v>4483</v>
      </c>
      <c r="GL130" s="13" t="s">
        <v>407</v>
      </c>
      <c r="GM130" s="13"/>
      <c r="GN130" s="13"/>
      <c r="GO130" s="13"/>
      <c r="GP130" s="13" t="s">
        <v>540</v>
      </c>
      <c r="GQ130" s="13" t="s">
        <v>612</v>
      </c>
      <c r="GR130" s="13"/>
      <c r="GS130" s="13" t="s">
        <v>2603</v>
      </c>
      <c r="GT130" s="13"/>
      <c r="GU130" s="13"/>
      <c r="GV130" s="13"/>
      <c r="GW130" s="13" t="s">
        <v>801</v>
      </c>
      <c r="GX130" s="13" t="s">
        <v>553</v>
      </c>
      <c r="GY130" s="13"/>
      <c r="GZ130" s="11" t="s">
        <v>8167</v>
      </c>
      <c r="HA130" s="13" t="s">
        <v>8168</v>
      </c>
      <c r="HB130" s="13"/>
      <c r="HC130" s="13" t="s">
        <v>984</v>
      </c>
      <c r="HD130" s="13"/>
      <c r="HE130" s="13" t="s">
        <v>2861</v>
      </c>
      <c r="HF130" s="13" t="s">
        <v>1465</v>
      </c>
      <c r="HG130" s="13" t="s">
        <v>8169</v>
      </c>
      <c r="HH130" s="13" t="s">
        <v>408</v>
      </c>
      <c r="HI130" s="13"/>
      <c r="HJ130" s="13" t="s">
        <v>716</v>
      </c>
      <c r="HK130" s="13"/>
      <c r="HL130" s="13"/>
      <c r="HM130" s="13"/>
      <c r="HN130" s="13" t="s">
        <v>2048</v>
      </c>
      <c r="HO130" s="13"/>
      <c r="HP130" s="13"/>
      <c r="HQ130" s="13"/>
      <c r="HS130" s="13" t="s">
        <v>508</v>
      </c>
      <c r="HT130" s="13"/>
      <c r="HU130" s="13" t="s">
        <v>8170</v>
      </c>
      <c r="HV130" s="13" t="s">
        <v>7444</v>
      </c>
      <c r="HW130" s="13" t="s">
        <v>8171</v>
      </c>
      <c r="HX130" s="13" t="s">
        <v>8172</v>
      </c>
      <c r="HY130" s="13"/>
      <c r="HZ130" s="13"/>
      <c r="IA130" s="13" t="s">
        <v>1298</v>
      </c>
      <c r="IB130" s="13"/>
      <c r="IC130" s="13"/>
      <c r="ID130" s="13"/>
      <c r="IE130" s="13" t="s">
        <v>8173</v>
      </c>
      <c r="IF130" s="13"/>
      <c r="IG130" s="13"/>
      <c r="IH130" s="13"/>
      <c r="II130" s="13"/>
      <c r="IJ130" s="13" t="s">
        <v>618</v>
      </c>
      <c r="IK130" s="13"/>
      <c r="IL130" s="13" t="s">
        <v>468</v>
      </c>
      <c r="IM130" s="13" t="s">
        <v>1411</v>
      </c>
      <c r="IN130" s="13" t="s">
        <v>984</v>
      </c>
      <c r="IO130" s="13" t="s">
        <v>79</v>
      </c>
      <c r="IP130" s="13"/>
      <c r="IQ130" s="13"/>
      <c r="IR130" s="13" t="s">
        <v>2861</v>
      </c>
      <c r="IS130" s="13"/>
      <c r="IT130" s="13"/>
      <c r="IU130" s="13" t="s">
        <v>413</v>
      </c>
      <c r="IV130" s="13"/>
      <c r="IW130" s="13" t="s">
        <v>8174</v>
      </c>
      <c r="IX130" s="13" t="s">
        <v>713</v>
      </c>
      <c r="IY130" s="13"/>
      <c r="IZ130" s="13" t="s">
        <v>546</v>
      </c>
      <c r="JA130" s="13"/>
      <c r="JB130" s="13"/>
      <c r="JC130" s="13" t="s">
        <v>2009</v>
      </c>
      <c r="JD130" s="13"/>
      <c r="JE130" s="13"/>
      <c r="JF130" s="13"/>
      <c r="JG130" s="13"/>
      <c r="JH130" s="13" t="s">
        <v>989</v>
      </c>
      <c r="JI130" s="13"/>
      <c r="JJ130" s="13"/>
      <c r="JK130" s="13"/>
      <c r="JL130" s="13"/>
      <c r="JM130" s="13"/>
      <c r="JN130" s="13" t="s">
        <v>8175</v>
      </c>
      <c r="JO130" s="13"/>
      <c r="JP130" s="13"/>
      <c r="JQ130" s="13" t="s">
        <v>997</v>
      </c>
      <c r="JR130" s="13"/>
      <c r="JS130" s="13" t="s">
        <v>4921</v>
      </c>
      <c r="JT130" s="13"/>
      <c r="JU130" s="13" t="s">
        <v>6202</v>
      </c>
      <c r="JV130" s="13"/>
      <c r="JW130" s="13" t="s">
        <v>516</v>
      </c>
      <c r="JX130" s="13"/>
      <c r="JY130" s="13"/>
      <c r="JZ130" s="13" t="s">
        <v>75</v>
      </c>
      <c r="KA130" s="13"/>
      <c r="KB130" s="13" t="s">
        <v>716</v>
      </c>
      <c r="KC130" s="13"/>
      <c r="KD130" s="13"/>
      <c r="KE130" s="13"/>
      <c r="KF130" s="13" t="s">
        <v>4139</v>
      </c>
      <c r="KG130" s="13"/>
      <c r="KH130" s="13" t="s">
        <v>644</v>
      </c>
      <c r="KI130" s="13"/>
      <c r="KJ130" s="13" t="s">
        <v>8176</v>
      </c>
      <c r="KK130" s="13"/>
      <c r="KL130" s="13" t="s">
        <v>553</v>
      </c>
      <c r="KM130" s="13"/>
      <c r="KN130" s="13"/>
      <c r="KO130" s="13"/>
      <c r="KP130" s="13" t="s">
        <v>4991</v>
      </c>
      <c r="KQ130" s="13"/>
      <c r="KR130" s="13" t="s">
        <v>1621</v>
      </c>
      <c r="KS130" s="13"/>
      <c r="KT130" s="13" t="s">
        <v>7630</v>
      </c>
      <c r="KU130" s="13"/>
      <c r="KV130" s="13"/>
      <c r="KW130" s="13"/>
      <c r="KX130" s="13"/>
      <c r="KY130" s="13"/>
      <c r="KZ130" s="13"/>
      <c r="LA130" s="13"/>
      <c r="LB130" s="13"/>
      <c r="LC130" s="13"/>
      <c r="LD130" s="13"/>
      <c r="LE130" s="13"/>
      <c r="LF130" s="13" t="s">
        <v>6070</v>
      </c>
      <c r="LG130" s="13"/>
      <c r="LH130" s="13" t="s">
        <v>4138</v>
      </c>
      <c r="LI130" s="13"/>
      <c r="LJ130" s="13"/>
      <c r="LK130" s="13"/>
      <c r="LL130" s="13" t="s">
        <v>7444</v>
      </c>
      <c r="LM130" s="13"/>
      <c r="LN130" s="13" t="s">
        <v>1668</v>
      </c>
      <c r="LO130" s="13" t="s">
        <v>8177</v>
      </c>
      <c r="LP130" s="13"/>
      <c r="LQ130" s="13" t="s">
        <v>6807</v>
      </c>
      <c r="LR130" s="13"/>
      <c r="LS130" s="13"/>
      <c r="LT130" s="13" t="s">
        <v>6070</v>
      </c>
      <c r="LU130" s="13" t="s">
        <v>8178</v>
      </c>
      <c r="LV130" s="13"/>
      <c r="LW130" s="13"/>
      <c r="LX130" s="13"/>
      <c r="LY130" s="13" t="s">
        <v>5107</v>
      </c>
      <c r="LZ130" s="13" t="s">
        <v>6542</v>
      </c>
      <c r="MA130" s="13" t="s">
        <v>8179</v>
      </c>
      <c r="MB130" s="13" t="s">
        <v>1284</v>
      </c>
      <c r="MC130" s="13" t="s">
        <v>8180</v>
      </c>
      <c r="MD130" s="13" t="n">
        <f aca="false">63536</f>
        <v>63536</v>
      </c>
      <c r="ME130" s="13"/>
      <c r="MF130" s="13"/>
      <c r="MH130" s="13"/>
      <c r="MI130" s="13"/>
      <c r="MJ130" s="13"/>
      <c r="MK130" s="13"/>
      <c r="ML130" s="13"/>
      <c r="MM130" s="13"/>
      <c r="MN130" s="13"/>
      <c r="MO130" s="13"/>
      <c r="MP130" s="13"/>
      <c r="MQ130" s="13"/>
      <c r="MR130" s="11" t="s">
        <v>8181</v>
      </c>
      <c r="MS130" s="13" t="s">
        <v>8182</v>
      </c>
      <c r="MT130" s="13"/>
      <c r="MU130" s="13"/>
      <c r="MV130" s="13"/>
      <c r="MW130" s="13"/>
      <c r="MX130" s="13" t="s">
        <v>8183</v>
      </c>
      <c r="MY130" s="13" t="s">
        <v>8184</v>
      </c>
      <c r="MZ130" s="11" t="s">
        <v>8185</v>
      </c>
      <c r="NA130" s="13" t="s">
        <v>4534</v>
      </c>
      <c r="NB130" s="13"/>
      <c r="NC130" s="13" t="s">
        <v>4126</v>
      </c>
      <c r="ND130" s="13"/>
      <c r="NE130" s="13" t="s">
        <v>8186</v>
      </c>
      <c r="NF130" s="13" t="s">
        <v>8187</v>
      </c>
      <c r="NG130" s="13"/>
      <c r="NH130" s="13"/>
      <c r="NI130" s="13"/>
      <c r="NJ130" s="13" t="s">
        <v>407</v>
      </c>
      <c r="NK130" s="13"/>
      <c r="NL130" s="13"/>
      <c r="NM130" s="13"/>
      <c r="NN130" s="13"/>
      <c r="NO130" s="13"/>
      <c r="NP130" s="13" t="s">
        <v>408</v>
      </c>
      <c r="NQ130" s="13"/>
      <c r="NR130" s="13"/>
      <c r="NS130" s="13"/>
      <c r="NT130" s="13"/>
      <c r="NU130" s="13"/>
      <c r="NV130" s="13"/>
      <c r="NW130" s="13"/>
      <c r="NX130" s="13" t="s">
        <v>472</v>
      </c>
      <c r="NY130" s="13"/>
      <c r="NZ130" s="13" t="s">
        <v>429</v>
      </c>
      <c r="OA130" s="13"/>
      <c r="OB130" s="13"/>
      <c r="OC130" s="13"/>
      <c r="OD130" s="13"/>
      <c r="OE130" s="13"/>
      <c r="OF130" s="13"/>
      <c r="OG130" s="13"/>
      <c r="OH130" s="13" t="s">
        <v>8079</v>
      </c>
      <c r="OJ130" s="13"/>
      <c r="OK130" s="13"/>
      <c r="OL130" s="13"/>
      <c r="OM130" s="13"/>
    </row>
    <row r="131" customFormat="false" ht="14.25" hidden="false" customHeight="true" outlineLevel="0" collapsed="false">
      <c r="A131" s="11" t="s">
        <v>8188</v>
      </c>
      <c r="B131" s="13" t="s">
        <v>360</v>
      </c>
      <c r="C131" s="13" t="s">
        <v>8189</v>
      </c>
      <c r="D131" s="13" t="s">
        <v>516</v>
      </c>
      <c r="E131" s="13" t="s">
        <v>8190</v>
      </c>
      <c r="F131" s="13" t="s">
        <v>360</v>
      </c>
      <c r="G131" s="13"/>
      <c r="H131" s="13"/>
      <c r="I131" s="13"/>
      <c r="J131" s="13"/>
      <c r="K131" s="13"/>
      <c r="L131" s="13"/>
      <c r="M131" s="13"/>
      <c r="N131" s="13"/>
      <c r="O131" s="13"/>
      <c r="P131" s="13"/>
      <c r="R131" s="13" t="s">
        <v>568</v>
      </c>
      <c r="S131" s="13"/>
      <c r="T131" s="13" t="s">
        <v>371</v>
      </c>
      <c r="U131" s="13"/>
      <c r="V131" s="13"/>
      <c r="W131" s="13"/>
      <c r="X131" s="13"/>
      <c r="Y131" s="13"/>
      <c r="Z131" s="13"/>
      <c r="AA131" s="13"/>
      <c r="AB131" s="13"/>
      <c r="AC131" s="13"/>
      <c r="AD131" s="13"/>
      <c r="AE131" s="13" t="s">
        <v>6857</v>
      </c>
      <c r="AF131" s="11" t="s">
        <v>8191</v>
      </c>
      <c r="AG131" s="11" t="s">
        <v>691</v>
      </c>
      <c r="AH131" s="13"/>
      <c r="AI131" s="13" t="s">
        <v>375</v>
      </c>
      <c r="AJ131" s="13" t="s">
        <v>376</v>
      </c>
      <c r="AK131" s="13" t="s">
        <v>437</v>
      </c>
      <c r="AL131" s="13" t="s">
        <v>1429</v>
      </c>
      <c r="AM131" s="11" t="s">
        <v>8192</v>
      </c>
      <c r="AN131" s="13" t="s">
        <v>8193</v>
      </c>
      <c r="AO131" s="13"/>
      <c r="AP131" s="13" t="s">
        <v>8194</v>
      </c>
      <c r="AQ131" s="13"/>
      <c r="AR131" s="13"/>
      <c r="AS131" s="13"/>
      <c r="AT131" s="13"/>
      <c r="AU131" s="13"/>
      <c r="AV131" s="13"/>
      <c r="AW131" s="13"/>
      <c r="AX131" s="13"/>
      <c r="AY131" s="13" t="s">
        <v>437</v>
      </c>
      <c r="AZ131" s="13" t="s">
        <v>438</v>
      </c>
      <c r="BA131" s="13"/>
      <c r="BB131" s="13" t="s">
        <v>1044</v>
      </c>
      <c r="BD131" s="13"/>
      <c r="BE131" s="13"/>
      <c r="BF131" s="13"/>
      <c r="BG131" s="13"/>
      <c r="BH131" s="13"/>
      <c r="BI131" s="13"/>
      <c r="BJ131" s="13"/>
      <c r="BK131" s="13" t="s">
        <v>3712</v>
      </c>
      <c r="BL131" s="13"/>
      <c r="BM131" s="13"/>
      <c r="BN131" s="13"/>
      <c r="BO131" s="13"/>
      <c r="BP131" s="13"/>
      <c r="BQ131" s="13" t="s">
        <v>1039</v>
      </c>
      <c r="BR131" s="13" t="s">
        <v>360</v>
      </c>
      <c r="BS131" s="13"/>
      <c r="BT131" s="13"/>
      <c r="BU131" s="13" t="s">
        <v>360</v>
      </c>
      <c r="BV131" s="13" t="s">
        <v>360</v>
      </c>
      <c r="BW131" s="13" t="s">
        <v>360</v>
      </c>
      <c r="BX131" s="13"/>
      <c r="BY131" s="13"/>
      <c r="BZ131" s="13" t="s">
        <v>1008</v>
      </c>
      <c r="CA131" s="13"/>
      <c r="CB131" s="13" t="s">
        <v>472</v>
      </c>
      <c r="CC131" s="13" t="e">
        <f aca="false">x</f>
        <v>#NAME?</v>
      </c>
      <c r="CD131" s="13"/>
      <c r="CE131" s="13" t="s">
        <v>472</v>
      </c>
      <c r="CF131" s="13" t="s">
        <v>77</v>
      </c>
      <c r="CG131" s="13"/>
      <c r="CH131" s="13"/>
      <c r="CI131" s="13"/>
      <c r="CJ131" s="13"/>
      <c r="CK131" s="13"/>
      <c r="CL131" s="13"/>
      <c r="CM131" s="13" t="s">
        <v>1019</v>
      </c>
      <c r="CN131" s="13" t="s">
        <v>600</v>
      </c>
      <c r="CO131" s="13"/>
      <c r="CP131" s="13"/>
      <c r="CQ131" s="13"/>
      <c r="CR131" s="13"/>
      <c r="CS131" s="11" t="s">
        <v>8195</v>
      </c>
      <c r="CT131" s="13"/>
      <c r="CU131" s="13"/>
      <c r="CV131" s="13"/>
      <c r="CW131" s="13"/>
      <c r="CY131" s="13"/>
      <c r="CZ131" s="13"/>
      <c r="DA131" s="13"/>
      <c r="DB131" s="13" t="s">
        <v>8196</v>
      </c>
      <c r="DC131" s="13" t="s">
        <v>8197</v>
      </c>
      <c r="DD131" s="13" t="s">
        <v>395</v>
      </c>
      <c r="DE131" s="13"/>
      <c r="DF131" s="13"/>
      <c r="DG131" s="13"/>
      <c r="DH131" s="13"/>
      <c r="DI131" s="13"/>
      <c r="DJ131" s="13"/>
      <c r="DK131" s="13"/>
      <c r="DL131" s="13"/>
      <c r="DM131" s="13"/>
      <c r="DN131" s="13"/>
      <c r="DO131" s="13"/>
      <c r="DP131" s="13" t="s">
        <v>8198</v>
      </c>
      <c r="DQ131" s="13" t="s">
        <v>8199</v>
      </c>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1" t="s">
        <v>8200</v>
      </c>
      <c r="EN131" s="11" t="s">
        <v>8201</v>
      </c>
      <c r="EO131" s="11" t="s">
        <v>8202</v>
      </c>
      <c r="EP131" s="13" t="s">
        <v>600</v>
      </c>
      <c r="EQ131" s="13"/>
      <c r="ER131" s="13"/>
      <c r="ES131" s="11" t="s">
        <v>8203</v>
      </c>
      <c r="ET131" s="13" t="s">
        <v>1670</v>
      </c>
      <c r="EU131" s="13"/>
      <c r="EV131" s="13"/>
      <c r="EW131" s="13"/>
      <c r="EX131" s="13"/>
      <c r="EY131" s="13"/>
      <c r="EZ131" s="13"/>
      <c r="FA131" s="13"/>
      <c r="FB131" s="13"/>
      <c r="FC131" s="13"/>
      <c r="FD131" s="13"/>
      <c r="FE131" s="13"/>
      <c r="FF131" s="11" t="s">
        <v>8204</v>
      </c>
      <c r="FG131" s="13"/>
      <c r="FH131" s="13" t="s">
        <v>403</v>
      </c>
      <c r="FJ131" s="13" t="s">
        <v>8205</v>
      </c>
      <c r="FK131" s="13"/>
      <c r="FL131" s="13" t="s">
        <v>8206</v>
      </c>
      <c r="FM131" s="13" t="s">
        <v>8207</v>
      </c>
      <c r="FN131" s="13"/>
      <c r="FO131" s="13" t="s">
        <v>618</v>
      </c>
      <c r="FP131" s="13"/>
      <c r="FQ131" s="13" t="s">
        <v>858</v>
      </c>
      <c r="FR131" s="13"/>
      <c r="FS131" s="13"/>
      <c r="FT131" s="13" t="n">
        <f aca="false">23956</f>
        <v>23956</v>
      </c>
      <c r="FU131" s="13"/>
      <c r="FV131" s="13" t="s">
        <v>8208</v>
      </c>
      <c r="FW131" s="13"/>
      <c r="FX131" s="13" t="s">
        <v>8209</v>
      </c>
      <c r="FY131" s="13" t="s">
        <v>858</v>
      </c>
      <c r="FZ131" s="13" t="s">
        <v>8210</v>
      </c>
      <c r="GA131" s="13" t="s">
        <v>407</v>
      </c>
      <c r="GB131" s="13"/>
      <c r="GC131" s="13"/>
      <c r="GD131" s="13"/>
      <c r="GE131" s="13" t="s">
        <v>1604</v>
      </c>
      <c r="GF131" s="13"/>
      <c r="GG131" s="13"/>
      <c r="GH131" s="13" t="s">
        <v>8211</v>
      </c>
      <c r="GI131" s="13"/>
      <c r="GJ131" s="13"/>
      <c r="GK131" s="13" t="s">
        <v>8212</v>
      </c>
      <c r="GL131" s="13" t="s">
        <v>456</v>
      </c>
      <c r="GM131" s="13" t="s">
        <v>1539</v>
      </c>
      <c r="GN131" s="13"/>
      <c r="GO131" s="13" t="s">
        <v>1990</v>
      </c>
      <c r="GP131" s="13" t="s">
        <v>408</v>
      </c>
      <c r="GQ131" s="13" t="s">
        <v>8213</v>
      </c>
      <c r="GR131" s="13"/>
      <c r="GS131" s="13"/>
      <c r="GT131" s="13" t="s">
        <v>4112</v>
      </c>
      <c r="GU131" s="13"/>
      <c r="GV131" s="13" t="s">
        <v>8214</v>
      </c>
      <c r="GW131" s="11" t="s">
        <v>8215</v>
      </c>
      <c r="GX131" s="13" t="s">
        <v>6070</v>
      </c>
      <c r="GY131" s="13"/>
      <c r="GZ131" s="13"/>
      <c r="HA131" s="11" t="s">
        <v>8216</v>
      </c>
      <c r="HB131" s="13"/>
      <c r="HC131" s="13" t="s">
        <v>409</v>
      </c>
      <c r="HD131" s="13"/>
      <c r="HE131" s="13" t="s">
        <v>8217</v>
      </c>
      <c r="HF131" s="11" t="s">
        <v>8218</v>
      </c>
      <c r="HG131" s="13"/>
      <c r="HH131" s="13" t="s">
        <v>408</v>
      </c>
      <c r="HI131" s="13" t="s">
        <v>1775</v>
      </c>
      <c r="HJ131" s="13" t="s">
        <v>6059</v>
      </c>
      <c r="HK131" s="13"/>
      <c r="HL131" s="13" t="s">
        <v>5107</v>
      </c>
      <c r="HM131" s="13"/>
      <c r="HN131" s="13" t="s">
        <v>2789</v>
      </c>
      <c r="HO131" s="13"/>
      <c r="HP131" s="13"/>
      <c r="HQ131" s="13" t="s">
        <v>807</v>
      </c>
      <c r="HS131" s="13" t="s">
        <v>1212</v>
      </c>
      <c r="HT131" s="13" t="s">
        <v>4039</v>
      </c>
      <c r="HU131" s="13"/>
      <c r="HV131" s="13" t="s">
        <v>600</v>
      </c>
      <c r="HW131" s="13" t="s">
        <v>412</v>
      </c>
      <c r="HX131" s="13"/>
      <c r="HY131" s="13"/>
      <c r="HZ131" s="13"/>
      <c r="IA131" s="13"/>
      <c r="IB131" s="13"/>
      <c r="IC131" s="13"/>
      <c r="ID131" s="13"/>
      <c r="IE131" s="13"/>
      <c r="IF131" s="13"/>
      <c r="IG131" s="13" t="s">
        <v>8219</v>
      </c>
      <c r="IH131" s="13"/>
      <c r="II131" s="13"/>
      <c r="IJ131" s="13"/>
      <c r="IK131" s="13"/>
      <c r="IL131" s="13"/>
      <c r="IM131" s="13"/>
      <c r="IN131" s="13"/>
      <c r="IO131" s="13" t="s">
        <v>79</v>
      </c>
      <c r="IP131" s="13"/>
      <c r="IQ131" s="13"/>
      <c r="IR131" s="13"/>
      <c r="IS131" s="13"/>
      <c r="IT131" s="13"/>
      <c r="IU131" s="13" t="s">
        <v>8220</v>
      </c>
      <c r="IV131" s="13"/>
      <c r="IW131" s="13"/>
      <c r="IX131" s="13"/>
      <c r="IY131" s="13" t="s">
        <v>508</v>
      </c>
      <c r="IZ131" s="13"/>
      <c r="JA131" s="13"/>
      <c r="JB131" s="13"/>
      <c r="JC131" s="13"/>
      <c r="JD131" s="13"/>
      <c r="JE131" s="13"/>
      <c r="JF131" s="13"/>
      <c r="JG131" s="13"/>
      <c r="JH131" s="13" t="s">
        <v>8221</v>
      </c>
      <c r="JI131" s="13" t="s">
        <v>8222</v>
      </c>
      <c r="JJ131" s="13" t="s">
        <v>636</v>
      </c>
      <c r="JK131" s="13"/>
      <c r="JL131" s="13" t="s">
        <v>801</v>
      </c>
      <c r="JM131" s="13"/>
      <c r="JN131" s="13"/>
      <c r="JO131" s="13"/>
      <c r="JP131" s="13"/>
      <c r="JQ131" s="13"/>
      <c r="JR131" s="13"/>
      <c r="JS131" s="13"/>
      <c r="JT131" s="13"/>
      <c r="JU131" s="13" t="s">
        <v>8223</v>
      </c>
      <c r="JV131" s="13"/>
      <c r="JW131" s="13"/>
      <c r="JX131" s="13"/>
      <c r="JY131" s="13"/>
      <c r="JZ131" s="13" t="s">
        <v>78</v>
      </c>
      <c r="KA131" s="13"/>
      <c r="KB131" s="13"/>
      <c r="KC131" s="13"/>
      <c r="KD131" s="13"/>
      <c r="KE131" s="13"/>
      <c r="KF131" s="13"/>
      <c r="KG131" s="13"/>
      <c r="KH131" s="13"/>
      <c r="KI131" s="13"/>
      <c r="KJ131" s="13" t="s">
        <v>8224</v>
      </c>
      <c r="KK131" s="13"/>
      <c r="KL131" s="13" t="s">
        <v>1264</v>
      </c>
      <c r="KM131" s="13"/>
      <c r="KN131" s="13"/>
      <c r="KO131" s="13"/>
      <c r="KP131" s="13" t="s">
        <v>518</v>
      </c>
      <c r="KQ131" s="13"/>
      <c r="KR131" s="13"/>
      <c r="KS131" s="13"/>
      <c r="KT131" s="13" t="s">
        <v>731</v>
      </c>
      <c r="KU131" s="13"/>
      <c r="KV131" s="13"/>
      <c r="KW131" s="13"/>
      <c r="KX131" s="13"/>
      <c r="KY131" s="13"/>
      <c r="KZ131" s="13" t="s">
        <v>8225</v>
      </c>
      <c r="LA131" s="13"/>
      <c r="LB131" s="13" t="s">
        <v>8226</v>
      </c>
      <c r="LC131" s="13"/>
      <c r="LD131" s="13"/>
      <c r="LE131" s="13"/>
      <c r="LF131" s="13"/>
      <c r="LG131" s="13"/>
      <c r="LH131" s="13"/>
      <c r="LI131" s="13"/>
      <c r="LJ131" s="13" t="s">
        <v>1671</v>
      </c>
      <c r="LK131" s="13"/>
      <c r="LL131" s="13"/>
      <c r="LM131" s="13"/>
      <c r="LN131" s="13"/>
      <c r="LO131" s="13"/>
      <c r="LP131" s="13"/>
      <c r="LQ131" s="12" t="s">
        <v>8227</v>
      </c>
      <c r="LR131" s="13"/>
      <c r="LS131" s="13"/>
      <c r="LT131" s="13"/>
      <c r="LU131" s="12" t="s">
        <v>8228</v>
      </c>
      <c r="LV131" s="13"/>
      <c r="LW131" s="13"/>
      <c r="LX131" s="13"/>
      <c r="LY131" s="13"/>
      <c r="LZ131" s="13" t="s">
        <v>1447</v>
      </c>
      <c r="MA131" s="13"/>
      <c r="MB131" s="13" t="s">
        <v>8229</v>
      </c>
      <c r="MC131" s="13" t="s">
        <v>8230</v>
      </c>
      <c r="MD131" s="13"/>
      <c r="ME131" s="13"/>
      <c r="MF131" s="13" t="s">
        <v>709</v>
      </c>
      <c r="MH131" s="13"/>
      <c r="MI131" s="13"/>
      <c r="MJ131" s="13"/>
      <c r="MK131" s="13"/>
      <c r="ML131" s="13" t="s">
        <v>1949</v>
      </c>
      <c r="MM131" s="13" t="s">
        <v>8231</v>
      </c>
      <c r="MN131" s="13"/>
      <c r="MO131" s="13"/>
      <c r="MP131" s="13"/>
      <c r="MQ131" s="13"/>
      <c r="MR131" s="13" t="s">
        <v>507</v>
      </c>
      <c r="MS131" s="13"/>
      <c r="MT131" s="13"/>
      <c r="MU131" s="13"/>
      <c r="MV131" s="13"/>
      <c r="MW131" s="13" t="s">
        <v>74</v>
      </c>
      <c r="MX131" s="13"/>
      <c r="MY131" s="13" t="s">
        <v>8232</v>
      </c>
      <c r="MZ131" s="13" t="s">
        <v>8168</v>
      </c>
      <c r="NA131" s="13" t="s">
        <v>2953</v>
      </c>
      <c r="NB131" s="13"/>
      <c r="NC131" s="13" t="s">
        <v>8233</v>
      </c>
      <c r="ND131" s="13"/>
      <c r="NE131" s="13" t="s">
        <v>8234</v>
      </c>
      <c r="NF131" s="13"/>
      <c r="NG131" s="13"/>
      <c r="NH131" s="13"/>
      <c r="NI131" s="13" t="s">
        <v>774</v>
      </c>
      <c r="NJ131" s="13" t="s">
        <v>407</v>
      </c>
      <c r="NK131" s="13"/>
      <c r="NL131" s="13"/>
      <c r="NM131" s="13"/>
      <c r="NN131" s="13"/>
      <c r="NO131" s="13"/>
      <c r="NP131" s="13" t="s">
        <v>408</v>
      </c>
      <c r="NQ131" s="13"/>
      <c r="NR131" s="13"/>
      <c r="NS131" s="13"/>
      <c r="NT131" s="13"/>
      <c r="NU131" s="13"/>
      <c r="NV131" s="13"/>
      <c r="NW131" s="13"/>
      <c r="NX131" s="13" t="s">
        <v>472</v>
      </c>
      <c r="NY131" s="13" t="s">
        <v>428</v>
      </c>
      <c r="NZ131" s="13" t="s">
        <v>429</v>
      </c>
      <c r="OA131" s="13" t="s">
        <v>8235</v>
      </c>
      <c r="OB131" s="13"/>
      <c r="OC131" s="13"/>
      <c r="OD131" s="13"/>
      <c r="OE131" s="13"/>
      <c r="OF131" s="13" t="s">
        <v>8236</v>
      </c>
      <c r="OG131" s="13"/>
      <c r="OH131" s="13" t="s">
        <v>4510</v>
      </c>
      <c r="OJ131" s="13"/>
      <c r="OK131" s="13"/>
      <c r="OL131" s="13" t="s">
        <v>472</v>
      </c>
      <c r="OM131" s="13"/>
    </row>
    <row r="132" customFormat="false" ht="14.25" hidden="false" customHeight="true" outlineLevel="0" collapsed="false">
      <c r="A132" s="13" t="s">
        <v>8237</v>
      </c>
      <c r="B132" s="13" t="s">
        <v>360</v>
      </c>
      <c r="C132" s="13" t="s">
        <v>8238</v>
      </c>
      <c r="D132" s="13" t="s">
        <v>8239</v>
      </c>
      <c r="E132" s="13" t="s">
        <v>8240</v>
      </c>
      <c r="F132" s="13" t="s">
        <v>360</v>
      </c>
      <c r="G132" s="13"/>
      <c r="H132" s="13"/>
      <c r="I132" s="13"/>
      <c r="J132" s="13"/>
      <c r="K132" s="13"/>
      <c r="L132" s="13"/>
      <c r="M132" s="13"/>
      <c r="N132" s="11" t="s">
        <v>8241</v>
      </c>
      <c r="O132" s="13"/>
      <c r="P132" s="13"/>
      <c r="R132" s="13" t="s">
        <v>568</v>
      </c>
      <c r="S132" s="13"/>
      <c r="T132" s="13" t="s">
        <v>371</v>
      </c>
      <c r="U132" s="13"/>
      <c r="V132" s="13"/>
      <c r="W132" s="13"/>
      <c r="X132" s="13"/>
      <c r="Y132" s="13"/>
      <c r="Z132" s="13"/>
      <c r="AA132" s="13"/>
      <c r="AB132" s="13"/>
      <c r="AC132" s="13"/>
      <c r="AD132" s="13"/>
      <c r="AE132" s="11" t="s">
        <v>372</v>
      </c>
      <c r="AF132" s="11" t="s">
        <v>8242</v>
      </c>
      <c r="AG132" s="11" t="s">
        <v>845</v>
      </c>
      <c r="AH132" s="13" t="s">
        <v>8243</v>
      </c>
      <c r="AI132" s="13" t="s">
        <v>375</v>
      </c>
      <c r="AJ132" s="13" t="s">
        <v>376</v>
      </c>
      <c r="AK132" s="13" t="s">
        <v>437</v>
      </c>
      <c r="AL132" s="11" t="s">
        <v>3434</v>
      </c>
      <c r="AM132" s="11" t="s">
        <v>8244</v>
      </c>
      <c r="AN132" s="13"/>
      <c r="AO132" s="13"/>
      <c r="AP132" s="13"/>
      <c r="AQ132" s="13" t="s">
        <v>8245</v>
      </c>
      <c r="AR132" s="13" t="s">
        <v>1570</v>
      </c>
      <c r="AS132" s="13"/>
      <c r="AT132" s="11" t="s">
        <v>8246</v>
      </c>
      <c r="AU132" s="11" t="s">
        <v>845</v>
      </c>
      <c r="AV132" s="13"/>
      <c r="AW132" s="13" t="s">
        <v>375</v>
      </c>
      <c r="AX132" s="13"/>
      <c r="AY132" s="13" t="s">
        <v>437</v>
      </c>
      <c r="AZ132" s="13" t="s">
        <v>438</v>
      </c>
      <c r="BA132" s="13" t="s">
        <v>8247</v>
      </c>
      <c r="BB132" s="13" t="s">
        <v>8248</v>
      </c>
      <c r="BD132" s="13"/>
      <c r="BE132" s="13"/>
      <c r="BF132" s="13"/>
      <c r="BG132" s="13" t="s">
        <v>8249</v>
      </c>
      <c r="BH132" s="11" t="s">
        <v>8250</v>
      </c>
      <c r="BI132" s="13"/>
      <c r="BJ132" s="13"/>
      <c r="BK132" s="13" t="s">
        <v>2517</v>
      </c>
      <c r="BL132" s="13"/>
      <c r="BM132" s="13"/>
      <c r="BN132" s="13"/>
      <c r="BO132" s="13"/>
      <c r="BP132" s="13"/>
      <c r="BQ132" s="11" t="s">
        <v>8251</v>
      </c>
      <c r="BR132" s="13" t="s">
        <v>360</v>
      </c>
      <c r="BS132" s="13"/>
      <c r="BT132" s="13"/>
      <c r="BU132" s="13" t="s">
        <v>360</v>
      </c>
      <c r="BV132" s="13" t="s">
        <v>360</v>
      </c>
      <c r="BW132" s="13" t="s">
        <v>360</v>
      </c>
      <c r="BX132" s="13"/>
      <c r="BY132" s="13"/>
      <c r="BZ132" s="13"/>
      <c r="CA132" s="13"/>
      <c r="CB132" s="13"/>
      <c r="CC132" s="13"/>
      <c r="CD132" s="13"/>
      <c r="CE132" s="13" t="s">
        <v>472</v>
      </c>
      <c r="CF132" s="13" t="s">
        <v>941</v>
      </c>
      <c r="CG132" s="13" t="s">
        <v>1935</v>
      </c>
      <c r="CH132" s="13"/>
      <c r="CI132" s="13"/>
      <c r="CJ132" s="13"/>
      <c r="CK132" s="13"/>
      <c r="CL132" s="13"/>
      <c r="CM132" s="13"/>
      <c r="CN132" s="13"/>
      <c r="CO132" s="13"/>
      <c r="CP132" s="13"/>
      <c r="CQ132" s="13"/>
      <c r="CR132" s="13"/>
      <c r="CS132" s="13" t="s">
        <v>8252</v>
      </c>
      <c r="CT132" s="13"/>
      <c r="CU132" s="13"/>
      <c r="CV132" s="13" t="s">
        <v>1935</v>
      </c>
      <c r="CW132" s="13"/>
      <c r="CY132" s="13"/>
      <c r="CZ132" s="13"/>
      <c r="DA132" s="13"/>
      <c r="DB132" s="13"/>
      <c r="DC132" s="13"/>
      <c r="DD132" s="13"/>
      <c r="DE132" s="13"/>
      <c r="DF132" s="13"/>
      <c r="DG132" s="13"/>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t="s">
        <v>491</v>
      </c>
      <c r="EN132" s="13" t="s">
        <v>400</v>
      </c>
      <c r="EO132" s="13" t="s">
        <v>3005</v>
      </c>
      <c r="EP132" s="13"/>
      <c r="EQ132" s="13"/>
      <c r="ER132" s="13"/>
      <c r="ES132" s="11" t="s">
        <v>8253</v>
      </c>
      <c r="ET132" s="13"/>
      <c r="EU132" s="13"/>
      <c r="EV132" s="13" t="s">
        <v>472</v>
      </c>
      <c r="EW132" s="13"/>
      <c r="EX132" s="13" t="s">
        <v>8254</v>
      </c>
      <c r="EY132" s="13" t="s">
        <v>8255</v>
      </c>
      <c r="EZ132" s="13" t="s">
        <v>8256</v>
      </c>
      <c r="FA132" s="13"/>
      <c r="FB132" s="13" t="s">
        <v>472</v>
      </c>
      <c r="FC132" s="11" t="s">
        <v>8257</v>
      </c>
      <c r="FD132" s="13" t="s">
        <v>8258</v>
      </c>
      <c r="FE132" s="13" t="s">
        <v>395</v>
      </c>
      <c r="FF132" s="11" t="s">
        <v>8204</v>
      </c>
      <c r="FG132" s="13"/>
      <c r="FH132" s="13" t="s">
        <v>403</v>
      </c>
      <c r="FJ132" s="13" t="s">
        <v>8259</v>
      </c>
      <c r="FK132" s="13"/>
      <c r="FL132" s="13" t="s">
        <v>1604</v>
      </c>
      <c r="FM132" s="13" t="s">
        <v>712</v>
      </c>
      <c r="FN132" s="13"/>
      <c r="FO132" s="13" t="s">
        <v>553</v>
      </c>
      <c r="FP132" s="13" t="s">
        <v>618</v>
      </c>
      <c r="FQ132" s="13" t="s">
        <v>5107</v>
      </c>
      <c r="FR132" s="13"/>
      <c r="FS132" s="11" t="s">
        <v>8260</v>
      </c>
      <c r="FT132" s="13" t="s">
        <v>8182</v>
      </c>
      <c r="FU132" s="13"/>
      <c r="FV132" s="13" t="s">
        <v>8261</v>
      </c>
      <c r="FW132" s="13"/>
      <c r="FX132" s="13" t="s">
        <v>8262</v>
      </c>
      <c r="FY132" s="13"/>
      <c r="FZ132" s="13" t="s">
        <v>8263</v>
      </c>
      <c r="GA132" s="13" t="s">
        <v>614</v>
      </c>
      <c r="GB132" s="13" t="s">
        <v>468</v>
      </c>
      <c r="GC132" s="13" t="s">
        <v>8264</v>
      </c>
      <c r="GD132" s="13"/>
      <c r="GE132" s="13" t="s">
        <v>4435</v>
      </c>
      <c r="GF132" s="13"/>
      <c r="GG132" s="13" t="s">
        <v>534</v>
      </c>
      <c r="GH132" s="13"/>
      <c r="GI132" s="13"/>
      <c r="GJ132" s="13"/>
      <c r="GK132" s="13" t="s">
        <v>1990</v>
      </c>
      <c r="GL132" s="13" t="s">
        <v>407</v>
      </c>
      <c r="GM132" s="13" t="s">
        <v>8265</v>
      </c>
      <c r="GN132" s="13"/>
      <c r="GO132" s="13" t="s">
        <v>8266</v>
      </c>
      <c r="GP132" s="13" t="s">
        <v>408</v>
      </c>
      <c r="GQ132" s="11" t="s">
        <v>8267</v>
      </c>
      <c r="GR132" s="13"/>
      <c r="GS132" s="13"/>
      <c r="GT132" s="13"/>
      <c r="GU132" s="13"/>
      <c r="GV132" s="13" t="s">
        <v>8268</v>
      </c>
      <c r="GW132" s="13"/>
      <c r="GX132" s="13"/>
      <c r="GY132" s="13"/>
      <c r="GZ132" s="13"/>
      <c r="HA132" s="13" t="s">
        <v>77</v>
      </c>
      <c r="HB132" s="13"/>
      <c r="HC132" s="13"/>
      <c r="HD132" s="13" t="s">
        <v>8269</v>
      </c>
      <c r="HE132" s="13" t="s">
        <v>7444</v>
      </c>
      <c r="HF132" s="13"/>
      <c r="HG132" s="13" t="s">
        <v>4136</v>
      </c>
      <c r="HH132" s="13" t="s">
        <v>1986</v>
      </c>
      <c r="HI132" s="13"/>
      <c r="HJ132" s="13" t="s">
        <v>553</v>
      </c>
      <c r="HK132" s="13" t="s">
        <v>839</v>
      </c>
      <c r="HL132" s="13" t="s">
        <v>7444</v>
      </c>
      <c r="HM132" s="13"/>
      <c r="HN132" s="13"/>
      <c r="HO132" s="13" t="s">
        <v>8270</v>
      </c>
      <c r="HP132" s="13"/>
      <c r="HQ132" s="13"/>
      <c r="HS132" s="13" t="s">
        <v>8234</v>
      </c>
      <c r="HT132" s="13" t="s">
        <v>919</v>
      </c>
      <c r="HU132" s="13"/>
      <c r="HV132" s="13"/>
      <c r="HW132" s="13" t="s">
        <v>412</v>
      </c>
      <c r="HX132" s="13" t="s">
        <v>8271</v>
      </c>
      <c r="HY132" s="13"/>
      <c r="HZ132" s="13"/>
      <c r="IA132" s="13" t="s">
        <v>4169</v>
      </c>
      <c r="IB132" s="13"/>
      <c r="IC132" s="13"/>
      <c r="ID132" s="13"/>
      <c r="IE132" s="13"/>
      <c r="IF132" s="13"/>
      <c r="IG132" s="13" t="s">
        <v>8272</v>
      </c>
      <c r="IH132" s="13"/>
      <c r="II132" s="13"/>
      <c r="IJ132" s="13" t="s">
        <v>7444</v>
      </c>
      <c r="IK132" s="13"/>
      <c r="IL132" s="13"/>
      <c r="IM132" s="13" t="s">
        <v>801</v>
      </c>
      <c r="IN132" s="13"/>
      <c r="IO132" s="11" t="s">
        <v>8273</v>
      </c>
      <c r="IP132" s="13"/>
      <c r="IQ132" s="13" t="s">
        <v>4991</v>
      </c>
      <c r="IR132" s="13" t="s">
        <v>1621</v>
      </c>
      <c r="IS132" s="13"/>
      <c r="IT132" s="13"/>
      <c r="IU132" s="13" t="s">
        <v>8274</v>
      </c>
      <c r="IV132" s="13" t="s">
        <v>5101</v>
      </c>
      <c r="IW132" s="13" t="s">
        <v>919</v>
      </c>
      <c r="IX132" s="13" t="s">
        <v>713</v>
      </c>
      <c r="IY132" s="13" t="s">
        <v>546</v>
      </c>
      <c r="IZ132" s="13" t="s">
        <v>8275</v>
      </c>
      <c r="JA132" s="13"/>
      <c r="JB132" s="13"/>
      <c r="JC132" s="13"/>
      <c r="JD132" s="13"/>
      <c r="JE132" s="13"/>
      <c r="JF132" s="13" t="s">
        <v>568</v>
      </c>
      <c r="JG132" s="13"/>
      <c r="JH132" s="13"/>
      <c r="JI132" s="13"/>
      <c r="JJ132" s="13" t="s">
        <v>8276</v>
      </c>
      <c r="JK132" s="13" t="s">
        <v>839</v>
      </c>
      <c r="JL132" s="13"/>
      <c r="JM132" s="13" t="s">
        <v>6001</v>
      </c>
      <c r="JN132" s="13"/>
      <c r="JO132" s="13"/>
      <c r="JP132" s="13" t="s">
        <v>6849</v>
      </c>
      <c r="JQ132" s="13" t="s">
        <v>8277</v>
      </c>
      <c r="JR132" s="13" t="s">
        <v>5429</v>
      </c>
      <c r="JS132" s="13" t="s">
        <v>8278</v>
      </c>
      <c r="JT132" s="13"/>
      <c r="JU132" s="13"/>
      <c r="JV132" s="13"/>
      <c r="JW132" s="13"/>
      <c r="JX132" s="13"/>
      <c r="JY132" s="13"/>
      <c r="JZ132" s="11" t="s">
        <v>8279</v>
      </c>
      <c r="KA132" s="13"/>
      <c r="KB132" s="13"/>
      <c r="KC132" s="13"/>
      <c r="KD132" s="13"/>
      <c r="KE132" s="13"/>
      <c r="KF132" s="13"/>
      <c r="KG132" s="13"/>
      <c r="KH132" s="13"/>
      <c r="KI132" s="13"/>
      <c r="KJ132" s="13"/>
      <c r="KK132" s="13"/>
      <c r="KL132" s="13"/>
      <c r="KM132" s="13"/>
      <c r="KN132" s="13"/>
      <c r="KO132" s="13"/>
      <c r="KP132" s="13" t="s">
        <v>8280</v>
      </c>
      <c r="KQ132" s="13"/>
      <c r="KR132" s="13"/>
      <c r="KS132" s="13"/>
      <c r="KT132" s="13"/>
      <c r="KU132" s="13"/>
      <c r="KV132" s="13"/>
      <c r="KW132" s="13"/>
      <c r="KX132" s="13"/>
      <c r="KY132" s="13"/>
      <c r="KZ132" s="13"/>
      <c r="LA132" s="13"/>
      <c r="LB132" s="13"/>
      <c r="LC132" s="13"/>
      <c r="LD132" s="13"/>
      <c r="LE132" s="13"/>
      <c r="LF132" s="13"/>
      <c r="LG132" s="13"/>
      <c r="LH132" s="13"/>
      <c r="LI132" s="13"/>
      <c r="LJ132" s="13"/>
      <c r="LK132" s="13"/>
      <c r="LL132" s="13"/>
      <c r="LM132" s="13" t="s">
        <v>472</v>
      </c>
      <c r="LN132" s="13"/>
      <c r="LO132" s="13" t="n">
        <f aca="false">19307</f>
        <v>19307</v>
      </c>
      <c r="LP132" s="13"/>
      <c r="LQ132" s="13" t="s">
        <v>713</v>
      </c>
      <c r="LR132" s="13" t="s">
        <v>546</v>
      </c>
      <c r="LS132" s="13"/>
      <c r="LT132" s="13" t="s">
        <v>1142</v>
      </c>
      <c r="LU132" s="13" t="s">
        <v>989</v>
      </c>
      <c r="LV132" s="13"/>
      <c r="LW132" s="13"/>
      <c r="LX132" s="13" t="s">
        <v>1911</v>
      </c>
      <c r="LY132" s="13"/>
      <c r="LZ132" s="13"/>
      <c r="MA132" s="13" t="s">
        <v>418</v>
      </c>
      <c r="MB132" s="13"/>
      <c r="MC132" s="13" t="s">
        <v>8281</v>
      </c>
      <c r="MD132" s="13"/>
      <c r="ME132" s="13"/>
      <c r="MF132" s="13" t="s">
        <v>709</v>
      </c>
      <c r="MH132" s="13"/>
      <c r="MI132" s="13"/>
      <c r="MJ132" s="13"/>
      <c r="MK132" s="13"/>
      <c r="ML132" s="13"/>
      <c r="MM132" s="13"/>
      <c r="MN132" s="13" t="s">
        <v>709</v>
      </c>
      <c r="MO132" s="13"/>
      <c r="MP132" s="13"/>
      <c r="MQ132" s="13"/>
      <c r="MR132" s="11" t="s">
        <v>8282</v>
      </c>
      <c r="MS132" s="13"/>
      <c r="MT132" s="13" t="s">
        <v>709</v>
      </c>
      <c r="MU132" s="13"/>
      <c r="MV132" s="13"/>
      <c r="MW132" s="13"/>
      <c r="MX132" s="13"/>
      <c r="MY132" s="13"/>
      <c r="MZ132" s="13"/>
      <c r="NA132" s="13"/>
      <c r="NB132" s="13"/>
      <c r="NC132" s="11" t="s">
        <v>8283</v>
      </c>
      <c r="ND132" s="13"/>
      <c r="NE132" s="13"/>
      <c r="NF132" s="13"/>
      <c r="NG132" s="13"/>
      <c r="NH132" s="13"/>
      <c r="NI132" s="13"/>
      <c r="NJ132" s="13" t="s">
        <v>407</v>
      </c>
      <c r="NK132" s="13"/>
      <c r="NL132" s="13" t="s">
        <v>713</v>
      </c>
      <c r="NM132" s="13" t="e">
        <f aca="false">-13
a</f>
        <v>#VALUE!</v>
      </c>
      <c r="NN132" s="13"/>
      <c r="NO132" s="13"/>
      <c r="NP132" s="13" t="s">
        <v>408</v>
      </c>
      <c r="NQ132" s="13"/>
      <c r="NR132" s="13"/>
      <c r="NS132" s="13"/>
      <c r="NT132" s="13"/>
      <c r="NU132" s="13"/>
      <c r="NV132" s="13"/>
      <c r="NW132" s="13"/>
      <c r="NX132" s="13" t="s">
        <v>472</v>
      </c>
      <c r="NY132" s="13" t="s">
        <v>428</v>
      </c>
      <c r="NZ132" s="13" t="s">
        <v>513</v>
      </c>
      <c r="OA132" s="13"/>
      <c r="OB132" s="13" t="s">
        <v>8284</v>
      </c>
      <c r="OC132" s="13" t="s">
        <v>8285</v>
      </c>
      <c r="OD132" s="13"/>
      <c r="OE132" s="13"/>
      <c r="OF132" s="13"/>
      <c r="OG132" s="13"/>
      <c r="OH132" s="13"/>
      <c r="OJ132" s="13"/>
      <c r="OK132" s="13" t="s">
        <v>472</v>
      </c>
      <c r="OL132" s="13" t="s">
        <v>472</v>
      </c>
      <c r="OM132" s="13"/>
    </row>
    <row r="133" customFormat="false" ht="14.25" hidden="false" customHeight="true" outlineLevel="0" collapsed="false">
      <c r="A133" s="11" t="s">
        <v>8286</v>
      </c>
      <c r="B133" s="13" t="s">
        <v>360</v>
      </c>
      <c r="C133" s="13" t="s">
        <v>8287</v>
      </c>
      <c r="D133" s="13" t="s">
        <v>516</v>
      </c>
      <c r="E133" s="13" t="s">
        <v>8288</v>
      </c>
      <c r="F133" s="13" t="s">
        <v>360</v>
      </c>
      <c r="G133" s="13"/>
      <c r="H133" s="13"/>
      <c r="I133" s="13"/>
      <c r="J133" s="13"/>
      <c r="K133" s="13"/>
      <c r="L133" s="13"/>
      <c r="M133" s="13"/>
      <c r="N133" s="13"/>
      <c r="O133" s="13"/>
      <c r="P133" s="13"/>
      <c r="R133" s="13"/>
      <c r="S133" s="13"/>
      <c r="T133" s="13" t="s">
        <v>371</v>
      </c>
      <c r="U133" s="13"/>
      <c r="V133" s="13"/>
      <c r="W133" s="13"/>
      <c r="X133" s="13"/>
      <c r="Y133" s="13"/>
      <c r="Z133" s="13"/>
      <c r="AA133" s="13" t="s">
        <v>798</v>
      </c>
      <c r="AB133" s="13"/>
      <c r="AC133" s="13"/>
      <c r="AD133" s="13"/>
      <c r="AE133" s="11" t="s">
        <v>372</v>
      </c>
      <c r="AF133" s="11" t="s">
        <v>8289</v>
      </c>
      <c r="AG133" s="11" t="s">
        <v>483</v>
      </c>
      <c r="AH133" s="13"/>
      <c r="AI133" s="13" t="s">
        <v>375</v>
      </c>
      <c r="AJ133" s="13" t="s">
        <v>376</v>
      </c>
      <c r="AK133" s="13" t="s">
        <v>437</v>
      </c>
      <c r="AL133" s="13" t="s">
        <v>438</v>
      </c>
      <c r="AM133" s="11" t="s">
        <v>8290</v>
      </c>
      <c r="AN133" s="13"/>
      <c r="AO133" s="13"/>
      <c r="AP133" s="13"/>
      <c r="AQ133" s="13"/>
      <c r="AR133" s="13"/>
      <c r="AS133" s="13" t="s">
        <v>8291</v>
      </c>
      <c r="AT133" s="11" t="s">
        <v>8292</v>
      </c>
      <c r="AU133" s="13" t="s">
        <v>8293</v>
      </c>
      <c r="AV133" s="13"/>
      <c r="AW133" s="13"/>
      <c r="AX133" s="13"/>
      <c r="AY133" s="13" t="s">
        <v>437</v>
      </c>
      <c r="AZ133" s="13" t="s">
        <v>1385</v>
      </c>
      <c r="BA133" s="13"/>
      <c r="BB133" s="13"/>
      <c r="BD133" s="13"/>
      <c r="BE133" s="13"/>
      <c r="BF133" s="13"/>
      <c r="BG133" s="13" t="s">
        <v>8294</v>
      </c>
      <c r="BH133" s="11" t="s">
        <v>8295</v>
      </c>
      <c r="BI133" s="13"/>
      <c r="BJ133" s="13"/>
      <c r="BK133" s="13" t="s">
        <v>1435</v>
      </c>
      <c r="BL133" s="13"/>
      <c r="BM133" s="13"/>
      <c r="BN133" s="13"/>
      <c r="BO133" s="13"/>
      <c r="BP133" s="13"/>
      <c r="BQ133" s="13" t="s">
        <v>8296</v>
      </c>
      <c r="BR133" s="13" t="s">
        <v>360</v>
      </c>
      <c r="BS133" s="13"/>
      <c r="BT133" s="13"/>
      <c r="BU133" s="13" t="s">
        <v>360</v>
      </c>
      <c r="BV133" s="13" t="s">
        <v>360</v>
      </c>
      <c r="BW133" s="13" t="s">
        <v>360</v>
      </c>
      <c r="BX133" s="13"/>
      <c r="BY133" s="13"/>
      <c r="BZ133" s="13" t="s">
        <v>472</v>
      </c>
      <c r="CA133" s="13"/>
      <c r="CB133" s="13" t="s">
        <v>1246</v>
      </c>
      <c r="CC133" s="13"/>
      <c r="CD133" s="13"/>
      <c r="CE133" s="13"/>
      <c r="CF133" s="13" t="s">
        <v>77</v>
      </c>
      <c r="CG133" s="13"/>
      <c r="CH133" s="13"/>
      <c r="CI133" s="13"/>
      <c r="CJ133" s="13"/>
      <c r="CK133" s="13"/>
      <c r="CL133" s="13"/>
      <c r="CM133" s="13" t="s">
        <v>8297</v>
      </c>
      <c r="CN133" s="13" t="s">
        <v>8298</v>
      </c>
      <c r="CO133" s="13"/>
      <c r="CP133" s="13"/>
      <c r="CQ133" s="13"/>
      <c r="CR133" s="13"/>
      <c r="CS133" s="11" t="s">
        <v>8299</v>
      </c>
      <c r="CT133" s="13"/>
      <c r="CU133" s="13"/>
      <c r="CV133" s="13"/>
      <c r="CW133" s="13"/>
      <c r="CY133" s="13" t="s">
        <v>516</v>
      </c>
      <c r="CZ133" s="13"/>
      <c r="DA133" s="13"/>
      <c r="DB133" s="13" t="s">
        <v>8300</v>
      </c>
      <c r="DC133" s="13" t="s">
        <v>8301</v>
      </c>
      <c r="DD133" s="13" t="s">
        <v>395</v>
      </c>
      <c r="DE133" s="11" t="s">
        <v>8302</v>
      </c>
      <c r="DF133" s="13" t="s">
        <v>8303</v>
      </c>
      <c r="DG133" s="13" t="s">
        <v>8304</v>
      </c>
      <c r="DH133" s="13"/>
      <c r="DI133" s="13"/>
      <c r="DJ133" s="13"/>
      <c r="DK133" s="13"/>
      <c r="DL133" s="13"/>
      <c r="DM133" s="13"/>
      <c r="DN133" s="13" t="s">
        <v>4121</v>
      </c>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t="s">
        <v>8305</v>
      </c>
      <c r="EN133" s="13" t="s">
        <v>400</v>
      </c>
      <c r="EO133" s="13" t="s">
        <v>3005</v>
      </c>
      <c r="EP133" s="13"/>
      <c r="EQ133" s="13"/>
      <c r="ER133" s="13"/>
      <c r="ES133" s="11" t="s">
        <v>1011</v>
      </c>
      <c r="ET133" s="13" t="s">
        <v>713</v>
      </c>
      <c r="EU133" s="13"/>
      <c r="EV133" s="13"/>
      <c r="EW133" s="13"/>
      <c r="EX133" s="13"/>
      <c r="EY133" s="13"/>
      <c r="EZ133" s="13"/>
      <c r="FA133" s="13"/>
      <c r="FB133" s="13"/>
      <c r="FC133" s="13"/>
      <c r="FD133" s="13"/>
      <c r="FE133" s="13"/>
      <c r="FF133" s="11" t="s">
        <v>8306</v>
      </c>
      <c r="FG133" s="13"/>
      <c r="FH133" s="13" t="s">
        <v>403</v>
      </c>
      <c r="FJ133" s="13" t="s">
        <v>8307</v>
      </c>
      <c r="FK133" s="13"/>
      <c r="FL133" s="13" t="s">
        <v>8222</v>
      </c>
      <c r="FM133" s="13" t="s">
        <v>6807</v>
      </c>
      <c r="FN133" s="13"/>
      <c r="FO133" s="13" t="s">
        <v>6321</v>
      </c>
      <c r="FP133" s="12" t="s">
        <v>1779</v>
      </c>
      <c r="FQ133" s="13"/>
      <c r="FR133" s="13"/>
      <c r="FS133" s="13" t="s">
        <v>950</v>
      </c>
      <c r="FT133" s="13" t="s">
        <v>618</v>
      </c>
      <c r="FU133" s="13" t="s">
        <v>65</v>
      </c>
      <c r="FV133" s="13" t="s">
        <v>468</v>
      </c>
      <c r="FW133" s="13"/>
      <c r="FX133" s="11" t="s">
        <v>8308</v>
      </c>
      <c r="FY133" s="11" t="s">
        <v>8309</v>
      </c>
      <c r="FZ133" s="13" t="e">
        <f aca="false">99°</f>
        <v>#N/A</v>
      </c>
      <c r="GA133" s="11" t="s">
        <v>8310</v>
      </c>
      <c r="GB133" s="13"/>
      <c r="GC133" s="13" t="s">
        <v>839</v>
      </c>
      <c r="GD133" s="13"/>
      <c r="GE133" s="13" t="s">
        <v>1539</v>
      </c>
      <c r="GF133" s="13"/>
      <c r="GG133" s="13"/>
      <c r="GH133" s="13" t="s">
        <v>8311</v>
      </c>
      <c r="GI133" s="13"/>
      <c r="GJ133" s="13"/>
      <c r="GK133" s="13" t="s">
        <v>716</v>
      </c>
      <c r="GL133" s="13" t="s">
        <v>456</v>
      </c>
      <c r="GM133" s="13"/>
      <c r="GN133" s="13"/>
      <c r="GO133" s="13" t="s">
        <v>8312</v>
      </c>
      <c r="GP133" s="11" t="s">
        <v>8313</v>
      </c>
      <c r="GQ133" s="13" t="s">
        <v>8314</v>
      </c>
      <c r="GR133" s="13"/>
      <c r="GS133" s="13"/>
      <c r="GT133" s="13" t="s">
        <v>1669</v>
      </c>
      <c r="GU133" s="13"/>
      <c r="GV133" s="13" t="s">
        <v>1872</v>
      </c>
      <c r="GW133" s="13" t="s">
        <v>8315</v>
      </c>
      <c r="GX133" s="13" t="s">
        <v>508</v>
      </c>
      <c r="GY133" s="13"/>
      <c r="GZ133" s="13" t="s">
        <v>8316</v>
      </c>
      <c r="HA133" s="13" t="s">
        <v>904</v>
      </c>
      <c r="HB133" s="13"/>
      <c r="HC133" s="13" t="s">
        <v>1465</v>
      </c>
      <c r="HD133" s="13"/>
      <c r="HE133" s="13" t="s">
        <v>1465</v>
      </c>
      <c r="HF133" s="13" t="s">
        <v>1465</v>
      </c>
      <c r="HG133" s="13"/>
      <c r="HH133" s="13" t="s">
        <v>614</v>
      </c>
      <c r="HI133" s="13" t="s">
        <v>8317</v>
      </c>
      <c r="HJ133" s="13"/>
      <c r="HK133" s="13"/>
      <c r="HL133" s="13" t="s">
        <v>1188</v>
      </c>
      <c r="HM133" s="13"/>
      <c r="HN133" s="13"/>
      <c r="HO133" s="13"/>
      <c r="HP133" s="13"/>
      <c r="HQ133" s="13" t="s">
        <v>468</v>
      </c>
      <c r="HS133" s="13"/>
      <c r="HT133" s="13" t="s">
        <v>8318</v>
      </c>
      <c r="HU133" s="13" t="s">
        <v>919</v>
      </c>
      <c r="HV133" s="13" t="s">
        <v>8319</v>
      </c>
      <c r="HW133" s="13" t="s">
        <v>412</v>
      </c>
      <c r="HX133" s="13" t="s">
        <v>7444</v>
      </c>
      <c r="HY133" s="13" t="s">
        <v>807</v>
      </c>
      <c r="HZ133" s="13" t="s">
        <v>8121</v>
      </c>
      <c r="IA133" s="13"/>
      <c r="IB133" s="13"/>
      <c r="IC133" s="13" t="s">
        <v>801</v>
      </c>
      <c r="ID133" s="13"/>
      <c r="IE133" s="13"/>
      <c r="IF133" s="13"/>
      <c r="IG133" s="13" t="s">
        <v>518</v>
      </c>
      <c r="IH133" s="13"/>
      <c r="II133" s="13"/>
      <c r="IJ133" s="13"/>
      <c r="IK133" s="13"/>
      <c r="IL133" s="13" t="s">
        <v>553</v>
      </c>
      <c r="IM133" s="13" t="s">
        <v>553</v>
      </c>
      <c r="IN133" s="13"/>
      <c r="IO133" s="13" t="s">
        <v>79</v>
      </c>
      <c r="IP133" s="13"/>
      <c r="IQ133" s="13"/>
      <c r="IR133" s="13" t="s">
        <v>8168</v>
      </c>
      <c r="IS133" s="13"/>
      <c r="IT133" s="13"/>
      <c r="IU133" s="13" t="s">
        <v>8320</v>
      </c>
      <c r="IV133" s="13" t="s">
        <v>6849</v>
      </c>
      <c r="IW133" s="13"/>
      <c r="IX133" s="13" t="s">
        <v>1668</v>
      </c>
      <c r="IY133" s="13"/>
      <c r="IZ133" s="13" t="s">
        <v>8321</v>
      </c>
      <c r="JA133" s="13"/>
      <c r="JB133" s="13"/>
      <c r="JC133" s="13" t="s">
        <v>4435</v>
      </c>
      <c r="JD133" s="13"/>
      <c r="JE133" s="13"/>
      <c r="JF133" s="11" t="s">
        <v>8322</v>
      </c>
      <c r="JG133" s="13" t="s">
        <v>534</v>
      </c>
      <c r="JH133" s="13"/>
      <c r="JI133" s="13" t="s">
        <v>6321</v>
      </c>
      <c r="JJ133" s="13"/>
      <c r="JK133" s="12" t="s">
        <v>4987</v>
      </c>
      <c r="JL133" s="13"/>
      <c r="JM133" s="13" t="s">
        <v>6070</v>
      </c>
      <c r="JN133" s="13"/>
      <c r="JO133" s="13"/>
      <c r="JP133" s="13"/>
      <c r="JQ133" s="13"/>
      <c r="JR133" s="13"/>
      <c r="JS133" s="13"/>
      <c r="JT133" s="13"/>
      <c r="JU133" s="13"/>
      <c r="JV133" s="13"/>
      <c r="JW133" s="13"/>
      <c r="JX133" s="13"/>
      <c r="JY133" s="13"/>
      <c r="JZ133" s="11" t="s">
        <v>8323</v>
      </c>
      <c r="KA133" s="13"/>
      <c r="KB133" s="13"/>
      <c r="KC133" s="13"/>
      <c r="KD133" s="13"/>
      <c r="KE133" s="13"/>
      <c r="KF133" s="13"/>
      <c r="KG133" s="13"/>
      <c r="KH133" s="13"/>
      <c r="KI133" s="13"/>
      <c r="KJ133" s="13" t="s">
        <v>636</v>
      </c>
      <c r="KK133" s="13"/>
      <c r="KL133" s="13" t="s">
        <v>1775</v>
      </c>
      <c r="KM133" s="13"/>
      <c r="KN133" s="13" t="s">
        <v>8324</v>
      </c>
      <c r="KO133" s="13"/>
      <c r="KP133" s="13" t="s">
        <v>8325</v>
      </c>
      <c r="KQ133" s="13"/>
      <c r="KR133" s="13"/>
      <c r="KS133" s="13"/>
      <c r="KT133" s="13"/>
      <c r="KU133" s="13"/>
      <c r="KV133" s="13"/>
      <c r="KW133" s="13"/>
      <c r="KX133" s="13"/>
      <c r="KY133" s="13"/>
      <c r="KZ133" s="13"/>
      <c r="LA133" s="13"/>
      <c r="LB133" s="13"/>
      <c r="LC133" s="13"/>
      <c r="LD133" s="13"/>
      <c r="LE133" s="13"/>
      <c r="LF133" s="13" t="s">
        <v>5155</v>
      </c>
      <c r="LG133" s="13"/>
      <c r="LH133" s="13" t="s">
        <v>8326</v>
      </c>
      <c r="LI133" s="13"/>
      <c r="LJ133" s="13" t="s">
        <v>1539</v>
      </c>
      <c r="LK133" s="13"/>
      <c r="LL133" s="13"/>
      <c r="LM133" s="13"/>
      <c r="LN133" s="13"/>
      <c r="LO133" s="13"/>
      <c r="LP133" s="13"/>
      <c r="LQ133" s="13"/>
      <c r="LR133" s="13"/>
      <c r="LS133" s="13"/>
      <c r="LT133" s="13" t="n">
        <f aca="false">50131</f>
        <v>50131</v>
      </c>
      <c r="LU133" s="13"/>
      <c r="LV133" s="13"/>
      <c r="LW133" s="13"/>
      <c r="LX133" s="13"/>
      <c r="LY133" s="13"/>
      <c r="LZ133" s="11" t="s">
        <v>8327</v>
      </c>
      <c r="MA133" s="13" t="s">
        <v>679</v>
      </c>
      <c r="MB133" s="13"/>
      <c r="MC133" s="13" t="s">
        <v>8328</v>
      </c>
      <c r="MD133" s="13"/>
      <c r="ME133" s="13"/>
      <c r="MF133" s="13" t="s">
        <v>710</v>
      </c>
      <c r="MH133" s="13" t="s">
        <v>858</v>
      </c>
      <c r="MI133" s="13"/>
      <c r="MJ133" s="13"/>
      <c r="MK133" s="13"/>
      <c r="ML133" s="13"/>
      <c r="MM133" s="13"/>
      <c r="MN133" s="13"/>
      <c r="MO133" s="13"/>
      <c r="MP133" s="13"/>
      <c r="MQ133" s="13"/>
      <c r="MR133" s="11" t="s">
        <v>8329</v>
      </c>
      <c r="MS133" s="13"/>
      <c r="MT133" s="13"/>
      <c r="MU133" s="13"/>
      <c r="MV133" s="13"/>
      <c r="MW133" s="13"/>
      <c r="MX133" s="13"/>
      <c r="MY133" s="13" t="s">
        <v>822</v>
      </c>
      <c r="MZ133" s="13"/>
      <c r="NA133" s="13"/>
      <c r="NB133" s="13"/>
      <c r="NC133" s="13"/>
      <c r="ND133" s="13"/>
      <c r="NE133" s="13"/>
      <c r="NF133" s="13"/>
      <c r="NG133" s="13"/>
      <c r="NH133" s="13"/>
      <c r="NI133" s="11" t="s">
        <v>8330</v>
      </c>
      <c r="NJ133" s="13" t="s">
        <v>456</v>
      </c>
      <c r="NK133" s="13"/>
      <c r="NL133" s="13"/>
      <c r="NM133" s="13"/>
      <c r="NN133" s="13"/>
      <c r="NO133" s="13"/>
      <c r="NP133" s="13" t="s">
        <v>408</v>
      </c>
      <c r="NQ133" s="13"/>
      <c r="NR133" s="13"/>
      <c r="NS133" s="13"/>
      <c r="NT133" s="13"/>
      <c r="NU133" s="13"/>
      <c r="NV133" s="13"/>
      <c r="NW133" s="13" t="s">
        <v>1188</v>
      </c>
      <c r="NX133" s="13" t="s">
        <v>472</v>
      </c>
      <c r="NY133" s="11" t="s">
        <v>8331</v>
      </c>
      <c r="NZ133" s="11" t="s">
        <v>8332</v>
      </c>
      <c r="OA133" s="13"/>
      <c r="OB133" s="13"/>
      <c r="OC133" s="13"/>
      <c r="OD133" s="13"/>
      <c r="OE133" s="13"/>
      <c r="OF133" s="13"/>
      <c r="OG133" s="13"/>
      <c r="OH133" s="13"/>
      <c r="OJ133" s="13"/>
      <c r="OK133" s="13"/>
      <c r="OL133" s="13"/>
      <c r="OM133" s="13" t="s">
        <v>472</v>
      </c>
    </row>
    <row r="134" customFormat="false" ht="14.25" hidden="false" customHeight="true" outlineLevel="0" collapsed="false">
      <c r="A134" s="11" t="s">
        <v>8333</v>
      </c>
      <c r="B134" s="13" t="s">
        <v>360</v>
      </c>
      <c r="C134" s="13" t="s">
        <v>8334</v>
      </c>
      <c r="D134" s="13" t="s">
        <v>8335</v>
      </c>
      <c r="E134" s="13" t="s">
        <v>8336</v>
      </c>
      <c r="F134" s="13" t="s">
        <v>360</v>
      </c>
      <c r="G134" s="13"/>
      <c r="H134" s="13"/>
      <c r="I134" s="13"/>
      <c r="J134" s="13"/>
      <c r="K134" s="13"/>
      <c r="L134" s="13"/>
      <c r="M134" s="13"/>
      <c r="N134" s="13"/>
      <c r="O134" s="13"/>
      <c r="P134" s="13"/>
      <c r="R134" s="13" t="s">
        <v>1427</v>
      </c>
      <c r="S134" s="13"/>
      <c r="T134" s="13" t="s">
        <v>371</v>
      </c>
      <c r="U134" s="13"/>
      <c r="V134" s="13"/>
      <c r="W134" s="13"/>
      <c r="X134" s="13"/>
      <c r="Y134" s="13"/>
      <c r="Z134" s="13"/>
      <c r="AA134" s="13" t="s">
        <v>623</v>
      </c>
      <c r="AB134" s="13"/>
      <c r="AC134" s="13"/>
      <c r="AD134" s="13"/>
      <c r="AE134" s="11" t="s">
        <v>372</v>
      </c>
      <c r="AF134" s="11" t="s">
        <v>8337</v>
      </c>
      <c r="AG134" s="11" t="s">
        <v>845</v>
      </c>
      <c r="AH134" s="13"/>
      <c r="AI134" s="13" t="s">
        <v>375</v>
      </c>
      <c r="AJ134" s="13" t="s">
        <v>376</v>
      </c>
      <c r="AK134" s="13" t="s">
        <v>437</v>
      </c>
      <c r="AL134" s="13" t="s">
        <v>438</v>
      </c>
      <c r="AM134" s="11" t="s">
        <v>8338</v>
      </c>
      <c r="AN134" s="13" t="s">
        <v>8339</v>
      </c>
      <c r="AO134" s="13"/>
      <c r="AP134" s="13"/>
      <c r="AQ134" s="13"/>
      <c r="AR134" s="13"/>
      <c r="AS134" s="13" t="s">
        <v>8340</v>
      </c>
      <c r="AT134" s="11" t="s">
        <v>8341</v>
      </c>
      <c r="AU134" s="13" t="s">
        <v>8342</v>
      </c>
      <c r="AV134" s="13"/>
      <c r="AW134" s="13"/>
      <c r="AX134" s="13"/>
      <c r="AY134" s="13" t="s">
        <v>437</v>
      </c>
      <c r="AZ134" s="13" t="s">
        <v>1289</v>
      </c>
      <c r="BA134" s="13"/>
      <c r="BB134" s="11" t="s">
        <v>8343</v>
      </c>
      <c r="BD134" s="13"/>
      <c r="BE134" s="13"/>
      <c r="BF134" s="13"/>
      <c r="BG134" s="11" t="s">
        <v>8344</v>
      </c>
      <c r="BH134" s="13"/>
      <c r="BI134" s="13"/>
      <c r="BJ134" s="13"/>
      <c r="BK134" s="13" t="s">
        <v>1242</v>
      </c>
      <c r="BL134" s="13"/>
      <c r="BM134" s="13"/>
      <c r="BN134" s="13"/>
      <c r="BO134" s="13"/>
      <c r="BP134" s="13" t="s">
        <v>472</v>
      </c>
      <c r="BQ134" s="13" t="s">
        <v>360</v>
      </c>
      <c r="BR134" s="13" t="s">
        <v>360</v>
      </c>
      <c r="BS134" s="13"/>
      <c r="BT134" s="13"/>
      <c r="BU134" s="13" t="s">
        <v>360</v>
      </c>
      <c r="BV134" s="13" t="s">
        <v>360</v>
      </c>
      <c r="BW134" s="13" t="s">
        <v>8345</v>
      </c>
      <c r="BX134" s="13"/>
      <c r="BY134" s="13"/>
      <c r="BZ134" s="13"/>
      <c r="CA134" s="13"/>
      <c r="CB134" s="13"/>
      <c r="CC134" s="13"/>
      <c r="CD134" s="13"/>
      <c r="CE134" s="13"/>
      <c r="CF134" s="13" t="s">
        <v>77</v>
      </c>
      <c r="CG134" s="13"/>
      <c r="CH134" s="13"/>
      <c r="CI134" s="13"/>
      <c r="CJ134" s="13"/>
      <c r="CK134" s="13"/>
      <c r="CL134" s="13"/>
      <c r="CM134" s="13"/>
      <c r="CN134" s="13"/>
      <c r="CO134" s="13"/>
      <c r="CP134" s="13"/>
      <c r="CQ134" s="13"/>
      <c r="CR134" s="13"/>
      <c r="CS134" s="11" t="s">
        <v>8346</v>
      </c>
      <c r="CT134" s="13"/>
      <c r="CU134" s="13"/>
      <c r="CV134" s="13"/>
      <c r="CW134" s="13"/>
      <c r="CY134" s="13" t="s">
        <v>8347</v>
      </c>
      <c r="CZ134" s="13"/>
      <c r="DA134" s="13"/>
      <c r="DB134" s="13" t="s">
        <v>8348</v>
      </c>
      <c r="DC134" s="13"/>
      <c r="DD134" s="13"/>
      <c r="DE134" s="13"/>
      <c r="DF134" s="13"/>
      <c r="DG134" s="13"/>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t="s">
        <v>8349</v>
      </c>
      <c r="EN134" s="13" t="s">
        <v>400</v>
      </c>
      <c r="EO134" s="11" t="s">
        <v>8350</v>
      </c>
      <c r="EP134" s="13"/>
      <c r="EQ134" s="13"/>
      <c r="ER134" s="13"/>
      <c r="ES134" s="11" t="s">
        <v>8351</v>
      </c>
      <c r="ET134" s="12" t="s">
        <v>8352</v>
      </c>
      <c r="EU134" s="13"/>
      <c r="EV134" s="13"/>
      <c r="EW134" s="13"/>
      <c r="EX134" s="13" t="s">
        <v>8353</v>
      </c>
      <c r="EY134" s="13" t="s">
        <v>8354</v>
      </c>
      <c r="EZ134" s="13" t="s">
        <v>8355</v>
      </c>
      <c r="FA134" s="13"/>
      <c r="FB134" s="13"/>
      <c r="FC134" s="13"/>
      <c r="FD134" s="13"/>
      <c r="FE134" s="13"/>
      <c r="FF134" s="13" t="s">
        <v>112</v>
      </c>
      <c r="FG134" s="13"/>
      <c r="FH134" s="13" t="s">
        <v>403</v>
      </c>
      <c r="FJ134" s="13" t="s">
        <v>8356</v>
      </c>
      <c r="FK134" s="13"/>
      <c r="FL134" s="13"/>
      <c r="FM134" s="13"/>
      <c r="FN134" s="13"/>
      <c r="FO134" s="13"/>
      <c r="FP134" s="13"/>
      <c r="FQ134" s="13"/>
      <c r="FR134" s="13"/>
      <c r="FS134" s="13" t="s">
        <v>950</v>
      </c>
      <c r="FT134" s="13"/>
      <c r="FU134" s="13"/>
      <c r="FV134" s="13"/>
      <c r="FW134" s="13"/>
      <c r="FX134" s="13" t="s">
        <v>77</v>
      </c>
      <c r="FY134" s="13"/>
      <c r="FZ134" s="13"/>
      <c r="GA134" s="13" t="s">
        <v>407</v>
      </c>
      <c r="GB134" s="13"/>
      <c r="GC134" s="13"/>
      <c r="GD134" s="13"/>
      <c r="GE134" s="13"/>
      <c r="GF134" s="13"/>
      <c r="GG134" s="13"/>
      <c r="GH134" s="13" t="s">
        <v>8357</v>
      </c>
      <c r="GI134" s="13"/>
      <c r="GJ134" s="13"/>
      <c r="GK134" s="13"/>
      <c r="GL134" s="13" t="s">
        <v>407</v>
      </c>
      <c r="GM134" s="13"/>
      <c r="GN134" s="13"/>
      <c r="GO134" s="13"/>
      <c r="GP134" s="13" t="s">
        <v>408</v>
      </c>
      <c r="GQ134" s="13"/>
      <c r="GR134" s="13"/>
      <c r="GS134" s="13"/>
      <c r="GT134" s="13"/>
      <c r="GU134" s="13"/>
      <c r="GV134" s="13"/>
      <c r="GW134" s="13"/>
      <c r="GX134" s="13"/>
      <c r="GY134" s="13"/>
      <c r="GZ134" s="13" t="s">
        <v>409</v>
      </c>
      <c r="HA134" s="13"/>
      <c r="HB134" s="13"/>
      <c r="HC134" s="13"/>
      <c r="HD134" s="13"/>
      <c r="HE134" s="13"/>
      <c r="HF134" s="13" t="s">
        <v>8358</v>
      </c>
      <c r="HG134" s="13"/>
      <c r="HH134" s="13" t="s">
        <v>1986</v>
      </c>
      <c r="HI134" s="13"/>
      <c r="HJ134" s="13"/>
      <c r="HK134" s="13"/>
      <c r="HL134" s="13"/>
      <c r="HM134" s="13"/>
      <c r="HN134" s="13"/>
      <c r="HO134" s="13"/>
      <c r="HP134" s="13"/>
      <c r="HQ134" s="13"/>
      <c r="HS134" s="13"/>
      <c r="HT134" s="13"/>
      <c r="HU134" s="13"/>
      <c r="HV134" s="13"/>
      <c r="HW134" s="13" t="s">
        <v>412</v>
      </c>
      <c r="HX134" s="13"/>
      <c r="HY134" s="13"/>
      <c r="HZ134" s="13"/>
      <c r="IA134" s="13"/>
      <c r="IB134" s="13"/>
      <c r="IC134" s="13"/>
      <c r="ID134" s="13"/>
      <c r="IE134" s="13"/>
      <c r="IF134" s="13"/>
      <c r="IG134" s="13"/>
      <c r="IH134" s="13"/>
      <c r="II134" s="13"/>
      <c r="IJ134" s="13"/>
      <c r="IK134" s="13"/>
      <c r="IL134" s="13"/>
      <c r="IM134" s="13"/>
      <c r="IN134" s="13"/>
      <c r="IO134" s="13"/>
      <c r="IP134" s="13"/>
      <c r="IQ134" s="13"/>
      <c r="IR134" s="13" t="s">
        <v>8359</v>
      </c>
      <c r="IS134" s="13" t="s">
        <v>8360</v>
      </c>
      <c r="IT134" s="13"/>
      <c r="IU134" s="13"/>
      <c r="IV134" s="13"/>
      <c r="IW134" s="13"/>
      <c r="IX134" s="13"/>
      <c r="IY134" s="13"/>
      <c r="IZ134" s="13"/>
      <c r="JA134" s="13" t="s">
        <v>8361</v>
      </c>
      <c r="JB134" s="13"/>
      <c r="JC134" s="13"/>
      <c r="JD134" s="13"/>
      <c r="JE134" s="13"/>
      <c r="JF134" s="13"/>
      <c r="JG134" s="13"/>
      <c r="JH134" s="13"/>
      <c r="JI134" s="13"/>
      <c r="JJ134" s="13"/>
      <c r="JK134" s="13"/>
      <c r="JL134" s="13"/>
      <c r="JM134" s="13"/>
      <c r="JN134" s="13"/>
      <c r="JO134" s="13"/>
      <c r="JP134" s="13"/>
      <c r="JQ134" s="13"/>
      <c r="JR134" s="13"/>
      <c r="JS134" s="13"/>
      <c r="JT134" s="13"/>
      <c r="JU134" s="13" t="s">
        <v>8362</v>
      </c>
      <c r="JV134" s="13"/>
      <c r="JW134" s="13"/>
      <c r="JX134" s="13"/>
      <c r="JY134" s="13"/>
      <c r="JZ134" s="13" t="s">
        <v>75</v>
      </c>
      <c r="KA134" s="13"/>
      <c r="KB134" s="13"/>
      <c r="KC134" s="13"/>
      <c r="KD134" s="13"/>
      <c r="KE134" s="13"/>
      <c r="KF134" s="13"/>
      <c r="KG134" s="13"/>
      <c r="KH134" s="13"/>
      <c r="KI134" s="13"/>
      <c r="KJ134" s="13"/>
      <c r="KK134" s="13"/>
      <c r="KL134" s="13"/>
      <c r="KM134" s="13"/>
      <c r="KN134" s="13"/>
      <c r="KO134" s="13"/>
      <c r="KP134" s="13"/>
      <c r="KQ134" s="13"/>
      <c r="KR134" s="13"/>
      <c r="KS134" s="13"/>
      <c r="KT134" s="13"/>
      <c r="KU134" s="13"/>
      <c r="KV134" s="13"/>
      <c r="KW134" s="13"/>
      <c r="KX134" s="13"/>
      <c r="KY134" s="13"/>
      <c r="KZ134" s="13"/>
      <c r="LA134" s="13"/>
      <c r="LB134" s="13"/>
      <c r="LC134" s="13"/>
      <c r="LD134" s="13"/>
      <c r="LE134" s="13"/>
      <c r="LF134" s="13"/>
      <c r="LG134" s="13"/>
      <c r="LH134" s="13"/>
      <c r="LI134" s="13"/>
      <c r="LJ134" s="13"/>
      <c r="LK134" s="13"/>
      <c r="LL134" s="13"/>
      <c r="LM134" s="13"/>
      <c r="LN134" s="13" t="s">
        <v>8363</v>
      </c>
      <c r="LO134" s="13"/>
      <c r="LP134" s="13"/>
      <c r="LQ134" s="13"/>
      <c r="LR134" s="13"/>
      <c r="LS134" s="13"/>
      <c r="LT134" s="13"/>
      <c r="LU134" s="13"/>
      <c r="LV134" s="13"/>
      <c r="LW134" s="13"/>
      <c r="LX134" s="13"/>
      <c r="LY134" s="13"/>
      <c r="LZ134" s="13" t="s">
        <v>2044</v>
      </c>
      <c r="MA134" s="13" t="s">
        <v>8364</v>
      </c>
      <c r="MB134" s="13" t="s">
        <v>879</v>
      </c>
      <c r="MC134" s="13"/>
      <c r="MD134" s="13"/>
      <c r="ME134" s="13"/>
      <c r="MF134" s="13" t="s">
        <v>710</v>
      </c>
      <c r="MH134" s="11" t="s">
        <v>3510</v>
      </c>
      <c r="MI134" s="13"/>
      <c r="MJ134" s="13"/>
      <c r="MK134" s="13"/>
      <c r="ML134" s="13"/>
      <c r="MM134" s="13"/>
      <c r="MN134" s="13"/>
      <c r="MO134" s="13"/>
      <c r="MP134" s="13"/>
      <c r="MQ134" s="13"/>
      <c r="MR134" s="13" t="s">
        <v>466</v>
      </c>
      <c r="MS134" s="13"/>
      <c r="MT134" s="13"/>
      <c r="MU134" s="13"/>
      <c r="MV134" s="13"/>
      <c r="MW134" s="13"/>
      <c r="MX134" s="13" t="s">
        <v>828</v>
      </c>
      <c r="MY134" s="13" t="s">
        <v>8365</v>
      </c>
      <c r="MZ134" s="13"/>
      <c r="NA134" s="13"/>
      <c r="NB134" s="13"/>
      <c r="NC134" s="13"/>
      <c r="ND134" s="13"/>
      <c r="NE134" s="13" t="s">
        <v>8366</v>
      </c>
      <c r="NF134" s="13"/>
      <c r="NG134" s="13"/>
      <c r="NH134" s="13"/>
      <c r="NI134" s="11" t="s">
        <v>8367</v>
      </c>
      <c r="NJ134" s="13" t="s">
        <v>407</v>
      </c>
      <c r="NK134" s="13"/>
      <c r="NL134" s="13"/>
      <c r="NM134" s="13"/>
      <c r="NN134" s="13"/>
      <c r="NO134" s="13"/>
      <c r="NP134" s="13" t="s">
        <v>408</v>
      </c>
      <c r="NQ134" s="13"/>
      <c r="NR134" s="13"/>
      <c r="NS134" s="13"/>
      <c r="NT134" s="13"/>
      <c r="NU134" s="13"/>
      <c r="NV134" s="13" t="s">
        <v>8368</v>
      </c>
      <c r="NW134" s="13"/>
      <c r="NX134" s="13" t="s">
        <v>472</v>
      </c>
      <c r="NY134" s="13" t="s">
        <v>428</v>
      </c>
      <c r="NZ134" s="13" t="s">
        <v>516</v>
      </c>
      <c r="OA134" s="13"/>
      <c r="OB134" s="13"/>
      <c r="OC134" s="13"/>
      <c r="OD134" s="13"/>
      <c r="OE134" s="13"/>
      <c r="OF134" s="13"/>
      <c r="OG134" s="13"/>
      <c r="OH134" s="13"/>
      <c r="OJ134" s="13"/>
      <c r="OK134" s="13"/>
      <c r="OL134" s="13"/>
      <c r="OM134" s="13"/>
    </row>
    <row r="135" customFormat="false" ht="14.25" hidden="false" customHeight="true" outlineLevel="0" collapsed="false">
      <c r="A135" s="13" t="s">
        <v>8369</v>
      </c>
      <c r="B135" s="13" t="s">
        <v>360</v>
      </c>
      <c r="C135" s="13" t="s">
        <v>8370</v>
      </c>
      <c r="D135" s="13" t="s">
        <v>8371</v>
      </c>
      <c r="E135" s="13" t="s">
        <v>8372</v>
      </c>
      <c r="F135" s="13" t="s">
        <v>360</v>
      </c>
      <c r="G135" s="13"/>
      <c r="H135" s="13"/>
      <c r="I135" s="13"/>
      <c r="J135" s="13"/>
      <c r="K135" s="13"/>
      <c r="L135" s="13"/>
      <c r="M135" s="13"/>
      <c r="N135" s="13"/>
      <c r="O135" s="13"/>
      <c r="P135" s="13"/>
      <c r="R135" s="13" t="s">
        <v>897</v>
      </c>
      <c r="S135" s="13"/>
      <c r="T135" s="13" t="s">
        <v>371</v>
      </c>
      <c r="U135" s="13" t="s">
        <v>8373</v>
      </c>
      <c r="V135" s="13" t="s">
        <v>8374</v>
      </c>
      <c r="W135" s="13" t="s">
        <v>8375</v>
      </c>
      <c r="X135" s="13" t="s">
        <v>8376</v>
      </c>
      <c r="Y135" s="13"/>
      <c r="Z135" s="13"/>
      <c r="AA135" s="13"/>
      <c r="AB135" s="13"/>
      <c r="AC135" s="13"/>
      <c r="AD135" s="13"/>
      <c r="AE135" s="11" t="s">
        <v>372</v>
      </c>
      <c r="AF135" s="11" t="s">
        <v>8377</v>
      </c>
      <c r="AG135" s="11" t="s">
        <v>8378</v>
      </c>
      <c r="AH135" s="13"/>
      <c r="AI135" s="13" t="s">
        <v>375</v>
      </c>
      <c r="AJ135" s="13" t="s">
        <v>376</v>
      </c>
      <c r="AK135" s="13" t="s">
        <v>437</v>
      </c>
      <c r="AL135" s="13" t="s">
        <v>438</v>
      </c>
      <c r="AM135" s="11" t="s">
        <v>8379</v>
      </c>
      <c r="AN135" s="13"/>
      <c r="AO135" s="13"/>
      <c r="AP135" s="13"/>
      <c r="AQ135" s="13"/>
      <c r="AR135" s="13"/>
      <c r="AS135" s="13"/>
      <c r="AT135" s="11" t="s">
        <v>8380</v>
      </c>
      <c r="AU135" s="11" t="s">
        <v>8381</v>
      </c>
      <c r="AV135" s="13"/>
      <c r="AW135" s="13" t="s">
        <v>375</v>
      </c>
      <c r="AX135" s="13"/>
      <c r="AY135" s="13" t="s">
        <v>437</v>
      </c>
      <c r="AZ135" s="13" t="s">
        <v>438</v>
      </c>
      <c r="BA135" s="13" t="s">
        <v>8382</v>
      </c>
      <c r="BB135" s="13" t="s">
        <v>3075</v>
      </c>
      <c r="BD135" s="13"/>
      <c r="BE135" s="13"/>
      <c r="BF135" s="13"/>
      <c r="BG135" s="13"/>
      <c r="BH135" s="13"/>
      <c r="BI135" s="13"/>
      <c r="BJ135" s="13"/>
      <c r="BK135" s="13" t="s">
        <v>1435</v>
      </c>
      <c r="BL135" s="13"/>
      <c r="BM135" s="13"/>
      <c r="BN135" s="13"/>
      <c r="BO135" s="13"/>
      <c r="BP135" s="13"/>
      <c r="BQ135" s="13" t="s">
        <v>360</v>
      </c>
      <c r="BR135" s="13" t="s">
        <v>360</v>
      </c>
      <c r="BS135" s="13"/>
      <c r="BT135" s="13"/>
      <c r="BU135" s="13" t="s">
        <v>360</v>
      </c>
      <c r="BV135" s="13" t="s">
        <v>360</v>
      </c>
      <c r="BW135" s="13" t="s">
        <v>360</v>
      </c>
      <c r="BX135" s="13"/>
      <c r="BY135" s="13"/>
      <c r="BZ135" s="13" t="s">
        <v>472</v>
      </c>
      <c r="CA135" s="13"/>
      <c r="CB135" s="13"/>
      <c r="CC135" s="13"/>
      <c r="CD135" s="13"/>
      <c r="CE135" s="13"/>
      <c r="CF135" s="13" t="s">
        <v>77</v>
      </c>
      <c r="CG135" s="13"/>
      <c r="CH135" s="13"/>
      <c r="CI135" s="13"/>
      <c r="CJ135" s="13"/>
      <c r="CK135" s="13"/>
      <c r="CL135" s="13"/>
      <c r="CM135" s="13"/>
      <c r="CN135" s="13"/>
      <c r="CO135" s="13"/>
      <c r="CP135" s="13"/>
      <c r="CQ135" s="13"/>
      <c r="CR135" s="13"/>
      <c r="CS135" s="13" t="s">
        <v>3045</v>
      </c>
      <c r="CT135" s="13"/>
      <c r="CU135" s="13"/>
      <c r="CV135" s="13"/>
      <c r="CW135" s="13"/>
      <c r="CY135" s="13"/>
      <c r="CZ135" s="13"/>
      <c r="DA135" s="13"/>
      <c r="DB135" s="13"/>
      <c r="DC135" s="13"/>
      <c r="DD135" s="13"/>
      <c r="DE135" s="13"/>
      <c r="DF135" s="13"/>
      <c r="DG135" s="13"/>
      <c r="DH135" s="13" t="s">
        <v>516</v>
      </c>
      <c r="DI135" s="13"/>
      <c r="DJ135" s="13" t="s">
        <v>942</v>
      </c>
      <c r="DK135" s="13" t="s">
        <v>2910</v>
      </c>
      <c r="DL135" s="13"/>
      <c r="DM135" s="13"/>
      <c r="DN135" s="13"/>
      <c r="DO135" s="13"/>
      <c r="DP135" s="13"/>
      <c r="DQ135" s="13"/>
      <c r="DR135" s="13"/>
      <c r="DS135" s="13"/>
      <c r="DT135" s="13"/>
      <c r="DU135" s="13"/>
      <c r="DV135" s="13"/>
      <c r="DW135" s="13"/>
      <c r="DX135" s="13"/>
      <c r="DY135" s="13"/>
      <c r="DZ135" s="13"/>
      <c r="EA135" s="13"/>
      <c r="EB135" s="13"/>
      <c r="EC135" s="13"/>
      <c r="ED135" s="13" t="s">
        <v>516</v>
      </c>
      <c r="EE135" s="13"/>
      <c r="EF135" s="13"/>
      <c r="EG135" s="13"/>
      <c r="EH135" s="13"/>
      <c r="EI135" s="13"/>
      <c r="EJ135" s="13"/>
      <c r="EK135" s="13"/>
      <c r="EL135" s="13"/>
      <c r="EM135" s="13" t="s">
        <v>491</v>
      </c>
      <c r="EN135" s="13" t="s">
        <v>400</v>
      </c>
      <c r="EO135" s="13"/>
      <c r="EP135" s="13"/>
      <c r="EQ135" s="13"/>
      <c r="ER135" s="13"/>
      <c r="ES135" s="11" t="s">
        <v>8383</v>
      </c>
      <c r="ET135" s="13"/>
      <c r="EU135" s="13"/>
      <c r="EV135" s="13"/>
      <c r="EW135" s="13"/>
      <c r="EX135" s="13"/>
      <c r="EY135" s="13"/>
      <c r="EZ135" s="13"/>
      <c r="FA135" s="13"/>
      <c r="FB135" s="13"/>
      <c r="FC135" s="13"/>
      <c r="FD135" s="13"/>
      <c r="FE135" s="13"/>
      <c r="FF135" s="13" t="s">
        <v>112</v>
      </c>
      <c r="FG135" s="13"/>
      <c r="FH135" s="13" t="s">
        <v>403</v>
      </c>
      <c r="FJ135" s="13" t="s">
        <v>8384</v>
      </c>
      <c r="FK135" s="13"/>
      <c r="FL135" s="13"/>
      <c r="FM135" s="13"/>
      <c r="FN135" s="13"/>
      <c r="FO135" s="13"/>
      <c r="FP135" s="13"/>
      <c r="FQ135" s="13"/>
      <c r="FR135" s="13"/>
      <c r="FS135" s="13"/>
      <c r="FT135" s="13"/>
      <c r="FU135" s="13"/>
      <c r="FV135" s="13"/>
      <c r="FW135" s="13"/>
      <c r="FX135" s="13" t="s">
        <v>77</v>
      </c>
      <c r="FY135" s="13"/>
      <c r="FZ135" s="13"/>
      <c r="GA135" s="13" t="s">
        <v>406</v>
      </c>
      <c r="GB135" s="13"/>
      <c r="GC135" s="13"/>
      <c r="GD135" s="13"/>
      <c r="GE135" s="13"/>
      <c r="GF135" s="13"/>
      <c r="GG135" s="13"/>
      <c r="GH135" s="13"/>
      <c r="GI135" s="13"/>
      <c r="GJ135" s="13"/>
      <c r="GK135" s="13" t="s">
        <v>8385</v>
      </c>
      <c r="GL135" s="13" t="s">
        <v>407</v>
      </c>
      <c r="GM135" s="13"/>
      <c r="GN135" s="13"/>
      <c r="GO135" s="13"/>
      <c r="GP135" s="13" t="s">
        <v>408</v>
      </c>
      <c r="GQ135" s="13"/>
      <c r="GR135" s="13"/>
      <c r="GS135" s="13"/>
      <c r="GT135" s="13"/>
      <c r="GU135" s="13"/>
      <c r="GV135" s="13"/>
      <c r="GW135" s="13"/>
      <c r="GX135" s="13"/>
      <c r="GY135" s="13"/>
      <c r="GZ135" s="13" t="s">
        <v>409</v>
      </c>
      <c r="HA135" s="13"/>
      <c r="HB135" s="13"/>
      <c r="HC135" s="13"/>
      <c r="HD135" s="13"/>
      <c r="HE135" s="13"/>
      <c r="HF135" s="13"/>
      <c r="HG135" s="13" t="s">
        <v>4945</v>
      </c>
      <c r="HH135" s="13" t="s">
        <v>406</v>
      </c>
      <c r="HI135" s="13"/>
      <c r="HJ135" s="13" t="s">
        <v>8386</v>
      </c>
      <c r="HK135" s="13"/>
      <c r="HL135" s="13"/>
      <c r="HM135" s="13"/>
      <c r="HN135" s="13"/>
      <c r="HO135" s="13"/>
      <c r="HP135" s="13"/>
      <c r="HQ135" s="13"/>
      <c r="HS135" s="13"/>
      <c r="HT135" s="13"/>
      <c r="HU135" s="13"/>
      <c r="HV135" s="13"/>
      <c r="HW135" s="13" t="s">
        <v>412</v>
      </c>
      <c r="HX135" s="13"/>
      <c r="HY135" s="13"/>
      <c r="HZ135" s="13"/>
      <c r="IA135" s="13"/>
      <c r="IB135" s="13"/>
      <c r="IC135" s="13"/>
      <c r="ID135" s="13"/>
      <c r="IE135" s="13"/>
      <c r="IF135" s="13"/>
      <c r="IG135" s="13"/>
      <c r="IH135" s="13"/>
      <c r="II135" s="13"/>
      <c r="IJ135" s="13"/>
      <c r="IK135" s="13"/>
      <c r="IL135" s="13"/>
      <c r="IM135" s="13"/>
      <c r="IN135" s="13"/>
      <c r="IO135" s="13" t="s">
        <v>79</v>
      </c>
      <c r="IP135" s="13"/>
      <c r="IQ135" s="13"/>
      <c r="IR135" s="13"/>
      <c r="IS135" s="13"/>
      <c r="IT135" s="13" t="s">
        <v>458</v>
      </c>
      <c r="IU135" s="13" t="s">
        <v>8387</v>
      </c>
      <c r="IV135" s="13"/>
      <c r="IW135" s="13"/>
      <c r="IX135" s="13"/>
      <c r="IY135" s="13"/>
      <c r="IZ135" s="13"/>
      <c r="JA135" s="13"/>
      <c r="JB135" s="13"/>
      <c r="JC135" s="13"/>
      <c r="JD135" s="13"/>
      <c r="JE135" s="13"/>
      <c r="JF135" s="13"/>
      <c r="JG135" s="13"/>
      <c r="JH135" s="13"/>
      <c r="JI135" s="13"/>
      <c r="JJ135" s="13"/>
      <c r="JK135" s="13"/>
      <c r="JL135" s="13"/>
      <c r="JM135" s="13"/>
      <c r="JN135" s="13"/>
      <c r="JO135" s="13"/>
      <c r="JP135" s="13" t="s">
        <v>8388</v>
      </c>
      <c r="JQ135" s="13"/>
      <c r="JR135" s="13"/>
      <c r="JS135" s="13"/>
      <c r="JT135" s="13"/>
      <c r="JU135" s="13"/>
      <c r="JV135" s="13"/>
      <c r="JW135" s="13"/>
      <c r="JX135" s="13"/>
      <c r="JY135" s="13"/>
      <c r="JZ135" s="13" t="s">
        <v>78</v>
      </c>
      <c r="KA135" s="13"/>
      <c r="KB135" s="13"/>
      <c r="KC135" s="13"/>
      <c r="KD135" s="13"/>
      <c r="KE135" s="13"/>
      <c r="KF135" s="13"/>
      <c r="KG135" s="13"/>
      <c r="KH135" s="13"/>
      <c r="KI135" s="13"/>
      <c r="KJ135" s="13"/>
      <c r="KK135" s="13"/>
      <c r="KL135" s="13"/>
      <c r="KM135" s="13"/>
      <c r="KN135" s="13"/>
      <c r="KO135" s="13"/>
      <c r="KP135" s="13"/>
      <c r="KQ135" s="13"/>
      <c r="KR135" s="11" t="s">
        <v>8389</v>
      </c>
      <c r="KS135" s="13"/>
      <c r="KT135" s="13" t="s">
        <v>4044</v>
      </c>
      <c r="KU135" s="13"/>
      <c r="KV135" s="13"/>
      <c r="KW135" s="13"/>
      <c r="KX135" s="13"/>
      <c r="KY135" s="13"/>
      <c r="KZ135" s="13"/>
      <c r="LA135" s="13"/>
      <c r="LB135" s="13"/>
      <c r="LC135" s="13"/>
      <c r="LD135" s="13"/>
      <c r="LE135" s="13"/>
      <c r="LF135" s="13"/>
      <c r="LG135" s="13"/>
      <c r="LH135" s="13"/>
      <c r="LI135" s="13"/>
      <c r="LJ135" s="13"/>
      <c r="LK135" s="13"/>
      <c r="LL135" s="13"/>
      <c r="LM135" s="13"/>
      <c r="LN135" s="13"/>
      <c r="LO135" s="13"/>
      <c r="LP135" s="13"/>
      <c r="LQ135" s="13"/>
      <c r="LR135" s="13"/>
      <c r="LS135" s="13"/>
      <c r="LT135" s="13"/>
      <c r="LU135" s="13"/>
      <c r="LV135" s="13"/>
      <c r="LW135" s="13"/>
      <c r="LX135" s="13" t="s">
        <v>8390</v>
      </c>
      <c r="LY135" s="13"/>
      <c r="LZ135" s="13" t="s">
        <v>3195</v>
      </c>
      <c r="MA135" s="13"/>
      <c r="MB135" s="13"/>
      <c r="MC135" s="11" t="s">
        <v>8391</v>
      </c>
      <c r="MD135" s="13"/>
      <c r="ME135" s="13" t="s">
        <v>550</v>
      </c>
      <c r="MF135" s="13" t="s">
        <v>709</v>
      </c>
      <c r="MH135" s="13"/>
      <c r="MI135" s="13"/>
      <c r="MJ135" s="13"/>
      <c r="MK135" s="13"/>
      <c r="ML135" s="13"/>
      <c r="MM135" s="13"/>
      <c r="MN135" s="13" t="s">
        <v>8392</v>
      </c>
      <c r="MO135" s="13"/>
      <c r="MP135" s="13"/>
      <c r="MQ135" s="13"/>
      <c r="MR135" s="11" t="s">
        <v>8393</v>
      </c>
      <c r="MS135" s="13"/>
      <c r="MT135" s="13"/>
      <c r="MU135" s="13"/>
      <c r="MV135" s="13"/>
      <c r="MW135" s="13" t="s">
        <v>828</v>
      </c>
      <c r="MX135" s="13" t="s">
        <v>828</v>
      </c>
      <c r="MY135" s="13" t="s">
        <v>8375</v>
      </c>
      <c r="MZ135" s="13"/>
      <c r="NA135" s="13"/>
      <c r="NB135" s="13"/>
      <c r="NC135" s="13"/>
      <c r="ND135" s="13"/>
      <c r="NE135" s="13"/>
      <c r="NF135" s="13"/>
      <c r="NG135" s="13"/>
      <c r="NH135" s="13"/>
      <c r="NI135" s="11" t="s">
        <v>8394</v>
      </c>
      <c r="NJ135" s="13" t="s">
        <v>407</v>
      </c>
      <c r="NK135" s="13"/>
      <c r="NL135" s="13"/>
      <c r="NM135" s="13"/>
      <c r="NN135" s="13"/>
      <c r="NO135" s="13"/>
      <c r="NP135" s="13" t="s">
        <v>408</v>
      </c>
      <c r="NQ135" s="13"/>
      <c r="NR135" s="13"/>
      <c r="NS135" s="13"/>
      <c r="NT135" s="13"/>
      <c r="NU135" s="13"/>
      <c r="NV135" s="13" t="s">
        <v>8395</v>
      </c>
      <c r="NW135" s="13"/>
      <c r="NX135" s="13" t="s">
        <v>472</v>
      </c>
      <c r="NY135" s="13" t="s">
        <v>428</v>
      </c>
      <c r="NZ135" s="13" t="s">
        <v>429</v>
      </c>
      <c r="OA135" s="13"/>
      <c r="OB135" s="13"/>
      <c r="OC135" s="13"/>
      <c r="OD135" s="13"/>
      <c r="OE135" s="13"/>
      <c r="OF135" s="13"/>
      <c r="OG135" s="13"/>
      <c r="OH135" s="13"/>
      <c r="OJ135" s="13"/>
      <c r="OK135" s="13"/>
      <c r="OL135" s="13"/>
      <c r="OM135" s="13"/>
    </row>
    <row r="136" customFormat="false" ht="14.25" hidden="false" customHeight="true" outlineLevel="0" collapsed="false">
      <c r="A136" s="11" t="s">
        <v>8396</v>
      </c>
      <c r="B136" s="13" t="s">
        <v>360</v>
      </c>
      <c r="C136" s="13" t="s">
        <v>8397</v>
      </c>
      <c r="D136" s="13" t="s">
        <v>8398</v>
      </c>
      <c r="E136" s="13" t="s">
        <v>8399</v>
      </c>
      <c r="F136" s="13" t="s">
        <v>8400</v>
      </c>
      <c r="G136" s="13"/>
      <c r="H136" s="11" t="s">
        <v>8401</v>
      </c>
      <c r="I136" s="13" t="s">
        <v>8402</v>
      </c>
      <c r="J136" s="13" t="s">
        <v>395</v>
      </c>
      <c r="K136" s="13"/>
      <c r="L136" s="13"/>
      <c r="M136" s="13"/>
      <c r="N136" s="13"/>
      <c r="O136" s="13"/>
      <c r="P136" s="13"/>
      <c r="R136" s="13" t="s">
        <v>897</v>
      </c>
      <c r="S136" s="13"/>
      <c r="T136" s="13" t="s">
        <v>8403</v>
      </c>
      <c r="U136" s="13" t="s">
        <v>8404</v>
      </c>
      <c r="V136" s="13" t="s">
        <v>8405</v>
      </c>
      <c r="W136" s="13" t="s">
        <v>8406</v>
      </c>
      <c r="X136" s="13" t="s">
        <v>4243</v>
      </c>
      <c r="Y136" s="13"/>
      <c r="Z136" s="13"/>
      <c r="AA136" s="13"/>
      <c r="AB136" s="13"/>
      <c r="AC136" s="13"/>
      <c r="AD136" s="13"/>
      <c r="AE136" s="11" t="s">
        <v>435</v>
      </c>
      <c r="AF136" s="11" t="s">
        <v>8407</v>
      </c>
      <c r="AG136" s="11" t="s">
        <v>651</v>
      </c>
      <c r="AH136" s="13"/>
      <c r="AI136" s="13" t="s">
        <v>375</v>
      </c>
      <c r="AJ136" s="13" t="s">
        <v>376</v>
      </c>
      <c r="AK136" s="11" t="s">
        <v>8408</v>
      </c>
      <c r="AL136" s="13" t="s">
        <v>792</v>
      </c>
      <c r="AM136" s="11" t="s">
        <v>8409</v>
      </c>
      <c r="AN136" s="13"/>
      <c r="AO136" s="13"/>
      <c r="AP136" s="13"/>
      <c r="AQ136" s="13"/>
      <c r="AR136" s="13"/>
      <c r="AS136" s="13" t="s">
        <v>8410</v>
      </c>
      <c r="AT136" s="13" t="s">
        <v>8411</v>
      </c>
      <c r="AU136" s="13"/>
      <c r="AV136" s="13"/>
      <c r="AW136" s="13"/>
      <c r="AX136" s="13"/>
      <c r="AY136" s="13" t="s">
        <v>437</v>
      </c>
      <c r="AZ136" s="13" t="s">
        <v>438</v>
      </c>
      <c r="BA136" s="13" t="s">
        <v>8412</v>
      </c>
      <c r="BB136" s="13"/>
      <c r="BD136" s="13"/>
      <c r="BE136" s="13"/>
      <c r="BF136" s="13"/>
      <c r="BG136" s="13" t="s">
        <v>8413</v>
      </c>
      <c r="BH136" s="13" t="s">
        <v>2544</v>
      </c>
      <c r="BI136" s="13"/>
      <c r="BJ136" s="13"/>
      <c r="BK136" s="13" t="s">
        <v>1435</v>
      </c>
      <c r="BL136" s="13"/>
      <c r="BM136" s="13"/>
      <c r="BN136" s="13"/>
      <c r="BO136" s="13"/>
      <c r="BP136" s="13"/>
      <c r="BQ136" s="13" t="s">
        <v>3948</v>
      </c>
      <c r="BR136" s="13" t="s">
        <v>360</v>
      </c>
      <c r="BS136" s="13"/>
      <c r="BT136" s="13"/>
      <c r="BU136" s="13" t="s">
        <v>360</v>
      </c>
      <c r="BV136" s="13" t="s">
        <v>360</v>
      </c>
      <c r="BW136" s="13" t="s">
        <v>360</v>
      </c>
      <c r="BX136" s="13"/>
      <c r="BY136" s="13"/>
      <c r="BZ136" s="13" t="s">
        <v>1008</v>
      </c>
      <c r="CA136" s="13"/>
      <c r="CB136" s="13"/>
      <c r="CC136" s="13" t="s">
        <v>472</v>
      </c>
      <c r="CD136" s="13"/>
      <c r="CE136" s="13"/>
      <c r="CF136" s="13" t="s">
        <v>77</v>
      </c>
      <c r="CG136" s="13"/>
      <c r="CH136" s="13"/>
      <c r="CI136" s="13"/>
      <c r="CJ136" s="13"/>
      <c r="CK136" s="13"/>
      <c r="CL136" s="13"/>
      <c r="CM136" s="13" t="s">
        <v>858</v>
      </c>
      <c r="CN136" s="13" t="s">
        <v>8414</v>
      </c>
      <c r="CO136" s="13"/>
      <c r="CP136" s="13"/>
      <c r="CQ136" s="13"/>
      <c r="CR136" s="13"/>
      <c r="CS136" s="13"/>
      <c r="CT136" s="13"/>
      <c r="CU136" s="13"/>
      <c r="CV136" s="13"/>
      <c r="CW136" s="13"/>
      <c r="CY136" s="13"/>
      <c r="CZ136" s="13"/>
      <c r="DA136" s="13"/>
      <c r="DB136" s="13"/>
      <c r="DC136" s="13"/>
      <c r="DD136" s="13"/>
      <c r="DE136" s="13"/>
      <c r="DF136" s="13"/>
      <c r="DG136" s="13"/>
      <c r="DH136" s="13"/>
      <c r="DI136" s="13"/>
      <c r="DJ136" s="13"/>
      <c r="DK136" s="13"/>
      <c r="DL136" s="13"/>
      <c r="DM136" s="13"/>
      <c r="DN136" s="13"/>
      <c r="DO136" s="13"/>
      <c r="DP136" s="13"/>
      <c r="DQ136" s="13"/>
      <c r="DR136" s="13"/>
      <c r="DS136" s="13"/>
      <c r="DT136" s="13"/>
      <c r="DU136" s="13"/>
      <c r="DV136" s="13"/>
      <c r="DW136" s="13"/>
      <c r="DX136" s="13"/>
      <c r="DY136" s="13"/>
      <c r="DZ136" s="13"/>
      <c r="EA136" s="13"/>
      <c r="EB136" s="13"/>
      <c r="EC136" s="13"/>
      <c r="ED136" s="13"/>
      <c r="EE136" s="13"/>
      <c r="EF136" s="13"/>
      <c r="EG136" s="13"/>
      <c r="EH136" s="13"/>
      <c r="EI136" s="13"/>
      <c r="EJ136" s="13"/>
      <c r="EK136" s="13"/>
      <c r="EL136" s="13"/>
      <c r="EM136" s="11" t="s">
        <v>8415</v>
      </c>
      <c r="EN136" s="13" t="s">
        <v>400</v>
      </c>
      <c r="EO136" s="13"/>
      <c r="EP136" s="13"/>
      <c r="EQ136" s="13"/>
      <c r="ER136" s="13"/>
      <c r="ES136" s="11" t="s">
        <v>8416</v>
      </c>
      <c r="ET136" s="13"/>
      <c r="EU136" s="13"/>
      <c r="EV136" s="13"/>
      <c r="EW136" s="13"/>
      <c r="EX136" s="13"/>
      <c r="EY136" s="13"/>
      <c r="EZ136" s="13"/>
      <c r="FA136" s="13"/>
      <c r="FB136" s="13"/>
      <c r="FC136" s="13"/>
      <c r="FD136" s="13"/>
      <c r="FE136" s="13"/>
      <c r="FF136" s="13" t="s">
        <v>112</v>
      </c>
      <c r="FG136" s="13"/>
      <c r="FH136" s="13" t="s">
        <v>403</v>
      </c>
      <c r="FJ136" s="13" t="s">
        <v>532</v>
      </c>
      <c r="FK136" s="13"/>
      <c r="FL136" s="12" t="s">
        <v>8417</v>
      </c>
      <c r="FM136" s="13"/>
      <c r="FN136" s="13"/>
      <c r="FO136" s="13" t="s">
        <v>8418</v>
      </c>
      <c r="FP136" s="13"/>
      <c r="FQ136" s="13"/>
      <c r="FR136" s="13"/>
      <c r="FS136" s="13"/>
      <c r="FT136" s="13" t="s">
        <v>1210</v>
      </c>
      <c r="FU136" s="13"/>
      <c r="FV136" s="13"/>
      <c r="FW136" s="13"/>
      <c r="FX136" s="13" t="s">
        <v>8419</v>
      </c>
      <c r="FY136" s="13"/>
      <c r="FZ136" s="13"/>
      <c r="GA136" s="13" t="s">
        <v>407</v>
      </c>
      <c r="GB136" s="13"/>
      <c r="GC136" s="13"/>
      <c r="GD136" s="13"/>
      <c r="GE136" s="13"/>
      <c r="GF136" s="13"/>
      <c r="GG136" s="13" t="s">
        <v>1411</v>
      </c>
      <c r="GH136" s="13"/>
      <c r="GI136" s="13"/>
      <c r="GJ136" s="13" t="s">
        <v>8420</v>
      </c>
      <c r="GK136" s="13"/>
      <c r="GL136" s="13" t="s">
        <v>407</v>
      </c>
      <c r="GM136" s="13"/>
      <c r="GN136" s="13"/>
      <c r="GO136" s="13"/>
      <c r="GP136" s="13" t="s">
        <v>408</v>
      </c>
      <c r="GQ136" s="13" t="s">
        <v>635</v>
      </c>
      <c r="GR136" s="13"/>
      <c r="GS136" s="13"/>
      <c r="GT136" s="13"/>
      <c r="GU136" s="13"/>
      <c r="GV136" s="13"/>
      <c r="GW136" s="13"/>
      <c r="GX136" s="13"/>
      <c r="GY136" s="13"/>
      <c r="GZ136" s="13"/>
      <c r="HA136" s="13" t="s">
        <v>77</v>
      </c>
      <c r="HB136" s="13"/>
      <c r="HC136" s="13"/>
      <c r="HD136" s="13"/>
      <c r="HE136" s="13"/>
      <c r="HF136" s="13"/>
      <c r="HG136" s="13"/>
      <c r="HH136" s="13"/>
      <c r="HI136" s="13"/>
      <c r="HJ136" s="13"/>
      <c r="HK136" s="13"/>
      <c r="HL136" s="13"/>
      <c r="HM136" s="13"/>
      <c r="HN136" s="13"/>
      <c r="HO136" s="13"/>
      <c r="HP136" s="13"/>
      <c r="HQ136" s="13"/>
      <c r="HS136" s="13"/>
      <c r="HT136" s="13"/>
      <c r="HU136" s="13"/>
      <c r="HV136" s="13"/>
      <c r="HW136" s="13" t="s">
        <v>412</v>
      </c>
      <c r="HX136" s="13"/>
      <c r="HY136" s="13"/>
      <c r="HZ136" s="13"/>
      <c r="IA136" s="13"/>
      <c r="IB136" s="13"/>
      <c r="IC136" s="13"/>
      <c r="ID136" s="13"/>
      <c r="IE136" s="13"/>
      <c r="IF136" s="13"/>
      <c r="IG136" s="13" t="s">
        <v>8421</v>
      </c>
      <c r="IH136" s="13" t="s">
        <v>468</v>
      </c>
      <c r="II136" s="13"/>
      <c r="IJ136" s="13"/>
      <c r="IK136" s="13"/>
      <c r="IL136" s="13"/>
      <c r="IM136" s="13"/>
      <c r="IN136" s="13"/>
      <c r="IO136" s="13" t="s">
        <v>550</v>
      </c>
      <c r="IP136" s="13"/>
      <c r="IQ136" s="13"/>
      <c r="IR136" s="13"/>
      <c r="IS136" s="13"/>
      <c r="IT136" s="13"/>
      <c r="IU136" s="13"/>
      <c r="IV136" s="13"/>
      <c r="IW136" s="13"/>
      <c r="IX136" s="13"/>
      <c r="IY136" s="13"/>
      <c r="IZ136" s="13"/>
      <c r="JA136" s="13"/>
      <c r="JB136" s="13"/>
      <c r="JC136" s="13"/>
      <c r="JD136" s="13"/>
      <c r="JE136" s="13"/>
      <c r="JF136" s="13"/>
      <c r="JG136" s="13"/>
      <c r="JH136" s="13"/>
      <c r="JI136" s="13"/>
      <c r="JJ136" s="13"/>
      <c r="JK136" s="13" t="s">
        <v>8422</v>
      </c>
      <c r="JL136" s="13"/>
      <c r="JM136" s="13"/>
      <c r="JN136" s="12" t="s">
        <v>8423</v>
      </c>
      <c r="JO136" s="13"/>
      <c r="JP136" s="13"/>
      <c r="JQ136" s="13"/>
      <c r="JR136" s="13"/>
      <c r="JS136" s="13"/>
      <c r="JT136" s="13"/>
      <c r="JU136" s="13"/>
      <c r="JV136" s="13"/>
      <c r="JW136" s="13"/>
      <c r="JX136" s="13"/>
      <c r="JY136" s="13"/>
      <c r="JZ136" s="11" t="s">
        <v>8424</v>
      </c>
      <c r="KA136" s="13"/>
      <c r="KB136" s="13"/>
      <c r="KC136" s="13"/>
      <c r="KD136" s="13"/>
      <c r="KE136" s="13"/>
      <c r="KF136" s="13"/>
      <c r="KG136" s="13"/>
      <c r="KH136" s="13" t="s">
        <v>8425</v>
      </c>
      <c r="KI136" s="13"/>
      <c r="KJ136" s="13"/>
      <c r="KK136" s="13"/>
      <c r="KL136" s="13"/>
      <c r="KM136" s="13"/>
      <c r="KN136" s="13" t="s">
        <v>8426</v>
      </c>
      <c r="KO136" s="13"/>
      <c r="KP136" s="13"/>
      <c r="KQ136" s="13"/>
      <c r="KR136" s="13"/>
      <c r="KS136" s="13"/>
      <c r="KT136" s="13"/>
      <c r="KU136" s="13"/>
      <c r="KV136" s="13"/>
      <c r="KW136" s="13"/>
      <c r="KX136" s="13"/>
      <c r="KY136" s="13"/>
      <c r="KZ136" s="13"/>
      <c r="LA136" s="13"/>
      <c r="LB136" s="13"/>
      <c r="LC136" s="13"/>
      <c r="LD136" s="13"/>
      <c r="LE136" s="13"/>
      <c r="LF136" s="13"/>
      <c r="LG136" s="13"/>
      <c r="LH136" s="13"/>
      <c r="LI136" s="13"/>
      <c r="LJ136" s="13"/>
      <c r="LK136" s="13"/>
      <c r="LL136" s="13"/>
      <c r="LM136" s="13"/>
      <c r="LN136" s="13" t="s">
        <v>8427</v>
      </c>
      <c r="LO136" s="13"/>
      <c r="LP136" s="13"/>
      <c r="LQ136" s="13"/>
      <c r="LR136" s="13" t="s">
        <v>8428</v>
      </c>
      <c r="LS136" s="13"/>
      <c r="LT136" s="13"/>
      <c r="LU136" s="13"/>
      <c r="LV136" s="13"/>
      <c r="LW136" s="13"/>
      <c r="LX136" s="13"/>
      <c r="LY136" s="13"/>
      <c r="LZ136" s="13"/>
      <c r="MA136" s="13" t="s">
        <v>708</v>
      </c>
      <c r="MB136" s="13" t="s">
        <v>5313</v>
      </c>
      <c r="MC136" s="13" t="s">
        <v>8429</v>
      </c>
      <c r="MD136" s="13"/>
      <c r="ME136" s="13"/>
      <c r="MF136" s="13"/>
      <c r="MH136" s="13"/>
      <c r="MI136" s="13"/>
      <c r="MJ136" s="13"/>
      <c r="MK136" s="13"/>
      <c r="ML136" s="13"/>
      <c r="MM136" s="13"/>
      <c r="MN136" s="13"/>
      <c r="MO136" s="13"/>
      <c r="MP136" s="13"/>
      <c r="MQ136" s="13"/>
      <c r="MR136" s="11" t="s">
        <v>8430</v>
      </c>
      <c r="MS136" s="13"/>
      <c r="MT136" s="13"/>
      <c r="MU136" s="13"/>
      <c r="MV136" s="13"/>
      <c r="MW136" s="13" t="s">
        <v>828</v>
      </c>
      <c r="MX136" s="13" t="s">
        <v>828</v>
      </c>
      <c r="MY136" s="13"/>
      <c r="MZ136" s="13" t="s">
        <v>8431</v>
      </c>
      <c r="NA136" s="13"/>
      <c r="NB136" s="13"/>
      <c r="NC136" s="13"/>
      <c r="ND136" s="13"/>
      <c r="NE136" s="13"/>
      <c r="NF136" s="13" t="s">
        <v>8432</v>
      </c>
      <c r="NG136" s="13"/>
      <c r="NH136" s="13"/>
      <c r="NI136" s="13"/>
      <c r="NJ136" s="13" t="s">
        <v>407</v>
      </c>
      <c r="NK136" s="13"/>
      <c r="NL136" s="13"/>
      <c r="NM136" s="13"/>
      <c r="NN136" s="13"/>
      <c r="NO136" s="13"/>
      <c r="NP136" s="13" t="s">
        <v>408</v>
      </c>
      <c r="NQ136" s="13"/>
      <c r="NR136" s="13"/>
      <c r="NS136" s="13"/>
      <c r="NT136" s="13"/>
      <c r="NU136" s="13"/>
      <c r="NV136" s="13"/>
      <c r="NW136" s="13"/>
      <c r="NX136" s="13" t="s">
        <v>472</v>
      </c>
      <c r="NY136" s="13"/>
      <c r="NZ136" s="13" t="s">
        <v>429</v>
      </c>
      <c r="OA136" s="13" t="s">
        <v>8433</v>
      </c>
      <c r="OB136" s="13"/>
      <c r="OC136" s="13"/>
      <c r="OD136" s="13"/>
      <c r="OE136" s="13"/>
      <c r="OF136" s="13"/>
      <c r="OG136" s="13"/>
      <c r="OH136" s="13"/>
      <c r="OJ136" s="13"/>
      <c r="OK136" s="13"/>
      <c r="OL136" s="13"/>
      <c r="OM136" s="13"/>
    </row>
    <row r="137" customFormat="false" ht="14.25" hidden="false" customHeight="true" outlineLevel="0" collapsed="false">
      <c r="A137" s="13" t="s">
        <v>1444</v>
      </c>
      <c r="B137" s="13" t="s">
        <v>360</v>
      </c>
      <c r="C137" s="13" t="s">
        <v>8434</v>
      </c>
      <c r="D137" s="13" t="s">
        <v>8435</v>
      </c>
      <c r="E137" s="13" t="s">
        <v>8436</v>
      </c>
      <c r="F137" s="13" t="s">
        <v>8437</v>
      </c>
      <c r="G137" s="13" t="s">
        <v>2953</v>
      </c>
      <c r="H137" s="13" t="s">
        <v>8438</v>
      </c>
      <c r="I137" s="13" t="s">
        <v>8439</v>
      </c>
      <c r="J137" s="13" t="s">
        <v>8440</v>
      </c>
      <c r="K137" s="13" t="s">
        <v>472</v>
      </c>
      <c r="L137" s="13"/>
      <c r="M137" s="13"/>
      <c r="N137" s="13"/>
      <c r="O137" s="13" t="s">
        <v>8441</v>
      </c>
      <c r="P137" s="13"/>
      <c r="R137" s="13"/>
      <c r="S137" s="13"/>
      <c r="T137" s="13" t="s">
        <v>371</v>
      </c>
      <c r="U137" s="13"/>
      <c r="V137" s="13"/>
      <c r="W137" s="13"/>
      <c r="X137" s="13"/>
      <c r="Y137" s="13"/>
      <c r="Z137" s="13"/>
      <c r="AA137" s="13"/>
      <c r="AB137" s="13"/>
      <c r="AC137" s="13"/>
      <c r="AD137" s="13"/>
      <c r="AE137" s="11" t="s">
        <v>1827</v>
      </c>
      <c r="AF137" s="11" t="s">
        <v>8442</v>
      </c>
      <c r="AG137" s="11" t="s">
        <v>8443</v>
      </c>
      <c r="AH137" s="13" t="s">
        <v>8444</v>
      </c>
      <c r="AI137" s="11" t="s">
        <v>8445</v>
      </c>
      <c r="AJ137" s="11" t="s">
        <v>8446</v>
      </c>
      <c r="AK137" s="13" t="s">
        <v>437</v>
      </c>
      <c r="AL137" s="11" t="s">
        <v>8447</v>
      </c>
      <c r="AM137" s="11" t="s">
        <v>8448</v>
      </c>
      <c r="AN137" s="13" t="s">
        <v>8449</v>
      </c>
      <c r="AO137" s="13" t="s">
        <v>8450</v>
      </c>
      <c r="AP137" s="13"/>
      <c r="AQ137" s="13" t="s">
        <v>8451</v>
      </c>
      <c r="AR137" s="13"/>
      <c r="AS137" s="13" t="s">
        <v>8452</v>
      </c>
      <c r="AT137" s="11" t="s">
        <v>8453</v>
      </c>
      <c r="AU137" s="11" t="s">
        <v>8454</v>
      </c>
      <c r="AV137" s="13"/>
      <c r="AW137" s="11" t="s">
        <v>8455</v>
      </c>
      <c r="AX137" s="13" t="s">
        <v>8456</v>
      </c>
      <c r="AY137" s="13" t="s">
        <v>377</v>
      </c>
      <c r="AZ137" s="13" t="s">
        <v>7001</v>
      </c>
      <c r="BA137" s="13" t="s">
        <v>8457</v>
      </c>
      <c r="BB137" s="11" t="s">
        <v>8458</v>
      </c>
      <c r="BD137" s="13" t="s">
        <v>8459</v>
      </c>
      <c r="BE137" s="13"/>
      <c r="BF137" s="13"/>
      <c r="BG137" s="11" t="s">
        <v>8460</v>
      </c>
      <c r="BH137" s="13" t="s">
        <v>8461</v>
      </c>
      <c r="BI137" s="13"/>
      <c r="BJ137" s="13"/>
      <c r="BK137" s="13"/>
      <c r="BL137" s="13"/>
      <c r="BM137" s="13"/>
      <c r="BN137" s="13"/>
      <c r="BO137" s="13" t="s">
        <v>472</v>
      </c>
      <c r="BP137" s="13" t="s">
        <v>472</v>
      </c>
      <c r="BQ137" s="13" t="s">
        <v>8462</v>
      </c>
      <c r="BR137" s="13" t="s">
        <v>360</v>
      </c>
      <c r="BS137" s="13" t="s">
        <v>8463</v>
      </c>
      <c r="BT137" s="13"/>
      <c r="BU137" s="13" t="s">
        <v>360</v>
      </c>
      <c r="BV137" s="13" t="s">
        <v>360</v>
      </c>
      <c r="BW137" s="13" t="s">
        <v>360</v>
      </c>
      <c r="BX137" s="13"/>
      <c r="BY137" s="13"/>
      <c r="BZ137" s="13" t="s">
        <v>1008</v>
      </c>
      <c r="CA137" s="13" t="e">
        <f aca="false">x</f>
        <v>#NAME?</v>
      </c>
      <c r="CB137" s="13"/>
      <c r="CC137" s="13" t="s">
        <v>472</v>
      </c>
      <c r="CD137" s="13" t="s">
        <v>472</v>
      </c>
      <c r="CE137" s="13"/>
      <c r="CF137" s="13" t="s">
        <v>77</v>
      </c>
      <c r="CG137" s="13"/>
      <c r="CH137" s="13"/>
      <c r="CI137" s="13"/>
      <c r="CJ137" s="13"/>
      <c r="CK137" s="13"/>
      <c r="CL137" s="13"/>
      <c r="CM137" s="13"/>
      <c r="CN137" s="13"/>
      <c r="CO137" s="13"/>
      <c r="CP137" s="13" t="s">
        <v>1891</v>
      </c>
      <c r="CQ137" s="13" t="s">
        <v>1935</v>
      </c>
      <c r="CR137" s="13" t="s">
        <v>8464</v>
      </c>
      <c r="CS137" s="13" t="s">
        <v>409</v>
      </c>
      <c r="CT137" s="13"/>
      <c r="CU137" s="13" t="s">
        <v>409</v>
      </c>
      <c r="CV137" s="13"/>
      <c r="CW137" s="13"/>
      <c r="CY137" s="13" t="s">
        <v>1891</v>
      </c>
      <c r="CZ137" s="13" t="s">
        <v>1935</v>
      </c>
      <c r="DA137" s="13" t="s">
        <v>8465</v>
      </c>
      <c r="DB137" s="13" t="s">
        <v>8466</v>
      </c>
      <c r="DC137" s="13" t="s">
        <v>8467</v>
      </c>
      <c r="DD137" s="11" t="s">
        <v>8468</v>
      </c>
      <c r="DE137" s="13" t="s">
        <v>8469</v>
      </c>
      <c r="DF137" s="11" t="s">
        <v>8470</v>
      </c>
      <c r="DG137" s="13" t="s">
        <v>8471</v>
      </c>
      <c r="DH137" s="13"/>
      <c r="DI137" s="13"/>
      <c r="DJ137" s="13"/>
      <c r="DK137" s="13"/>
      <c r="DL137" s="13"/>
      <c r="DM137" s="13"/>
      <c r="DN137" s="13"/>
      <c r="DO137" s="13"/>
      <c r="DP137" s="13"/>
      <c r="DQ137" s="13"/>
      <c r="DR137" s="13"/>
      <c r="DS137" s="13"/>
      <c r="DT137" s="13" t="s">
        <v>6655</v>
      </c>
      <c r="DU137" s="13" t="s">
        <v>391</v>
      </c>
      <c r="DV137" s="13"/>
      <c r="DW137" s="13" t="s">
        <v>458</v>
      </c>
      <c r="DX137" s="13"/>
      <c r="DY137" s="13"/>
      <c r="DZ137" s="13"/>
      <c r="EA137" s="13"/>
      <c r="EB137" s="13"/>
      <c r="EC137" s="13" t="s">
        <v>391</v>
      </c>
      <c r="ED137" s="13" t="e">
        <f aca="false">allée de nulle part, con-perdu 23990</f>
        <v>#VALUE!</v>
      </c>
      <c r="EE137" s="13" t="s">
        <v>8472</v>
      </c>
      <c r="EF137" s="13" t="s">
        <v>8473</v>
      </c>
      <c r="EG137" s="13" t="s">
        <v>8474</v>
      </c>
      <c r="EH137" s="13"/>
      <c r="EI137" s="13"/>
      <c r="EJ137" s="13"/>
      <c r="EK137" s="13"/>
      <c r="EL137" s="13"/>
      <c r="EM137" s="13" t="s">
        <v>803</v>
      </c>
      <c r="EN137" s="13" t="s">
        <v>400</v>
      </c>
      <c r="EO137" s="13"/>
      <c r="EP137" s="13"/>
      <c r="EQ137" s="13"/>
      <c r="ER137" s="13"/>
      <c r="ES137" s="11" t="s">
        <v>8475</v>
      </c>
      <c r="ET137" s="13" t="s">
        <v>713</v>
      </c>
      <c r="EU137" s="13"/>
      <c r="EV137" s="13"/>
      <c r="EW137" s="13" t="s">
        <v>472</v>
      </c>
      <c r="EX137" s="13" t="s">
        <v>8476</v>
      </c>
      <c r="EY137" s="13" t="s">
        <v>8477</v>
      </c>
      <c r="EZ137" s="13" t="s">
        <v>979</v>
      </c>
      <c r="FA137" s="13"/>
      <c r="FB137" s="13" t="s">
        <v>472</v>
      </c>
      <c r="FC137" s="13" t="s">
        <v>8478</v>
      </c>
      <c r="FD137" s="11" t="s">
        <v>8479</v>
      </c>
      <c r="FE137" s="13" t="s">
        <v>979</v>
      </c>
      <c r="FF137" s="13" t="s">
        <v>112</v>
      </c>
      <c r="FG137" s="13" t="s">
        <v>864</v>
      </c>
      <c r="FH137" s="13" t="s">
        <v>403</v>
      </c>
      <c r="FJ137" s="13" t="s">
        <v>2151</v>
      </c>
      <c r="FK137" s="13"/>
      <c r="FL137" s="13"/>
      <c r="FM137" s="11" t="s">
        <v>8480</v>
      </c>
      <c r="FN137" s="13"/>
      <c r="FO137" s="13"/>
      <c r="FP137" s="11" t="s">
        <v>8481</v>
      </c>
      <c r="FQ137" s="12" t="s">
        <v>8482</v>
      </c>
      <c r="FR137" s="13"/>
      <c r="FS137" s="13" t="n">
        <f aca="false">333</f>
        <v>333</v>
      </c>
      <c r="FT137" s="13" t="s">
        <v>4991</v>
      </c>
      <c r="FU137" s="13"/>
      <c r="FV137" s="13" t="s">
        <v>8483</v>
      </c>
      <c r="FW137" s="13"/>
      <c r="FX137" s="13" t="s">
        <v>8484</v>
      </c>
      <c r="FY137" s="13" t="s">
        <v>827</v>
      </c>
      <c r="FZ137" s="13" t="s">
        <v>5408</v>
      </c>
      <c r="GA137" s="13" t="s">
        <v>614</v>
      </c>
      <c r="GB137" s="11" t="s">
        <v>8485</v>
      </c>
      <c r="GC137" s="13" t="s">
        <v>6921</v>
      </c>
      <c r="GD137" s="13"/>
      <c r="GE137" s="13" t="s">
        <v>8486</v>
      </c>
      <c r="GF137" s="13"/>
      <c r="GG137" s="13" t="s">
        <v>8487</v>
      </c>
      <c r="GH137" s="13" t="s">
        <v>867</v>
      </c>
      <c r="GI137" s="13"/>
      <c r="GJ137" s="12" t="s">
        <v>8482</v>
      </c>
      <c r="GK137" s="13" t="s">
        <v>1621</v>
      </c>
      <c r="GL137" s="13" t="s">
        <v>407</v>
      </c>
      <c r="GM137" s="13" t="s">
        <v>4991</v>
      </c>
      <c r="GN137" s="13"/>
      <c r="GO137" s="13" t="s">
        <v>8488</v>
      </c>
      <c r="GP137" s="13" t="s">
        <v>408</v>
      </c>
      <c r="GQ137" s="13" t="s">
        <v>8489</v>
      </c>
      <c r="GR137" s="13"/>
      <c r="GS137" s="13" t="s">
        <v>1300</v>
      </c>
      <c r="GT137" s="13" t="s">
        <v>8490</v>
      </c>
      <c r="GU137" s="13"/>
      <c r="GV137" s="13" t="s">
        <v>2886</v>
      </c>
      <c r="GW137" s="11" t="s">
        <v>8491</v>
      </c>
      <c r="GX137" s="13" t="s">
        <v>997</v>
      </c>
      <c r="GY137" s="13" t="s">
        <v>472</v>
      </c>
      <c r="GZ137" s="13" t="s">
        <v>8492</v>
      </c>
      <c r="HA137" s="13" t="s">
        <v>8493</v>
      </c>
      <c r="HB137" s="13" t="s">
        <v>4139</v>
      </c>
      <c r="HC137" s="13"/>
      <c r="HD137" s="13"/>
      <c r="HE137" s="13" t="s">
        <v>1298</v>
      </c>
      <c r="HF137" s="13" t="s">
        <v>1210</v>
      </c>
      <c r="HG137" s="13" t="s">
        <v>413</v>
      </c>
      <c r="HH137" s="11" t="s">
        <v>3373</v>
      </c>
      <c r="HI137" s="11" t="s">
        <v>8494</v>
      </c>
      <c r="HJ137" s="13" t="s">
        <v>1298</v>
      </c>
      <c r="HK137" s="13"/>
      <c r="HL137" s="13" t="s">
        <v>1411</v>
      </c>
      <c r="HM137" s="13"/>
      <c r="HN137" s="13" t="s">
        <v>8495</v>
      </c>
      <c r="HO137" s="13" t="s">
        <v>8496</v>
      </c>
      <c r="HP137" s="13"/>
      <c r="HQ137" s="13" t="s">
        <v>468</v>
      </c>
      <c r="HS137" s="13" t="s">
        <v>1298</v>
      </c>
      <c r="HT137" s="13" t="s">
        <v>5615</v>
      </c>
      <c r="HU137" s="13"/>
      <c r="HV137" s="13" t="s">
        <v>8497</v>
      </c>
      <c r="HW137" s="13" t="s">
        <v>412</v>
      </c>
      <c r="HX137" s="13"/>
      <c r="HY137" s="13"/>
      <c r="HZ137" s="13"/>
      <c r="IA137" s="13"/>
      <c r="IB137" s="13"/>
      <c r="IC137" s="13"/>
      <c r="ID137" s="13"/>
      <c r="IE137" s="13"/>
      <c r="IF137" s="13"/>
      <c r="IG137" s="13"/>
      <c r="IH137" s="13"/>
      <c r="II137" s="13"/>
      <c r="IJ137" s="13"/>
      <c r="IK137" s="13"/>
      <c r="IL137" s="13"/>
      <c r="IM137" s="13"/>
      <c r="IN137" s="13"/>
      <c r="IO137" s="13" t="s">
        <v>550</v>
      </c>
      <c r="IP137" s="13"/>
      <c r="IQ137" s="13"/>
      <c r="IR137" s="13"/>
      <c r="IS137" s="13"/>
      <c r="IT137" s="13"/>
      <c r="IU137" s="13"/>
      <c r="IV137" s="13"/>
      <c r="IW137" s="13"/>
      <c r="IX137" s="13"/>
      <c r="IY137" s="13"/>
      <c r="IZ137" s="13"/>
      <c r="JA137" s="13"/>
      <c r="JB137" s="13"/>
      <c r="JC137" s="13"/>
      <c r="JD137" s="13"/>
      <c r="JE137" s="13"/>
      <c r="JF137" s="13"/>
      <c r="JG137" s="13"/>
      <c r="JH137" s="13"/>
      <c r="JI137" s="13"/>
      <c r="JJ137" s="13"/>
      <c r="JK137" s="13"/>
      <c r="JL137" s="13"/>
      <c r="JM137" s="13"/>
      <c r="JN137" s="13"/>
      <c r="JO137" s="13"/>
      <c r="JP137" s="13"/>
      <c r="JQ137" s="13"/>
      <c r="JR137" s="13"/>
      <c r="JS137" s="13"/>
      <c r="JT137" s="13"/>
      <c r="JU137" s="13" t="s">
        <v>612</v>
      </c>
      <c r="JV137" s="13"/>
      <c r="JW137" s="13"/>
      <c r="JX137" s="13"/>
      <c r="JY137" s="13" t="s">
        <v>8498</v>
      </c>
      <c r="JZ137" s="11" t="s">
        <v>8499</v>
      </c>
      <c r="KA137" s="13"/>
      <c r="KB137" s="13"/>
      <c r="KC137" s="13"/>
      <c r="KD137" s="13" t="s">
        <v>8500</v>
      </c>
      <c r="KE137" s="13"/>
      <c r="KF137" s="13" t="s">
        <v>8501</v>
      </c>
      <c r="KG137" s="13"/>
      <c r="KH137" s="13"/>
      <c r="KI137" s="13"/>
      <c r="KJ137" s="13" t="s">
        <v>8502</v>
      </c>
      <c r="KK137" s="13"/>
      <c r="KL137" s="13" t="s">
        <v>8503</v>
      </c>
      <c r="KM137" s="13"/>
      <c r="KN137" s="13" t="s">
        <v>1618</v>
      </c>
      <c r="KO137" s="13"/>
      <c r="KP137" s="11" t="s">
        <v>8504</v>
      </c>
      <c r="KQ137" s="13"/>
      <c r="KR137" s="11" t="s">
        <v>8505</v>
      </c>
      <c r="KS137" s="13"/>
      <c r="KT137" s="13" t="s">
        <v>6324</v>
      </c>
      <c r="KU137" s="13"/>
      <c r="KV137" s="13"/>
      <c r="KW137" s="13"/>
      <c r="KX137" s="13"/>
      <c r="KY137" s="13"/>
      <c r="KZ137" s="13"/>
      <c r="LA137" s="13"/>
      <c r="LB137" s="13"/>
      <c r="LC137" s="13"/>
      <c r="LD137" s="13"/>
      <c r="LE137" s="13"/>
      <c r="LF137" s="13" t="s">
        <v>6356</v>
      </c>
      <c r="LG137" s="13"/>
      <c r="LH137" s="13"/>
      <c r="LI137" s="13"/>
      <c r="LJ137" s="13" t="s">
        <v>8506</v>
      </c>
      <c r="LK137" s="13"/>
      <c r="LL137" s="13" t="s">
        <v>5682</v>
      </c>
      <c r="LM137" s="13"/>
      <c r="LN137" s="13" t="s">
        <v>985</v>
      </c>
      <c r="LO137" s="13" t="s">
        <v>3323</v>
      </c>
      <c r="LP137" s="11" t="s">
        <v>8507</v>
      </c>
      <c r="LQ137" s="13" t="s">
        <v>4559</v>
      </c>
      <c r="LR137" s="13"/>
      <c r="LS137" s="13" t="s">
        <v>8508</v>
      </c>
      <c r="LT137" s="13"/>
      <c r="LU137" s="13"/>
      <c r="LV137" s="13"/>
      <c r="LW137" s="13"/>
      <c r="LX137" s="13"/>
      <c r="LY137" s="13"/>
      <c r="LZ137" s="13" t="s">
        <v>8509</v>
      </c>
      <c r="MA137" s="11" t="s">
        <v>8510</v>
      </c>
      <c r="MB137" s="13" t="s">
        <v>8511</v>
      </c>
      <c r="MC137" s="13"/>
      <c r="MD137" s="13" t="s">
        <v>5607</v>
      </c>
      <c r="ME137" s="13" t="s">
        <v>5607</v>
      </c>
      <c r="MF137" s="13"/>
      <c r="MH137" s="13"/>
      <c r="MI137" s="13"/>
      <c r="MJ137" s="13"/>
      <c r="MK137" s="13" t="s">
        <v>8501</v>
      </c>
      <c r="ML137" s="13"/>
      <c r="MM137" s="13" t="s">
        <v>8501</v>
      </c>
      <c r="MN137" s="13"/>
      <c r="MO137" s="13"/>
      <c r="MP137" s="13"/>
      <c r="MQ137" s="13" t="s">
        <v>3185</v>
      </c>
      <c r="MR137" s="11" t="s">
        <v>8512</v>
      </c>
      <c r="MS137" s="13" t="s">
        <v>2335</v>
      </c>
      <c r="MT137" s="13"/>
      <c r="MU137" s="13"/>
      <c r="MV137" s="13"/>
      <c r="MW137" s="13"/>
      <c r="MX137" s="13" t="s">
        <v>8513</v>
      </c>
      <c r="MY137" s="13" t="s">
        <v>600</v>
      </c>
      <c r="MZ137" s="11" t="s">
        <v>8514</v>
      </c>
      <c r="NA137" s="13" t="s">
        <v>807</v>
      </c>
      <c r="NB137" s="13"/>
      <c r="NC137" s="13" t="s">
        <v>468</v>
      </c>
      <c r="ND137" s="13"/>
      <c r="NE137" s="13"/>
      <c r="NF137" s="13"/>
      <c r="NG137" s="13"/>
      <c r="NH137" s="13"/>
      <c r="NI137" s="13"/>
      <c r="NJ137" s="11" t="s">
        <v>8515</v>
      </c>
      <c r="NK137" s="13" t="s">
        <v>833</v>
      </c>
      <c r="NL137" s="13"/>
      <c r="NM137" s="13"/>
      <c r="NN137" s="13"/>
      <c r="NO137" s="13"/>
      <c r="NP137" s="13" t="s">
        <v>408</v>
      </c>
      <c r="NQ137" s="13" t="s">
        <v>2875</v>
      </c>
      <c r="NR137" s="13"/>
      <c r="NS137" s="13"/>
      <c r="NT137" s="13"/>
      <c r="NU137" s="13"/>
      <c r="NV137" s="13" t="s">
        <v>8516</v>
      </c>
      <c r="NW137" s="13"/>
      <c r="NX137" s="13" t="s">
        <v>8517</v>
      </c>
      <c r="NY137" s="13" t="s">
        <v>428</v>
      </c>
      <c r="NZ137" s="11" t="s">
        <v>8518</v>
      </c>
      <c r="OA137" s="13" t="s">
        <v>8519</v>
      </c>
      <c r="OB137" s="13"/>
      <c r="OC137" s="13"/>
      <c r="OD137" s="13" t="s">
        <v>6046</v>
      </c>
      <c r="OE137" s="13" t="s">
        <v>468</v>
      </c>
      <c r="OF137" s="13"/>
      <c r="OG137" s="13"/>
      <c r="OH137" s="13" t="s">
        <v>1073</v>
      </c>
      <c r="OJ137" s="13"/>
      <c r="OK137" s="13" t="s">
        <v>472</v>
      </c>
      <c r="OL137" s="13"/>
      <c r="OM137" s="13"/>
    </row>
    <row r="138" customFormat="false" ht="14.25" hidden="false" customHeight="true" outlineLevel="0" collapsed="false">
      <c r="A138" s="11" t="s">
        <v>8520</v>
      </c>
      <c r="B138" s="13" t="s">
        <v>360</v>
      </c>
      <c r="C138" s="13" t="s">
        <v>8521</v>
      </c>
      <c r="D138" s="13" t="s">
        <v>8522</v>
      </c>
      <c r="E138" s="13" t="s">
        <v>8523</v>
      </c>
      <c r="F138" s="13" t="s">
        <v>8524</v>
      </c>
      <c r="G138" s="13" t="s">
        <v>8525</v>
      </c>
      <c r="H138" s="11" t="s">
        <v>8526</v>
      </c>
      <c r="I138" s="11" t="s">
        <v>8527</v>
      </c>
      <c r="J138" s="13" t="s">
        <v>8528</v>
      </c>
      <c r="K138" s="13"/>
      <c r="L138" s="13"/>
      <c r="M138" s="13"/>
      <c r="N138" s="12" t="s">
        <v>2408</v>
      </c>
      <c r="O138" s="13"/>
      <c r="P138" s="13"/>
      <c r="R138" s="13" t="s">
        <v>1186</v>
      </c>
      <c r="S138" s="13"/>
      <c r="T138" s="13" t="s">
        <v>371</v>
      </c>
      <c r="U138" s="13"/>
      <c r="V138" s="13"/>
      <c r="W138" s="13"/>
      <c r="X138" s="13"/>
      <c r="Y138" s="13"/>
      <c r="Z138" s="13" t="s">
        <v>370</v>
      </c>
      <c r="AA138" s="13"/>
      <c r="AB138" s="13"/>
      <c r="AC138" s="12" t="s">
        <v>521</v>
      </c>
      <c r="AD138" s="13"/>
      <c r="AE138" s="11" t="s">
        <v>435</v>
      </c>
      <c r="AF138" s="11" t="s">
        <v>8529</v>
      </c>
      <c r="AG138" s="11" t="s">
        <v>8530</v>
      </c>
      <c r="AH138" s="13" t="s">
        <v>8531</v>
      </c>
      <c r="AI138" s="13" t="s">
        <v>375</v>
      </c>
      <c r="AJ138" s="13" t="s">
        <v>376</v>
      </c>
      <c r="AK138" s="13" t="s">
        <v>437</v>
      </c>
      <c r="AL138" s="13" t="s">
        <v>932</v>
      </c>
      <c r="AM138" s="11" t="s">
        <v>8532</v>
      </c>
      <c r="AN138" s="13"/>
      <c r="AO138" s="13" t="s">
        <v>8533</v>
      </c>
      <c r="AP138" s="13"/>
      <c r="AQ138" s="13" t="s">
        <v>8534</v>
      </c>
      <c r="AR138" s="13"/>
      <c r="AS138" s="13" t="s">
        <v>3339</v>
      </c>
      <c r="AT138" s="11" t="s">
        <v>8535</v>
      </c>
      <c r="AU138" s="11" t="s">
        <v>8536</v>
      </c>
      <c r="AV138" s="13" t="s">
        <v>1604</v>
      </c>
      <c r="AW138" s="13" t="s">
        <v>375</v>
      </c>
      <c r="AX138" s="13" t="s">
        <v>442</v>
      </c>
      <c r="AY138" s="13" t="s">
        <v>377</v>
      </c>
      <c r="AZ138" s="13" t="s">
        <v>527</v>
      </c>
      <c r="BA138" s="13" t="s">
        <v>8537</v>
      </c>
      <c r="BB138" s="13" t="s">
        <v>8538</v>
      </c>
      <c r="BD138" s="13" t="s">
        <v>839</v>
      </c>
      <c r="BE138" s="13" t="s">
        <v>8539</v>
      </c>
      <c r="BF138" s="13"/>
      <c r="BG138" s="13" t="s">
        <v>8540</v>
      </c>
      <c r="BH138" s="13" t="s">
        <v>8541</v>
      </c>
      <c r="BI138" s="13"/>
      <c r="BJ138" s="13"/>
      <c r="BK138" s="11" t="s">
        <v>8542</v>
      </c>
      <c r="BL138" s="13"/>
      <c r="BM138" s="13"/>
      <c r="BN138" s="13"/>
      <c r="BO138" s="13"/>
      <c r="BP138" s="13"/>
      <c r="BQ138" s="13" t="s">
        <v>360</v>
      </c>
      <c r="BR138" s="13" t="s">
        <v>360</v>
      </c>
      <c r="BS138" s="13"/>
      <c r="BT138" s="13"/>
      <c r="BU138" s="13" t="s">
        <v>360</v>
      </c>
      <c r="BV138" s="13" t="s">
        <v>360</v>
      </c>
      <c r="BW138" s="13" t="s">
        <v>360</v>
      </c>
      <c r="BX138" s="13"/>
      <c r="BY138" s="13"/>
      <c r="BZ138" s="13"/>
      <c r="CA138" s="13"/>
      <c r="CB138" s="13"/>
      <c r="CC138" s="13"/>
      <c r="CD138" s="13"/>
      <c r="CE138" s="13"/>
      <c r="CF138" s="13" t="s">
        <v>1934</v>
      </c>
      <c r="CG138" s="13" t="s">
        <v>2910</v>
      </c>
      <c r="CH138" s="13" t="s">
        <v>4453</v>
      </c>
      <c r="CI138" s="13"/>
      <c r="CJ138" s="13"/>
      <c r="CK138" s="13"/>
      <c r="CL138" s="13"/>
      <c r="CM138" s="13"/>
      <c r="CN138" s="13"/>
      <c r="CO138" s="13"/>
      <c r="CP138" s="13"/>
      <c r="CQ138" s="13"/>
      <c r="CR138" s="13"/>
      <c r="CS138" s="13"/>
      <c r="CT138" s="13"/>
      <c r="CU138" s="13"/>
      <c r="CV138" s="13"/>
      <c r="CW138" s="13"/>
      <c r="CY138" s="13"/>
      <c r="CZ138" s="13"/>
      <c r="DA138" s="13"/>
      <c r="DB138" s="13" t="s">
        <v>8543</v>
      </c>
      <c r="DC138" s="13" t="s">
        <v>742</v>
      </c>
      <c r="DD138" s="13" t="s">
        <v>8544</v>
      </c>
      <c r="DE138" s="13" t="s">
        <v>8545</v>
      </c>
      <c r="DF138" s="13" t="s">
        <v>8546</v>
      </c>
      <c r="DG138" s="13"/>
      <c r="DH138" s="13"/>
      <c r="DI138" s="13"/>
      <c r="DJ138" s="13"/>
      <c r="DK138" s="13"/>
      <c r="DL138" s="13"/>
      <c r="DM138" s="13"/>
      <c r="DN138" s="13"/>
      <c r="DO138" s="13"/>
      <c r="DP138" s="13"/>
      <c r="DQ138" s="13"/>
      <c r="DR138" s="13"/>
      <c r="DS138" s="13"/>
      <c r="DT138" s="13"/>
      <c r="DU138" s="13"/>
      <c r="DV138" s="13"/>
      <c r="DW138" s="13"/>
      <c r="DX138" s="13"/>
      <c r="DY138" s="13"/>
      <c r="DZ138" s="13"/>
      <c r="EA138" s="13"/>
      <c r="EB138" s="13"/>
      <c r="EC138" s="13"/>
      <c r="ED138" s="13"/>
      <c r="EE138" s="13"/>
      <c r="EF138" s="13"/>
      <c r="EG138" s="13"/>
      <c r="EH138" s="13"/>
      <c r="EI138" s="13"/>
      <c r="EJ138" s="13"/>
      <c r="EK138" s="13"/>
      <c r="EL138" s="13"/>
      <c r="EM138" s="11" t="s">
        <v>449</v>
      </c>
      <c r="EN138" s="13" t="s">
        <v>2097</v>
      </c>
      <c r="EO138" s="13" t="s">
        <v>1109</v>
      </c>
      <c r="EP138" s="13"/>
      <c r="EQ138" s="13"/>
      <c r="ER138" s="13"/>
      <c r="ES138" s="11" t="s">
        <v>8547</v>
      </c>
      <c r="ET138" s="13"/>
      <c r="EU138" s="13"/>
      <c r="EV138" s="13"/>
      <c r="EW138" s="13"/>
      <c r="EX138" s="13"/>
      <c r="EY138" s="13"/>
      <c r="EZ138" s="13"/>
      <c r="FA138" s="13"/>
      <c r="FB138" s="13"/>
      <c r="FC138" s="13"/>
      <c r="FD138" s="13"/>
      <c r="FE138" s="13"/>
      <c r="FF138" s="11" t="s">
        <v>8548</v>
      </c>
      <c r="FG138" s="13" t="s">
        <v>8549</v>
      </c>
      <c r="FH138" s="13" t="s">
        <v>403</v>
      </c>
      <c r="FJ138" s="13" t="s">
        <v>8550</v>
      </c>
      <c r="FK138" s="13"/>
      <c r="FL138" s="13"/>
      <c r="FM138" s="11" t="s">
        <v>8551</v>
      </c>
      <c r="FN138" s="13"/>
      <c r="FO138" s="13"/>
      <c r="FP138" s="13"/>
      <c r="FQ138" s="13"/>
      <c r="FR138" s="13"/>
      <c r="FS138" s="13"/>
      <c r="FT138" s="13" t="s">
        <v>8552</v>
      </c>
      <c r="FU138" s="13"/>
      <c r="FV138" s="13"/>
      <c r="FW138" s="13"/>
      <c r="FX138" s="11" t="s">
        <v>8553</v>
      </c>
      <c r="FY138" s="13"/>
      <c r="FZ138" s="13" t="s">
        <v>1465</v>
      </c>
      <c r="GA138" s="13" t="s">
        <v>407</v>
      </c>
      <c r="GB138" s="13"/>
      <c r="GC138" s="13"/>
      <c r="GD138" s="13"/>
      <c r="GE138" s="13"/>
      <c r="GF138" s="13"/>
      <c r="GG138" s="13"/>
      <c r="GH138" s="13"/>
      <c r="GI138" s="13"/>
      <c r="GJ138" s="13"/>
      <c r="GK138" s="13"/>
      <c r="GL138" s="13" t="s">
        <v>407</v>
      </c>
      <c r="GM138" s="13"/>
      <c r="GN138" s="13"/>
      <c r="GO138" s="13"/>
      <c r="GP138" s="13" t="s">
        <v>408</v>
      </c>
      <c r="GQ138" s="13" t="e">
        <f aca="false">/ oooo</f>
        <v>#VALUE!</v>
      </c>
      <c r="GR138" s="13"/>
      <c r="GS138" s="13"/>
      <c r="GT138" s="13" t="s">
        <v>1469</v>
      </c>
      <c r="GU138" s="13"/>
      <c r="GV138" s="13"/>
      <c r="GW138" s="13"/>
      <c r="GX138" s="13"/>
      <c r="GY138" s="13"/>
      <c r="GZ138" s="13" t="s">
        <v>2958</v>
      </c>
      <c r="HA138" s="11" t="s">
        <v>8554</v>
      </c>
      <c r="HB138" s="13"/>
      <c r="HC138" s="13"/>
      <c r="HD138" s="13"/>
      <c r="HE138" s="13" t="s">
        <v>8555</v>
      </c>
      <c r="HF138" s="13"/>
      <c r="HG138" s="13" t="s">
        <v>2959</v>
      </c>
      <c r="HH138" s="13" t="s">
        <v>908</v>
      </c>
      <c r="HI138" s="13"/>
      <c r="HJ138" s="13"/>
      <c r="HK138" s="13"/>
      <c r="HL138" s="13"/>
      <c r="HM138" s="13"/>
      <c r="HN138" s="13"/>
      <c r="HO138" s="13"/>
      <c r="HP138" s="13"/>
      <c r="HQ138" s="13"/>
      <c r="HS138" s="13"/>
      <c r="HT138" s="13"/>
      <c r="HU138" s="13"/>
      <c r="HV138" s="13"/>
      <c r="HW138" s="13" t="s">
        <v>412</v>
      </c>
      <c r="HX138" s="13"/>
      <c r="HY138" s="13"/>
      <c r="HZ138" s="13"/>
      <c r="IA138" s="13"/>
      <c r="IB138" s="13"/>
      <c r="IC138" s="13"/>
      <c r="ID138" s="13"/>
      <c r="IE138" s="13"/>
      <c r="IF138" s="13"/>
      <c r="IG138" s="13"/>
      <c r="IH138" s="13"/>
      <c r="II138" s="13"/>
      <c r="IJ138" s="13"/>
      <c r="IK138" s="13"/>
      <c r="IL138" s="13"/>
      <c r="IM138" s="13"/>
      <c r="IN138" s="13"/>
      <c r="IO138" s="13" t="s">
        <v>550</v>
      </c>
      <c r="IP138" s="13"/>
      <c r="IQ138" s="13"/>
      <c r="IR138" s="13"/>
      <c r="IS138" s="13"/>
      <c r="IT138" s="13"/>
      <c r="IU138" s="13"/>
      <c r="IV138" s="13"/>
      <c r="IW138" s="13"/>
      <c r="IX138" s="13"/>
      <c r="IY138" s="13"/>
      <c r="IZ138" s="13"/>
      <c r="JA138" s="13"/>
      <c r="JB138" s="13"/>
      <c r="JC138" s="13"/>
      <c r="JD138" s="13"/>
      <c r="JE138" s="13"/>
      <c r="JF138" s="13"/>
      <c r="JG138" s="13"/>
      <c r="JH138" s="13"/>
      <c r="JI138" s="13"/>
      <c r="JJ138" s="13"/>
      <c r="JK138" s="13"/>
      <c r="JL138" s="13"/>
      <c r="JM138" s="13"/>
      <c r="JN138" s="13"/>
      <c r="JO138" s="13"/>
      <c r="JP138" s="13"/>
      <c r="JQ138" s="13"/>
      <c r="JR138" s="13"/>
      <c r="JS138" s="13"/>
      <c r="JT138" s="13"/>
      <c r="JU138" s="13"/>
      <c r="JV138" s="13"/>
      <c r="JW138" s="13"/>
      <c r="JX138" s="13"/>
      <c r="JY138" s="13"/>
      <c r="JZ138" s="13" t="s">
        <v>78</v>
      </c>
      <c r="KA138" s="13"/>
      <c r="KB138" s="13"/>
      <c r="KC138" s="13"/>
      <c r="KD138" s="13"/>
      <c r="KE138" s="13"/>
      <c r="KF138" s="13"/>
      <c r="KG138" s="13"/>
      <c r="KH138" s="13" t="s">
        <v>983</v>
      </c>
      <c r="KI138" s="13"/>
      <c r="KJ138" s="13"/>
      <c r="KK138" s="13"/>
      <c r="KL138" s="13"/>
      <c r="KM138" s="13"/>
      <c r="KN138" s="13"/>
      <c r="KO138" s="13"/>
      <c r="KP138" s="13"/>
      <c r="KQ138" s="13"/>
      <c r="KR138" s="13"/>
      <c r="KS138" s="13"/>
      <c r="KT138" s="13"/>
      <c r="KU138" s="13"/>
      <c r="KV138" s="13"/>
      <c r="KW138" s="13"/>
      <c r="KX138" s="13"/>
      <c r="KY138" s="13"/>
      <c r="KZ138" s="13"/>
      <c r="LA138" s="13"/>
      <c r="LB138" s="13"/>
      <c r="LC138" s="13"/>
      <c r="LD138" s="13"/>
      <c r="LE138" s="13"/>
      <c r="LF138" s="13"/>
      <c r="LG138" s="13"/>
      <c r="LH138" s="13"/>
      <c r="LI138" s="13"/>
      <c r="LJ138" s="13"/>
      <c r="LK138" s="13"/>
      <c r="LL138" s="13"/>
      <c r="LM138" s="13"/>
      <c r="LN138" s="11" t="s">
        <v>8556</v>
      </c>
      <c r="LO138" s="13"/>
      <c r="LP138" s="13"/>
      <c r="LQ138" s="13" t="s">
        <v>704</v>
      </c>
      <c r="LR138" s="13"/>
      <c r="LS138" s="13"/>
      <c r="LT138" s="13"/>
      <c r="LU138" s="13"/>
      <c r="LV138" s="13"/>
      <c r="LW138" s="13"/>
      <c r="LX138" s="13"/>
      <c r="LY138" s="13"/>
      <c r="LZ138" s="13" t="s">
        <v>417</v>
      </c>
      <c r="MA138" s="13" t="s">
        <v>678</v>
      </c>
      <c r="MB138" s="13" t="s">
        <v>8557</v>
      </c>
      <c r="MC138" s="13"/>
      <c r="MD138" s="13" t="s">
        <v>5615</v>
      </c>
      <c r="ME138" s="13"/>
      <c r="MF138" s="13"/>
      <c r="MH138" s="13"/>
      <c r="MI138" s="13"/>
      <c r="MJ138" s="13"/>
      <c r="MK138" s="13"/>
      <c r="ML138" s="13" t="s">
        <v>612</v>
      </c>
      <c r="MM138" s="13"/>
      <c r="MN138" s="13"/>
      <c r="MO138" s="13"/>
      <c r="MP138" s="13"/>
      <c r="MQ138" s="13"/>
      <c r="MR138" s="13" t="s">
        <v>507</v>
      </c>
      <c r="MS138" s="13"/>
      <c r="MT138" s="13"/>
      <c r="MU138" s="13"/>
      <c r="MV138" s="13"/>
      <c r="MW138" s="13"/>
      <c r="MX138" s="13"/>
      <c r="MY138" s="11" t="s">
        <v>8558</v>
      </c>
      <c r="MZ138" s="13" t="s">
        <v>1212</v>
      </c>
      <c r="NA138" s="13"/>
      <c r="NB138" s="13"/>
      <c r="NC138" s="13" t="s">
        <v>553</v>
      </c>
      <c r="ND138" s="13"/>
      <c r="NE138" s="13"/>
      <c r="NF138" s="13" t="s">
        <v>3326</v>
      </c>
      <c r="NG138" s="13"/>
      <c r="NH138" s="13"/>
      <c r="NI138" s="13"/>
      <c r="NJ138" s="11" t="s">
        <v>8559</v>
      </c>
      <c r="NK138" s="13" t="s">
        <v>8560</v>
      </c>
      <c r="NL138" s="13" t="s">
        <v>600</v>
      </c>
      <c r="NM138" s="13"/>
      <c r="NN138" s="13"/>
      <c r="NO138" s="13"/>
      <c r="NP138" s="13" t="s">
        <v>408</v>
      </c>
      <c r="NQ138" s="13"/>
      <c r="NR138" s="13"/>
      <c r="NS138" s="13"/>
      <c r="NT138" s="13"/>
      <c r="NU138" s="13"/>
      <c r="NV138" s="13"/>
      <c r="NW138" s="13"/>
      <c r="NX138" s="13" t="s">
        <v>472</v>
      </c>
      <c r="NY138" s="13"/>
      <c r="NZ138" s="13" t="s">
        <v>429</v>
      </c>
      <c r="OA138" s="13"/>
      <c r="OB138" s="13"/>
      <c r="OC138" s="13"/>
      <c r="OD138" s="13"/>
      <c r="OE138" s="13"/>
      <c r="OF138" s="13"/>
      <c r="OG138" s="13"/>
      <c r="OH138" s="13"/>
      <c r="OJ138" s="13"/>
      <c r="OK138" s="13"/>
      <c r="OL138" s="13"/>
      <c r="OM138" s="13"/>
    </row>
    <row r="139" customFormat="false" ht="14.25" hidden="false" customHeight="true" outlineLevel="0" collapsed="false">
      <c r="A139" s="11" t="s">
        <v>8561</v>
      </c>
      <c r="B139" s="13" t="s">
        <v>360</v>
      </c>
      <c r="C139" s="13" t="s">
        <v>2623</v>
      </c>
      <c r="D139" s="13" t="s">
        <v>8562</v>
      </c>
      <c r="E139" s="13"/>
      <c r="F139" s="13" t="s">
        <v>360</v>
      </c>
      <c r="G139" s="13" t="s">
        <v>897</v>
      </c>
      <c r="H139" s="13" t="s">
        <v>8563</v>
      </c>
      <c r="I139" s="13" t="s">
        <v>563</v>
      </c>
      <c r="J139" s="13" t="s">
        <v>8564</v>
      </c>
      <c r="K139" s="13"/>
      <c r="L139" s="13"/>
      <c r="M139" s="13"/>
      <c r="N139" s="13"/>
      <c r="O139" s="13"/>
      <c r="P139" s="13"/>
      <c r="R139" s="13" t="s">
        <v>370</v>
      </c>
      <c r="S139" s="13"/>
      <c r="T139" s="13" t="s">
        <v>371</v>
      </c>
      <c r="U139" s="13"/>
      <c r="V139" s="13"/>
      <c r="W139" s="13"/>
      <c r="X139" s="13"/>
      <c r="Y139" s="13"/>
      <c r="Z139" s="13"/>
      <c r="AA139" s="13"/>
      <c r="AB139" s="13"/>
      <c r="AC139" s="13"/>
      <c r="AD139" s="13"/>
      <c r="AE139" s="11" t="s">
        <v>372</v>
      </c>
      <c r="AF139" s="11" t="s">
        <v>8565</v>
      </c>
      <c r="AG139" s="11" t="s">
        <v>483</v>
      </c>
      <c r="AH139" s="13"/>
      <c r="AI139" s="13" t="s">
        <v>375</v>
      </c>
      <c r="AJ139" s="13" t="s">
        <v>376</v>
      </c>
      <c r="AK139" s="13" t="s">
        <v>377</v>
      </c>
      <c r="AL139" s="13" t="s">
        <v>3476</v>
      </c>
      <c r="AM139" s="11" t="s">
        <v>8566</v>
      </c>
      <c r="AN139" s="13"/>
      <c r="AO139" s="13"/>
      <c r="AP139" s="13"/>
      <c r="AQ139" s="13"/>
      <c r="AR139" s="13"/>
      <c r="AS139" s="13"/>
      <c r="AT139" s="11" t="s">
        <v>482</v>
      </c>
      <c r="AU139" s="11" t="s">
        <v>2634</v>
      </c>
      <c r="AV139" s="13"/>
      <c r="AW139" s="13" t="s">
        <v>375</v>
      </c>
      <c r="AX139" s="13"/>
      <c r="AY139" s="13" t="s">
        <v>437</v>
      </c>
      <c r="AZ139" s="13" t="s">
        <v>527</v>
      </c>
      <c r="BA139" s="13" t="s">
        <v>8567</v>
      </c>
      <c r="BB139" s="13" t="s">
        <v>486</v>
      </c>
      <c r="BD139" s="13"/>
      <c r="BE139" s="13"/>
      <c r="BF139" s="13"/>
      <c r="BG139" s="13"/>
      <c r="BH139" s="13"/>
      <c r="BI139" s="13"/>
      <c r="BJ139" s="13" t="s">
        <v>600</v>
      </c>
      <c r="BK139" s="13" t="s">
        <v>388</v>
      </c>
      <c r="BL139" s="13"/>
      <c r="BM139" s="13"/>
      <c r="BN139" s="13"/>
      <c r="BO139" s="13" t="s">
        <v>458</v>
      </c>
      <c r="BP139" s="13"/>
      <c r="BQ139" s="13" t="s">
        <v>360</v>
      </c>
      <c r="BR139" s="13" t="s">
        <v>360</v>
      </c>
      <c r="BS139" s="13"/>
      <c r="BT139" s="13"/>
      <c r="BU139" s="13" t="s">
        <v>360</v>
      </c>
      <c r="BV139" s="13" t="s">
        <v>360</v>
      </c>
      <c r="BW139" s="13" t="s">
        <v>360</v>
      </c>
      <c r="BX139" s="13"/>
      <c r="BY139" s="13"/>
      <c r="BZ139" s="13"/>
      <c r="CA139" s="13"/>
      <c r="CB139" s="13"/>
      <c r="CC139" s="13"/>
      <c r="CD139" s="13"/>
      <c r="CE139" s="13"/>
      <c r="CF139" s="13" t="s">
        <v>8568</v>
      </c>
      <c r="CG139" s="13" t="s">
        <v>4453</v>
      </c>
      <c r="CH139" s="13"/>
      <c r="CI139" s="13"/>
      <c r="CJ139" s="13"/>
      <c r="CK139" s="13"/>
      <c r="CL139" s="13"/>
      <c r="CM139" s="13"/>
      <c r="CN139" s="13"/>
      <c r="CO139" s="13"/>
      <c r="CP139" s="13"/>
      <c r="CQ139" s="13"/>
      <c r="CR139" s="13"/>
      <c r="CS139" s="13"/>
      <c r="CT139" s="13"/>
      <c r="CU139" s="13"/>
      <c r="CV139" s="13"/>
      <c r="CW139" s="13"/>
      <c r="CY139" s="13"/>
      <c r="CZ139" s="13"/>
      <c r="DA139" s="13"/>
      <c r="DB139" s="13" t="s">
        <v>1046</v>
      </c>
      <c r="DC139" s="13"/>
      <c r="DD139" s="13"/>
      <c r="DE139" s="13"/>
      <c r="DF139" s="13"/>
      <c r="DG139" s="13"/>
      <c r="DH139" s="13"/>
      <c r="DI139" s="13"/>
      <c r="DJ139" s="13"/>
      <c r="DK139" s="13"/>
      <c r="DL139" s="13"/>
      <c r="DM139" s="13"/>
      <c r="DN139" s="13"/>
      <c r="DO139" s="13"/>
      <c r="DP139" s="13"/>
      <c r="DQ139" s="13"/>
      <c r="DR139" s="13"/>
      <c r="DS139" s="13"/>
      <c r="DT139" s="13"/>
      <c r="DU139" s="13"/>
      <c r="DV139" s="13"/>
      <c r="DW139" s="13"/>
      <c r="DX139" s="13"/>
      <c r="DY139" s="13"/>
      <c r="DZ139" s="13"/>
      <c r="EA139" s="13"/>
      <c r="EB139" s="13"/>
      <c r="EC139" s="13"/>
      <c r="ED139" s="13"/>
      <c r="EE139" s="13"/>
      <c r="EF139" s="13"/>
      <c r="EG139" s="13"/>
      <c r="EH139" s="13"/>
      <c r="EI139" s="13"/>
      <c r="EJ139" s="13"/>
      <c r="EK139" s="13"/>
      <c r="EL139" s="13"/>
      <c r="EM139" s="13" t="s">
        <v>491</v>
      </c>
      <c r="EN139" s="13" t="s">
        <v>400</v>
      </c>
      <c r="EO139" s="13"/>
      <c r="EP139" s="13"/>
      <c r="EQ139" s="13"/>
      <c r="ER139" s="13"/>
      <c r="ES139" s="11" t="s">
        <v>8569</v>
      </c>
      <c r="ET139" s="13"/>
      <c r="EU139" s="13"/>
      <c r="EV139" s="13"/>
      <c r="EW139" s="13"/>
      <c r="EX139" s="13"/>
      <c r="EY139" s="13"/>
      <c r="EZ139" s="13"/>
      <c r="FA139" s="13"/>
      <c r="FB139" s="13"/>
      <c r="FC139" s="13"/>
      <c r="FD139" s="13"/>
      <c r="FE139" s="13"/>
      <c r="FF139" s="11" t="s">
        <v>747</v>
      </c>
      <c r="FG139" s="13"/>
      <c r="FH139" s="13" t="s">
        <v>403</v>
      </c>
      <c r="FJ139" s="13" t="s">
        <v>8570</v>
      </c>
      <c r="FK139" s="13" t="s">
        <v>860</v>
      </c>
      <c r="FL139" s="13" t="s">
        <v>468</v>
      </c>
      <c r="FM139" s="13" t="s">
        <v>1298</v>
      </c>
      <c r="FN139" s="13"/>
      <c r="FO139" s="13" t="s">
        <v>8571</v>
      </c>
      <c r="FP139" s="13"/>
      <c r="FQ139" s="13" t="s">
        <v>8572</v>
      </c>
      <c r="FR139" s="13"/>
      <c r="FS139" s="13"/>
      <c r="FT139" s="13" t="n">
        <f aca="false">2000</f>
        <v>2000</v>
      </c>
      <c r="FU139" s="13"/>
      <c r="FV139" s="13" t="s">
        <v>8573</v>
      </c>
      <c r="FW139" s="13"/>
      <c r="FX139" s="13" t="s">
        <v>8574</v>
      </c>
      <c r="FY139" s="13"/>
      <c r="FZ139" s="13" t="s">
        <v>8575</v>
      </c>
      <c r="GA139" s="11" t="s">
        <v>8576</v>
      </c>
      <c r="GB139" s="13" t="s">
        <v>6001</v>
      </c>
      <c r="GC139" s="13" t="s">
        <v>8577</v>
      </c>
      <c r="GD139" s="13"/>
      <c r="GE139" s="13"/>
      <c r="GF139" s="13"/>
      <c r="GG139" s="12" t="s">
        <v>8578</v>
      </c>
      <c r="GH139" s="13" t="s">
        <v>6070</v>
      </c>
      <c r="GI139" s="13"/>
      <c r="GJ139" s="13"/>
      <c r="GK139" s="13" t="s">
        <v>1872</v>
      </c>
      <c r="GL139" s="13" t="s">
        <v>407</v>
      </c>
      <c r="GM139" s="13" t="s">
        <v>508</v>
      </c>
      <c r="GN139" s="13" t="s">
        <v>7444</v>
      </c>
      <c r="GO139" s="13" t="s">
        <v>106</v>
      </c>
      <c r="GP139" s="13" t="s">
        <v>408</v>
      </c>
      <c r="GQ139" s="13" t="s">
        <v>8579</v>
      </c>
      <c r="GR139" s="13"/>
      <c r="GS139" s="13"/>
      <c r="GT139" s="13"/>
      <c r="GU139" s="13" t="s">
        <v>8580</v>
      </c>
      <c r="GV139" s="13" t="s">
        <v>6922</v>
      </c>
      <c r="GW139" s="13" t="s">
        <v>7020</v>
      </c>
      <c r="GX139" s="13" t="s">
        <v>415</v>
      </c>
      <c r="GY139" s="13"/>
      <c r="GZ139" s="13" t="s">
        <v>409</v>
      </c>
      <c r="HA139" s="11" t="s">
        <v>8581</v>
      </c>
      <c r="HB139" s="13"/>
      <c r="HC139" s="13"/>
      <c r="HD139" s="13"/>
      <c r="HE139" s="13" t="s">
        <v>2292</v>
      </c>
      <c r="HF139" s="13"/>
      <c r="HG139" s="13" t="s">
        <v>8168</v>
      </c>
      <c r="HH139" s="13" t="s">
        <v>1661</v>
      </c>
      <c r="HI139" s="13" t="s">
        <v>516</v>
      </c>
      <c r="HJ139" s="13" t="s">
        <v>919</v>
      </c>
      <c r="HK139" s="13"/>
      <c r="HL139" s="13"/>
      <c r="HM139" s="13"/>
      <c r="HN139" s="13" t="s">
        <v>1990</v>
      </c>
      <c r="HO139" s="13"/>
      <c r="HP139" s="13"/>
      <c r="HQ139" s="13"/>
      <c r="HS139" s="13" t="s">
        <v>1604</v>
      </c>
      <c r="HT139" s="13"/>
      <c r="HU139" s="13"/>
      <c r="HV139" s="13" t="s">
        <v>636</v>
      </c>
      <c r="HW139" s="13" t="s">
        <v>412</v>
      </c>
      <c r="HX139" s="13"/>
      <c r="HY139" s="13"/>
      <c r="HZ139" s="13" t="s">
        <v>8582</v>
      </c>
      <c r="IA139" s="13"/>
      <c r="IB139" s="13"/>
      <c r="IC139" s="13" t="s">
        <v>7444</v>
      </c>
      <c r="ID139" s="13"/>
      <c r="IE139" s="13" t="s">
        <v>7694</v>
      </c>
      <c r="IF139" s="13"/>
      <c r="IG139" s="13" t="s">
        <v>623</v>
      </c>
      <c r="IH139" s="13"/>
      <c r="II139" s="13"/>
      <c r="IJ139" s="13" t="s">
        <v>8168</v>
      </c>
      <c r="IK139" s="13"/>
      <c r="IL139" s="13"/>
      <c r="IM139" s="13"/>
      <c r="IN139" s="13" t="s">
        <v>801</v>
      </c>
      <c r="IO139" s="11" t="s">
        <v>8583</v>
      </c>
      <c r="IP139" s="11" t="s">
        <v>8584</v>
      </c>
      <c r="IQ139" s="13"/>
      <c r="IR139" s="13"/>
      <c r="IS139" s="13" t="s">
        <v>4126</v>
      </c>
      <c r="IT139" s="13" t="s">
        <v>414</v>
      </c>
      <c r="IU139" s="13" t="s">
        <v>4137</v>
      </c>
      <c r="IV139" s="13" t="s">
        <v>6070</v>
      </c>
      <c r="IW139" s="13" t="s">
        <v>2873</v>
      </c>
      <c r="IX139" s="13" t="s">
        <v>2048</v>
      </c>
      <c r="IY139" s="13"/>
      <c r="IZ139" s="13" t="s">
        <v>6360</v>
      </c>
      <c r="JA139" s="13"/>
      <c r="JB139" s="13"/>
      <c r="JC139" s="13" t="s">
        <v>919</v>
      </c>
      <c r="JD139" s="13"/>
      <c r="JE139" s="13"/>
      <c r="JF139" s="13"/>
      <c r="JG139" s="13"/>
      <c r="JH139" s="13"/>
      <c r="JI139" s="13" t="s">
        <v>716</v>
      </c>
      <c r="JJ139" s="13"/>
      <c r="JK139" s="13"/>
      <c r="JL139" s="13"/>
      <c r="JM139" s="13" t="s">
        <v>1668</v>
      </c>
      <c r="JN139" s="13"/>
      <c r="JO139" s="13"/>
      <c r="JP139" s="13"/>
      <c r="JQ139" s="13"/>
      <c r="JR139" s="13" t="s">
        <v>1465</v>
      </c>
      <c r="JS139" s="13"/>
      <c r="JT139" s="13"/>
      <c r="JU139" s="13" t="s">
        <v>4159</v>
      </c>
      <c r="JV139" s="13"/>
      <c r="JW139" s="13" t="s">
        <v>8585</v>
      </c>
      <c r="JX139" s="13"/>
      <c r="JY139" s="13"/>
      <c r="JZ139" s="13" t="s">
        <v>78</v>
      </c>
      <c r="KA139" s="13"/>
      <c r="KB139" s="13"/>
      <c r="KC139" s="13"/>
      <c r="KD139" s="13"/>
      <c r="KE139" s="13"/>
      <c r="KF139" s="13"/>
      <c r="KG139" s="13"/>
      <c r="KH139" s="13"/>
      <c r="KI139" s="13"/>
      <c r="KJ139" s="13"/>
      <c r="KK139" s="13"/>
      <c r="KL139" s="13"/>
      <c r="KM139" s="13"/>
      <c r="KN139" s="13"/>
      <c r="KO139" s="13"/>
      <c r="KP139" s="13"/>
      <c r="KQ139" s="13"/>
      <c r="KR139" s="13"/>
      <c r="KS139" s="13"/>
      <c r="KT139" s="13"/>
      <c r="KU139" s="13"/>
      <c r="KV139" s="13"/>
      <c r="KW139" s="13"/>
      <c r="KX139" s="13"/>
      <c r="KY139" s="13"/>
      <c r="KZ139" s="13"/>
      <c r="LA139" s="13"/>
      <c r="LB139" s="13"/>
      <c r="LC139" s="13"/>
      <c r="LD139" s="13"/>
      <c r="LE139" s="13"/>
      <c r="LF139" s="13"/>
      <c r="LG139" s="13"/>
      <c r="LH139" s="13"/>
      <c r="LI139" s="13"/>
      <c r="LJ139" s="13"/>
      <c r="LK139" s="13"/>
      <c r="LL139" s="13"/>
      <c r="LM139" s="13"/>
      <c r="LN139" s="13" t="s">
        <v>1080</v>
      </c>
      <c r="LO139" s="13"/>
      <c r="LP139" s="13"/>
      <c r="LQ139" s="13" t="s">
        <v>3893</v>
      </c>
      <c r="LR139" s="13" t="s">
        <v>7444</v>
      </c>
      <c r="LS139" s="13"/>
      <c r="LT139" s="13" t="n">
        <f aca="false">99</f>
        <v>99</v>
      </c>
      <c r="LU139" s="13"/>
      <c r="LV139" s="13"/>
      <c r="LW139" s="13"/>
      <c r="LX139" s="13"/>
      <c r="LY139" s="13"/>
      <c r="LZ139" s="13" t="s">
        <v>2044</v>
      </c>
      <c r="MA139" s="13"/>
      <c r="MB139" s="13" t="s">
        <v>8586</v>
      </c>
      <c r="MC139" s="11" t="s">
        <v>8587</v>
      </c>
      <c r="MD139" s="13"/>
      <c r="ME139" s="13"/>
      <c r="MF139" s="13" t="s">
        <v>1552</v>
      </c>
      <c r="MH139" s="13"/>
      <c r="MI139" s="13"/>
      <c r="MJ139" s="13"/>
      <c r="MK139" s="13"/>
      <c r="ML139" s="13"/>
      <c r="MM139" s="13"/>
      <c r="MN139" s="13" t="s">
        <v>710</v>
      </c>
      <c r="MO139" s="13"/>
      <c r="MP139" s="13"/>
      <c r="MQ139" s="13"/>
      <c r="MR139" s="13" t="s">
        <v>466</v>
      </c>
      <c r="MS139" s="13"/>
      <c r="MT139" s="13" t="s">
        <v>422</v>
      </c>
      <c r="MU139" s="13"/>
      <c r="MV139" s="13"/>
      <c r="MW139" s="13"/>
      <c r="MX139" s="13"/>
      <c r="MY139" s="13"/>
      <c r="MZ139" s="13" t="s">
        <v>553</v>
      </c>
      <c r="NA139" s="13"/>
      <c r="NB139" s="13"/>
      <c r="NC139" s="13"/>
      <c r="ND139" s="13"/>
      <c r="NE139" s="13"/>
      <c r="NF139" s="13"/>
      <c r="NG139" s="13"/>
      <c r="NH139" s="13"/>
      <c r="NI139" s="13"/>
      <c r="NJ139" s="13" t="s">
        <v>407</v>
      </c>
      <c r="NK139" s="13"/>
      <c r="NL139" s="13"/>
      <c r="NM139" s="13"/>
      <c r="NN139" s="13"/>
      <c r="NO139" s="13"/>
      <c r="NP139" s="13" t="s">
        <v>408</v>
      </c>
      <c r="NQ139" s="13"/>
      <c r="NR139" s="13"/>
      <c r="NS139" s="13"/>
      <c r="NT139" s="13"/>
      <c r="NU139" s="13"/>
      <c r="NV139" s="13"/>
      <c r="NW139" s="13"/>
      <c r="NX139" s="13" t="s">
        <v>472</v>
      </c>
      <c r="NY139" s="13" t="s">
        <v>428</v>
      </c>
      <c r="NZ139" s="13" t="s">
        <v>429</v>
      </c>
      <c r="OA139" s="13" t="s">
        <v>1212</v>
      </c>
      <c r="OB139" s="13"/>
      <c r="OC139" s="13" t="s">
        <v>897</v>
      </c>
      <c r="OD139" s="13"/>
      <c r="OE139" s="13"/>
      <c r="OF139" s="13" t="s">
        <v>713</v>
      </c>
      <c r="OG139" s="13"/>
      <c r="OH139" s="13" t="s">
        <v>546</v>
      </c>
      <c r="OJ139" s="13" t="s">
        <v>1142</v>
      </c>
      <c r="OK139" s="13"/>
      <c r="OL139" s="13"/>
      <c r="OM139" s="13" t="s">
        <v>599</v>
      </c>
    </row>
    <row r="140" customFormat="false" ht="14.25" hidden="false" customHeight="true" outlineLevel="0" collapsed="false">
      <c r="A140" s="11" t="s">
        <v>8588</v>
      </c>
      <c r="B140" s="13" t="s">
        <v>360</v>
      </c>
      <c r="C140" s="13" t="s">
        <v>8589</v>
      </c>
      <c r="D140" s="13" t="s">
        <v>8590</v>
      </c>
      <c r="E140" s="13" t="s">
        <v>8591</v>
      </c>
      <c r="F140" s="13" t="s">
        <v>360</v>
      </c>
      <c r="G140" s="13" t="s">
        <v>1671</v>
      </c>
      <c r="H140" s="13" t="e">
        <f aca="false">poudlard
oo</f>
        <v>#VALUE!</v>
      </c>
      <c r="I140" s="13" t="s">
        <v>8592</v>
      </c>
      <c r="J140" s="13" t="s">
        <v>8593</v>
      </c>
      <c r="K140" s="13" t="s">
        <v>798</v>
      </c>
      <c r="L140" s="13" t="s">
        <v>1512</v>
      </c>
      <c r="M140" s="13"/>
      <c r="N140" s="13"/>
      <c r="O140" s="13"/>
      <c r="P140" s="13"/>
      <c r="R140" s="13"/>
      <c r="S140" s="13"/>
      <c r="T140" s="13" t="s">
        <v>371</v>
      </c>
      <c r="U140" s="13"/>
      <c r="V140" s="13"/>
      <c r="W140" s="13"/>
      <c r="X140" s="13"/>
      <c r="Y140" s="13"/>
      <c r="Z140" s="13" t="s">
        <v>370</v>
      </c>
      <c r="AA140" s="13"/>
      <c r="AB140" s="13"/>
      <c r="AC140" s="13"/>
      <c r="AD140" s="13"/>
      <c r="AE140" s="11" t="s">
        <v>372</v>
      </c>
      <c r="AF140" s="11" t="s">
        <v>8594</v>
      </c>
      <c r="AG140" s="11" t="s">
        <v>374</v>
      </c>
      <c r="AH140" s="13"/>
      <c r="AI140" s="13" t="s">
        <v>375</v>
      </c>
      <c r="AJ140" s="13" t="s">
        <v>376</v>
      </c>
      <c r="AK140" s="13" t="s">
        <v>377</v>
      </c>
      <c r="AL140" s="13" t="s">
        <v>1289</v>
      </c>
      <c r="AM140" s="11" t="s">
        <v>8595</v>
      </c>
      <c r="AN140" s="13"/>
      <c r="AO140" s="13" t="s">
        <v>8596</v>
      </c>
      <c r="AP140" s="13"/>
      <c r="AQ140" s="13"/>
      <c r="AR140" s="13"/>
      <c r="AS140" s="13"/>
      <c r="AT140" s="11" t="s">
        <v>8246</v>
      </c>
      <c r="AU140" s="11" t="s">
        <v>845</v>
      </c>
      <c r="AV140" s="13"/>
      <c r="AW140" s="13" t="s">
        <v>375</v>
      </c>
      <c r="AX140" s="13"/>
      <c r="AY140" s="13" t="s">
        <v>437</v>
      </c>
      <c r="AZ140" s="13" t="s">
        <v>8597</v>
      </c>
      <c r="BA140" s="13" t="s">
        <v>8598</v>
      </c>
      <c r="BB140" s="13" t="s">
        <v>8599</v>
      </c>
      <c r="BD140" s="13" t="s">
        <v>8600</v>
      </c>
      <c r="BE140" s="13"/>
      <c r="BF140" s="13"/>
      <c r="BG140" s="13"/>
      <c r="BH140" s="13"/>
      <c r="BI140" s="13"/>
      <c r="BJ140" s="13"/>
      <c r="BK140" s="13" t="s">
        <v>8601</v>
      </c>
      <c r="BL140" s="13"/>
      <c r="BM140" s="13"/>
      <c r="BN140" s="13"/>
      <c r="BO140" s="13" t="s">
        <v>66</v>
      </c>
      <c r="BP140" s="13"/>
      <c r="BQ140" s="13" t="s">
        <v>360</v>
      </c>
      <c r="BR140" s="13" t="s">
        <v>360</v>
      </c>
      <c r="BS140" s="13"/>
      <c r="BT140" s="13"/>
      <c r="BU140" s="13" t="s">
        <v>360</v>
      </c>
      <c r="BV140" s="13" t="s">
        <v>360</v>
      </c>
      <c r="BW140" s="13" t="s">
        <v>360</v>
      </c>
      <c r="BX140" s="13"/>
      <c r="BY140" s="13"/>
      <c r="BZ140" s="13" t="s">
        <v>472</v>
      </c>
      <c r="CA140" s="13"/>
      <c r="CB140" s="13"/>
      <c r="CC140" s="13"/>
      <c r="CD140" s="13"/>
      <c r="CE140" s="13"/>
      <c r="CF140" s="13" t="s">
        <v>77</v>
      </c>
      <c r="CG140" s="13"/>
      <c r="CH140" s="13"/>
      <c r="CI140" s="13"/>
      <c r="CJ140" s="13"/>
      <c r="CK140" s="13"/>
      <c r="CL140" s="13"/>
      <c r="CM140" s="13"/>
      <c r="CN140" s="13"/>
      <c r="CO140" s="13"/>
      <c r="CP140" s="13"/>
      <c r="CQ140" s="13"/>
      <c r="CR140" s="13"/>
      <c r="CS140" s="13"/>
      <c r="CT140" s="13"/>
      <c r="CU140" s="13"/>
      <c r="CV140" s="13"/>
      <c r="CW140" s="13"/>
      <c r="CY140" s="13"/>
      <c r="CZ140" s="13"/>
      <c r="DA140" s="13"/>
      <c r="DB140" s="13"/>
      <c r="DC140" s="13"/>
      <c r="DD140" s="13"/>
      <c r="DE140" s="13"/>
      <c r="DF140" s="13"/>
      <c r="DG140" s="13"/>
      <c r="DH140" s="13"/>
      <c r="DI140" s="13"/>
      <c r="DJ140" s="13"/>
      <c r="DK140" s="13"/>
      <c r="DL140" s="13"/>
      <c r="DM140" s="13"/>
      <c r="DN140" s="13"/>
      <c r="DO140" s="13"/>
      <c r="DP140" s="13"/>
      <c r="DQ140" s="13"/>
      <c r="DR140" s="13"/>
      <c r="DS140" s="13"/>
      <c r="DT140" s="13"/>
      <c r="DU140" s="13"/>
      <c r="DV140" s="13"/>
      <c r="DW140" s="13"/>
      <c r="DX140" s="13"/>
      <c r="DY140" s="13"/>
      <c r="DZ140" s="13"/>
      <c r="EA140" s="13"/>
      <c r="EB140" s="13"/>
      <c r="EC140" s="13"/>
      <c r="ED140" s="13"/>
      <c r="EE140" s="13"/>
      <c r="EF140" s="13"/>
      <c r="EG140" s="13"/>
      <c r="EH140" s="13"/>
      <c r="EI140" s="13"/>
      <c r="EJ140" s="13"/>
      <c r="EK140" s="13"/>
      <c r="EL140" s="13"/>
      <c r="EM140" s="13" t="s">
        <v>8602</v>
      </c>
      <c r="EN140" s="13" t="s">
        <v>400</v>
      </c>
      <c r="EO140" s="13" t="s">
        <v>65</v>
      </c>
      <c r="EP140" s="13"/>
      <c r="EQ140" s="13"/>
      <c r="ER140" s="13"/>
      <c r="ES140" s="11" t="s">
        <v>8603</v>
      </c>
      <c r="ET140" s="13"/>
      <c r="EU140" s="13"/>
      <c r="EV140" s="13"/>
      <c r="EW140" s="13"/>
      <c r="EX140" s="13"/>
      <c r="EY140" s="13"/>
      <c r="EZ140" s="13"/>
      <c r="FA140" s="13"/>
      <c r="FB140" s="13"/>
      <c r="FC140" s="13"/>
      <c r="FD140" s="13"/>
      <c r="FE140" s="13"/>
      <c r="FF140" s="13" t="s">
        <v>112</v>
      </c>
      <c r="FG140" s="13" t="s">
        <v>864</v>
      </c>
      <c r="FH140" s="13" t="s">
        <v>403</v>
      </c>
      <c r="FJ140" s="13" t="s">
        <v>1465</v>
      </c>
      <c r="FK140" s="13"/>
      <c r="FL140" s="13"/>
      <c r="FM140" s="13"/>
      <c r="FN140" s="13" t="s">
        <v>1292</v>
      </c>
      <c r="FO140" s="11" t="s">
        <v>8604</v>
      </c>
      <c r="FP140" s="13" t="s">
        <v>1471</v>
      </c>
      <c r="FQ140" s="13" t="s">
        <v>6360</v>
      </c>
      <c r="FR140" s="13"/>
      <c r="FS140" s="13" t="s">
        <v>4126</v>
      </c>
      <c r="FT140" s="13" t="s">
        <v>8605</v>
      </c>
      <c r="FU140" s="13"/>
      <c r="FV140" s="13" t="s">
        <v>5873</v>
      </c>
      <c r="FW140" s="13"/>
      <c r="FX140" s="11" t="s">
        <v>8606</v>
      </c>
      <c r="FY140" s="11" t="s">
        <v>8607</v>
      </c>
      <c r="FZ140" s="13" t="s">
        <v>8608</v>
      </c>
      <c r="GA140" s="11" t="s">
        <v>8609</v>
      </c>
      <c r="GB140" s="13" t="s">
        <v>8610</v>
      </c>
      <c r="GC140" s="13" t="s">
        <v>8611</v>
      </c>
      <c r="GD140" s="13"/>
      <c r="GE140" s="13" t="s">
        <v>801</v>
      </c>
      <c r="GF140" s="13"/>
      <c r="GG140" s="13" t="s">
        <v>518</v>
      </c>
      <c r="GH140" s="13" t="s">
        <v>7444</v>
      </c>
      <c r="GI140" s="13"/>
      <c r="GJ140" s="13" t="s">
        <v>801</v>
      </c>
      <c r="GK140" s="13" t="s">
        <v>8612</v>
      </c>
      <c r="GL140" s="13" t="s">
        <v>407</v>
      </c>
      <c r="GM140" s="13" t="s">
        <v>8613</v>
      </c>
      <c r="GN140" s="13"/>
      <c r="GO140" s="13" t="s">
        <v>550</v>
      </c>
      <c r="GP140" s="13" t="s">
        <v>408</v>
      </c>
      <c r="GQ140" s="13" t="s">
        <v>2729</v>
      </c>
      <c r="GR140" s="13"/>
      <c r="GS140" s="13" t="s">
        <v>638</v>
      </c>
      <c r="GT140" s="13"/>
      <c r="GU140" s="13"/>
      <c r="GV140" s="13" t="s">
        <v>2861</v>
      </c>
      <c r="GW140" s="13" t="s">
        <v>897</v>
      </c>
      <c r="GX140" s="13" t="s">
        <v>8614</v>
      </c>
      <c r="GY140" s="13"/>
      <c r="GZ140" s="13" t="s">
        <v>1990</v>
      </c>
      <c r="HA140" s="11" t="s">
        <v>8615</v>
      </c>
      <c r="HB140" s="13"/>
      <c r="HC140" s="13" t="s">
        <v>6070</v>
      </c>
      <c r="HD140" s="13"/>
      <c r="HE140" s="13"/>
      <c r="HF140" s="13" t="s">
        <v>1247</v>
      </c>
      <c r="HG140" s="13"/>
      <c r="HH140" s="13" t="s">
        <v>5699</v>
      </c>
      <c r="HI140" s="13" t="s">
        <v>1872</v>
      </c>
      <c r="HJ140" s="13" t="s">
        <v>508</v>
      </c>
      <c r="HK140" s="13" t="s">
        <v>807</v>
      </c>
      <c r="HL140" s="13" t="s">
        <v>1865</v>
      </c>
      <c r="HM140" s="13"/>
      <c r="HN140" s="13"/>
      <c r="HO140" s="13"/>
      <c r="HP140" s="13"/>
      <c r="HQ140" s="13"/>
      <c r="HS140" s="13" t="s">
        <v>1188</v>
      </c>
      <c r="HT140" s="13"/>
      <c r="HU140" s="13"/>
      <c r="HV140" s="13"/>
      <c r="HW140" s="13" t="s">
        <v>412</v>
      </c>
      <c r="HX140" s="13" t="s">
        <v>8168</v>
      </c>
      <c r="HY140" s="13" t="s">
        <v>8616</v>
      </c>
      <c r="HZ140" s="13" t="s">
        <v>8617</v>
      </c>
      <c r="IA140" s="13"/>
      <c r="IB140" s="13"/>
      <c r="IC140" s="13" t="s">
        <v>8618</v>
      </c>
      <c r="ID140" s="13" t="s">
        <v>8619</v>
      </c>
      <c r="IE140" s="13" t="s">
        <v>516</v>
      </c>
      <c r="IF140" s="13"/>
      <c r="IG140" s="12" t="s">
        <v>8620</v>
      </c>
      <c r="IH140" s="13" t="s">
        <v>4050</v>
      </c>
      <c r="II140" s="13"/>
      <c r="IJ140" s="13"/>
      <c r="IK140" s="13"/>
      <c r="IL140" s="13" t="s">
        <v>801</v>
      </c>
      <c r="IM140" s="13"/>
      <c r="IN140" s="13"/>
      <c r="IO140" s="11" t="s">
        <v>8621</v>
      </c>
      <c r="IP140" s="13" t="s">
        <v>8622</v>
      </c>
      <c r="IQ140" s="13"/>
      <c r="IR140" s="13" t="s">
        <v>1539</v>
      </c>
      <c r="IS140" s="13"/>
      <c r="IT140" s="13" t="s">
        <v>7541</v>
      </c>
      <c r="IU140" s="13"/>
      <c r="IV140" s="13" t="s">
        <v>897</v>
      </c>
      <c r="IW140" s="13" t="s">
        <v>6059</v>
      </c>
      <c r="IX140" s="13" t="s">
        <v>801</v>
      </c>
      <c r="IY140" s="13"/>
      <c r="IZ140" s="13"/>
      <c r="JA140" s="13"/>
      <c r="JB140" s="13"/>
      <c r="JC140" s="13"/>
      <c r="JD140" s="13"/>
      <c r="JE140" s="13"/>
      <c r="JF140" s="13" t="n">
        <f aca="false">101</f>
        <v>101</v>
      </c>
      <c r="JG140" s="13"/>
      <c r="JH140" s="13"/>
      <c r="JI140" s="13"/>
      <c r="JJ140" s="13" t="s">
        <v>1539</v>
      </c>
      <c r="JK140" s="11" t="s">
        <v>8623</v>
      </c>
      <c r="JL140" s="13" t="s">
        <v>409</v>
      </c>
      <c r="JM140" s="13"/>
      <c r="JN140" s="13"/>
      <c r="JO140" s="13"/>
      <c r="JP140" s="13" t="s">
        <v>550</v>
      </c>
      <c r="JQ140" s="13"/>
      <c r="JR140" s="12" t="s">
        <v>8624</v>
      </c>
      <c r="JS140" s="13" t="s">
        <v>839</v>
      </c>
      <c r="JT140" s="13"/>
      <c r="JU140" s="13"/>
      <c r="JV140" s="13"/>
      <c r="JW140" s="13"/>
      <c r="JX140" s="13"/>
      <c r="JY140" s="13"/>
      <c r="JZ140" s="13" t="s">
        <v>78</v>
      </c>
      <c r="KA140" s="13"/>
      <c r="KB140" s="13"/>
      <c r="KC140" s="13"/>
      <c r="KD140" s="13"/>
      <c r="KE140" s="13"/>
      <c r="KF140" s="13"/>
      <c r="KG140" s="13"/>
      <c r="KH140" s="13"/>
      <c r="KI140" s="13"/>
      <c r="KJ140" s="13"/>
      <c r="KK140" s="13"/>
      <c r="KL140" s="13"/>
      <c r="KM140" s="13"/>
      <c r="KN140" s="13" t="s">
        <v>1188</v>
      </c>
      <c r="KO140" s="13"/>
      <c r="KP140" s="13" t="s">
        <v>8625</v>
      </c>
      <c r="KQ140" s="13"/>
      <c r="KR140" s="13" t="s">
        <v>6360</v>
      </c>
      <c r="KS140" s="13"/>
      <c r="KT140" s="13" t="s">
        <v>4099</v>
      </c>
      <c r="KU140" s="13"/>
      <c r="KV140" s="13"/>
      <c r="KW140" s="13"/>
      <c r="KX140" s="13" t="s">
        <v>897</v>
      </c>
      <c r="KY140" s="13"/>
      <c r="KZ140" s="13"/>
      <c r="LA140" s="13"/>
      <c r="LB140" s="13"/>
      <c r="LC140" s="13"/>
      <c r="LD140" s="13" t="s">
        <v>518</v>
      </c>
      <c r="LE140" s="13"/>
      <c r="LF140" s="13"/>
      <c r="LG140" s="13"/>
      <c r="LH140" s="13"/>
      <c r="LI140" s="13"/>
      <c r="LJ140" s="13" t="s">
        <v>458</v>
      </c>
      <c r="LK140" s="13"/>
      <c r="LL140" s="13"/>
      <c r="LM140" s="13"/>
      <c r="LN140" s="13" t="s">
        <v>1264</v>
      </c>
      <c r="LO140" s="13"/>
      <c r="LP140" s="13"/>
      <c r="LQ140" s="13"/>
      <c r="LR140" s="13"/>
      <c r="LS140" s="13"/>
      <c r="LT140" s="13"/>
      <c r="LU140" s="13"/>
      <c r="LV140" s="13"/>
      <c r="LW140" s="13"/>
      <c r="LX140" s="13"/>
      <c r="LY140" s="13"/>
      <c r="LZ140" s="13" t="s">
        <v>2044</v>
      </c>
      <c r="MA140" s="13" t="s">
        <v>8626</v>
      </c>
      <c r="MB140" s="13" t="s">
        <v>1750</v>
      </c>
      <c r="MC140" s="13" t="s">
        <v>4932</v>
      </c>
      <c r="MD140" s="13"/>
      <c r="ME140" s="13"/>
      <c r="MF140" s="13" t="s">
        <v>8627</v>
      </c>
      <c r="MH140" s="13"/>
      <c r="MI140" s="13"/>
      <c r="MJ140" s="13"/>
      <c r="MK140" s="13"/>
      <c r="ML140" s="13" t="s">
        <v>3577</v>
      </c>
      <c r="MM140" s="13"/>
      <c r="MN140" s="13" t="s">
        <v>8628</v>
      </c>
      <c r="MO140" s="13"/>
      <c r="MP140" s="13"/>
      <c r="MQ140" s="13"/>
      <c r="MR140" s="13" t="s">
        <v>8629</v>
      </c>
      <c r="MS140" s="13"/>
      <c r="MT140" s="13"/>
      <c r="MU140" s="13"/>
      <c r="MV140" s="13"/>
      <c r="MW140" s="13"/>
      <c r="MX140" s="13"/>
      <c r="MY140" s="13"/>
      <c r="MZ140" s="13"/>
      <c r="NA140" s="13"/>
      <c r="NB140" s="13"/>
      <c r="NC140" s="13" t="s">
        <v>2873</v>
      </c>
      <c r="ND140" s="13"/>
      <c r="NE140" s="13"/>
      <c r="NF140" s="13"/>
      <c r="NG140" s="13"/>
      <c r="NH140" s="13"/>
      <c r="NI140" s="11" t="s">
        <v>8630</v>
      </c>
      <c r="NJ140" s="11" t="s">
        <v>8631</v>
      </c>
      <c r="NK140" s="13" t="s">
        <v>2649</v>
      </c>
      <c r="NL140" s="13"/>
      <c r="NM140" s="13"/>
      <c r="NN140" s="13"/>
      <c r="NO140" s="13"/>
      <c r="NP140" s="13" t="s">
        <v>408</v>
      </c>
      <c r="NQ140" s="13"/>
      <c r="NR140" s="13"/>
      <c r="NS140" s="13"/>
      <c r="NT140" s="13"/>
      <c r="NU140" s="13"/>
      <c r="NV140" s="13"/>
      <c r="NW140" s="13"/>
      <c r="NX140" s="13" t="s">
        <v>472</v>
      </c>
      <c r="NY140" s="13" t="s">
        <v>6372</v>
      </c>
      <c r="NZ140" s="13" t="s">
        <v>429</v>
      </c>
      <c r="OA140" s="13"/>
      <c r="OB140" s="13"/>
      <c r="OC140" s="13"/>
      <c r="OD140" s="13"/>
      <c r="OE140" s="13"/>
      <c r="OF140" s="12" t="s">
        <v>8632</v>
      </c>
      <c r="OG140" s="13"/>
      <c r="OH140" s="13"/>
      <c r="OJ140" s="13" t="s">
        <v>8633</v>
      </c>
      <c r="OK140" s="13" t="s">
        <v>472</v>
      </c>
      <c r="OL140" s="13"/>
      <c r="OM140" s="13" t="s">
        <v>472</v>
      </c>
    </row>
    <row r="141" customFormat="false" ht="14.25" hidden="false" customHeight="true" outlineLevel="0" collapsed="false">
      <c r="A141" s="11" t="s">
        <v>8634</v>
      </c>
      <c r="B141" s="13" t="s">
        <v>360</v>
      </c>
      <c r="C141" s="13" t="s">
        <v>8635</v>
      </c>
      <c r="D141" s="13" t="s">
        <v>8636</v>
      </c>
      <c r="E141" s="13" t="s">
        <v>8637</v>
      </c>
      <c r="F141" s="13" t="e">
        <f aca="false">0 1 0 1 2 0 2 2</f>
        <v>#VALUE!</v>
      </c>
      <c r="G141" s="13" t="s">
        <v>897</v>
      </c>
      <c r="H141" s="13" t="s">
        <v>8638</v>
      </c>
      <c r="I141" s="13" t="s">
        <v>4066</v>
      </c>
      <c r="J141" s="11" t="s">
        <v>8639</v>
      </c>
      <c r="K141" s="13"/>
      <c r="L141" s="13"/>
      <c r="M141" s="13" t="s">
        <v>472</v>
      </c>
      <c r="N141" s="13" t="s">
        <v>8640</v>
      </c>
      <c r="O141" s="11" t="s">
        <v>8641</v>
      </c>
      <c r="P141" s="13" t="s">
        <v>8642</v>
      </c>
      <c r="R141" s="13"/>
      <c r="S141" s="13"/>
      <c r="T141" s="13" t="s">
        <v>371</v>
      </c>
      <c r="U141" s="13"/>
      <c r="V141" s="13"/>
      <c r="W141" s="13"/>
      <c r="X141" s="13"/>
      <c r="Y141" s="13"/>
      <c r="Z141" s="13" t="s">
        <v>370</v>
      </c>
      <c r="AA141" s="13"/>
      <c r="AB141" s="13"/>
      <c r="AC141" s="13"/>
      <c r="AD141" s="13"/>
      <c r="AE141" s="11" t="s">
        <v>372</v>
      </c>
      <c r="AF141" s="13" t="s">
        <v>8643</v>
      </c>
      <c r="AG141" s="11" t="s">
        <v>3405</v>
      </c>
      <c r="AH141" s="13"/>
      <c r="AI141" s="13" t="s">
        <v>375</v>
      </c>
      <c r="AJ141" s="13" t="s">
        <v>376</v>
      </c>
      <c r="AK141" s="13" t="s">
        <v>437</v>
      </c>
      <c r="AL141" s="13" t="s">
        <v>3476</v>
      </c>
      <c r="AM141" s="11" t="s">
        <v>8644</v>
      </c>
      <c r="AN141" s="13"/>
      <c r="AO141" s="13"/>
      <c r="AP141" s="13"/>
      <c r="AQ141" s="13" t="s">
        <v>8645</v>
      </c>
      <c r="AR141" s="13"/>
      <c r="AS141" s="13"/>
      <c r="AT141" s="11" t="s">
        <v>8646</v>
      </c>
      <c r="AU141" s="11" t="s">
        <v>8647</v>
      </c>
      <c r="AV141" s="13"/>
      <c r="AW141" s="13" t="s">
        <v>375</v>
      </c>
      <c r="AX141" s="13"/>
      <c r="AY141" s="13" t="s">
        <v>437</v>
      </c>
      <c r="AZ141" s="13" t="s">
        <v>438</v>
      </c>
      <c r="BA141" s="13" t="s">
        <v>8648</v>
      </c>
      <c r="BB141" s="13" t="s">
        <v>3075</v>
      </c>
      <c r="BD141" s="13"/>
      <c r="BE141" s="13"/>
      <c r="BF141" s="13"/>
      <c r="BG141" s="13"/>
      <c r="BH141" s="13"/>
      <c r="BI141" s="13"/>
      <c r="BJ141" s="13"/>
      <c r="BK141" s="11" t="s">
        <v>8649</v>
      </c>
      <c r="BL141" s="13"/>
      <c r="BM141" s="13"/>
      <c r="BN141" s="13"/>
      <c r="BO141" s="13"/>
      <c r="BP141" s="13"/>
      <c r="BQ141" s="13" t="s">
        <v>360</v>
      </c>
      <c r="BR141" s="12" t="s">
        <v>8650</v>
      </c>
      <c r="BS141" s="13"/>
      <c r="BT141" s="13"/>
      <c r="BU141" s="13" t="s">
        <v>360</v>
      </c>
      <c r="BV141" s="13" t="s">
        <v>360</v>
      </c>
      <c r="BW141" s="13" t="s">
        <v>360</v>
      </c>
      <c r="BX141" s="13"/>
      <c r="BY141" s="13" t="s">
        <v>472</v>
      </c>
      <c r="BZ141" s="13"/>
      <c r="CA141" s="13"/>
      <c r="CB141" s="13"/>
      <c r="CC141" s="13" t="s">
        <v>472</v>
      </c>
      <c r="CD141" s="13"/>
      <c r="CE141" s="13"/>
      <c r="CF141" s="13" t="s">
        <v>448</v>
      </c>
      <c r="CG141" s="13" t="s">
        <v>1935</v>
      </c>
      <c r="CH141" s="13"/>
      <c r="CI141" s="13"/>
      <c r="CJ141" s="13"/>
      <c r="CK141" s="13"/>
      <c r="CL141" s="13"/>
      <c r="CM141" s="13"/>
      <c r="CN141" s="13"/>
      <c r="CO141" s="13"/>
      <c r="CP141" s="13"/>
      <c r="CQ141" s="13"/>
      <c r="CR141" s="13"/>
      <c r="CS141" s="13"/>
      <c r="CT141" s="13"/>
      <c r="CU141" s="13"/>
      <c r="CV141" s="13"/>
      <c r="CW141" s="13"/>
      <c r="CY141" s="13"/>
      <c r="CZ141" s="13"/>
      <c r="DA141" s="13"/>
      <c r="DB141" s="13" t="s">
        <v>8651</v>
      </c>
      <c r="DC141" s="13" t="s">
        <v>8652</v>
      </c>
      <c r="DD141" s="13" t="s">
        <v>8653</v>
      </c>
      <c r="DE141" s="13"/>
      <c r="DF141" s="13"/>
      <c r="DG141" s="13"/>
      <c r="DH141" s="13"/>
      <c r="DI141" s="13"/>
      <c r="DJ141" s="13"/>
      <c r="DK141" s="13"/>
      <c r="DL141" s="13"/>
      <c r="DM141" s="13"/>
      <c r="DN141" s="13"/>
      <c r="DO141" s="13"/>
      <c r="DP141" s="13"/>
      <c r="DQ141" s="13"/>
      <c r="DR141" s="13"/>
      <c r="DS141" s="13"/>
      <c r="DT141" s="13"/>
      <c r="DU141" s="13"/>
      <c r="DV141" s="13"/>
      <c r="DW141" s="13"/>
      <c r="DX141" s="13"/>
      <c r="DY141" s="13"/>
      <c r="DZ141" s="13"/>
      <c r="EA141" s="13"/>
      <c r="EB141" s="13"/>
      <c r="EC141" s="13"/>
      <c r="ED141" s="13"/>
      <c r="EE141" s="13"/>
      <c r="EF141" s="13"/>
      <c r="EG141" s="13"/>
      <c r="EH141" s="13"/>
      <c r="EI141" s="13"/>
      <c r="EJ141" s="13"/>
      <c r="EK141" s="13"/>
      <c r="EL141" s="13"/>
      <c r="EM141" s="11" t="s">
        <v>1899</v>
      </c>
      <c r="EN141" s="13" t="s">
        <v>400</v>
      </c>
      <c r="EO141" s="13" t="s">
        <v>1359</v>
      </c>
      <c r="EP141" s="13"/>
      <c r="EQ141" s="13"/>
      <c r="ER141" s="13"/>
      <c r="ES141" s="11" t="s">
        <v>8654</v>
      </c>
      <c r="ET141" s="13"/>
      <c r="EU141" s="13"/>
      <c r="EV141" s="13"/>
      <c r="EW141" s="13"/>
      <c r="EX141" s="13"/>
      <c r="EY141" s="13"/>
      <c r="EZ141" s="13"/>
      <c r="FA141" s="13"/>
      <c r="FB141" s="13"/>
      <c r="FC141" s="13"/>
      <c r="FD141" s="13"/>
      <c r="FE141" s="13"/>
      <c r="FF141" s="11" t="s">
        <v>8655</v>
      </c>
      <c r="FG141" s="13"/>
      <c r="FH141" s="13" t="s">
        <v>403</v>
      </c>
      <c r="FJ141" s="13" t="s">
        <v>8656</v>
      </c>
      <c r="FK141" s="12" t="s">
        <v>8657</v>
      </c>
      <c r="FL141" s="13" t="s">
        <v>599</v>
      </c>
      <c r="FM141" s="13" t="s">
        <v>801</v>
      </c>
      <c r="FN141" s="13"/>
      <c r="FO141" s="13"/>
      <c r="FP141" s="13" t="s">
        <v>553</v>
      </c>
      <c r="FQ141" s="13" t="s">
        <v>553</v>
      </c>
      <c r="FR141" s="13"/>
      <c r="FS141" s="13" t="s">
        <v>2320</v>
      </c>
      <c r="FT141" s="13"/>
      <c r="FU141" s="13" t="s">
        <v>65</v>
      </c>
      <c r="FV141" s="13" t="s">
        <v>508</v>
      </c>
      <c r="FW141" s="13"/>
      <c r="FX141" s="11" t="s">
        <v>8658</v>
      </c>
      <c r="FY141" s="13" t="s">
        <v>1994</v>
      </c>
      <c r="FZ141" s="13" t="s">
        <v>8659</v>
      </c>
      <c r="GA141" s="13" t="s">
        <v>614</v>
      </c>
      <c r="GB141" s="13" t="s">
        <v>6070</v>
      </c>
      <c r="GC141" s="13" t="s">
        <v>1758</v>
      </c>
      <c r="GD141" s="13"/>
      <c r="GE141" s="13" t="s">
        <v>8660</v>
      </c>
      <c r="GF141" s="13" t="s">
        <v>1509</v>
      </c>
      <c r="GG141" s="13"/>
      <c r="GH141" s="13" t="s">
        <v>1671</v>
      </c>
      <c r="GI141" s="13"/>
      <c r="GJ141" s="13" t="s">
        <v>807</v>
      </c>
      <c r="GK141" s="13" t="s">
        <v>3565</v>
      </c>
      <c r="GL141" s="13" t="s">
        <v>407</v>
      </c>
      <c r="GM141" s="13" t="s">
        <v>919</v>
      </c>
      <c r="GN141" s="13"/>
      <c r="GO141" s="11" t="s">
        <v>8661</v>
      </c>
      <c r="GP141" s="13" t="s">
        <v>408</v>
      </c>
      <c r="GQ141" s="13" t="s">
        <v>8662</v>
      </c>
      <c r="GR141" s="13"/>
      <c r="GS141" s="13" t="s">
        <v>8663</v>
      </c>
      <c r="GT141" s="13" t="s">
        <v>6070</v>
      </c>
      <c r="GU141" s="13" t="s">
        <v>1570</v>
      </c>
      <c r="GV141" s="13" t="s">
        <v>1872</v>
      </c>
      <c r="GW141" s="11" t="s">
        <v>8664</v>
      </c>
      <c r="GX141" s="13"/>
      <c r="GY141" s="13"/>
      <c r="GZ141" s="13" t="s">
        <v>1872</v>
      </c>
      <c r="HA141" s="11" t="s">
        <v>8665</v>
      </c>
      <c r="HB141" s="13"/>
      <c r="HC141" s="13" t="s">
        <v>6360</v>
      </c>
      <c r="HD141" s="13"/>
      <c r="HE141" s="13" t="s">
        <v>4534</v>
      </c>
      <c r="HF141" s="13" t="s">
        <v>1212</v>
      </c>
      <c r="HG141" s="13" t="s">
        <v>8666</v>
      </c>
      <c r="HH141" s="13" t="s">
        <v>614</v>
      </c>
      <c r="HI141" s="11" t="s">
        <v>8667</v>
      </c>
      <c r="HJ141" s="13" t="s">
        <v>7020</v>
      </c>
      <c r="HK141" s="13"/>
      <c r="HL141" s="13" t="s">
        <v>415</v>
      </c>
      <c r="HM141" s="13"/>
      <c r="HN141" s="13" t="s">
        <v>997</v>
      </c>
      <c r="HO141" s="11" t="s">
        <v>8668</v>
      </c>
      <c r="HP141" s="13"/>
      <c r="HQ141" s="13"/>
      <c r="HS141" s="13" t="s">
        <v>798</v>
      </c>
      <c r="HT141" s="11" t="s">
        <v>8669</v>
      </c>
      <c r="HU141" s="13"/>
      <c r="HV141" s="13" t="s">
        <v>7541</v>
      </c>
      <c r="HW141" s="13" t="s">
        <v>412</v>
      </c>
      <c r="HX141" s="13"/>
      <c r="HY141" s="13"/>
      <c r="HZ141" s="13"/>
      <c r="IA141" s="13"/>
      <c r="IB141" s="13"/>
      <c r="IC141" s="13"/>
      <c r="ID141" s="13"/>
      <c r="IE141" s="13"/>
      <c r="IF141" s="13"/>
      <c r="IG141" s="13"/>
      <c r="IH141" s="13"/>
      <c r="II141" s="13"/>
      <c r="IJ141" s="13" t="s">
        <v>6070</v>
      </c>
      <c r="IK141" s="13"/>
      <c r="IL141" s="13"/>
      <c r="IM141" s="13"/>
      <c r="IN141" s="13"/>
      <c r="IO141" s="11" t="s">
        <v>8670</v>
      </c>
      <c r="IP141" s="13"/>
      <c r="IQ141" s="13"/>
      <c r="IR141" s="13"/>
      <c r="IS141" s="13" t="s">
        <v>508</v>
      </c>
      <c r="IT141" s="13" t="s">
        <v>74</v>
      </c>
      <c r="IU141" s="13"/>
      <c r="IV141" s="13"/>
      <c r="IW141" s="13"/>
      <c r="IX141" s="13" t="s">
        <v>8671</v>
      </c>
      <c r="IY141" s="13" t="s">
        <v>8672</v>
      </c>
      <c r="IZ141" s="13" t="s">
        <v>1751</v>
      </c>
      <c r="JA141" s="13"/>
      <c r="JB141" s="13"/>
      <c r="JC141" s="13" t="s">
        <v>8320</v>
      </c>
      <c r="JD141" s="13"/>
      <c r="JE141" s="13"/>
      <c r="JF141" s="13"/>
      <c r="JG141" s="13"/>
      <c r="JH141" s="13" t="s">
        <v>8673</v>
      </c>
      <c r="JI141" s="13"/>
      <c r="JJ141" s="13" t="s">
        <v>6922</v>
      </c>
      <c r="JK141" s="13"/>
      <c r="JL141" s="13"/>
      <c r="JM141" s="13" t="s">
        <v>1751</v>
      </c>
      <c r="JN141" s="13"/>
      <c r="JO141" s="13" t="s">
        <v>3045</v>
      </c>
      <c r="JP141" s="13"/>
      <c r="JQ141" s="13" t="s">
        <v>1621</v>
      </c>
      <c r="JR141" s="13"/>
      <c r="JS141" s="13" t="s">
        <v>8674</v>
      </c>
      <c r="JT141" s="13"/>
      <c r="JU141" s="13" t="s">
        <v>7444</v>
      </c>
      <c r="JV141" s="13"/>
      <c r="JW141" s="13" t="s">
        <v>1997</v>
      </c>
      <c r="JX141" s="13"/>
      <c r="JY141" s="13"/>
      <c r="JZ141" s="11" t="s">
        <v>8675</v>
      </c>
      <c r="KA141" s="13"/>
      <c r="KB141" s="13"/>
      <c r="KC141" s="13"/>
      <c r="KD141" s="13"/>
      <c r="KE141" s="13"/>
      <c r="KF141" s="13"/>
      <c r="KG141" s="13"/>
      <c r="KH141" s="13"/>
      <c r="KI141" s="13"/>
      <c r="KJ141" s="13"/>
      <c r="KK141" s="13"/>
      <c r="KL141" s="13"/>
      <c r="KM141" s="13"/>
      <c r="KN141" s="13"/>
      <c r="KO141" s="13"/>
      <c r="KP141" s="13"/>
      <c r="KQ141" s="13"/>
      <c r="KR141" s="13"/>
      <c r="KS141" s="13"/>
      <c r="KT141" s="13"/>
      <c r="KU141" s="13"/>
      <c r="KV141" s="13"/>
      <c r="KW141" s="13"/>
      <c r="KX141" s="13"/>
      <c r="KY141" s="13"/>
      <c r="KZ141" s="13"/>
      <c r="LA141" s="13"/>
      <c r="LB141" s="13"/>
      <c r="LC141" s="13"/>
      <c r="LD141" s="13"/>
      <c r="LE141" s="13"/>
      <c r="LF141" s="13"/>
      <c r="LG141" s="13"/>
      <c r="LH141" s="13"/>
      <c r="LI141" s="13"/>
      <c r="LJ141" s="13"/>
      <c r="LK141" s="13"/>
      <c r="LL141" s="13"/>
      <c r="LM141" s="13"/>
      <c r="LN141" s="13" t="s">
        <v>1604</v>
      </c>
      <c r="LO141" s="13" t="s">
        <v>8459</v>
      </c>
      <c r="LP141" s="13"/>
      <c r="LQ141" s="13" t="s">
        <v>66</v>
      </c>
      <c r="LR141" s="13"/>
      <c r="LS141" s="13"/>
      <c r="LT141" s="13"/>
      <c r="LU141" s="13"/>
      <c r="LV141" s="13"/>
      <c r="LW141" s="13"/>
      <c r="LX141" s="13"/>
      <c r="LY141" s="13"/>
      <c r="LZ141" s="13" t="s">
        <v>503</v>
      </c>
      <c r="MA141" s="13" t="s">
        <v>418</v>
      </c>
      <c r="MB141" s="13"/>
      <c r="MC141" s="13"/>
      <c r="MD141" s="13"/>
      <c r="ME141" s="13"/>
      <c r="MF141" s="13"/>
      <c r="MH141" s="13"/>
      <c r="MI141" s="13"/>
      <c r="MJ141" s="13"/>
      <c r="MK141" s="13"/>
      <c r="ML141" s="13"/>
      <c r="MM141" s="13"/>
      <c r="MN141" s="13"/>
      <c r="MO141" s="13"/>
      <c r="MP141" s="13"/>
      <c r="MQ141" s="13"/>
      <c r="MR141" s="13" t="s">
        <v>466</v>
      </c>
      <c r="MS141" s="13"/>
      <c r="MT141" s="13"/>
      <c r="MU141" s="13"/>
      <c r="MV141" s="13"/>
      <c r="MW141" s="13"/>
      <c r="MX141" s="13"/>
      <c r="MY141" s="13" t="s">
        <v>8676</v>
      </c>
      <c r="MZ141" s="13" t="s">
        <v>553</v>
      </c>
      <c r="NA141" s="13"/>
      <c r="NB141" s="13"/>
      <c r="NC141" s="13"/>
      <c r="ND141" s="13"/>
      <c r="NE141" s="13"/>
      <c r="NF141" s="13"/>
      <c r="NG141" s="13"/>
      <c r="NH141" s="13"/>
      <c r="NI141" s="13"/>
      <c r="NJ141" s="13" t="s">
        <v>407</v>
      </c>
      <c r="NK141" s="13"/>
      <c r="NL141" s="13"/>
      <c r="NM141" s="13"/>
      <c r="NN141" s="13"/>
      <c r="NO141" s="13"/>
      <c r="NP141" s="13" t="s">
        <v>408</v>
      </c>
      <c r="NQ141" s="13"/>
      <c r="NR141" s="13"/>
      <c r="NS141" s="13"/>
      <c r="NT141" s="13"/>
      <c r="NU141" s="13"/>
      <c r="NV141" s="13"/>
      <c r="NW141" s="13"/>
      <c r="NX141" s="13" t="s">
        <v>8677</v>
      </c>
      <c r="NY141" s="13" t="s">
        <v>428</v>
      </c>
      <c r="NZ141" s="13" t="s">
        <v>516</v>
      </c>
      <c r="OA141" s="13" t="s">
        <v>5155</v>
      </c>
      <c r="OB141" s="13"/>
      <c r="OC141" s="13"/>
      <c r="OD141" s="13"/>
      <c r="OE141" s="13"/>
      <c r="OF141" s="13"/>
      <c r="OG141" s="13"/>
      <c r="OH141" s="13"/>
      <c r="OJ141" s="13"/>
      <c r="OK141" s="13"/>
      <c r="OL141" s="13"/>
      <c r="OM141" s="13"/>
    </row>
    <row r="142" customFormat="false" ht="14.25" hidden="false" customHeight="true" outlineLevel="0" collapsed="false">
      <c r="A142" s="11" t="s">
        <v>8678</v>
      </c>
      <c r="B142" s="13" t="s">
        <v>360</v>
      </c>
      <c r="C142" s="13" t="s">
        <v>8679</v>
      </c>
      <c r="D142" s="13" t="s">
        <v>516</v>
      </c>
      <c r="E142" s="13" t="s">
        <v>8680</v>
      </c>
      <c r="F142" s="13" t="s">
        <v>360</v>
      </c>
      <c r="G142" s="13"/>
      <c r="H142" s="13"/>
      <c r="I142" s="13"/>
      <c r="J142" s="13"/>
      <c r="K142" s="13"/>
      <c r="L142" s="13"/>
      <c r="M142" s="13"/>
      <c r="N142" s="13"/>
      <c r="O142" s="13"/>
      <c r="P142" s="13"/>
      <c r="R142" s="13" t="s">
        <v>370</v>
      </c>
      <c r="S142" s="13"/>
      <c r="T142" s="13" t="s">
        <v>8681</v>
      </c>
      <c r="U142" s="13" t="s">
        <v>1505</v>
      </c>
      <c r="V142" s="11" t="s">
        <v>8682</v>
      </c>
      <c r="W142" s="13" t="s">
        <v>8683</v>
      </c>
      <c r="X142" s="11" t="s">
        <v>8684</v>
      </c>
      <c r="Y142" s="13" t="s">
        <v>8685</v>
      </c>
      <c r="Z142" s="13" t="s">
        <v>473</v>
      </c>
      <c r="AA142" s="13" t="s">
        <v>8686</v>
      </c>
      <c r="AB142" s="13" t="s">
        <v>1539</v>
      </c>
      <c r="AC142" s="13"/>
      <c r="AD142" s="13"/>
      <c r="AE142" s="11" t="s">
        <v>435</v>
      </c>
      <c r="AF142" s="11" t="s">
        <v>8687</v>
      </c>
      <c r="AG142" s="11" t="s">
        <v>6244</v>
      </c>
      <c r="AH142" s="13"/>
      <c r="AI142" s="13" t="s">
        <v>375</v>
      </c>
      <c r="AJ142" s="13" t="s">
        <v>376</v>
      </c>
      <c r="AK142" s="13" t="s">
        <v>437</v>
      </c>
      <c r="AL142" s="13" t="s">
        <v>1289</v>
      </c>
      <c r="AM142" s="11" t="s">
        <v>8688</v>
      </c>
      <c r="AN142" s="13" t="s">
        <v>8689</v>
      </c>
      <c r="AO142" s="13" t="s">
        <v>8690</v>
      </c>
      <c r="AP142" s="13"/>
      <c r="AQ142" s="13"/>
      <c r="AR142" s="13"/>
      <c r="AS142" s="13"/>
      <c r="AT142" s="13"/>
      <c r="AU142" s="13"/>
      <c r="AV142" s="13"/>
      <c r="AW142" s="13"/>
      <c r="AX142" s="13"/>
      <c r="AY142" s="13" t="s">
        <v>437</v>
      </c>
      <c r="AZ142" s="13" t="s">
        <v>527</v>
      </c>
      <c r="BA142" s="13"/>
      <c r="BB142" s="13" t="s">
        <v>1044</v>
      </c>
      <c r="BD142" s="13"/>
      <c r="BE142" s="13"/>
      <c r="BF142" s="13"/>
      <c r="BG142" s="11" t="s">
        <v>8691</v>
      </c>
      <c r="BH142" s="13" t="s">
        <v>8692</v>
      </c>
      <c r="BI142" s="13"/>
      <c r="BJ142" s="13" t="s">
        <v>8693</v>
      </c>
      <c r="BK142" s="13" t="s">
        <v>8694</v>
      </c>
      <c r="BL142" s="13"/>
      <c r="BM142" s="13" t="s">
        <v>66</v>
      </c>
      <c r="BN142" s="13"/>
      <c r="BO142" s="13"/>
      <c r="BP142" s="13"/>
      <c r="BQ142" s="13" t="s">
        <v>360</v>
      </c>
      <c r="BR142" s="13" t="s">
        <v>360</v>
      </c>
      <c r="BS142" s="13"/>
      <c r="BT142" s="13"/>
      <c r="BU142" s="13" t="s">
        <v>360</v>
      </c>
      <c r="BV142" s="13" t="s">
        <v>360</v>
      </c>
      <c r="BW142" s="13" t="s">
        <v>360</v>
      </c>
      <c r="BX142" s="13"/>
      <c r="BY142" s="13"/>
      <c r="BZ142" s="13" t="s">
        <v>1008</v>
      </c>
      <c r="CA142" s="13" t="e">
        <f aca="false">x</f>
        <v>#NAME?</v>
      </c>
      <c r="CB142" s="13"/>
      <c r="CC142" s="13"/>
      <c r="CD142" s="13"/>
      <c r="CE142" s="13"/>
      <c r="CF142" s="13" t="s">
        <v>77</v>
      </c>
      <c r="CG142" s="13"/>
      <c r="CH142" s="13"/>
      <c r="CI142" s="13"/>
      <c r="CJ142" s="13"/>
      <c r="CK142" s="13"/>
      <c r="CL142" s="13"/>
      <c r="CM142" s="13" t="s">
        <v>2842</v>
      </c>
      <c r="CN142" s="13"/>
      <c r="CO142" s="13"/>
      <c r="CP142" s="13"/>
      <c r="CQ142" s="13"/>
      <c r="CR142" s="13"/>
      <c r="CS142" s="11" t="s">
        <v>8695</v>
      </c>
      <c r="CT142" s="13"/>
      <c r="CU142" s="13"/>
      <c r="CV142" s="13"/>
      <c r="CW142" s="13"/>
      <c r="CY142" s="13"/>
      <c r="CZ142" s="13"/>
      <c r="DA142" s="13"/>
      <c r="DB142" s="13"/>
      <c r="DC142" s="13"/>
      <c r="DD142" s="13"/>
      <c r="DE142" s="13"/>
      <c r="DF142" s="13"/>
      <c r="DG142" s="13"/>
      <c r="DH142" s="13"/>
      <c r="DI142" s="13"/>
      <c r="DJ142" s="13"/>
      <c r="DK142" s="13"/>
      <c r="DL142" s="13"/>
      <c r="DM142" s="13"/>
      <c r="DN142" s="13"/>
      <c r="DO142" s="13"/>
      <c r="DP142" s="13" t="s">
        <v>545</v>
      </c>
      <c r="DQ142" s="13"/>
      <c r="DR142" s="13"/>
      <c r="DS142" s="13"/>
      <c r="DT142" s="13"/>
      <c r="DU142" s="13"/>
      <c r="DV142" s="13"/>
      <c r="DW142" s="13"/>
      <c r="DX142" s="13" t="s">
        <v>4153</v>
      </c>
      <c r="DY142" s="13"/>
      <c r="DZ142" s="13"/>
      <c r="EA142" s="13"/>
      <c r="EB142" s="13"/>
      <c r="EC142" s="13"/>
      <c r="ED142" s="13"/>
      <c r="EE142" s="13"/>
      <c r="EF142" s="13"/>
      <c r="EG142" s="13"/>
      <c r="EH142" s="13"/>
      <c r="EI142" s="13"/>
      <c r="EJ142" s="13"/>
      <c r="EK142" s="13"/>
      <c r="EL142" s="13"/>
      <c r="EM142" s="13" t="s">
        <v>8696</v>
      </c>
      <c r="EN142" s="11" t="s">
        <v>8697</v>
      </c>
      <c r="EO142" s="13" t="s">
        <v>1359</v>
      </c>
      <c r="EP142" s="13"/>
      <c r="EQ142" s="13"/>
      <c r="ER142" s="13"/>
      <c r="ES142" s="11" t="s">
        <v>8698</v>
      </c>
      <c r="ET142" s="13"/>
      <c r="EU142" s="13"/>
      <c r="EV142" s="13"/>
      <c r="EW142" s="13"/>
      <c r="EX142" s="13"/>
      <c r="EY142" s="13"/>
      <c r="EZ142" s="13"/>
      <c r="FA142" s="13"/>
      <c r="FB142" s="13"/>
      <c r="FC142" s="13"/>
      <c r="FD142" s="13"/>
      <c r="FE142" s="13"/>
      <c r="FF142" s="11" t="s">
        <v>8204</v>
      </c>
      <c r="FG142" s="13"/>
      <c r="FH142" s="13" t="s">
        <v>403</v>
      </c>
      <c r="FJ142" s="13" t="s">
        <v>8699</v>
      </c>
      <c r="FK142" s="13"/>
      <c r="FL142" s="13" t="s">
        <v>468</v>
      </c>
      <c r="FM142" s="13" t="s">
        <v>858</v>
      </c>
      <c r="FN142" s="13" t="s">
        <v>1328</v>
      </c>
      <c r="FO142" s="13"/>
      <c r="FP142" s="13" t="s">
        <v>2958</v>
      </c>
      <c r="FQ142" s="13"/>
      <c r="FR142" s="13"/>
      <c r="FS142" s="13" t="s">
        <v>950</v>
      </c>
      <c r="FT142" s="13" t="s">
        <v>1751</v>
      </c>
      <c r="FU142" s="13"/>
      <c r="FV142" s="13" t="s">
        <v>5429</v>
      </c>
      <c r="FW142" s="13"/>
      <c r="FX142" s="11" t="s">
        <v>8700</v>
      </c>
      <c r="FY142" s="13"/>
      <c r="FZ142" s="13" t="s">
        <v>508</v>
      </c>
      <c r="GA142" s="11" t="s">
        <v>8701</v>
      </c>
      <c r="GB142" s="13" t="s">
        <v>7444</v>
      </c>
      <c r="GC142" s="13" t="s">
        <v>8702</v>
      </c>
      <c r="GD142" s="13"/>
      <c r="GE142" s="13" t="s">
        <v>4099</v>
      </c>
      <c r="GF142" s="13"/>
      <c r="GG142" s="13"/>
      <c r="GH142" s="13" t="s">
        <v>3045</v>
      </c>
      <c r="GI142" s="13"/>
      <c r="GJ142" s="13" t="s">
        <v>3045</v>
      </c>
      <c r="GK142" s="13" t="s">
        <v>6001</v>
      </c>
      <c r="GL142" s="13" t="s">
        <v>407</v>
      </c>
      <c r="GM142" s="13" t="s">
        <v>4148</v>
      </c>
      <c r="GN142" s="13"/>
      <c r="GO142" s="13" t="s">
        <v>4169</v>
      </c>
      <c r="GP142" s="13" t="s">
        <v>408</v>
      </c>
      <c r="GQ142" s="11" t="s">
        <v>8703</v>
      </c>
      <c r="GR142" s="13"/>
      <c r="GS142" s="13" t="s">
        <v>801</v>
      </c>
      <c r="GT142" s="13" t="s">
        <v>1284</v>
      </c>
      <c r="GU142" s="13"/>
      <c r="GV142" s="13"/>
      <c r="GW142" s="13" t="s">
        <v>8704</v>
      </c>
      <c r="GX142" s="13"/>
      <c r="GY142" s="13"/>
      <c r="GZ142" s="11" t="s">
        <v>8705</v>
      </c>
      <c r="HA142" s="13" t="s">
        <v>801</v>
      </c>
      <c r="HB142" s="13" t="s">
        <v>1264</v>
      </c>
      <c r="HC142" s="13" t="s">
        <v>2541</v>
      </c>
      <c r="HD142" s="13"/>
      <c r="HE142" s="13" t="s">
        <v>839</v>
      </c>
      <c r="HF142" s="13"/>
      <c r="HG142" s="13" t="s">
        <v>7694</v>
      </c>
      <c r="HH142" s="13" t="s">
        <v>908</v>
      </c>
      <c r="HI142" s="13" t="s">
        <v>8706</v>
      </c>
      <c r="HJ142" s="13"/>
      <c r="HK142" s="13"/>
      <c r="HL142" s="13"/>
      <c r="HM142" s="13" t="s">
        <v>1188</v>
      </c>
      <c r="HN142" s="13" t="s">
        <v>8707</v>
      </c>
      <c r="HO142" s="13" t="s">
        <v>7444</v>
      </c>
      <c r="HP142" s="13"/>
      <c r="HQ142" s="13" t="s">
        <v>801</v>
      </c>
      <c r="HS142" s="12" t="s">
        <v>8708</v>
      </c>
      <c r="HT142" s="13" t="s">
        <v>731</v>
      </c>
      <c r="HU142" s="12" t="s">
        <v>1808</v>
      </c>
      <c r="HV142" s="13" t="s">
        <v>1990</v>
      </c>
      <c r="HW142" s="13" t="s">
        <v>8709</v>
      </c>
      <c r="HX142" s="13" t="s">
        <v>1298</v>
      </c>
      <c r="HY142" s="13"/>
      <c r="HZ142" s="13"/>
      <c r="IA142" s="13"/>
      <c r="IB142" s="13"/>
      <c r="IC142" s="13"/>
      <c r="ID142" s="13"/>
      <c r="IE142" s="13"/>
      <c r="IF142" s="13"/>
      <c r="IG142" s="13"/>
      <c r="IH142" s="13" t="s">
        <v>1668</v>
      </c>
      <c r="II142" s="13"/>
      <c r="IJ142" s="13" t="s">
        <v>8710</v>
      </c>
      <c r="IK142" s="13"/>
      <c r="IL142" s="13"/>
      <c r="IM142" s="13"/>
      <c r="IN142" s="13" t="s">
        <v>1872</v>
      </c>
      <c r="IO142" s="13" t="s">
        <v>79</v>
      </c>
      <c r="IP142" s="13"/>
      <c r="IQ142" s="13" t="s">
        <v>7611</v>
      </c>
      <c r="IR142" s="13"/>
      <c r="IS142" s="13" t="s">
        <v>8711</v>
      </c>
      <c r="IT142" s="13"/>
      <c r="IU142" s="13"/>
      <c r="IV142" s="13"/>
      <c r="IW142" s="13" t="s">
        <v>801</v>
      </c>
      <c r="IX142" s="13" t="s">
        <v>618</v>
      </c>
      <c r="IY142" s="13"/>
      <c r="IZ142" s="13"/>
      <c r="JA142" s="13" t="s">
        <v>8712</v>
      </c>
      <c r="JB142" s="13"/>
      <c r="JC142" s="13" t="s">
        <v>801</v>
      </c>
      <c r="JD142" s="13"/>
      <c r="JE142" s="13"/>
      <c r="JF142" s="13" t="s">
        <v>5590</v>
      </c>
      <c r="JG142" s="13"/>
      <c r="JH142" s="13"/>
      <c r="JI142" s="13"/>
      <c r="JJ142" s="13" t="s">
        <v>1990</v>
      </c>
      <c r="JK142" s="13"/>
      <c r="JL142" s="13" t="s">
        <v>8713</v>
      </c>
      <c r="JM142" s="13"/>
      <c r="JN142" s="13" t="s">
        <v>6070</v>
      </c>
      <c r="JO142" s="13" t="s">
        <v>8676</v>
      </c>
      <c r="JP142" s="13"/>
      <c r="JQ142" s="13"/>
      <c r="JR142" s="12" t="s">
        <v>1779</v>
      </c>
      <c r="JS142" s="13"/>
      <c r="JT142" s="13"/>
      <c r="JU142" s="13"/>
      <c r="JV142" s="13"/>
      <c r="JW142" s="13"/>
      <c r="JX142" s="13"/>
      <c r="JY142" s="13"/>
      <c r="JZ142" s="13" t="s">
        <v>75</v>
      </c>
      <c r="KA142" s="13"/>
      <c r="KB142" s="13"/>
      <c r="KC142" s="13"/>
      <c r="KD142" s="13"/>
      <c r="KE142" s="13"/>
      <c r="KF142" s="13" t="s">
        <v>8714</v>
      </c>
      <c r="KG142" s="13"/>
      <c r="KH142" s="13" t="s">
        <v>1668</v>
      </c>
      <c r="KI142" s="13"/>
      <c r="KJ142" s="13"/>
      <c r="KK142" s="13"/>
      <c r="KL142" s="13"/>
      <c r="KM142" s="13"/>
      <c r="KN142" s="13"/>
      <c r="KO142" s="13"/>
      <c r="KP142" s="13"/>
      <c r="KQ142" s="13"/>
      <c r="KR142" s="13"/>
      <c r="KS142" s="13"/>
      <c r="KT142" s="13"/>
      <c r="KU142" s="13"/>
      <c r="KV142" s="13"/>
      <c r="KW142" s="13"/>
      <c r="KX142" s="13"/>
      <c r="KY142" s="13"/>
      <c r="KZ142" s="13"/>
      <c r="LA142" s="13"/>
      <c r="LB142" s="13"/>
      <c r="LC142" s="13"/>
      <c r="LD142" s="13"/>
      <c r="LE142" s="13"/>
      <c r="LF142" s="13"/>
      <c r="LG142" s="13"/>
      <c r="LH142" s="13"/>
      <c r="LI142" s="13"/>
      <c r="LJ142" s="13"/>
      <c r="LK142" s="13"/>
      <c r="LL142" s="13"/>
      <c r="LM142" s="13"/>
      <c r="LN142" s="13" t="s">
        <v>6070</v>
      </c>
      <c r="LO142" s="13"/>
      <c r="LP142" s="13"/>
      <c r="LQ142" s="13" t="s">
        <v>454</v>
      </c>
      <c r="LR142" s="13"/>
      <c r="LS142" s="13" t="n">
        <f aca="false">25000</f>
        <v>25000</v>
      </c>
      <c r="LT142" s="13"/>
      <c r="LU142" s="13"/>
      <c r="LV142" s="13" t="s">
        <v>897</v>
      </c>
      <c r="LW142" s="13"/>
      <c r="LX142" s="13"/>
      <c r="LY142" s="13"/>
      <c r="LZ142" s="13"/>
      <c r="MA142" s="13" t="s">
        <v>1260</v>
      </c>
      <c r="MB142" s="13"/>
      <c r="MC142" s="13" t="s">
        <v>8715</v>
      </c>
      <c r="MD142" s="13"/>
      <c r="ME142" s="13"/>
      <c r="MF142" s="13" t="s">
        <v>710</v>
      </c>
      <c r="MH142" s="11" t="s">
        <v>8716</v>
      </c>
      <c r="MI142" s="13"/>
      <c r="MJ142" s="13"/>
      <c r="MK142" s="13"/>
      <c r="ML142" s="13"/>
      <c r="MM142" s="13"/>
      <c r="MN142" s="13"/>
      <c r="MO142" s="13"/>
      <c r="MP142" s="13"/>
      <c r="MQ142" s="13"/>
      <c r="MR142" s="11" t="s">
        <v>8717</v>
      </c>
      <c r="MS142" s="12" t="s">
        <v>1555</v>
      </c>
      <c r="MT142" s="13"/>
      <c r="MU142" s="13"/>
      <c r="MV142" s="13"/>
      <c r="MW142" s="13"/>
      <c r="MX142" s="13"/>
      <c r="MY142" s="13"/>
      <c r="MZ142" s="13"/>
      <c r="NA142" s="13"/>
      <c r="NB142" s="13"/>
      <c r="NC142" s="13"/>
      <c r="ND142" s="13"/>
      <c r="NE142" s="13"/>
      <c r="NF142" s="13"/>
      <c r="NG142" s="13" t="s">
        <v>66</v>
      </c>
      <c r="NH142" s="13"/>
      <c r="NI142" s="13" t="s">
        <v>774</v>
      </c>
      <c r="NJ142" s="13" t="s">
        <v>407</v>
      </c>
      <c r="NK142" s="13"/>
      <c r="NL142" s="13"/>
      <c r="NM142" s="13"/>
      <c r="NN142" s="13"/>
      <c r="NO142" s="13"/>
      <c r="NP142" s="13" t="s">
        <v>408</v>
      </c>
      <c r="NQ142" s="13"/>
      <c r="NR142" s="13"/>
      <c r="NS142" s="13"/>
      <c r="NT142" s="13"/>
      <c r="NU142" s="13"/>
      <c r="NV142" s="13"/>
      <c r="NW142" s="13"/>
      <c r="NX142" s="13" t="s">
        <v>472</v>
      </c>
      <c r="NY142" s="13" t="s">
        <v>428</v>
      </c>
      <c r="NZ142" s="13" t="s">
        <v>429</v>
      </c>
      <c r="OA142" s="13"/>
      <c r="OB142" s="13"/>
      <c r="OC142" s="13"/>
      <c r="OD142" s="13"/>
      <c r="OE142" s="13"/>
      <c r="OF142" s="13"/>
      <c r="OG142" s="13"/>
      <c r="OH142" s="13" t="s">
        <v>1668</v>
      </c>
      <c r="OJ142" s="13"/>
      <c r="OK142" s="13"/>
      <c r="OL142" s="13"/>
      <c r="OM142" s="13"/>
    </row>
    <row r="143" customFormat="false" ht="14.25" hidden="false" customHeight="true" outlineLevel="0" collapsed="false">
      <c r="A143" s="11" t="s">
        <v>8718</v>
      </c>
      <c r="B143" s="13" t="s">
        <v>360</v>
      </c>
      <c r="C143" s="13" t="s">
        <v>8719</v>
      </c>
      <c r="D143" s="13" t="s">
        <v>516</v>
      </c>
      <c r="E143" s="13" t="s">
        <v>8720</v>
      </c>
      <c r="F143" s="13" t="s">
        <v>360</v>
      </c>
      <c r="G143" s="13"/>
      <c r="H143" s="13"/>
      <c r="I143" s="13"/>
      <c r="J143" s="13"/>
      <c r="K143" s="13"/>
      <c r="L143" s="13"/>
      <c r="M143" s="13"/>
      <c r="N143" s="13"/>
      <c r="O143" s="13"/>
      <c r="P143" s="13"/>
      <c r="R143" s="13" t="s">
        <v>77</v>
      </c>
      <c r="S143" s="13"/>
      <c r="T143" s="13" t="s">
        <v>8721</v>
      </c>
      <c r="U143" s="13" t="s">
        <v>8722</v>
      </c>
      <c r="V143" s="13" t="s">
        <v>8723</v>
      </c>
      <c r="W143" s="13" t="s">
        <v>8724</v>
      </c>
      <c r="X143" s="11" t="s">
        <v>8725</v>
      </c>
      <c r="Y143" s="13" t="s">
        <v>550</v>
      </c>
      <c r="Z143" s="13" t="s">
        <v>8685</v>
      </c>
      <c r="AA143" s="11" t="s">
        <v>8726</v>
      </c>
      <c r="AB143" s="13" t="s">
        <v>8727</v>
      </c>
      <c r="AC143" s="13" t="s">
        <v>8728</v>
      </c>
      <c r="AD143" s="13"/>
      <c r="AE143" s="11" t="s">
        <v>435</v>
      </c>
      <c r="AF143" s="11" t="s">
        <v>8729</v>
      </c>
      <c r="AG143" s="11" t="s">
        <v>8730</v>
      </c>
      <c r="AH143" s="13"/>
      <c r="AI143" s="13" t="s">
        <v>375</v>
      </c>
      <c r="AJ143" s="13" t="s">
        <v>376</v>
      </c>
      <c r="AK143" s="13" t="s">
        <v>377</v>
      </c>
      <c r="AL143" s="13" t="s">
        <v>7399</v>
      </c>
      <c r="AM143" s="11" t="s">
        <v>8731</v>
      </c>
      <c r="AN143" s="13"/>
      <c r="AO143" s="13"/>
      <c r="AP143" s="13"/>
      <c r="AQ143" s="13"/>
      <c r="AR143" s="13"/>
      <c r="AS143" s="13"/>
      <c r="AT143" s="13"/>
      <c r="AU143" s="13"/>
      <c r="AV143" s="13"/>
      <c r="AW143" s="13"/>
      <c r="AX143" s="13"/>
      <c r="AY143" s="13" t="s">
        <v>437</v>
      </c>
      <c r="AZ143" s="13" t="s">
        <v>438</v>
      </c>
      <c r="BA143" s="13"/>
      <c r="BB143" s="13" t="s">
        <v>3075</v>
      </c>
      <c r="BD143" s="13"/>
      <c r="BE143" s="13"/>
      <c r="BF143" s="13"/>
      <c r="BG143" s="13" t="s">
        <v>6954</v>
      </c>
      <c r="BH143" s="13" t="s">
        <v>8732</v>
      </c>
      <c r="BI143" s="13"/>
      <c r="BJ143" s="13"/>
      <c r="BK143" s="13"/>
      <c r="BL143" s="13"/>
      <c r="BM143" s="13"/>
      <c r="BN143" s="13"/>
      <c r="BO143" s="13" t="s">
        <v>798</v>
      </c>
      <c r="BP143" s="13"/>
      <c r="BQ143" s="13" t="s">
        <v>360</v>
      </c>
      <c r="BR143" s="13" t="s">
        <v>360</v>
      </c>
      <c r="BS143" s="13"/>
      <c r="BT143" s="13"/>
      <c r="BU143" s="13" t="s">
        <v>360</v>
      </c>
      <c r="BV143" s="13" t="s">
        <v>360</v>
      </c>
      <c r="BW143" s="13" t="s">
        <v>360</v>
      </c>
      <c r="BX143" s="13" t="s">
        <v>798</v>
      </c>
      <c r="BY143" s="13"/>
      <c r="BZ143" s="13"/>
      <c r="CA143" s="13"/>
      <c r="CB143" s="13"/>
      <c r="CC143" s="13"/>
      <c r="CD143" s="13"/>
      <c r="CE143" s="13"/>
      <c r="CF143" s="13" t="s">
        <v>77</v>
      </c>
      <c r="CG143" s="13"/>
      <c r="CH143" s="13"/>
      <c r="CI143" s="13"/>
      <c r="CJ143" s="13"/>
      <c r="CK143" s="13"/>
      <c r="CL143" s="13"/>
      <c r="CM143" s="13"/>
      <c r="CN143" s="13"/>
      <c r="CO143" s="13"/>
      <c r="CP143" s="13"/>
      <c r="CQ143" s="13"/>
      <c r="CR143" s="13"/>
      <c r="CS143" s="13"/>
      <c r="CT143" s="13"/>
      <c r="CU143" s="13"/>
      <c r="CV143" s="13"/>
      <c r="CW143" s="13"/>
      <c r="CY143" s="13"/>
      <c r="CZ143" s="13"/>
      <c r="DA143" s="13"/>
      <c r="DB143" s="13"/>
      <c r="DC143" s="13"/>
      <c r="DD143" s="13"/>
      <c r="DE143" s="13"/>
      <c r="DF143" s="13"/>
      <c r="DG143" s="13"/>
      <c r="DH143" s="13"/>
      <c r="DI143" s="13"/>
      <c r="DJ143" s="13"/>
      <c r="DK143" s="13"/>
      <c r="DL143" s="13"/>
      <c r="DM143" s="13"/>
      <c r="DN143" s="13"/>
      <c r="DO143" s="13"/>
      <c r="DP143" s="13"/>
      <c r="DQ143" s="13"/>
      <c r="DR143" s="13"/>
      <c r="DS143" s="13"/>
      <c r="DT143" s="13"/>
      <c r="DU143" s="13"/>
      <c r="DV143" s="13"/>
      <c r="DW143" s="13"/>
      <c r="DX143" s="13"/>
      <c r="DY143" s="13"/>
      <c r="DZ143" s="13"/>
      <c r="EA143" s="13"/>
      <c r="EB143" s="13"/>
      <c r="EC143" s="13"/>
      <c r="ED143" s="13"/>
      <c r="EE143" s="13"/>
      <c r="EF143" s="13"/>
      <c r="EG143" s="13"/>
      <c r="EH143" s="13"/>
      <c r="EI143" s="13"/>
      <c r="EJ143" s="13"/>
      <c r="EK143" s="13"/>
      <c r="EL143" s="13"/>
      <c r="EM143" s="13" t="s">
        <v>8733</v>
      </c>
      <c r="EN143" s="13" t="s">
        <v>400</v>
      </c>
      <c r="EO143" s="13"/>
      <c r="EP143" s="13"/>
      <c r="EQ143" s="13"/>
      <c r="ER143" s="13"/>
      <c r="ES143" s="13" t="s">
        <v>8734</v>
      </c>
      <c r="ET143" s="13"/>
      <c r="EU143" s="13"/>
      <c r="EV143" s="13"/>
      <c r="EW143" s="13"/>
      <c r="EX143" s="13"/>
      <c r="EY143" s="13"/>
      <c r="EZ143" s="13"/>
      <c r="FA143" s="13"/>
      <c r="FB143" s="13"/>
      <c r="FC143" s="13"/>
      <c r="FD143" s="13"/>
      <c r="FE143" s="13"/>
      <c r="FF143" s="13" t="s">
        <v>112</v>
      </c>
      <c r="FG143" s="13" t="s">
        <v>8735</v>
      </c>
      <c r="FH143" s="13" t="s">
        <v>8736</v>
      </c>
      <c r="FJ143" s="13" t="s">
        <v>8737</v>
      </c>
      <c r="FK143" s="13"/>
      <c r="FL143" s="13" t="s">
        <v>1412</v>
      </c>
      <c r="FM143" s="13" t="s">
        <v>8738</v>
      </c>
      <c r="FN143" s="13"/>
      <c r="FO143" s="11" t="s">
        <v>8739</v>
      </c>
      <c r="FP143" s="13"/>
      <c r="FQ143" s="13" t="s">
        <v>7783</v>
      </c>
      <c r="FR143" s="13"/>
      <c r="FS143" s="13"/>
      <c r="FT143" s="13" t="s">
        <v>1264</v>
      </c>
      <c r="FU143" s="13"/>
      <c r="FV143" s="13"/>
      <c r="FW143" s="13"/>
      <c r="FX143" s="11" t="s">
        <v>8740</v>
      </c>
      <c r="FY143" s="13"/>
      <c r="FZ143" s="13"/>
      <c r="GA143" s="13" t="s">
        <v>1056</v>
      </c>
      <c r="GB143" s="13"/>
      <c r="GC143" s="13" t="s">
        <v>6307</v>
      </c>
      <c r="GD143" s="13"/>
      <c r="GE143" s="13"/>
      <c r="GF143" s="13"/>
      <c r="GG143" s="13"/>
      <c r="GH143" s="13" t="s">
        <v>7294</v>
      </c>
      <c r="GI143" s="13"/>
      <c r="GJ143" s="13"/>
      <c r="GK143" s="13" t="s">
        <v>713</v>
      </c>
      <c r="GL143" s="13" t="s">
        <v>407</v>
      </c>
      <c r="GM143" s="13"/>
      <c r="GN143" s="13"/>
      <c r="GO143" s="13"/>
      <c r="GP143" s="13" t="s">
        <v>408</v>
      </c>
      <c r="GQ143" s="13" t="s">
        <v>8741</v>
      </c>
      <c r="GR143" s="13"/>
      <c r="GS143" s="13" t="s">
        <v>1298</v>
      </c>
      <c r="GT143" s="13" t="s">
        <v>1210</v>
      </c>
      <c r="GU143" s="13"/>
      <c r="GV143" s="13"/>
      <c r="GW143" s="13" t="s">
        <v>1411</v>
      </c>
      <c r="GX143" s="13"/>
      <c r="GY143" s="13"/>
      <c r="GZ143" s="13"/>
      <c r="HA143" s="11" t="s">
        <v>8742</v>
      </c>
      <c r="HB143" s="13"/>
      <c r="HC143" s="13"/>
      <c r="HD143" s="13"/>
      <c r="HE143" s="13"/>
      <c r="HF143" s="13"/>
      <c r="HG143" s="13" t="s">
        <v>2861</v>
      </c>
      <c r="HH143" s="13"/>
      <c r="HI143" s="13"/>
      <c r="HJ143" s="13"/>
      <c r="HK143" s="13"/>
      <c r="HL143" s="13"/>
      <c r="HM143" s="13"/>
      <c r="HN143" s="13"/>
      <c r="HO143" s="13"/>
      <c r="HP143" s="13"/>
      <c r="HQ143" s="13" t="s">
        <v>553</v>
      </c>
      <c r="HS143" s="13"/>
      <c r="HT143" s="13"/>
      <c r="HU143" s="13"/>
      <c r="HV143" s="13"/>
      <c r="HW143" s="13" t="s">
        <v>412</v>
      </c>
      <c r="HX143" s="13" t="s">
        <v>7630</v>
      </c>
      <c r="HY143" s="13"/>
      <c r="HZ143" s="13"/>
      <c r="IA143" s="13" t="s">
        <v>8743</v>
      </c>
      <c r="IB143" s="13"/>
      <c r="IC143" s="13"/>
      <c r="ID143" s="13" t="s">
        <v>8744</v>
      </c>
      <c r="IE143" s="13"/>
      <c r="IF143" s="13"/>
      <c r="IG143" s="13" t="s">
        <v>623</v>
      </c>
      <c r="IH143" s="13" t="s">
        <v>8745</v>
      </c>
      <c r="II143" s="13"/>
      <c r="IJ143" s="13"/>
      <c r="IK143" s="13" t="s">
        <v>8746</v>
      </c>
      <c r="IL143" s="13" t="s">
        <v>8501</v>
      </c>
      <c r="IM143" s="13"/>
      <c r="IN143" s="13" t="s">
        <v>8747</v>
      </c>
      <c r="IO143" s="13" t="s">
        <v>79</v>
      </c>
      <c r="IP143" s="13" t="s">
        <v>8234</v>
      </c>
      <c r="IQ143" s="13"/>
      <c r="IR143" s="13" t="s">
        <v>8486</v>
      </c>
      <c r="IS143" s="13"/>
      <c r="IT143" s="13" t="s">
        <v>8748</v>
      </c>
      <c r="IU143" s="13"/>
      <c r="IV143" s="13" t="s">
        <v>8749</v>
      </c>
      <c r="IW143" s="11" t="s">
        <v>8750</v>
      </c>
      <c r="IX143" s="13"/>
      <c r="IY143" s="13" t="s">
        <v>8751</v>
      </c>
      <c r="IZ143" s="13"/>
      <c r="JA143" s="13" t="s">
        <v>5429</v>
      </c>
      <c r="JB143" s="13"/>
      <c r="JC143" s="13"/>
      <c r="JD143" s="13"/>
      <c r="JE143" s="13"/>
      <c r="JF143" s="13"/>
      <c r="JG143" s="13" t="s">
        <v>8752</v>
      </c>
      <c r="JH143" s="13"/>
      <c r="JI143" s="13"/>
      <c r="JJ143" s="13"/>
      <c r="JK143" s="13"/>
      <c r="JL143" s="13" t="s">
        <v>8753</v>
      </c>
      <c r="JM143" s="13"/>
      <c r="JN143" s="13"/>
      <c r="JO143" s="13"/>
      <c r="JP143" s="13"/>
      <c r="JQ143" s="13" t="s">
        <v>3015</v>
      </c>
      <c r="JR143" s="13"/>
      <c r="JS143" s="13" t="s">
        <v>8754</v>
      </c>
      <c r="JT143" s="13"/>
      <c r="JU143" s="13" t="s">
        <v>4892</v>
      </c>
      <c r="JV143" s="13"/>
      <c r="JW143" s="13"/>
      <c r="JX143" s="13"/>
      <c r="JY143" s="13" t="s">
        <v>3503</v>
      </c>
      <c r="JZ143" s="13" t="s">
        <v>78</v>
      </c>
      <c r="KA143" s="13"/>
      <c r="KB143" s="13"/>
      <c r="KC143" s="13"/>
      <c r="KD143" s="13"/>
      <c r="KE143" s="13"/>
      <c r="KF143" s="13"/>
      <c r="KG143" s="13"/>
      <c r="KH143" s="11" t="s">
        <v>8755</v>
      </c>
      <c r="KI143" s="13"/>
      <c r="KJ143" s="13"/>
      <c r="KK143" s="13"/>
      <c r="KL143" s="13"/>
      <c r="KM143" s="13"/>
      <c r="KN143" s="13" t="s">
        <v>2789</v>
      </c>
      <c r="KO143" s="13"/>
      <c r="KP143" s="13"/>
      <c r="KQ143" s="13"/>
      <c r="KR143" s="13" t="s">
        <v>8756</v>
      </c>
      <c r="KS143" s="13"/>
      <c r="KT143" s="13" t="s">
        <v>8757</v>
      </c>
      <c r="KU143" s="13"/>
      <c r="KV143" s="13"/>
      <c r="KW143" s="13"/>
      <c r="KX143" s="13" t="s">
        <v>4139</v>
      </c>
      <c r="KY143" s="13"/>
      <c r="KZ143" s="13"/>
      <c r="LA143" s="13"/>
      <c r="LB143" s="13"/>
      <c r="LC143" s="13"/>
      <c r="LD143" s="13" t="s">
        <v>713</v>
      </c>
      <c r="LE143" s="13"/>
      <c r="LF143" s="13"/>
      <c r="LG143" s="13"/>
      <c r="LH143" s="13"/>
      <c r="LI143" s="13"/>
      <c r="LJ143" s="13"/>
      <c r="LK143" s="13"/>
      <c r="LL143" s="13"/>
      <c r="LM143" s="13"/>
      <c r="LN143" s="13" t="s">
        <v>8758</v>
      </c>
      <c r="LO143" s="13"/>
      <c r="LP143" s="13"/>
      <c r="LQ143" s="13" t="s">
        <v>1891</v>
      </c>
      <c r="LR143" s="13"/>
      <c r="LS143" s="13"/>
      <c r="LT143" s="13"/>
      <c r="LU143" s="13"/>
      <c r="LV143" s="13"/>
      <c r="LW143" s="13"/>
      <c r="LX143" s="13" t="s">
        <v>8759</v>
      </c>
      <c r="LY143" s="13"/>
      <c r="LZ143" s="13" t="s">
        <v>8760</v>
      </c>
      <c r="MA143" s="13"/>
      <c r="MB143" s="13"/>
      <c r="MC143" s="13" t="s">
        <v>8761</v>
      </c>
      <c r="MD143" s="13" t="s">
        <v>3454</v>
      </c>
      <c r="ME143" s="13"/>
      <c r="MF143" s="13" t="s">
        <v>8762</v>
      </c>
      <c r="MH143" s="13"/>
      <c r="MI143" s="13"/>
      <c r="MJ143" s="13"/>
      <c r="MK143" s="13"/>
      <c r="ML143" s="13"/>
      <c r="MM143" s="13"/>
      <c r="MN143" s="13"/>
      <c r="MO143" s="13"/>
      <c r="MP143" s="13"/>
      <c r="MQ143" s="13"/>
      <c r="MR143" s="13" t="s">
        <v>681</v>
      </c>
      <c r="MS143" s="13"/>
      <c r="MT143" s="13"/>
      <c r="MU143" s="13"/>
      <c r="MV143" s="13"/>
      <c r="MW143" s="13"/>
      <c r="MX143" s="13"/>
      <c r="MY143" s="13" t="s">
        <v>8511</v>
      </c>
      <c r="MZ143" s="13" t="s">
        <v>5093</v>
      </c>
      <c r="NA143" s="13"/>
      <c r="NB143" s="13"/>
      <c r="NC143" s="13" t="s">
        <v>1305</v>
      </c>
      <c r="ND143" s="13"/>
      <c r="NE143" s="13"/>
      <c r="NF143" s="13"/>
      <c r="NG143" s="13"/>
      <c r="NH143" s="13"/>
      <c r="NI143" s="11" t="s">
        <v>8763</v>
      </c>
      <c r="NJ143" s="13" t="s">
        <v>456</v>
      </c>
      <c r="NK143" s="13" t="s">
        <v>635</v>
      </c>
      <c r="NL143" s="13"/>
      <c r="NM143" s="13"/>
      <c r="NN143" s="13"/>
      <c r="NO143" s="13"/>
      <c r="NP143" s="13" t="s">
        <v>408</v>
      </c>
      <c r="NQ143" s="13"/>
      <c r="NR143" s="13"/>
      <c r="NS143" s="13"/>
      <c r="NT143" s="13"/>
      <c r="NU143" s="13"/>
      <c r="NV143" s="13"/>
      <c r="NW143" s="13"/>
      <c r="NX143" s="13" t="s">
        <v>472</v>
      </c>
      <c r="NY143" s="13" t="s">
        <v>428</v>
      </c>
      <c r="NZ143" s="13" t="s">
        <v>429</v>
      </c>
      <c r="OA143" s="13"/>
      <c r="OB143" s="13"/>
      <c r="OC143" s="13"/>
      <c r="OD143" s="13"/>
      <c r="OE143" s="13"/>
      <c r="OF143" s="13"/>
      <c r="OG143" s="13"/>
      <c r="OH143" s="13"/>
      <c r="OJ143" s="13"/>
      <c r="OK143" s="13"/>
      <c r="OL143" s="13"/>
      <c r="OM143" s="13"/>
    </row>
    <row r="144" customFormat="false" ht="14.25" hidden="false" customHeight="true" outlineLevel="0" collapsed="false">
      <c r="A144" s="11" t="s">
        <v>8764</v>
      </c>
      <c r="B144" s="13" t="s">
        <v>360</v>
      </c>
      <c r="C144" s="13" t="s">
        <v>8765</v>
      </c>
      <c r="D144" s="13"/>
      <c r="E144" s="13" t="s">
        <v>8766</v>
      </c>
      <c r="F144" s="13" t="s">
        <v>360</v>
      </c>
      <c r="G144" s="13"/>
      <c r="H144" s="13"/>
      <c r="I144" s="13"/>
      <c r="J144" s="13"/>
      <c r="K144" s="13"/>
      <c r="L144" s="13"/>
      <c r="M144" s="13"/>
      <c r="N144" s="13"/>
      <c r="O144" s="13"/>
      <c r="P144" s="13"/>
      <c r="R144" s="13" t="s">
        <v>568</v>
      </c>
      <c r="S144" s="13"/>
      <c r="T144" s="13" t="s">
        <v>371</v>
      </c>
      <c r="U144" s="13"/>
      <c r="V144" s="13"/>
      <c r="W144" s="13"/>
      <c r="X144" s="13"/>
      <c r="Y144" s="13"/>
      <c r="Z144" s="13"/>
      <c r="AA144" s="13"/>
      <c r="AB144" s="13"/>
      <c r="AC144" s="13"/>
      <c r="AD144" s="13"/>
      <c r="AE144" s="13" t="s">
        <v>1146</v>
      </c>
      <c r="AF144" s="11" t="s">
        <v>8767</v>
      </c>
      <c r="AG144" s="11" t="s">
        <v>374</v>
      </c>
      <c r="AH144" s="13"/>
      <c r="AI144" s="13" t="s">
        <v>375</v>
      </c>
      <c r="AJ144" s="13" t="s">
        <v>376</v>
      </c>
      <c r="AK144" s="11" t="s">
        <v>846</v>
      </c>
      <c r="AL144" s="13" t="s">
        <v>438</v>
      </c>
      <c r="AM144" s="11" t="s">
        <v>8768</v>
      </c>
      <c r="AN144" s="13"/>
      <c r="AO144" s="13"/>
      <c r="AP144" s="13"/>
      <c r="AQ144" s="13"/>
      <c r="AR144" s="13"/>
      <c r="AS144" s="13"/>
      <c r="AT144" s="13"/>
      <c r="AU144" s="13"/>
      <c r="AV144" s="13"/>
      <c r="AW144" s="13"/>
      <c r="AX144" s="13"/>
      <c r="AY144" s="13" t="s">
        <v>437</v>
      </c>
      <c r="AZ144" s="13" t="s">
        <v>438</v>
      </c>
      <c r="BA144" s="13"/>
      <c r="BB144" s="13" t="s">
        <v>3075</v>
      </c>
      <c r="BD144" s="13"/>
      <c r="BE144" s="13"/>
      <c r="BF144" s="13"/>
      <c r="BG144" s="13" t="s">
        <v>8769</v>
      </c>
      <c r="BH144" s="11" t="s">
        <v>8770</v>
      </c>
      <c r="BI144" s="13"/>
      <c r="BJ144" s="13" t="s">
        <v>1392</v>
      </c>
      <c r="BK144" s="13" t="s">
        <v>1435</v>
      </c>
      <c r="BL144" s="13"/>
      <c r="BM144" s="13"/>
      <c r="BN144" s="13"/>
      <c r="BO144" s="13"/>
      <c r="BP144" s="13"/>
      <c r="BQ144" s="13" t="s">
        <v>360</v>
      </c>
      <c r="BR144" s="13" t="s">
        <v>360</v>
      </c>
      <c r="BS144" s="13"/>
      <c r="BT144" s="13"/>
      <c r="BU144" s="13" t="s">
        <v>360</v>
      </c>
      <c r="BV144" s="13" t="s">
        <v>360</v>
      </c>
      <c r="BW144" s="13" t="s">
        <v>360</v>
      </c>
      <c r="BX144" s="13"/>
      <c r="BY144" s="13" t="s">
        <v>472</v>
      </c>
      <c r="BZ144" s="13" t="s">
        <v>1008</v>
      </c>
      <c r="CA144" s="13"/>
      <c r="CB144" s="13"/>
      <c r="CC144" s="13"/>
      <c r="CD144" s="13"/>
      <c r="CE144" s="13"/>
      <c r="CF144" s="13" t="s">
        <v>77</v>
      </c>
      <c r="CG144" s="13"/>
      <c r="CH144" s="13"/>
      <c r="CI144" s="13"/>
      <c r="CJ144" s="13"/>
      <c r="CK144" s="13"/>
      <c r="CL144" s="13"/>
      <c r="CM144" s="13" t="s">
        <v>858</v>
      </c>
      <c r="CN144" s="13"/>
      <c r="CO144" s="13"/>
      <c r="CP144" s="13"/>
      <c r="CQ144" s="13"/>
      <c r="CR144" s="13"/>
      <c r="CS144" s="13"/>
      <c r="CT144" s="13"/>
      <c r="CU144" s="13"/>
      <c r="CV144" s="13"/>
      <c r="CW144" s="13"/>
      <c r="CY144" s="13"/>
      <c r="CZ144" s="13"/>
      <c r="DA144" s="13"/>
      <c r="DB144" s="13" t="s">
        <v>8771</v>
      </c>
      <c r="DC144" s="13" t="s">
        <v>8772</v>
      </c>
      <c r="DD144" s="13" t="s">
        <v>8773</v>
      </c>
      <c r="DE144" s="13"/>
      <c r="DF144" s="13"/>
      <c r="DG144" s="13"/>
      <c r="DH144" s="13"/>
      <c r="DI144" s="13"/>
      <c r="DJ144" s="13"/>
      <c r="DK144" s="13"/>
      <c r="DL144" s="13"/>
      <c r="DM144" s="13"/>
      <c r="DN144" s="13"/>
      <c r="DO144" s="13"/>
      <c r="DP144" s="13"/>
      <c r="DQ144" s="13"/>
      <c r="DR144" s="13"/>
      <c r="DS144" s="13"/>
      <c r="DT144" s="13"/>
      <c r="DU144" s="13"/>
      <c r="DV144" s="13"/>
      <c r="DW144" s="13"/>
      <c r="DX144" s="13"/>
      <c r="DY144" s="13"/>
      <c r="DZ144" s="13"/>
      <c r="EA144" s="13"/>
      <c r="EB144" s="13"/>
      <c r="EC144" s="13"/>
      <c r="ED144" s="13"/>
      <c r="EE144" s="13"/>
      <c r="EF144" s="13"/>
      <c r="EG144" s="13"/>
      <c r="EH144" s="13"/>
      <c r="EI144" s="13"/>
      <c r="EJ144" s="13"/>
      <c r="EK144" s="13"/>
      <c r="EL144" s="13"/>
      <c r="EM144" s="13" t="s">
        <v>8774</v>
      </c>
      <c r="EN144" s="13" t="s">
        <v>400</v>
      </c>
      <c r="EO144" s="13" t="s">
        <v>8775</v>
      </c>
      <c r="EP144" s="13"/>
      <c r="EQ144" s="13"/>
      <c r="ER144" s="13"/>
      <c r="ES144" s="11" t="s">
        <v>8776</v>
      </c>
      <c r="ET144" s="13"/>
      <c r="EU144" s="13"/>
      <c r="EV144" s="13"/>
      <c r="EW144" s="13"/>
      <c r="EX144" s="13"/>
      <c r="EY144" s="13"/>
      <c r="EZ144" s="13"/>
      <c r="FA144" s="13"/>
      <c r="FB144" s="13"/>
      <c r="FC144" s="13"/>
      <c r="FD144" s="13"/>
      <c r="FE144" s="13"/>
      <c r="FF144" s="13" t="s">
        <v>112</v>
      </c>
      <c r="FG144" s="13"/>
      <c r="FH144" s="13" t="s">
        <v>403</v>
      </c>
      <c r="FJ144" s="13" t="s">
        <v>8777</v>
      </c>
      <c r="FK144" s="13"/>
      <c r="FL144" s="13" t="s">
        <v>8778</v>
      </c>
      <c r="FM144" s="13" t="s">
        <v>8779</v>
      </c>
      <c r="FN144" s="13"/>
      <c r="FO144" s="13"/>
      <c r="FP144" s="13" t="s">
        <v>8490</v>
      </c>
      <c r="FQ144" s="13"/>
      <c r="FR144" s="13"/>
      <c r="FS144" s="13" t="s">
        <v>8572</v>
      </c>
      <c r="FT144" s="13" t="s">
        <v>8780</v>
      </c>
      <c r="FU144" s="13"/>
      <c r="FV144" s="13" t="s">
        <v>618</v>
      </c>
      <c r="FW144" s="13"/>
      <c r="FX144" s="13" t="s">
        <v>77</v>
      </c>
      <c r="FY144" s="13"/>
      <c r="FZ144" s="13" t="s">
        <v>1210</v>
      </c>
      <c r="GA144" s="11" t="s">
        <v>1852</v>
      </c>
      <c r="GB144" s="13" t="s">
        <v>552</v>
      </c>
      <c r="GC144" s="13" t="s">
        <v>3454</v>
      </c>
      <c r="GD144" s="13"/>
      <c r="GE144" s="13" t="s">
        <v>8781</v>
      </c>
      <c r="GF144" s="13"/>
      <c r="GG144" s="13"/>
      <c r="GH144" s="13" t="s">
        <v>1210</v>
      </c>
      <c r="GI144" s="13"/>
      <c r="GJ144" s="13"/>
      <c r="GK144" s="13" t="s">
        <v>1411</v>
      </c>
      <c r="GL144" s="13" t="s">
        <v>407</v>
      </c>
      <c r="GM144" s="13" t="s">
        <v>984</v>
      </c>
      <c r="GN144" s="13"/>
      <c r="GO144" s="13" t="s">
        <v>553</v>
      </c>
      <c r="GP144" s="13" t="s">
        <v>408</v>
      </c>
      <c r="GQ144" s="13" t="s">
        <v>8782</v>
      </c>
      <c r="GR144" s="13"/>
      <c r="GS144" s="13" t="s">
        <v>1411</v>
      </c>
      <c r="GT144" s="13" t="s">
        <v>984</v>
      </c>
      <c r="GU144" s="13"/>
      <c r="GV144" s="13"/>
      <c r="GW144" s="13"/>
      <c r="GX144" s="13"/>
      <c r="GY144" s="13"/>
      <c r="GZ144" s="13" t="s">
        <v>409</v>
      </c>
      <c r="HA144" s="13" t="s">
        <v>8783</v>
      </c>
      <c r="HB144" s="13"/>
      <c r="HC144" s="13"/>
      <c r="HD144" s="13"/>
      <c r="HE144" s="13" t="s">
        <v>4147</v>
      </c>
      <c r="HF144" s="13"/>
      <c r="HG144" s="13" t="s">
        <v>1539</v>
      </c>
      <c r="HH144" s="13" t="s">
        <v>1661</v>
      </c>
      <c r="HI144" s="13"/>
      <c r="HJ144" s="13" t="s">
        <v>636</v>
      </c>
      <c r="HK144" s="13"/>
      <c r="HL144" s="13"/>
      <c r="HM144" s="13"/>
      <c r="HN144" s="13" t="n">
        <f aca="false">66</f>
        <v>66</v>
      </c>
      <c r="HO144" s="13" t="s">
        <v>508</v>
      </c>
      <c r="HP144" s="13"/>
      <c r="HQ144" s="13"/>
      <c r="HS144" s="13"/>
      <c r="HT144" s="13"/>
      <c r="HU144" s="13"/>
      <c r="HV144" s="13"/>
      <c r="HW144" s="13" t="s">
        <v>412</v>
      </c>
      <c r="HX144" s="13" t="s">
        <v>8572</v>
      </c>
      <c r="HY144" s="13"/>
      <c r="HZ144" s="13" t="s">
        <v>801</v>
      </c>
      <c r="IA144" s="13" t="s">
        <v>79</v>
      </c>
      <c r="IB144" s="13"/>
      <c r="IC144" s="13" t="s">
        <v>8784</v>
      </c>
      <c r="ID144" s="13" t="s">
        <v>5429</v>
      </c>
      <c r="IE144" s="13"/>
      <c r="IF144" s="13"/>
      <c r="IG144" s="13"/>
      <c r="IH144" s="13"/>
      <c r="II144" s="13"/>
      <c r="IJ144" s="13" t="s">
        <v>1621</v>
      </c>
      <c r="IK144" s="13"/>
      <c r="IL144" s="13"/>
      <c r="IM144" s="13" t="s">
        <v>1668</v>
      </c>
      <c r="IN144" s="13"/>
      <c r="IO144" s="11" t="s">
        <v>8785</v>
      </c>
      <c r="IP144" s="13"/>
      <c r="IQ144" s="13" t="s">
        <v>5770</v>
      </c>
      <c r="IR144" s="13"/>
      <c r="IS144" s="13"/>
      <c r="IT144" s="11" t="s">
        <v>8786</v>
      </c>
      <c r="IU144" s="13"/>
      <c r="IV144" s="13" t="s">
        <v>8787</v>
      </c>
      <c r="IW144" s="13"/>
      <c r="IX144" s="13" t="s">
        <v>1604</v>
      </c>
      <c r="IY144" s="13"/>
      <c r="IZ144" s="13"/>
      <c r="JA144" s="13"/>
      <c r="JB144" s="13"/>
      <c r="JC144" s="13"/>
      <c r="JD144" s="13"/>
      <c r="JE144" s="13"/>
      <c r="JF144" s="13"/>
      <c r="JG144" s="13"/>
      <c r="JH144" s="13"/>
      <c r="JI144" s="13"/>
      <c r="JJ144" s="13"/>
      <c r="JK144" s="13"/>
      <c r="JL144" s="13"/>
      <c r="JM144" s="13"/>
      <c r="JN144" s="13"/>
      <c r="JO144" s="13"/>
      <c r="JP144" s="13"/>
      <c r="JQ144" s="13"/>
      <c r="JR144" s="13"/>
      <c r="JS144" s="13"/>
      <c r="JT144" s="13"/>
      <c r="JU144" s="13" t="s">
        <v>5108</v>
      </c>
      <c r="JV144" s="13"/>
      <c r="JW144" s="13" t="s">
        <v>8788</v>
      </c>
      <c r="JX144" s="13"/>
      <c r="JY144" s="13" t="s">
        <v>8789</v>
      </c>
      <c r="JZ144" s="11" t="s">
        <v>8790</v>
      </c>
      <c r="KA144" s="13"/>
      <c r="KB144" s="13"/>
      <c r="KC144" s="13"/>
      <c r="KD144" s="13"/>
      <c r="KE144" s="13"/>
      <c r="KF144" s="13"/>
      <c r="KG144" s="13"/>
      <c r="KH144" s="13"/>
      <c r="KI144" s="13"/>
      <c r="KJ144" s="13"/>
      <c r="KK144" s="13"/>
      <c r="KL144" s="13"/>
      <c r="KM144" s="13"/>
      <c r="KN144" s="13"/>
      <c r="KO144" s="13"/>
      <c r="KP144" s="13"/>
      <c r="KQ144" s="13"/>
      <c r="KR144" s="13"/>
      <c r="KS144" s="13"/>
      <c r="KT144" s="13"/>
      <c r="KU144" s="13"/>
      <c r="KV144" s="13"/>
      <c r="KW144" s="13"/>
      <c r="KX144" s="13"/>
      <c r="KY144" s="13"/>
      <c r="KZ144" s="13"/>
      <c r="LA144" s="13"/>
      <c r="LB144" s="13"/>
      <c r="LC144" s="13"/>
      <c r="LD144" s="13"/>
      <c r="LE144" s="13"/>
      <c r="LF144" s="13"/>
      <c r="LG144" s="13"/>
      <c r="LH144" s="13"/>
      <c r="LI144" s="13"/>
      <c r="LJ144" s="13"/>
      <c r="LK144" s="13"/>
      <c r="LL144" s="13"/>
      <c r="LM144" s="13" t="s">
        <v>472</v>
      </c>
      <c r="LN144" s="13" t="s">
        <v>1650</v>
      </c>
      <c r="LO144" s="13"/>
      <c r="LP144" s="13"/>
      <c r="LQ144" s="13"/>
      <c r="LR144" s="13"/>
      <c r="LS144" s="13"/>
      <c r="LT144" s="13"/>
      <c r="LU144" s="13"/>
      <c r="LV144" s="13"/>
      <c r="LW144" s="13"/>
      <c r="LX144" s="13" t="s">
        <v>8791</v>
      </c>
      <c r="LY144" s="13"/>
      <c r="LZ144" s="13" t="s">
        <v>417</v>
      </c>
      <c r="MA144" s="13" t="s">
        <v>8792</v>
      </c>
      <c r="MB144" s="13"/>
      <c r="MC144" s="13"/>
      <c r="MD144" s="13"/>
      <c r="ME144" s="13"/>
      <c r="MF144" s="13" t="s">
        <v>709</v>
      </c>
      <c r="MH144" s="13" t="s">
        <v>550</v>
      </c>
      <c r="MI144" s="13"/>
      <c r="MJ144" s="13"/>
      <c r="MK144" s="13"/>
      <c r="ML144" s="13"/>
      <c r="MM144" s="13"/>
      <c r="MN144" s="13"/>
      <c r="MO144" s="13"/>
      <c r="MP144" s="13"/>
      <c r="MQ144" s="13"/>
      <c r="MR144" s="13" t="s">
        <v>8793</v>
      </c>
      <c r="MS144" s="13"/>
      <c r="MT144" s="13"/>
      <c r="MU144" s="13"/>
      <c r="MV144" s="13"/>
      <c r="MW144" s="13" t="s">
        <v>828</v>
      </c>
      <c r="MX144" s="13" t="s">
        <v>828</v>
      </c>
      <c r="MY144" s="13"/>
      <c r="MZ144" s="13"/>
      <c r="NA144" s="13"/>
      <c r="NB144" s="13"/>
      <c r="NC144" s="13"/>
      <c r="ND144" s="13"/>
      <c r="NE144" s="13"/>
      <c r="NF144" s="13"/>
      <c r="NG144" s="13"/>
      <c r="NH144" s="13"/>
      <c r="NI144" s="11" t="s">
        <v>8794</v>
      </c>
      <c r="NJ144" s="13" t="s">
        <v>407</v>
      </c>
      <c r="NK144" s="13"/>
      <c r="NL144" s="13"/>
      <c r="NM144" s="13"/>
      <c r="NN144" s="13"/>
      <c r="NO144" s="13"/>
      <c r="NP144" s="13" t="s">
        <v>408</v>
      </c>
      <c r="NQ144" s="13"/>
      <c r="NR144" s="13"/>
      <c r="NS144" s="13"/>
      <c r="NT144" s="13"/>
      <c r="NU144" s="13"/>
      <c r="NV144" s="13"/>
      <c r="NW144" s="13"/>
      <c r="NX144" s="13" t="s">
        <v>472</v>
      </c>
      <c r="NY144" s="13" t="s">
        <v>6372</v>
      </c>
      <c r="NZ144" s="13" t="s">
        <v>3565</v>
      </c>
      <c r="OA144" s="13"/>
      <c r="OB144" s="13" t="s">
        <v>75</v>
      </c>
      <c r="OC144" s="13"/>
      <c r="OD144" s="13"/>
      <c r="OE144" s="13"/>
      <c r="OF144" s="13"/>
      <c r="OG144" s="13"/>
      <c r="OH144" s="13"/>
      <c r="OJ144" s="13"/>
      <c r="OK144" s="13"/>
      <c r="OL144" s="13"/>
      <c r="OM144" s="13"/>
    </row>
    <row r="145" customFormat="false" ht="14.25" hidden="false" customHeight="true" outlineLevel="0" collapsed="false">
      <c r="A145" s="11" t="s">
        <v>8795</v>
      </c>
      <c r="B145" s="13" t="s">
        <v>360</v>
      </c>
      <c r="C145" s="13" t="s">
        <v>8796</v>
      </c>
      <c r="D145" s="11" t="s">
        <v>8797</v>
      </c>
      <c r="E145" s="13" t="s">
        <v>8798</v>
      </c>
      <c r="F145" s="13" t="s">
        <v>360</v>
      </c>
      <c r="G145" s="13"/>
      <c r="H145" s="13"/>
      <c r="I145" s="13"/>
      <c r="J145" s="13"/>
      <c r="K145" s="13"/>
      <c r="L145" s="13"/>
      <c r="M145" s="13"/>
      <c r="N145" s="13"/>
      <c r="O145" s="13"/>
      <c r="P145" s="13"/>
      <c r="R145" s="13" t="s">
        <v>897</v>
      </c>
      <c r="S145" s="13"/>
      <c r="T145" s="11" t="s">
        <v>8799</v>
      </c>
      <c r="U145" s="13" t="s">
        <v>8800</v>
      </c>
      <c r="V145" s="13" t="s">
        <v>8801</v>
      </c>
      <c r="W145" s="13" t="s">
        <v>5960</v>
      </c>
      <c r="X145" s="13" t="s">
        <v>8802</v>
      </c>
      <c r="Y145" s="13" t="s">
        <v>713</v>
      </c>
      <c r="Z145" s="13"/>
      <c r="AA145" s="13"/>
      <c r="AB145" s="13"/>
      <c r="AC145" s="13"/>
      <c r="AD145" s="13" t="s">
        <v>409</v>
      </c>
      <c r="AE145" s="11" t="s">
        <v>372</v>
      </c>
      <c r="AF145" s="11" t="s">
        <v>8803</v>
      </c>
      <c r="AG145" s="11" t="s">
        <v>374</v>
      </c>
      <c r="AH145" s="13"/>
      <c r="AI145" s="13" t="s">
        <v>375</v>
      </c>
      <c r="AJ145" s="13" t="s">
        <v>376</v>
      </c>
      <c r="AK145" s="13" t="s">
        <v>437</v>
      </c>
      <c r="AL145" s="13" t="s">
        <v>656</v>
      </c>
      <c r="AM145" s="11" t="s">
        <v>8804</v>
      </c>
      <c r="AN145" s="13"/>
      <c r="AO145" s="13" t="s">
        <v>8805</v>
      </c>
      <c r="AP145" s="13"/>
      <c r="AQ145" s="13" t="s">
        <v>8806</v>
      </c>
      <c r="AR145" s="13"/>
      <c r="AS145" s="13"/>
      <c r="AT145" s="11" t="s">
        <v>380</v>
      </c>
      <c r="AU145" s="11" t="s">
        <v>374</v>
      </c>
      <c r="AV145" s="13"/>
      <c r="AW145" s="13" t="s">
        <v>375</v>
      </c>
      <c r="AX145" s="13"/>
      <c r="AY145" s="13" t="s">
        <v>437</v>
      </c>
      <c r="AZ145" s="13" t="s">
        <v>438</v>
      </c>
      <c r="BA145" s="13" t="s">
        <v>8807</v>
      </c>
      <c r="BB145" s="13"/>
      <c r="BD145" s="13"/>
      <c r="BE145" s="13"/>
      <c r="BF145" s="13"/>
      <c r="BG145" s="13" t="s">
        <v>8808</v>
      </c>
      <c r="BH145" s="13" t="s">
        <v>8809</v>
      </c>
      <c r="BI145" s="13"/>
      <c r="BJ145" s="12" t="s">
        <v>8810</v>
      </c>
      <c r="BK145" s="13" t="s">
        <v>2541</v>
      </c>
      <c r="BL145" s="13"/>
      <c r="BM145" s="13"/>
      <c r="BN145" s="13"/>
      <c r="BO145" s="13"/>
      <c r="BP145" s="13"/>
      <c r="BQ145" s="13" t="s">
        <v>360</v>
      </c>
      <c r="BR145" s="13" t="s">
        <v>360</v>
      </c>
      <c r="BS145" s="13"/>
      <c r="BT145" s="13"/>
      <c r="BU145" s="13" t="s">
        <v>360</v>
      </c>
      <c r="BV145" s="13" t="s">
        <v>360</v>
      </c>
      <c r="BW145" s="13" t="s">
        <v>360</v>
      </c>
      <c r="BX145" s="13"/>
      <c r="BY145" s="13"/>
      <c r="BZ145" s="13"/>
      <c r="CA145" s="13"/>
      <c r="CB145" s="13"/>
      <c r="CC145" s="13"/>
      <c r="CD145" s="13"/>
      <c r="CE145" s="13"/>
      <c r="CF145" s="13" t="s">
        <v>448</v>
      </c>
      <c r="CG145" s="13" t="s">
        <v>391</v>
      </c>
      <c r="CH145" s="13" t="s">
        <v>360</v>
      </c>
      <c r="CI145" s="13"/>
      <c r="CJ145" s="13"/>
      <c r="CK145" s="13"/>
      <c r="CL145" s="13"/>
      <c r="CM145" s="13"/>
      <c r="CN145" s="13"/>
      <c r="CO145" s="13"/>
      <c r="CP145" s="13"/>
      <c r="CQ145" s="13"/>
      <c r="CR145" s="13"/>
      <c r="CS145" s="13"/>
      <c r="CT145" s="13"/>
      <c r="CU145" s="13"/>
      <c r="CV145" s="13"/>
      <c r="CW145" s="13"/>
      <c r="CY145" s="13"/>
      <c r="CZ145" s="13"/>
      <c r="DA145" s="13"/>
      <c r="DB145" s="13" t="s">
        <v>8811</v>
      </c>
      <c r="DC145" s="13" t="s">
        <v>8812</v>
      </c>
      <c r="DD145" s="13"/>
      <c r="DE145" s="11" t="s">
        <v>8813</v>
      </c>
      <c r="DF145" s="13" t="s">
        <v>8814</v>
      </c>
      <c r="DG145" s="13"/>
      <c r="DH145" s="13"/>
      <c r="DI145" s="13"/>
      <c r="DJ145" s="13"/>
      <c r="DK145" s="13"/>
      <c r="DL145" s="13"/>
      <c r="DM145" s="13"/>
      <c r="DN145" s="13"/>
      <c r="DO145" s="13"/>
      <c r="DP145" s="13"/>
      <c r="DQ145" s="13"/>
      <c r="DR145" s="13"/>
      <c r="DS145" s="13"/>
      <c r="DT145" s="13"/>
      <c r="DU145" s="13"/>
      <c r="DV145" s="13"/>
      <c r="DW145" s="13"/>
      <c r="DX145" s="13"/>
      <c r="DY145" s="13"/>
      <c r="DZ145" s="13"/>
      <c r="EA145" s="13"/>
      <c r="EB145" s="13"/>
      <c r="EC145" s="13"/>
      <c r="ED145" s="13"/>
      <c r="EE145" s="13"/>
      <c r="EF145" s="13"/>
      <c r="EG145" s="13"/>
      <c r="EH145" s="13"/>
      <c r="EI145" s="13"/>
      <c r="EJ145" s="13"/>
      <c r="EK145" s="13"/>
      <c r="EL145" s="13"/>
      <c r="EM145" s="13" t="s">
        <v>8815</v>
      </c>
      <c r="EN145" s="13" t="s">
        <v>744</v>
      </c>
      <c r="EO145" s="13" t="s">
        <v>8816</v>
      </c>
      <c r="EP145" s="13"/>
      <c r="EQ145" s="13"/>
      <c r="ER145" s="13"/>
      <c r="ES145" s="11" t="s">
        <v>8817</v>
      </c>
      <c r="ET145" s="13"/>
      <c r="EU145" s="13"/>
      <c r="EV145" s="13"/>
      <c r="EW145" s="13"/>
      <c r="EX145" s="13"/>
      <c r="EY145" s="13"/>
      <c r="EZ145" s="13"/>
      <c r="FA145" s="13"/>
      <c r="FB145" s="13"/>
      <c r="FC145" s="13"/>
      <c r="FD145" s="13"/>
      <c r="FE145" s="13"/>
      <c r="FF145" s="13" t="s">
        <v>112</v>
      </c>
      <c r="FG145" s="13"/>
      <c r="FH145" s="13" t="s">
        <v>403</v>
      </c>
      <c r="FJ145" s="13" t="s">
        <v>8818</v>
      </c>
      <c r="FK145" s="13" t="s">
        <v>1671</v>
      </c>
      <c r="FL145" s="13"/>
      <c r="FM145" s="13"/>
      <c r="FN145" s="13"/>
      <c r="FO145" s="13"/>
      <c r="FP145" s="13"/>
      <c r="FQ145" s="13"/>
      <c r="FR145" s="13"/>
      <c r="FS145" s="13"/>
      <c r="FT145" s="13"/>
      <c r="FU145" s="13" t="s">
        <v>8819</v>
      </c>
      <c r="FV145" s="13" t="s">
        <v>8820</v>
      </c>
      <c r="FW145" s="13"/>
      <c r="FX145" s="13" t="s">
        <v>77</v>
      </c>
      <c r="FY145" s="13"/>
      <c r="FZ145" s="13" t="n">
        <f aca="false">4599</f>
        <v>4599</v>
      </c>
      <c r="GA145" s="13" t="s">
        <v>1212</v>
      </c>
      <c r="GB145" s="13"/>
      <c r="GC145" s="13"/>
      <c r="GD145" s="13"/>
      <c r="GE145" s="13"/>
      <c r="GF145" s="13"/>
      <c r="GG145" s="13"/>
      <c r="GH145" s="13"/>
      <c r="GI145" s="13"/>
      <c r="GJ145" s="13"/>
      <c r="GK145" s="13"/>
      <c r="GL145" s="13" t="s">
        <v>407</v>
      </c>
      <c r="GM145" s="13"/>
      <c r="GN145" s="13"/>
      <c r="GO145" s="13"/>
      <c r="GP145" s="11" t="s">
        <v>8821</v>
      </c>
      <c r="GQ145" s="13" t="s">
        <v>8822</v>
      </c>
      <c r="GR145" s="13"/>
      <c r="GS145" s="13"/>
      <c r="GT145" s="13"/>
      <c r="GU145" s="13"/>
      <c r="GV145" s="13"/>
      <c r="GW145" s="13"/>
      <c r="GX145" s="13"/>
      <c r="GY145" s="13"/>
      <c r="GZ145" s="13" t="s">
        <v>623</v>
      </c>
      <c r="HA145" s="13" t="s">
        <v>77</v>
      </c>
      <c r="HB145" s="13"/>
      <c r="HC145" s="13"/>
      <c r="HD145" s="13"/>
      <c r="HE145" s="13"/>
      <c r="HF145" s="13" t="s">
        <v>8823</v>
      </c>
      <c r="HG145" s="13" t="s">
        <v>8824</v>
      </c>
      <c r="HH145" s="13"/>
      <c r="HI145" s="13"/>
      <c r="HJ145" s="13"/>
      <c r="HK145" s="13"/>
      <c r="HL145" s="13"/>
      <c r="HM145" s="13"/>
      <c r="HN145" s="13"/>
      <c r="HO145" s="13"/>
      <c r="HP145" s="13"/>
      <c r="HQ145" s="13"/>
      <c r="HS145" s="13"/>
      <c r="HT145" s="13"/>
      <c r="HU145" s="13"/>
      <c r="HV145" s="13"/>
      <c r="HW145" s="13" t="s">
        <v>412</v>
      </c>
      <c r="HX145" s="13"/>
      <c r="HY145" s="13"/>
      <c r="HZ145" s="13"/>
      <c r="IA145" s="13"/>
      <c r="IB145" s="13"/>
      <c r="IC145" s="13"/>
      <c r="ID145" s="13"/>
      <c r="IE145" s="13"/>
      <c r="IF145" s="13"/>
      <c r="IG145" s="13"/>
      <c r="IH145" s="13"/>
      <c r="II145" s="13"/>
      <c r="IJ145" s="13"/>
      <c r="IK145" s="13"/>
      <c r="IL145" s="13"/>
      <c r="IM145" s="13"/>
      <c r="IN145" s="13"/>
      <c r="IO145" s="13" t="s">
        <v>79</v>
      </c>
      <c r="IP145" s="13"/>
      <c r="IQ145" s="13"/>
      <c r="IR145" s="13"/>
      <c r="IS145" s="13"/>
      <c r="IT145" s="13" t="s">
        <v>414</v>
      </c>
      <c r="IU145" s="13"/>
      <c r="IV145" s="13"/>
      <c r="IW145" s="13"/>
      <c r="IX145" s="13"/>
      <c r="IY145" s="13"/>
      <c r="IZ145" s="13"/>
      <c r="JA145" s="13"/>
      <c r="JB145" s="13"/>
      <c r="JC145" s="13"/>
      <c r="JD145" s="13"/>
      <c r="JE145" s="13"/>
      <c r="JF145" s="13"/>
      <c r="JG145" s="13"/>
      <c r="JH145" s="13" t="s">
        <v>77</v>
      </c>
      <c r="JI145" s="13"/>
      <c r="JJ145" s="13"/>
      <c r="JK145" s="13"/>
      <c r="JL145" s="13"/>
      <c r="JM145" s="13"/>
      <c r="JN145" s="13"/>
      <c r="JO145" s="13"/>
      <c r="JP145" s="13"/>
      <c r="JQ145" s="13"/>
      <c r="JR145" s="13"/>
      <c r="JS145" s="13"/>
      <c r="JT145" s="13"/>
      <c r="JU145" s="13"/>
      <c r="JV145" s="13"/>
      <c r="JW145" s="13"/>
      <c r="JX145" s="13"/>
      <c r="JY145" s="13"/>
      <c r="JZ145" s="13" t="s">
        <v>78</v>
      </c>
      <c r="KA145" s="13"/>
      <c r="KB145" s="13"/>
      <c r="KC145" s="13"/>
      <c r="KD145" s="13"/>
      <c r="KE145" s="13"/>
      <c r="KF145" s="13"/>
      <c r="KG145" s="13"/>
      <c r="KH145" s="13" t="s">
        <v>599</v>
      </c>
      <c r="KI145" s="13"/>
      <c r="KJ145" s="13"/>
      <c r="KK145" s="13"/>
      <c r="KL145" s="13" t="s">
        <v>807</v>
      </c>
      <c r="KM145" s="13"/>
      <c r="KN145" s="13"/>
      <c r="KO145" s="13"/>
      <c r="KP145" s="13"/>
      <c r="KQ145" s="13"/>
      <c r="KR145" s="13"/>
      <c r="KS145" s="13"/>
      <c r="KT145" s="13"/>
      <c r="KU145" s="13"/>
      <c r="KV145" s="13"/>
      <c r="KW145" s="13"/>
      <c r="KX145" s="13" t="s">
        <v>636</v>
      </c>
      <c r="KY145" s="13"/>
      <c r="KZ145" s="13"/>
      <c r="LA145" s="13"/>
      <c r="LB145" s="13"/>
      <c r="LC145" s="13"/>
      <c r="LD145" s="13"/>
      <c r="LE145" s="13"/>
      <c r="LF145" s="13"/>
      <c r="LG145" s="13"/>
      <c r="LH145" s="13"/>
      <c r="LI145" s="13"/>
      <c r="LJ145" s="13"/>
      <c r="LK145" s="13"/>
      <c r="LL145" s="13"/>
      <c r="LM145" s="13"/>
      <c r="LN145" s="13"/>
      <c r="LO145" s="13"/>
      <c r="LP145" s="13"/>
      <c r="LQ145" s="13"/>
      <c r="LR145" s="13"/>
      <c r="LS145" s="13"/>
      <c r="LT145" s="13"/>
      <c r="LU145" s="13"/>
      <c r="LV145" s="13"/>
      <c r="LW145" s="13"/>
      <c r="LX145" s="13" t="s">
        <v>461</v>
      </c>
      <c r="LY145" s="13"/>
      <c r="LZ145" s="13" t="s">
        <v>8825</v>
      </c>
      <c r="MA145" s="13"/>
      <c r="MB145" s="13"/>
      <c r="MC145" s="13"/>
      <c r="MD145" s="13"/>
      <c r="ME145" s="13"/>
      <c r="MF145" s="13" t="s">
        <v>464</v>
      </c>
      <c r="MH145" s="13"/>
      <c r="MI145" s="13"/>
      <c r="MJ145" s="13"/>
      <c r="MK145" s="13"/>
      <c r="ML145" s="13"/>
      <c r="MM145" s="13"/>
      <c r="MN145" s="13" t="s">
        <v>465</v>
      </c>
      <c r="MO145" s="13"/>
      <c r="MP145" s="13"/>
      <c r="MQ145" s="13"/>
      <c r="MR145" s="11" t="s">
        <v>8826</v>
      </c>
      <c r="MS145" s="13"/>
      <c r="MT145" s="13" t="s">
        <v>1072</v>
      </c>
      <c r="MU145" s="13"/>
      <c r="MV145" s="13"/>
      <c r="MW145" s="13"/>
      <c r="MX145" s="13"/>
      <c r="MY145" s="13" t="s">
        <v>618</v>
      </c>
      <c r="MZ145" s="13"/>
      <c r="NA145" s="13"/>
      <c r="NB145" s="13"/>
      <c r="NC145" s="13" t="s">
        <v>704</v>
      </c>
      <c r="ND145" s="13"/>
      <c r="NE145" s="13"/>
      <c r="NF145" s="13"/>
      <c r="NG145" s="13"/>
      <c r="NH145" s="13"/>
      <c r="NI145" s="11" t="s">
        <v>471</v>
      </c>
      <c r="NJ145" s="11" t="s">
        <v>8827</v>
      </c>
      <c r="NK145" s="13" t="s">
        <v>8828</v>
      </c>
      <c r="NL145" s="13"/>
      <c r="NM145" s="13"/>
      <c r="NN145" s="13"/>
      <c r="NO145" s="13"/>
      <c r="NP145" s="13" t="s">
        <v>408</v>
      </c>
      <c r="NQ145" s="13" t="s">
        <v>8829</v>
      </c>
      <c r="NR145" s="13"/>
      <c r="NS145" s="13"/>
      <c r="NT145" s="13"/>
      <c r="NU145" s="13"/>
      <c r="NV145" s="13"/>
      <c r="NW145" s="13"/>
      <c r="NX145" s="13" t="s">
        <v>472</v>
      </c>
      <c r="NY145" s="13" t="s">
        <v>428</v>
      </c>
      <c r="NZ145" s="13" t="s">
        <v>684</v>
      </c>
      <c r="OA145" s="13"/>
      <c r="OB145" s="13"/>
      <c r="OC145" s="13"/>
      <c r="OD145" s="13"/>
      <c r="OE145" s="13"/>
      <c r="OF145" s="13"/>
      <c r="OG145" s="13"/>
      <c r="OH145" s="13"/>
      <c r="OJ145" s="13"/>
      <c r="OK145" s="13"/>
      <c r="OL145" s="13"/>
      <c r="OM145" s="13"/>
    </row>
    <row r="146" customFormat="false" ht="14.25" hidden="false" customHeight="true" outlineLevel="0" collapsed="false">
      <c r="A146" s="11" t="s">
        <v>8830</v>
      </c>
      <c r="B146" s="13" t="s">
        <v>360</v>
      </c>
      <c r="C146" s="13" t="s">
        <v>8831</v>
      </c>
      <c r="D146" s="13" t="s">
        <v>516</v>
      </c>
      <c r="E146" s="13" t="s">
        <v>8832</v>
      </c>
      <c r="F146" s="13" t="s">
        <v>360</v>
      </c>
      <c r="G146" s="13"/>
      <c r="H146" s="13"/>
      <c r="I146" s="13"/>
      <c r="J146" s="13"/>
      <c r="K146" s="13"/>
      <c r="L146" s="13"/>
      <c r="M146" s="13"/>
      <c r="N146" s="13"/>
      <c r="O146" s="13"/>
      <c r="P146" s="13"/>
      <c r="R146" s="13"/>
      <c r="S146" s="13"/>
      <c r="T146" s="13" t="s">
        <v>371</v>
      </c>
      <c r="U146" s="13"/>
      <c r="V146" s="13"/>
      <c r="W146" s="13"/>
      <c r="X146" s="13"/>
      <c r="Y146" s="13"/>
      <c r="Z146" s="13" t="s">
        <v>370</v>
      </c>
      <c r="AA146" s="13"/>
      <c r="AB146" s="13"/>
      <c r="AC146" s="13"/>
      <c r="AD146" s="13"/>
      <c r="AE146" s="13" t="s">
        <v>1146</v>
      </c>
      <c r="AF146" s="11" t="s">
        <v>8833</v>
      </c>
      <c r="AG146" s="11" t="s">
        <v>691</v>
      </c>
      <c r="AH146" s="13"/>
      <c r="AI146" s="13" t="s">
        <v>375</v>
      </c>
      <c r="AJ146" s="13" t="s">
        <v>376</v>
      </c>
      <c r="AK146" s="13" t="s">
        <v>377</v>
      </c>
      <c r="AL146" s="13" t="s">
        <v>1385</v>
      </c>
      <c r="AM146" s="11" t="s">
        <v>8834</v>
      </c>
      <c r="AN146" s="13" t="s">
        <v>8835</v>
      </c>
      <c r="AO146" s="13" t="s">
        <v>8836</v>
      </c>
      <c r="AP146" s="13"/>
      <c r="AQ146" s="13" t="s">
        <v>8837</v>
      </c>
      <c r="AR146" s="13"/>
      <c r="AS146" s="13" t="s">
        <v>8838</v>
      </c>
      <c r="AT146" s="11" t="s">
        <v>8839</v>
      </c>
      <c r="AU146" s="11" t="s">
        <v>8840</v>
      </c>
      <c r="AV146" s="13"/>
      <c r="AW146" s="13"/>
      <c r="AX146" s="13" t="s">
        <v>8841</v>
      </c>
      <c r="AY146" s="13" t="s">
        <v>377</v>
      </c>
      <c r="AZ146" s="13" t="s">
        <v>7001</v>
      </c>
      <c r="BA146" s="13"/>
      <c r="BB146" s="13" t="s">
        <v>3075</v>
      </c>
      <c r="BD146" s="13"/>
      <c r="BE146" s="13"/>
      <c r="BF146" s="13"/>
      <c r="BG146" s="13" t="s">
        <v>8842</v>
      </c>
      <c r="BH146" s="13" t="s">
        <v>8843</v>
      </c>
      <c r="BI146" s="13"/>
      <c r="BJ146" s="13"/>
      <c r="BK146" s="13" t="s">
        <v>531</v>
      </c>
      <c r="BL146" s="13"/>
      <c r="BM146" s="13"/>
      <c r="BN146" s="13"/>
      <c r="BO146" s="13"/>
      <c r="BP146" s="13"/>
      <c r="BQ146" s="13" t="s">
        <v>8844</v>
      </c>
      <c r="BR146" s="13" t="s">
        <v>360</v>
      </c>
      <c r="BS146" s="13" t="s">
        <v>8845</v>
      </c>
      <c r="BT146" s="13"/>
      <c r="BU146" s="13" t="s">
        <v>360</v>
      </c>
      <c r="BV146" s="13" t="s">
        <v>360</v>
      </c>
      <c r="BW146" s="13" t="s">
        <v>360</v>
      </c>
      <c r="BX146" s="13"/>
      <c r="BY146" s="13"/>
      <c r="BZ146" s="13"/>
      <c r="CA146" s="13"/>
      <c r="CB146" s="13"/>
      <c r="CC146" s="13"/>
      <c r="CD146" s="13"/>
      <c r="CE146" s="13"/>
      <c r="CF146" s="13" t="s">
        <v>77</v>
      </c>
      <c r="CG146" s="13"/>
      <c r="CH146" s="13"/>
      <c r="CI146" s="13"/>
      <c r="CJ146" s="13"/>
      <c r="CK146" s="13"/>
      <c r="CL146" s="13"/>
      <c r="CM146" s="13"/>
      <c r="CN146" s="13"/>
      <c r="CO146" s="13"/>
      <c r="CP146" s="13"/>
      <c r="CQ146" s="13"/>
      <c r="CR146" s="13"/>
      <c r="CS146" s="13"/>
      <c r="CT146" s="13"/>
      <c r="CU146" s="13"/>
      <c r="CV146" s="13"/>
      <c r="CW146" s="13"/>
      <c r="CY146" s="13"/>
      <c r="CZ146" s="13"/>
      <c r="DA146" s="13"/>
      <c r="DB146" s="13"/>
      <c r="DC146" s="13"/>
      <c r="DD146" s="13"/>
      <c r="DE146" s="13"/>
      <c r="DF146" s="13"/>
      <c r="DG146" s="13"/>
      <c r="DH146" s="13"/>
      <c r="DI146" s="13"/>
      <c r="DJ146" s="13"/>
      <c r="DK146" s="13"/>
      <c r="DL146" s="13"/>
      <c r="DM146" s="13"/>
      <c r="DN146" s="13"/>
      <c r="DO146" s="13"/>
      <c r="DP146" s="13"/>
      <c r="DQ146" s="13"/>
      <c r="DR146" s="13"/>
      <c r="DS146" s="13"/>
      <c r="DT146" s="13"/>
      <c r="DU146" s="13"/>
      <c r="DV146" s="13"/>
      <c r="DW146" s="13"/>
      <c r="DX146" s="13"/>
      <c r="DY146" s="13"/>
      <c r="DZ146" s="13"/>
      <c r="EA146" s="13"/>
      <c r="EB146" s="13"/>
      <c r="EC146" s="13"/>
      <c r="ED146" s="13"/>
      <c r="EE146" s="13"/>
      <c r="EF146" s="13"/>
      <c r="EG146" s="13"/>
      <c r="EH146" s="13"/>
      <c r="EI146" s="13"/>
      <c r="EJ146" s="13"/>
      <c r="EK146" s="13"/>
      <c r="EL146" s="13"/>
      <c r="EM146" s="13" t="s">
        <v>3287</v>
      </c>
      <c r="EN146" s="13" t="s">
        <v>400</v>
      </c>
      <c r="EO146" s="11" t="s">
        <v>8846</v>
      </c>
      <c r="EP146" s="13"/>
      <c r="EQ146" s="13"/>
      <c r="ER146" s="13"/>
      <c r="ES146" s="11" t="s">
        <v>8847</v>
      </c>
      <c r="ET146" s="12" t="s">
        <v>8848</v>
      </c>
      <c r="EU146" s="13"/>
      <c r="EV146" s="13" t="s">
        <v>7152</v>
      </c>
      <c r="EW146" s="13"/>
      <c r="EX146" s="11" t="s">
        <v>8849</v>
      </c>
      <c r="EY146" s="13" t="s">
        <v>8850</v>
      </c>
      <c r="EZ146" s="13" t="s">
        <v>8851</v>
      </c>
      <c r="FA146" s="13"/>
      <c r="FB146" s="13"/>
      <c r="FC146" s="13"/>
      <c r="FD146" s="13"/>
      <c r="FE146" s="13"/>
      <c r="FF146" s="13" t="s">
        <v>112</v>
      </c>
      <c r="FG146" s="13"/>
      <c r="FH146" s="13" t="s">
        <v>403</v>
      </c>
      <c r="FJ146" s="13" t="s">
        <v>8852</v>
      </c>
      <c r="FK146" s="13"/>
      <c r="FL146" s="13"/>
      <c r="FM146" s="13"/>
      <c r="FN146" s="13"/>
      <c r="FO146" s="13"/>
      <c r="FP146" s="13"/>
      <c r="FQ146" s="13"/>
      <c r="FR146" s="13"/>
      <c r="FS146" s="13"/>
      <c r="FT146" s="13"/>
      <c r="FU146" s="13"/>
      <c r="FV146" s="13"/>
      <c r="FW146" s="13"/>
      <c r="FX146" s="13" t="s">
        <v>77</v>
      </c>
      <c r="FY146" s="13"/>
      <c r="FZ146" s="13"/>
      <c r="GA146" s="13" t="s">
        <v>407</v>
      </c>
      <c r="GB146" s="13"/>
      <c r="GC146" s="13"/>
      <c r="GD146" s="13"/>
      <c r="GE146" s="13"/>
      <c r="GF146" s="13"/>
      <c r="GG146" s="13"/>
      <c r="GH146" s="13"/>
      <c r="GI146" s="13"/>
      <c r="GJ146" s="13"/>
      <c r="GK146" s="13"/>
      <c r="GL146" s="13" t="s">
        <v>456</v>
      </c>
      <c r="GM146" s="13" t="s">
        <v>8853</v>
      </c>
      <c r="GN146" s="13"/>
      <c r="GO146" s="13" t="s">
        <v>2869</v>
      </c>
      <c r="GP146" s="13" t="s">
        <v>408</v>
      </c>
      <c r="GQ146" s="13" t="s">
        <v>8854</v>
      </c>
      <c r="GR146" s="13"/>
      <c r="GS146" s="13"/>
      <c r="GT146" s="13"/>
      <c r="GU146" s="13"/>
      <c r="GV146" s="13"/>
      <c r="GW146" s="13"/>
      <c r="GX146" s="13"/>
      <c r="GY146" s="13"/>
      <c r="GZ146" s="13" t="s">
        <v>370</v>
      </c>
      <c r="HA146" s="13"/>
      <c r="HB146" s="13"/>
      <c r="HC146" s="13"/>
      <c r="HD146" s="13"/>
      <c r="HE146" s="13"/>
      <c r="HF146" s="13"/>
      <c r="HG146" s="13"/>
      <c r="HH146" s="11" t="s">
        <v>495</v>
      </c>
      <c r="HI146" s="13"/>
      <c r="HJ146" s="13"/>
      <c r="HK146" s="13"/>
      <c r="HL146" s="13"/>
      <c r="HM146" s="13" t="s">
        <v>8855</v>
      </c>
      <c r="HN146" s="13"/>
      <c r="HO146" s="13"/>
      <c r="HP146" s="13"/>
      <c r="HQ146" s="13"/>
      <c r="HS146" s="13"/>
      <c r="HT146" s="13"/>
      <c r="HU146" s="13"/>
      <c r="HV146" s="13"/>
      <c r="HW146" s="13" t="s">
        <v>412</v>
      </c>
      <c r="HX146" s="13"/>
      <c r="HY146" s="13"/>
      <c r="HZ146" s="13"/>
      <c r="IA146" s="13"/>
      <c r="IB146" s="13"/>
      <c r="IC146" s="13"/>
      <c r="ID146" s="13"/>
      <c r="IE146" s="13"/>
      <c r="IF146" s="13"/>
      <c r="IG146" s="13" t="s">
        <v>623</v>
      </c>
      <c r="IH146" s="13"/>
      <c r="II146" s="13"/>
      <c r="IJ146" s="13"/>
      <c r="IK146" s="13"/>
      <c r="IL146" s="13"/>
      <c r="IM146" s="13"/>
      <c r="IN146" s="13"/>
      <c r="IO146" s="13" t="s">
        <v>79</v>
      </c>
      <c r="IP146" s="13"/>
      <c r="IQ146" s="13"/>
      <c r="IR146" s="13"/>
      <c r="IS146" s="13"/>
      <c r="IT146" s="13"/>
      <c r="IU146" s="13"/>
      <c r="IV146" s="13"/>
      <c r="IW146" s="13"/>
      <c r="IX146" s="13"/>
      <c r="IY146" s="13"/>
      <c r="IZ146" s="13"/>
      <c r="JA146" s="13"/>
      <c r="JB146" s="13"/>
      <c r="JC146" s="13"/>
      <c r="JD146" s="13"/>
      <c r="JE146" s="13"/>
      <c r="JF146" s="13"/>
      <c r="JG146" s="13"/>
      <c r="JH146" s="13" t="s">
        <v>77</v>
      </c>
      <c r="JI146" s="13"/>
      <c r="JJ146" s="13"/>
      <c r="JK146" s="13"/>
      <c r="JL146" s="13"/>
      <c r="JM146" s="13"/>
      <c r="JN146" s="13"/>
      <c r="JO146" s="13"/>
      <c r="JP146" s="13"/>
      <c r="JQ146" s="13"/>
      <c r="JR146" s="13"/>
      <c r="JS146" s="13"/>
      <c r="JT146" s="13"/>
      <c r="JU146" s="13"/>
      <c r="JV146" s="13"/>
      <c r="JW146" s="13"/>
      <c r="JX146" s="13"/>
      <c r="JY146" s="13"/>
      <c r="JZ146" s="13" t="s">
        <v>75</v>
      </c>
      <c r="KA146" s="13"/>
      <c r="KB146" s="13"/>
      <c r="KC146" s="13"/>
      <c r="KD146" s="13"/>
      <c r="KE146" s="13"/>
      <c r="KF146" s="13"/>
      <c r="KG146" s="13"/>
      <c r="KH146" s="13"/>
      <c r="KI146" s="13"/>
      <c r="KJ146" s="13" t="s">
        <v>1411</v>
      </c>
      <c r="KK146" s="13"/>
      <c r="KL146" s="13"/>
      <c r="KM146" s="13"/>
      <c r="KN146" s="13" t="s">
        <v>1210</v>
      </c>
      <c r="KO146" s="13"/>
      <c r="KP146" s="13"/>
      <c r="KQ146" s="13"/>
      <c r="KR146" s="13"/>
      <c r="KS146" s="13"/>
      <c r="KT146" s="13"/>
      <c r="KU146" s="13"/>
      <c r="KV146" s="13"/>
      <c r="KW146" s="13"/>
      <c r="KX146" s="13" t="s">
        <v>8490</v>
      </c>
      <c r="KY146" s="13"/>
      <c r="KZ146" s="13"/>
      <c r="LA146" s="13"/>
      <c r="LB146" s="13"/>
      <c r="LC146" s="13"/>
      <c r="LD146" s="13"/>
      <c r="LE146" s="13"/>
      <c r="LF146" s="13"/>
      <c r="LG146" s="13"/>
      <c r="LH146" s="13"/>
      <c r="LI146" s="13"/>
      <c r="LJ146" s="13"/>
      <c r="LK146" s="13"/>
      <c r="LL146" s="13"/>
      <c r="LM146" s="13"/>
      <c r="LN146" s="13"/>
      <c r="LO146" s="13"/>
      <c r="LP146" s="13"/>
      <c r="LQ146" s="13" t="s">
        <v>8856</v>
      </c>
      <c r="LR146" s="13"/>
      <c r="LS146" s="13" t="n">
        <f aca="false">2950</f>
        <v>2950</v>
      </c>
      <c r="LT146" s="13"/>
      <c r="LU146" s="13"/>
      <c r="LV146" s="13"/>
      <c r="LW146" s="13"/>
      <c r="LX146" s="13"/>
      <c r="LY146" s="13"/>
      <c r="LZ146" s="11" t="s">
        <v>8857</v>
      </c>
      <c r="MA146" s="13" t="s">
        <v>418</v>
      </c>
      <c r="MB146" s="13"/>
      <c r="MC146" s="13"/>
      <c r="MD146" s="13"/>
      <c r="ME146" s="13"/>
      <c r="MF146" s="13" t="s">
        <v>709</v>
      </c>
      <c r="MH146" s="13"/>
      <c r="MI146" s="13"/>
      <c r="MJ146" s="13"/>
      <c r="MK146" s="13"/>
      <c r="ML146" s="13"/>
      <c r="MM146" s="13"/>
      <c r="MN146" s="13"/>
      <c r="MO146" s="13"/>
      <c r="MP146" s="13"/>
      <c r="MQ146" s="13"/>
      <c r="MR146" s="13" t="s">
        <v>466</v>
      </c>
      <c r="MS146" s="13"/>
      <c r="MT146" s="13"/>
      <c r="MU146" s="13"/>
      <c r="MV146" s="13"/>
      <c r="MW146" s="13"/>
      <c r="MX146" s="13"/>
      <c r="MY146" s="13" t="s">
        <v>8858</v>
      </c>
      <c r="MZ146" s="13"/>
      <c r="NA146" s="13"/>
      <c r="NB146" s="13"/>
      <c r="NC146" s="13" t="s">
        <v>8859</v>
      </c>
      <c r="ND146" s="13"/>
      <c r="NE146" s="13"/>
      <c r="NF146" s="13"/>
      <c r="NG146" s="13"/>
      <c r="NH146" s="13"/>
      <c r="NI146" s="13" t="s">
        <v>774</v>
      </c>
      <c r="NJ146" s="11" t="s">
        <v>8860</v>
      </c>
      <c r="NK146" s="13" t="s">
        <v>8861</v>
      </c>
      <c r="NL146" s="13"/>
      <c r="NM146" s="13"/>
      <c r="NN146" s="13"/>
      <c r="NO146" s="13"/>
      <c r="NP146" s="13" t="s">
        <v>408</v>
      </c>
      <c r="NQ146" s="13" t="s">
        <v>8862</v>
      </c>
      <c r="NR146" s="13"/>
      <c r="NS146" s="13"/>
      <c r="NT146" s="13"/>
      <c r="NU146" s="13"/>
      <c r="NV146" s="13"/>
      <c r="NW146" s="13"/>
      <c r="NX146" s="13" t="s">
        <v>472</v>
      </c>
      <c r="NY146" s="13" t="s">
        <v>428</v>
      </c>
      <c r="NZ146" s="13" t="s">
        <v>429</v>
      </c>
      <c r="OA146" s="13"/>
      <c r="OB146" s="13"/>
      <c r="OC146" s="13"/>
      <c r="OD146" s="13"/>
      <c r="OE146" s="13"/>
      <c r="OF146" s="13"/>
      <c r="OG146" s="13"/>
      <c r="OH146" s="13"/>
      <c r="OJ146" s="13"/>
      <c r="OK146" s="13"/>
      <c r="OL146" s="13"/>
      <c r="OM146" s="13"/>
    </row>
    <row r="147" customFormat="false" ht="14.25" hidden="false" customHeight="true" outlineLevel="0" collapsed="false">
      <c r="A147" s="13"/>
      <c r="B147" s="13" t="s">
        <v>360</v>
      </c>
      <c r="C147" s="13" t="s">
        <v>8863</v>
      </c>
      <c r="D147" s="11" t="s">
        <v>8864</v>
      </c>
      <c r="E147" s="13" t="s">
        <v>8865</v>
      </c>
      <c r="F147" s="13" t="s">
        <v>8866</v>
      </c>
      <c r="G147" s="13" t="s">
        <v>1668</v>
      </c>
      <c r="H147" s="13" t="s">
        <v>8867</v>
      </c>
      <c r="I147" s="13" t="s">
        <v>8868</v>
      </c>
      <c r="J147" s="13" t="s">
        <v>1145</v>
      </c>
      <c r="K147" s="13"/>
      <c r="L147" s="13" t="s">
        <v>511</v>
      </c>
      <c r="M147" s="13"/>
      <c r="N147" s="13"/>
      <c r="O147" s="13" t="s">
        <v>8869</v>
      </c>
      <c r="P147" s="13" t="s">
        <v>3014</v>
      </c>
      <c r="R147" s="13"/>
      <c r="S147" s="13"/>
      <c r="T147" s="13" t="s">
        <v>371</v>
      </c>
      <c r="U147" s="13"/>
      <c r="V147" s="13"/>
      <c r="W147" s="13"/>
      <c r="X147" s="13"/>
      <c r="Y147" s="13"/>
      <c r="Z147" s="13"/>
      <c r="AA147" s="13"/>
      <c r="AB147" s="13"/>
      <c r="AC147" s="13"/>
      <c r="AD147" s="13"/>
      <c r="AE147" s="11" t="s">
        <v>372</v>
      </c>
      <c r="AF147" s="11" t="s">
        <v>8870</v>
      </c>
      <c r="AG147" s="11" t="s">
        <v>691</v>
      </c>
      <c r="AH147" s="13"/>
      <c r="AI147" s="13" t="s">
        <v>375</v>
      </c>
      <c r="AJ147" s="13" t="s">
        <v>376</v>
      </c>
      <c r="AK147" s="13" t="s">
        <v>437</v>
      </c>
      <c r="AL147" s="13" t="s">
        <v>2904</v>
      </c>
      <c r="AM147" s="11" t="s">
        <v>8871</v>
      </c>
      <c r="AN147" s="13"/>
      <c r="AO147" s="13"/>
      <c r="AP147" s="13"/>
      <c r="AQ147" s="13"/>
      <c r="AR147" s="13"/>
      <c r="AS147" s="13"/>
      <c r="AT147" s="11" t="s">
        <v>2760</v>
      </c>
      <c r="AU147" s="11" t="s">
        <v>374</v>
      </c>
      <c r="AV147" s="13"/>
      <c r="AW147" s="13" t="s">
        <v>375</v>
      </c>
      <c r="AX147" s="13" t="s">
        <v>3558</v>
      </c>
      <c r="AY147" s="13" t="s">
        <v>437</v>
      </c>
      <c r="AZ147" s="13" t="s">
        <v>8872</v>
      </c>
      <c r="BA147" s="13" t="s">
        <v>8873</v>
      </c>
      <c r="BB147" s="13"/>
      <c r="BD147" s="13"/>
      <c r="BE147" s="13"/>
      <c r="BF147" s="13"/>
      <c r="BG147" s="13" t="s">
        <v>8874</v>
      </c>
      <c r="BH147" s="13" t="s">
        <v>8875</v>
      </c>
      <c r="BI147" s="13"/>
      <c r="BJ147" s="13"/>
      <c r="BK147" s="13" t="s">
        <v>1006</v>
      </c>
      <c r="BL147" s="13"/>
      <c r="BM147" s="13"/>
      <c r="BN147" s="13"/>
      <c r="BO147" s="13"/>
      <c r="BP147" s="13"/>
      <c r="BQ147" s="11" t="s">
        <v>8876</v>
      </c>
      <c r="BR147" s="13" t="s">
        <v>360</v>
      </c>
      <c r="BS147" s="13"/>
      <c r="BT147" s="13"/>
      <c r="BU147" s="13" t="s">
        <v>360</v>
      </c>
      <c r="BV147" s="13" t="s">
        <v>360</v>
      </c>
      <c r="BW147" s="13" t="s">
        <v>360</v>
      </c>
      <c r="BX147" s="13"/>
      <c r="BY147" s="13"/>
      <c r="BZ147" s="13"/>
      <c r="CA147" s="13"/>
      <c r="CB147" s="13"/>
      <c r="CC147" s="13"/>
      <c r="CD147" s="13"/>
      <c r="CE147" s="13"/>
      <c r="CF147" s="13" t="s">
        <v>77</v>
      </c>
      <c r="CG147" s="13" t="s">
        <v>919</v>
      </c>
      <c r="CH147" s="13"/>
      <c r="CI147" s="13"/>
      <c r="CJ147" s="13"/>
      <c r="CK147" s="13"/>
      <c r="CL147" s="13"/>
      <c r="CM147" s="13"/>
      <c r="CN147" s="13"/>
      <c r="CO147" s="13"/>
      <c r="CP147" s="13"/>
      <c r="CQ147" s="13"/>
      <c r="CR147" s="13"/>
      <c r="CS147" s="13"/>
      <c r="CT147" s="13"/>
      <c r="CU147" s="13"/>
      <c r="CV147" s="13"/>
      <c r="CW147" s="13"/>
      <c r="CY147" s="13"/>
      <c r="CZ147" s="13"/>
      <c r="DA147" s="13"/>
      <c r="DB147" s="11" t="s">
        <v>8877</v>
      </c>
      <c r="DC147" s="13" t="s">
        <v>8878</v>
      </c>
      <c r="DD147" s="13" t="s">
        <v>8879</v>
      </c>
      <c r="DE147" s="13"/>
      <c r="DF147" s="13"/>
      <c r="DG147" s="13"/>
      <c r="DH147" s="13"/>
      <c r="DI147" s="13"/>
      <c r="DJ147" s="13" t="s">
        <v>6503</v>
      </c>
      <c r="DK147" s="13"/>
      <c r="DL147" s="13"/>
      <c r="DM147" s="13"/>
      <c r="DN147" s="13"/>
      <c r="DO147" s="13"/>
      <c r="DP147" s="13"/>
      <c r="DQ147" s="13"/>
      <c r="DR147" s="13"/>
      <c r="DS147" s="13"/>
      <c r="DT147" s="13"/>
      <c r="DU147" s="13"/>
      <c r="DV147" s="13"/>
      <c r="DW147" s="13"/>
      <c r="DX147" s="13"/>
      <c r="DY147" s="13"/>
      <c r="DZ147" s="13"/>
      <c r="EA147" s="13"/>
      <c r="EB147" s="13"/>
      <c r="EC147" s="13"/>
      <c r="ED147" s="13"/>
      <c r="EE147" s="13"/>
      <c r="EF147" s="13"/>
      <c r="EG147" s="13"/>
      <c r="EH147" s="13"/>
      <c r="EI147" s="13"/>
      <c r="EJ147" s="13"/>
      <c r="EK147" s="13"/>
      <c r="EL147" s="13"/>
      <c r="EM147" s="11" t="s">
        <v>449</v>
      </c>
      <c r="EN147" s="13" t="s">
        <v>400</v>
      </c>
      <c r="EO147" s="13"/>
      <c r="EP147" s="13"/>
      <c r="EQ147" s="13"/>
      <c r="ER147" s="13"/>
      <c r="ES147" s="11" t="s">
        <v>8880</v>
      </c>
      <c r="ET147" s="13"/>
      <c r="EU147" s="13"/>
      <c r="EV147" s="13"/>
      <c r="EW147" s="13"/>
      <c r="EX147" s="13"/>
      <c r="EY147" s="13"/>
      <c r="EZ147" s="13"/>
      <c r="FA147" s="13"/>
      <c r="FB147" s="13"/>
      <c r="FC147" s="13"/>
      <c r="FD147" s="13"/>
      <c r="FE147" s="13"/>
      <c r="FF147" s="13" t="s">
        <v>112</v>
      </c>
      <c r="FG147" s="13"/>
      <c r="FH147" s="13" t="s">
        <v>403</v>
      </c>
      <c r="FJ147" s="13"/>
      <c r="FK147" s="13"/>
      <c r="FL147" s="13"/>
      <c r="FM147" s="13"/>
      <c r="FN147" s="13"/>
      <c r="FO147" s="13"/>
      <c r="FP147" s="13"/>
      <c r="FQ147" s="13"/>
      <c r="FR147" s="13"/>
      <c r="FS147" s="13"/>
      <c r="FT147" s="13"/>
      <c r="FU147" s="13"/>
      <c r="FV147" s="13" t="s">
        <v>867</v>
      </c>
      <c r="FW147" s="13"/>
      <c r="FX147" s="13" t="s">
        <v>77</v>
      </c>
      <c r="FY147" s="13"/>
      <c r="FZ147" s="13"/>
      <c r="GA147" s="13" t="s">
        <v>614</v>
      </c>
      <c r="GB147" s="13"/>
      <c r="GC147" s="13"/>
      <c r="GD147" s="13"/>
      <c r="GE147" s="13"/>
      <c r="GF147" s="13"/>
      <c r="GG147" s="13"/>
      <c r="GH147" s="13"/>
      <c r="GI147" s="13"/>
      <c r="GJ147" s="13"/>
      <c r="GK147" s="13"/>
      <c r="GL147" s="13" t="s">
        <v>407</v>
      </c>
      <c r="GM147" s="13"/>
      <c r="GN147" s="13"/>
      <c r="GO147" s="13"/>
      <c r="GP147" s="13" t="s">
        <v>408</v>
      </c>
      <c r="GQ147" s="13" t="s">
        <v>8881</v>
      </c>
      <c r="GR147" s="13"/>
      <c r="GS147" s="13"/>
      <c r="GT147" s="13"/>
      <c r="GU147" s="13"/>
      <c r="GV147" s="13"/>
      <c r="GW147" s="13"/>
      <c r="GX147" s="13"/>
      <c r="GY147" s="13"/>
      <c r="GZ147" s="13" t="s">
        <v>409</v>
      </c>
      <c r="HA147" s="13"/>
      <c r="HB147" s="13"/>
      <c r="HC147" s="13"/>
      <c r="HD147" s="13"/>
      <c r="HE147" s="13"/>
      <c r="HF147" s="13"/>
      <c r="HG147" s="13" t="s">
        <v>5742</v>
      </c>
      <c r="HH147" s="11" t="s">
        <v>8882</v>
      </c>
      <c r="HI147" s="13" t="s">
        <v>4483</v>
      </c>
      <c r="HJ147" s="13"/>
      <c r="HK147" s="13"/>
      <c r="HL147" s="13"/>
      <c r="HM147" s="13"/>
      <c r="HN147" s="13"/>
      <c r="HO147" s="13"/>
      <c r="HP147" s="13"/>
      <c r="HQ147" s="13"/>
      <c r="HS147" s="13"/>
      <c r="HT147" s="13"/>
      <c r="HU147" s="13"/>
      <c r="HV147" s="13"/>
      <c r="HW147" s="13" t="s">
        <v>8883</v>
      </c>
      <c r="HX147" s="13"/>
      <c r="HY147" s="13"/>
      <c r="HZ147" s="13"/>
      <c r="IA147" s="13"/>
      <c r="IB147" s="13"/>
      <c r="IC147" s="13"/>
      <c r="ID147" s="13"/>
      <c r="IE147" s="13"/>
      <c r="IF147" s="13"/>
      <c r="IG147" s="13" t="s">
        <v>623</v>
      </c>
      <c r="IH147" s="13"/>
      <c r="II147" s="13"/>
      <c r="IJ147" s="13"/>
      <c r="IK147" s="13"/>
      <c r="IL147" s="13"/>
      <c r="IM147" s="13"/>
      <c r="IN147" s="13"/>
      <c r="IO147" s="13" t="s">
        <v>550</v>
      </c>
      <c r="IP147" s="13"/>
      <c r="IQ147" s="13"/>
      <c r="IR147" s="13"/>
      <c r="IS147" s="13"/>
      <c r="IT147" s="13"/>
      <c r="IU147" s="13"/>
      <c r="IV147" s="13"/>
      <c r="IW147" s="13"/>
      <c r="IX147" s="13"/>
      <c r="IY147" s="13"/>
      <c r="IZ147" s="13"/>
      <c r="JA147" s="13"/>
      <c r="JB147" s="13"/>
      <c r="JC147" s="13"/>
      <c r="JD147" s="13"/>
      <c r="JE147" s="13"/>
      <c r="JF147" s="13"/>
      <c r="JG147" s="13"/>
      <c r="JH147" s="13"/>
      <c r="JI147" s="13"/>
      <c r="JJ147" s="13"/>
      <c r="JK147" s="13"/>
      <c r="JL147" s="13"/>
      <c r="JM147" s="13"/>
      <c r="JN147" s="13"/>
      <c r="JO147" s="13"/>
      <c r="JP147" s="13"/>
      <c r="JQ147" s="13"/>
      <c r="JR147" s="13"/>
      <c r="JS147" s="13"/>
      <c r="JT147" s="13"/>
      <c r="JU147" s="13"/>
      <c r="JV147" s="13"/>
      <c r="JW147" s="13"/>
      <c r="JX147" s="13"/>
      <c r="JY147" s="13"/>
      <c r="JZ147" s="13" t="s">
        <v>78</v>
      </c>
      <c r="KA147" s="13"/>
      <c r="KB147" s="13"/>
      <c r="KC147" s="13"/>
      <c r="KD147" s="13"/>
      <c r="KE147" s="13"/>
      <c r="KF147" s="13"/>
      <c r="KG147" s="13"/>
      <c r="KH147" s="13"/>
      <c r="KI147" s="13"/>
      <c r="KJ147" s="13"/>
      <c r="KK147" s="13"/>
      <c r="KL147" s="13"/>
      <c r="KM147" s="13"/>
      <c r="KN147" s="13"/>
      <c r="KO147" s="13"/>
      <c r="KP147" s="13"/>
      <c r="KQ147" s="13"/>
      <c r="KR147" s="13"/>
      <c r="KS147" s="13"/>
      <c r="KT147" s="13"/>
      <c r="KU147" s="13"/>
      <c r="KV147" s="13"/>
      <c r="KW147" s="13"/>
      <c r="KX147" s="13"/>
      <c r="KY147" s="13"/>
      <c r="KZ147" s="13"/>
      <c r="LA147" s="13"/>
      <c r="LB147" s="13"/>
      <c r="LC147" s="13"/>
      <c r="LD147" s="13"/>
      <c r="LE147" s="13"/>
      <c r="LF147" s="13"/>
      <c r="LG147" s="13"/>
      <c r="LH147" s="13"/>
      <c r="LI147" s="13"/>
      <c r="LJ147" s="13"/>
      <c r="LK147" s="13"/>
      <c r="LL147" s="13"/>
      <c r="LM147" s="13"/>
      <c r="LN147" s="13" t="s">
        <v>8884</v>
      </c>
      <c r="LO147" s="13"/>
      <c r="LP147" s="13"/>
      <c r="LQ147" s="13"/>
      <c r="LR147" s="13"/>
      <c r="LS147" s="13"/>
      <c r="LT147" s="13"/>
      <c r="LU147" s="13"/>
      <c r="LV147" s="13"/>
      <c r="LW147" s="13"/>
      <c r="LX147" s="13"/>
      <c r="LY147" s="13"/>
      <c r="LZ147" s="13" t="s">
        <v>2044</v>
      </c>
      <c r="MA147" s="13" t="s">
        <v>8885</v>
      </c>
      <c r="MB147" s="13" t="s">
        <v>8886</v>
      </c>
      <c r="MC147" s="13"/>
      <c r="MD147" s="13"/>
      <c r="ME147" s="13"/>
      <c r="MF147" s="13" t="s">
        <v>709</v>
      </c>
      <c r="MH147" s="13" t="s">
        <v>550</v>
      </c>
      <c r="MI147" s="13"/>
      <c r="MJ147" s="13"/>
      <c r="MK147" s="13"/>
      <c r="ML147" s="13"/>
      <c r="MM147" s="13"/>
      <c r="MN147" s="13" t="s">
        <v>710</v>
      </c>
      <c r="MO147" s="13"/>
      <c r="MP147" s="13"/>
      <c r="MQ147" s="13"/>
      <c r="MR147" s="11" t="s">
        <v>8887</v>
      </c>
      <c r="MS147" s="13"/>
      <c r="MT147" s="13"/>
      <c r="MU147" s="13"/>
      <c r="MV147" s="13"/>
      <c r="MW147" s="13"/>
      <c r="MX147" s="13"/>
      <c r="MY147" s="13" t="s">
        <v>1757</v>
      </c>
      <c r="MZ147" s="13" t="s">
        <v>839</v>
      </c>
      <c r="NA147" s="13" t="s">
        <v>7444</v>
      </c>
      <c r="NB147" s="13"/>
      <c r="NC147" s="13"/>
      <c r="ND147" s="13"/>
      <c r="NE147" s="13"/>
      <c r="NF147" s="13"/>
      <c r="NG147" s="13"/>
      <c r="NH147" s="13"/>
      <c r="NI147" s="13"/>
      <c r="NJ147" s="11" t="s">
        <v>8631</v>
      </c>
      <c r="NK147" s="13" t="s">
        <v>8888</v>
      </c>
      <c r="NL147" s="13"/>
      <c r="NM147" s="13"/>
      <c r="NN147" s="13"/>
      <c r="NO147" s="13"/>
      <c r="NP147" s="13" t="s">
        <v>408</v>
      </c>
      <c r="NQ147" s="13" t="s">
        <v>832</v>
      </c>
      <c r="NR147" s="13"/>
      <c r="NS147" s="13"/>
      <c r="NT147" s="13"/>
      <c r="NU147" s="13"/>
      <c r="NV147" s="13"/>
      <c r="NW147" s="13"/>
      <c r="NX147" s="13" t="s">
        <v>472</v>
      </c>
      <c r="NY147" s="13"/>
      <c r="NZ147" s="13" t="s">
        <v>429</v>
      </c>
      <c r="OA147" s="13"/>
      <c r="OB147" s="13"/>
      <c r="OC147" s="13"/>
      <c r="OD147" s="13"/>
      <c r="OE147" s="13"/>
      <c r="OF147" s="13"/>
      <c r="OG147" s="13"/>
      <c r="OH147" s="13"/>
      <c r="OJ147" s="13"/>
      <c r="OK147" s="13"/>
      <c r="OL147" s="13"/>
      <c r="OM147" s="13"/>
    </row>
    <row r="148" customFormat="false" ht="14.25" hidden="false" customHeight="true" outlineLevel="0" collapsed="false">
      <c r="A148" s="13" t="s">
        <v>8889</v>
      </c>
      <c r="B148" s="13" t="s">
        <v>360</v>
      </c>
      <c r="C148" s="13" t="s">
        <v>8890</v>
      </c>
      <c r="D148" s="13" t="s">
        <v>8891</v>
      </c>
      <c r="E148" s="13"/>
      <c r="F148" s="13" t="s">
        <v>1039</v>
      </c>
      <c r="G148" s="13"/>
      <c r="H148" s="13"/>
      <c r="I148" s="13"/>
      <c r="J148" s="13"/>
      <c r="K148" s="13"/>
      <c r="L148" s="13"/>
      <c r="M148" s="13"/>
      <c r="N148" s="13"/>
      <c r="O148" s="13"/>
      <c r="P148" s="13"/>
      <c r="R148" s="13" t="s">
        <v>1186</v>
      </c>
      <c r="S148" s="13"/>
      <c r="T148" s="13" t="s">
        <v>371</v>
      </c>
      <c r="U148" s="13" t="s">
        <v>919</v>
      </c>
      <c r="V148" s="13" t="s">
        <v>8892</v>
      </c>
      <c r="W148" s="11" t="s">
        <v>8893</v>
      </c>
      <c r="X148" s="13" t="s">
        <v>8894</v>
      </c>
      <c r="Y148" s="13"/>
      <c r="Z148" s="13" t="s">
        <v>409</v>
      </c>
      <c r="AA148" s="13"/>
      <c r="AB148" s="13"/>
      <c r="AC148" s="13" t="s">
        <v>8895</v>
      </c>
      <c r="AD148" s="13"/>
      <c r="AE148" s="11" t="s">
        <v>1827</v>
      </c>
      <c r="AF148" s="11" t="s">
        <v>8896</v>
      </c>
      <c r="AG148" s="11" t="s">
        <v>651</v>
      </c>
      <c r="AH148" s="13"/>
      <c r="AI148" s="13" t="s">
        <v>375</v>
      </c>
      <c r="AJ148" s="13" t="s">
        <v>376</v>
      </c>
      <c r="AK148" s="13" t="s">
        <v>437</v>
      </c>
      <c r="AL148" s="13" t="s">
        <v>932</v>
      </c>
      <c r="AM148" s="11" t="s">
        <v>8897</v>
      </c>
      <c r="AN148" s="11" t="s">
        <v>8898</v>
      </c>
      <c r="AO148" s="11" t="s">
        <v>8899</v>
      </c>
      <c r="AP148" s="13" t="s">
        <v>8900</v>
      </c>
      <c r="AQ148" s="13" t="s">
        <v>8901</v>
      </c>
      <c r="AR148" s="13"/>
      <c r="AS148" s="13" t="s">
        <v>8902</v>
      </c>
      <c r="AT148" s="11" t="s">
        <v>8903</v>
      </c>
      <c r="AU148" s="13" t="s">
        <v>8904</v>
      </c>
      <c r="AV148" s="13"/>
      <c r="AW148" s="13"/>
      <c r="AX148" s="13"/>
      <c r="AY148" s="13" t="s">
        <v>377</v>
      </c>
      <c r="AZ148" s="13" t="s">
        <v>656</v>
      </c>
      <c r="BA148" s="13" t="s">
        <v>8905</v>
      </c>
      <c r="BB148" s="13" t="s">
        <v>1044</v>
      </c>
      <c r="BD148" s="13"/>
      <c r="BE148" s="13"/>
      <c r="BF148" s="13"/>
      <c r="BG148" s="13" t="s">
        <v>8906</v>
      </c>
      <c r="BH148" s="11" t="s">
        <v>8907</v>
      </c>
      <c r="BI148" s="13"/>
      <c r="BJ148" s="13"/>
      <c r="BK148" s="13" t="s">
        <v>447</v>
      </c>
      <c r="BL148" s="13"/>
      <c r="BM148" s="13"/>
      <c r="BN148" s="13"/>
      <c r="BO148" s="13"/>
      <c r="BP148" s="13"/>
      <c r="BQ148" s="11" t="s">
        <v>8908</v>
      </c>
      <c r="BR148" s="13" t="s">
        <v>360</v>
      </c>
      <c r="BS148" s="13"/>
      <c r="BT148" s="13"/>
      <c r="BU148" s="13" t="s">
        <v>360</v>
      </c>
      <c r="BV148" s="13" t="s">
        <v>360</v>
      </c>
      <c r="BW148" s="13" t="s">
        <v>360</v>
      </c>
      <c r="BX148" s="13"/>
      <c r="BY148" s="13"/>
      <c r="BZ148" s="13" t="s">
        <v>1008</v>
      </c>
      <c r="CA148" s="13"/>
      <c r="CB148" s="13"/>
      <c r="CC148" s="13"/>
      <c r="CD148" s="13"/>
      <c r="CE148" s="13" t="s">
        <v>600</v>
      </c>
      <c r="CF148" s="13" t="s">
        <v>77</v>
      </c>
      <c r="CG148" s="11" t="s">
        <v>8909</v>
      </c>
      <c r="CH148" s="13" t="s">
        <v>8910</v>
      </c>
      <c r="CI148" s="13" t="s">
        <v>1985</v>
      </c>
      <c r="CJ148" s="13"/>
      <c r="CK148" s="13"/>
      <c r="CL148" s="13"/>
      <c r="CM148" s="13"/>
      <c r="CN148" s="13"/>
      <c r="CO148" s="13"/>
      <c r="CP148" s="13"/>
      <c r="CQ148" s="13"/>
      <c r="CR148" s="13"/>
      <c r="CS148" s="13" t="s">
        <v>516</v>
      </c>
      <c r="CT148" s="13"/>
      <c r="CU148" s="13"/>
      <c r="CV148" s="13"/>
      <c r="CW148" s="13"/>
      <c r="CY148" s="13"/>
      <c r="CZ148" s="13"/>
      <c r="DA148" s="13"/>
      <c r="DB148" s="13" t="s">
        <v>8911</v>
      </c>
      <c r="DC148" s="13" t="s">
        <v>8912</v>
      </c>
      <c r="DD148" s="13" t="s">
        <v>1837</v>
      </c>
      <c r="DE148" s="13" t="s">
        <v>8913</v>
      </c>
      <c r="DF148" s="13" t="s">
        <v>8914</v>
      </c>
      <c r="DG148" s="13" t="s">
        <v>8915</v>
      </c>
      <c r="DH148" s="13"/>
      <c r="DI148" s="13"/>
      <c r="DJ148" s="13"/>
      <c r="DK148" s="13"/>
      <c r="DL148" s="13"/>
      <c r="DM148" s="13"/>
      <c r="DN148" s="13"/>
      <c r="DO148" s="13"/>
      <c r="DP148" s="13"/>
      <c r="DQ148" s="13"/>
      <c r="DR148" s="13"/>
      <c r="DS148" s="13"/>
      <c r="DT148" s="13"/>
      <c r="DU148" s="13"/>
      <c r="DV148" s="13"/>
      <c r="DW148" s="13"/>
      <c r="DX148" s="13"/>
      <c r="DY148" s="13"/>
      <c r="DZ148" s="13"/>
      <c r="EA148" s="13"/>
      <c r="EB148" s="13"/>
      <c r="EC148" s="13"/>
      <c r="ED148" s="13"/>
      <c r="EE148" s="13" t="s">
        <v>8916</v>
      </c>
      <c r="EF148" s="13" t="s">
        <v>8917</v>
      </c>
      <c r="EG148" s="13" t="s">
        <v>8918</v>
      </c>
      <c r="EH148" s="13"/>
      <c r="EI148" s="13"/>
      <c r="EJ148" s="13"/>
      <c r="EK148" s="13"/>
      <c r="EL148" s="13"/>
      <c r="EM148" s="11" t="s">
        <v>1899</v>
      </c>
      <c r="EN148" s="13" t="s">
        <v>400</v>
      </c>
      <c r="EO148" s="13"/>
      <c r="EP148" s="13"/>
      <c r="EQ148" s="13"/>
      <c r="ER148" s="13"/>
      <c r="ES148" s="11" t="s">
        <v>8919</v>
      </c>
      <c r="ET148" s="13"/>
      <c r="EU148" s="13"/>
      <c r="EV148" s="13"/>
      <c r="EW148" s="13"/>
      <c r="EX148" s="13" t="s">
        <v>8920</v>
      </c>
      <c r="EY148" s="11" t="s">
        <v>8921</v>
      </c>
      <c r="EZ148" s="13" t="s">
        <v>8922</v>
      </c>
      <c r="FA148" s="13"/>
      <c r="FB148" s="13"/>
      <c r="FC148" s="13"/>
      <c r="FD148" s="13"/>
      <c r="FE148" s="13"/>
      <c r="FF148" s="11" t="s">
        <v>8923</v>
      </c>
      <c r="FG148" s="13"/>
      <c r="FH148" s="13" t="s">
        <v>403</v>
      </c>
      <c r="FJ148" s="13" t="s">
        <v>8924</v>
      </c>
      <c r="FK148" s="13"/>
      <c r="FL148" s="13"/>
      <c r="FM148" s="13" t="s">
        <v>8925</v>
      </c>
      <c r="FN148" s="13"/>
      <c r="FO148" s="13"/>
      <c r="FP148" s="13"/>
      <c r="FQ148" s="13"/>
      <c r="FR148" s="13"/>
      <c r="FS148" s="13"/>
      <c r="FT148" s="13" t="s">
        <v>8926</v>
      </c>
      <c r="FU148" s="13"/>
      <c r="FV148" s="13"/>
      <c r="FW148" s="13"/>
      <c r="FX148" s="11" t="s">
        <v>8927</v>
      </c>
      <c r="FY148" s="13"/>
      <c r="FZ148" s="13" t="s">
        <v>8928</v>
      </c>
      <c r="GA148" s="13" t="s">
        <v>614</v>
      </c>
      <c r="GB148" s="13"/>
      <c r="GC148" s="13" t="s">
        <v>4160</v>
      </c>
      <c r="GD148" s="13"/>
      <c r="GE148" s="13"/>
      <c r="GF148" s="13"/>
      <c r="GG148" s="13"/>
      <c r="GH148" s="13" t="s">
        <v>8929</v>
      </c>
      <c r="GI148" s="13"/>
      <c r="GJ148" s="13"/>
      <c r="GK148" s="13" t="s">
        <v>8930</v>
      </c>
      <c r="GL148" s="13" t="s">
        <v>407</v>
      </c>
      <c r="GM148" s="13"/>
      <c r="GN148" s="13"/>
      <c r="GO148" s="13" t="s">
        <v>106</v>
      </c>
      <c r="GP148" s="13" t="s">
        <v>408</v>
      </c>
      <c r="GQ148" s="13"/>
      <c r="GR148" s="13"/>
      <c r="GS148" s="13"/>
      <c r="GT148" s="13"/>
      <c r="GU148" s="13"/>
      <c r="GV148" s="13"/>
      <c r="GW148" s="13"/>
      <c r="GX148" s="13"/>
      <c r="GY148" s="13"/>
      <c r="GZ148" s="13"/>
      <c r="HA148" s="13" t="s">
        <v>77</v>
      </c>
      <c r="HB148" s="13"/>
      <c r="HC148" s="13"/>
      <c r="HD148" s="13"/>
      <c r="HE148" s="13"/>
      <c r="HF148" s="13"/>
      <c r="HG148" s="13"/>
      <c r="HH148" s="13"/>
      <c r="HI148" s="13"/>
      <c r="HJ148" s="13"/>
      <c r="HK148" s="13"/>
      <c r="HL148" s="13"/>
      <c r="HM148" s="13"/>
      <c r="HN148" s="13"/>
      <c r="HO148" s="13"/>
      <c r="HP148" s="13"/>
      <c r="HQ148" s="13"/>
      <c r="HS148" s="13"/>
      <c r="HT148" s="13"/>
      <c r="HU148" s="13"/>
      <c r="HV148" s="13"/>
      <c r="HW148" s="13" t="s">
        <v>412</v>
      </c>
      <c r="HX148" s="13"/>
      <c r="HY148" s="13"/>
      <c r="HZ148" s="13"/>
      <c r="IA148" s="13"/>
      <c r="IB148" s="13"/>
      <c r="IC148" s="13"/>
      <c r="ID148" s="13"/>
      <c r="IE148" s="13"/>
      <c r="IF148" s="13"/>
      <c r="IG148" s="13" t="s">
        <v>623</v>
      </c>
      <c r="IH148" s="13"/>
      <c r="II148" s="13"/>
      <c r="IJ148" s="13"/>
      <c r="IK148" s="11" t="s">
        <v>8931</v>
      </c>
      <c r="IL148" s="13" t="s">
        <v>6045</v>
      </c>
      <c r="IM148" s="13"/>
      <c r="IN148" s="13"/>
      <c r="IO148" s="13" t="s">
        <v>79</v>
      </c>
      <c r="IP148" s="13"/>
      <c r="IQ148" s="13" t="s">
        <v>640</v>
      </c>
      <c r="IR148" s="13"/>
      <c r="IS148" s="13"/>
      <c r="IT148" s="13"/>
      <c r="IU148" s="13"/>
      <c r="IV148" s="13"/>
      <c r="IW148" s="13"/>
      <c r="IX148" s="13"/>
      <c r="IY148" s="13"/>
      <c r="IZ148" s="13"/>
      <c r="JA148" s="13"/>
      <c r="JB148" s="13"/>
      <c r="JC148" s="13"/>
      <c r="JD148" s="13"/>
      <c r="JE148" s="13"/>
      <c r="JF148" s="13"/>
      <c r="JG148" s="13"/>
      <c r="JH148" s="13"/>
      <c r="JI148" s="13"/>
      <c r="JJ148" s="13"/>
      <c r="JK148" s="13"/>
      <c r="JL148" s="13"/>
      <c r="JM148" s="13"/>
      <c r="JN148" s="13"/>
      <c r="JO148" s="13"/>
      <c r="JP148" s="13"/>
      <c r="JQ148" s="13"/>
      <c r="JR148" s="13"/>
      <c r="JS148" s="13"/>
      <c r="JT148" s="13"/>
      <c r="JU148" s="13"/>
      <c r="JV148" s="13"/>
      <c r="JW148" s="13"/>
      <c r="JX148" s="13"/>
      <c r="JY148" s="13" t="s">
        <v>534</v>
      </c>
      <c r="JZ148" s="13" t="s">
        <v>78</v>
      </c>
      <c r="KA148" s="13"/>
      <c r="KB148" s="13"/>
      <c r="KC148" s="13"/>
      <c r="KD148" s="13"/>
      <c r="KE148" s="13"/>
      <c r="KF148" s="13"/>
      <c r="KG148" s="13"/>
      <c r="KH148" s="13"/>
      <c r="KI148" s="13"/>
      <c r="KJ148" s="13"/>
      <c r="KK148" s="13"/>
      <c r="KL148" s="13" t="s">
        <v>8932</v>
      </c>
      <c r="KM148" s="13"/>
      <c r="KN148" s="13"/>
      <c r="KO148" s="13"/>
      <c r="KP148" s="13"/>
      <c r="KQ148" s="13"/>
      <c r="KR148" s="13"/>
      <c r="KS148" s="13"/>
      <c r="KT148" s="13"/>
      <c r="KU148" s="13"/>
      <c r="KV148" s="13" t="s">
        <v>8933</v>
      </c>
      <c r="KW148" s="13"/>
      <c r="KX148" s="13" t="s">
        <v>5692</v>
      </c>
      <c r="KY148" s="13"/>
      <c r="KZ148" s="13"/>
      <c r="LA148" s="13"/>
      <c r="LB148" s="13"/>
      <c r="LC148" s="13"/>
      <c r="LD148" s="13"/>
      <c r="LE148" s="13"/>
      <c r="LF148" s="13"/>
      <c r="LG148" s="13"/>
      <c r="LH148" s="13"/>
      <c r="LI148" s="13"/>
      <c r="LJ148" s="13" t="s">
        <v>8934</v>
      </c>
      <c r="LK148" s="13"/>
      <c r="LL148" s="13"/>
      <c r="LM148" s="13"/>
      <c r="LN148" s="13"/>
      <c r="LO148" s="13"/>
      <c r="LP148" s="13"/>
      <c r="LQ148" s="13"/>
      <c r="LR148" s="13"/>
      <c r="LS148" s="13"/>
      <c r="LT148" s="13"/>
      <c r="LU148" s="13"/>
      <c r="LV148" s="13"/>
      <c r="LW148" s="13"/>
      <c r="LX148" s="13"/>
      <c r="LY148" s="13"/>
      <c r="LZ148" s="13" t="s">
        <v>879</v>
      </c>
      <c r="MA148" s="13"/>
      <c r="MB148" s="13" t="s">
        <v>8935</v>
      </c>
      <c r="MC148" s="13" t="s">
        <v>8936</v>
      </c>
      <c r="MD148" s="13"/>
      <c r="ME148" s="13"/>
      <c r="MF148" s="13" t="s">
        <v>917</v>
      </c>
      <c r="MH148" s="13"/>
      <c r="MI148" s="13"/>
      <c r="MJ148" s="13"/>
      <c r="MK148" s="13"/>
      <c r="ML148" s="13"/>
      <c r="MM148" s="13"/>
      <c r="MN148" s="13" t="s">
        <v>710</v>
      </c>
      <c r="MO148" s="13"/>
      <c r="MP148" s="13"/>
      <c r="MQ148" s="13"/>
      <c r="MR148" s="13" t="s">
        <v>466</v>
      </c>
      <c r="MS148" s="13"/>
      <c r="MT148" s="13" t="s">
        <v>710</v>
      </c>
      <c r="MU148" s="13"/>
      <c r="MV148" s="13"/>
      <c r="MW148" s="13"/>
      <c r="MX148" s="13"/>
      <c r="MY148" s="13"/>
      <c r="MZ148" s="13"/>
      <c r="NA148" s="13"/>
      <c r="NB148" s="13"/>
      <c r="NC148" s="13"/>
      <c r="ND148" s="13"/>
      <c r="NE148" s="13"/>
      <c r="NF148" s="13"/>
      <c r="NG148" s="13"/>
      <c r="NH148" s="13"/>
      <c r="NI148" s="13"/>
      <c r="NJ148" s="13" t="s">
        <v>407</v>
      </c>
      <c r="NK148" s="13"/>
      <c r="NL148" s="13"/>
      <c r="NM148" s="13"/>
      <c r="NN148" s="13"/>
      <c r="NO148" s="13"/>
      <c r="NP148" s="13" t="s">
        <v>408</v>
      </c>
      <c r="NQ148" s="13"/>
      <c r="NR148" s="13"/>
      <c r="NS148" s="13"/>
      <c r="NT148" s="13"/>
      <c r="NU148" s="13"/>
      <c r="NV148" s="13"/>
      <c r="NW148" s="13"/>
      <c r="NX148" s="13" t="s">
        <v>472</v>
      </c>
      <c r="NY148" s="13" t="s">
        <v>6372</v>
      </c>
      <c r="NZ148" s="13" t="s">
        <v>713</v>
      </c>
      <c r="OA148" s="13"/>
      <c r="OB148" s="13"/>
      <c r="OC148" s="13"/>
      <c r="OD148" s="13"/>
      <c r="OE148" s="13"/>
      <c r="OF148" s="13"/>
      <c r="OG148" s="13"/>
      <c r="OH148" s="13"/>
      <c r="OJ148" s="13"/>
      <c r="OK148" s="13"/>
      <c r="OL148" s="13"/>
      <c r="OM148" s="13"/>
    </row>
    <row r="149" customFormat="false" ht="14.25" hidden="false" customHeight="true" outlineLevel="0" collapsed="false">
      <c r="A149" s="13" t="s">
        <v>5109</v>
      </c>
      <c r="B149" s="13" t="s">
        <v>360</v>
      </c>
      <c r="C149" s="13" t="s">
        <v>8937</v>
      </c>
      <c r="D149" s="11" t="s">
        <v>8938</v>
      </c>
      <c r="E149" s="13" t="s">
        <v>8939</v>
      </c>
      <c r="F149" s="13" t="s">
        <v>360</v>
      </c>
      <c r="G149" s="13"/>
      <c r="H149" s="13"/>
      <c r="I149" s="13"/>
      <c r="J149" s="13"/>
      <c r="K149" s="13"/>
      <c r="L149" s="13"/>
      <c r="M149" s="13"/>
      <c r="N149" s="13"/>
      <c r="O149" s="13"/>
      <c r="P149" s="13"/>
      <c r="R149" s="13" t="s">
        <v>370</v>
      </c>
      <c r="S149" s="13"/>
      <c r="T149" s="13" t="s">
        <v>371</v>
      </c>
      <c r="U149" s="13"/>
      <c r="V149" s="13"/>
      <c r="W149" s="13"/>
      <c r="X149" s="13"/>
      <c r="Y149" s="13"/>
      <c r="Z149" s="13" t="s">
        <v>897</v>
      </c>
      <c r="AA149" s="13"/>
      <c r="AB149" s="13"/>
      <c r="AC149" s="13"/>
      <c r="AD149" s="13"/>
      <c r="AE149" s="11" t="s">
        <v>372</v>
      </c>
      <c r="AF149" s="11" t="s">
        <v>8940</v>
      </c>
      <c r="AG149" s="11" t="s">
        <v>8941</v>
      </c>
      <c r="AH149" s="13"/>
      <c r="AI149" s="11" t="s">
        <v>8942</v>
      </c>
      <c r="AJ149" s="11" t="s">
        <v>8943</v>
      </c>
      <c r="AK149" s="13" t="s">
        <v>437</v>
      </c>
      <c r="AL149" s="13" t="s">
        <v>932</v>
      </c>
      <c r="AM149" s="11" t="s">
        <v>8944</v>
      </c>
      <c r="AN149" s="13" t="s">
        <v>8945</v>
      </c>
      <c r="AO149" s="11" t="s">
        <v>8946</v>
      </c>
      <c r="AP149" s="13" t="s">
        <v>7019</v>
      </c>
      <c r="AQ149" s="13" t="s">
        <v>8947</v>
      </c>
      <c r="AR149" s="13"/>
      <c r="AS149" s="13" t="s">
        <v>8948</v>
      </c>
      <c r="AT149" s="11" t="s">
        <v>8949</v>
      </c>
      <c r="AU149" s="11" t="s">
        <v>8950</v>
      </c>
      <c r="AV149" s="13"/>
      <c r="AW149" s="13" t="s">
        <v>4354</v>
      </c>
      <c r="AX149" s="13" t="s">
        <v>8951</v>
      </c>
      <c r="AY149" s="13" t="s">
        <v>437</v>
      </c>
      <c r="AZ149" s="13" t="s">
        <v>1526</v>
      </c>
      <c r="BA149" s="13" t="s">
        <v>8952</v>
      </c>
      <c r="BB149" s="13" t="s">
        <v>1044</v>
      </c>
      <c r="BD149" s="13"/>
      <c r="BE149" s="13"/>
      <c r="BF149" s="13"/>
      <c r="BG149" s="13" t="s">
        <v>8953</v>
      </c>
      <c r="BH149" s="11" t="s">
        <v>8954</v>
      </c>
      <c r="BI149" s="13"/>
      <c r="BJ149" s="13"/>
      <c r="BK149" s="13" t="s">
        <v>388</v>
      </c>
      <c r="BL149" s="13"/>
      <c r="BM149" s="13"/>
      <c r="BN149" s="13"/>
      <c r="BO149" s="13"/>
      <c r="BP149" s="13"/>
      <c r="BQ149" s="13" t="s">
        <v>360</v>
      </c>
      <c r="BR149" s="13" t="s">
        <v>360</v>
      </c>
      <c r="BS149" s="13"/>
      <c r="BT149" s="13"/>
      <c r="BU149" s="13" t="s">
        <v>8955</v>
      </c>
      <c r="BV149" s="13" t="s">
        <v>360</v>
      </c>
      <c r="BW149" s="13" t="s">
        <v>360</v>
      </c>
      <c r="BX149" s="13"/>
      <c r="BY149" s="13"/>
      <c r="BZ149" s="13"/>
      <c r="CA149" s="13"/>
      <c r="CB149" s="13"/>
      <c r="CC149" s="13"/>
      <c r="CD149" s="13" t="s">
        <v>472</v>
      </c>
      <c r="CE149" s="13"/>
      <c r="CF149" s="13" t="s">
        <v>941</v>
      </c>
      <c r="CG149" s="13" t="s">
        <v>5527</v>
      </c>
      <c r="CH149" s="13"/>
      <c r="CI149" s="13"/>
      <c r="CJ149" s="13"/>
      <c r="CK149" s="13"/>
      <c r="CL149" s="13"/>
      <c r="CM149" s="13"/>
      <c r="CN149" s="13"/>
      <c r="CO149" s="13"/>
      <c r="CP149" s="13"/>
      <c r="CQ149" s="13"/>
      <c r="CR149" s="13"/>
      <c r="CS149" s="13"/>
      <c r="CT149" s="13"/>
      <c r="CU149" s="13"/>
      <c r="CV149" s="13"/>
      <c r="CW149" s="13"/>
      <c r="CY149" s="13"/>
      <c r="CZ149" s="13"/>
      <c r="DA149" s="13"/>
      <c r="DB149" s="13" t="s">
        <v>8956</v>
      </c>
      <c r="DC149" s="13" t="s">
        <v>8957</v>
      </c>
      <c r="DD149" s="13" t="s">
        <v>8953</v>
      </c>
      <c r="DE149" s="13"/>
      <c r="DF149" s="13"/>
      <c r="DG149" s="13"/>
      <c r="DH149" s="13"/>
      <c r="DI149" s="13"/>
      <c r="DJ149" s="13"/>
      <c r="DK149" s="13"/>
      <c r="DL149" s="13"/>
      <c r="DM149" s="13"/>
      <c r="DN149" s="13"/>
      <c r="DO149" s="13"/>
      <c r="DP149" s="13"/>
      <c r="DQ149" s="13"/>
      <c r="DR149" s="13"/>
      <c r="DS149" s="13"/>
      <c r="DT149" s="13"/>
      <c r="DU149" s="13"/>
      <c r="DV149" s="13"/>
      <c r="DW149" s="13"/>
      <c r="DX149" s="13"/>
      <c r="DY149" s="13"/>
      <c r="DZ149" s="13"/>
      <c r="EA149" s="13"/>
      <c r="EB149" s="13" t="s">
        <v>6070</v>
      </c>
      <c r="EC149" s="13"/>
      <c r="ED149" s="13"/>
      <c r="EE149" s="13"/>
      <c r="EF149" s="13"/>
      <c r="EG149" s="13"/>
      <c r="EH149" s="13"/>
      <c r="EI149" s="13"/>
      <c r="EJ149" s="13"/>
      <c r="EK149" s="13"/>
      <c r="EL149" s="12" t="s">
        <v>1730</v>
      </c>
      <c r="EM149" s="11" t="s">
        <v>8958</v>
      </c>
      <c r="EN149" s="11" t="s">
        <v>8959</v>
      </c>
      <c r="EO149" s="13" t="s">
        <v>8960</v>
      </c>
      <c r="EP149" s="13"/>
      <c r="EQ149" s="13"/>
      <c r="ER149" s="13"/>
      <c r="ES149" s="11" t="s">
        <v>8961</v>
      </c>
      <c r="ET149" s="13"/>
      <c r="EU149" s="13"/>
      <c r="EV149" s="13"/>
      <c r="EW149" s="13" t="s">
        <v>807</v>
      </c>
      <c r="EX149" s="13"/>
      <c r="EY149" s="13"/>
      <c r="EZ149" s="13"/>
      <c r="FA149" s="13"/>
      <c r="FB149" s="13"/>
      <c r="FC149" s="13"/>
      <c r="FD149" s="13"/>
      <c r="FE149" s="13"/>
      <c r="FF149" s="11" t="s">
        <v>8962</v>
      </c>
      <c r="FG149" s="13"/>
      <c r="FH149" s="13" t="s">
        <v>403</v>
      </c>
      <c r="FJ149" s="13" t="s">
        <v>8519</v>
      </c>
      <c r="FK149" s="13" t="s">
        <v>532</v>
      </c>
      <c r="FL149" s="13"/>
      <c r="FM149" s="13"/>
      <c r="FN149" s="13"/>
      <c r="FO149" s="13"/>
      <c r="FP149" s="11" t="s">
        <v>8963</v>
      </c>
      <c r="FQ149" s="13"/>
      <c r="FR149" s="13"/>
      <c r="FS149" s="13"/>
      <c r="FT149" s="13"/>
      <c r="FU149" s="13"/>
      <c r="FV149" s="13"/>
      <c r="FW149" s="13"/>
      <c r="FX149" s="11" t="s">
        <v>8964</v>
      </c>
      <c r="FY149" s="13"/>
      <c r="FZ149" s="13"/>
      <c r="GA149" s="13" t="s">
        <v>407</v>
      </c>
      <c r="GB149" s="11" t="s">
        <v>8965</v>
      </c>
      <c r="GC149" s="13" t="s">
        <v>8966</v>
      </c>
      <c r="GD149" s="13"/>
      <c r="GE149" s="13"/>
      <c r="GF149" s="13"/>
      <c r="GG149" s="13"/>
      <c r="GH149" s="13" t="s">
        <v>8967</v>
      </c>
      <c r="GI149" s="13"/>
      <c r="GJ149" s="13"/>
      <c r="GK149" s="13"/>
      <c r="GL149" s="13" t="s">
        <v>407</v>
      </c>
      <c r="GM149" s="13"/>
      <c r="GN149" s="13"/>
      <c r="GO149" s="13"/>
      <c r="GP149" s="13" t="s">
        <v>408</v>
      </c>
      <c r="GQ149" s="13"/>
      <c r="GR149" s="13"/>
      <c r="GS149" s="13"/>
      <c r="GT149" s="13"/>
      <c r="GU149" s="13"/>
      <c r="GV149" s="13"/>
      <c r="GW149" s="13"/>
      <c r="GX149" s="13"/>
      <c r="GY149" s="13"/>
      <c r="GZ149" s="13" t="s">
        <v>409</v>
      </c>
      <c r="HA149" s="13"/>
      <c r="HB149" s="13"/>
      <c r="HC149" s="13"/>
      <c r="HD149" s="13"/>
      <c r="HE149" s="13"/>
      <c r="HF149" s="13"/>
      <c r="HG149" s="13"/>
      <c r="HH149" s="13"/>
      <c r="HI149" s="13"/>
      <c r="HJ149" s="13"/>
      <c r="HK149" s="13"/>
      <c r="HL149" s="13"/>
      <c r="HM149" s="13"/>
      <c r="HN149" s="13"/>
      <c r="HO149" s="13"/>
      <c r="HP149" s="13"/>
      <c r="HQ149" s="13"/>
      <c r="HS149" s="13"/>
      <c r="HT149" s="13"/>
      <c r="HU149" s="13"/>
      <c r="HV149" s="13"/>
      <c r="HW149" s="13" t="s">
        <v>412</v>
      </c>
      <c r="HX149" s="13"/>
      <c r="HY149" s="13"/>
      <c r="HZ149" s="13"/>
      <c r="IA149" s="13"/>
      <c r="IB149" s="13"/>
      <c r="IC149" s="13"/>
      <c r="ID149" s="13"/>
      <c r="IE149" s="13"/>
      <c r="IF149" s="13"/>
      <c r="IG149" s="13" t="s">
        <v>623</v>
      </c>
      <c r="IH149" s="13"/>
      <c r="II149" s="13"/>
      <c r="IJ149" s="13"/>
      <c r="IK149" s="13"/>
      <c r="IL149" s="13"/>
      <c r="IM149" s="13"/>
      <c r="IN149" s="13"/>
      <c r="IO149" s="13" t="s">
        <v>79</v>
      </c>
      <c r="IP149" s="13"/>
      <c r="IQ149" s="13"/>
      <c r="IR149" s="13"/>
      <c r="IS149" s="13"/>
      <c r="IT149" s="13"/>
      <c r="IU149" s="13"/>
      <c r="IV149" s="13"/>
      <c r="IW149" s="13"/>
      <c r="IX149" s="13"/>
      <c r="IY149" s="13"/>
      <c r="IZ149" s="13"/>
      <c r="JA149" s="13"/>
      <c r="JB149" s="13"/>
      <c r="JC149" s="13"/>
      <c r="JD149" s="13"/>
      <c r="JE149" s="13"/>
      <c r="JF149" s="13"/>
      <c r="JG149" s="13"/>
      <c r="JH149" s="13"/>
      <c r="JI149" s="13"/>
      <c r="JJ149" s="13"/>
      <c r="JK149" s="13"/>
      <c r="JL149" s="13"/>
      <c r="JM149" s="13"/>
      <c r="JN149" s="13"/>
      <c r="JO149" s="13"/>
      <c r="JP149" s="13"/>
      <c r="JQ149" s="13"/>
      <c r="JR149" s="13"/>
      <c r="JS149" s="13"/>
      <c r="JT149" s="13"/>
      <c r="JU149" s="13"/>
      <c r="JV149" s="13"/>
      <c r="JW149" s="13"/>
      <c r="JX149" s="13"/>
      <c r="JY149" s="13"/>
      <c r="JZ149" s="11" t="s">
        <v>8968</v>
      </c>
      <c r="KA149" s="13"/>
      <c r="KB149" s="13"/>
      <c r="KC149" s="13"/>
      <c r="KD149" s="13"/>
      <c r="KE149" s="13"/>
      <c r="KF149" s="13"/>
      <c r="KG149" s="13"/>
      <c r="KH149" s="13"/>
      <c r="KI149" s="13"/>
      <c r="KJ149" s="13"/>
      <c r="KK149" s="13"/>
      <c r="KL149" s="13"/>
      <c r="KM149" s="13"/>
      <c r="KN149" s="13"/>
      <c r="KO149" s="13"/>
      <c r="KP149" s="13" t="s">
        <v>8969</v>
      </c>
      <c r="KQ149" s="13"/>
      <c r="KR149" s="13"/>
      <c r="KS149" s="13"/>
      <c r="KT149" s="13"/>
      <c r="KU149" s="13"/>
      <c r="KV149" s="13"/>
      <c r="KW149" s="13"/>
      <c r="KX149" s="13"/>
      <c r="KY149" s="13"/>
      <c r="KZ149" s="13"/>
      <c r="LA149" s="13"/>
      <c r="LB149" s="13"/>
      <c r="LC149" s="13"/>
      <c r="LD149" s="13"/>
      <c r="LE149" s="13"/>
      <c r="LF149" s="13"/>
      <c r="LG149" s="13"/>
      <c r="LH149" s="13"/>
      <c r="LI149" s="13"/>
      <c r="LJ149" s="13"/>
      <c r="LK149" s="13"/>
      <c r="LL149" s="13"/>
      <c r="LM149" s="13"/>
      <c r="LN149" s="13" t="s">
        <v>8970</v>
      </c>
      <c r="LO149" s="13"/>
      <c r="LP149" s="13"/>
      <c r="LQ149" s="13"/>
      <c r="LR149" s="13"/>
      <c r="LS149" s="13"/>
      <c r="LT149" s="13"/>
      <c r="LU149" s="13"/>
      <c r="LV149" s="13"/>
      <c r="LW149" s="13"/>
      <c r="LX149" s="13"/>
      <c r="LY149" s="13"/>
      <c r="LZ149" s="13" t="s">
        <v>8971</v>
      </c>
      <c r="MA149" s="13" t="s">
        <v>8972</v>
      </c>
      <c r="MB149" s="13"/>
      <c r="MC149" s="13" t="s">
        <v>8973</v>
      </c>
      <c r="MD149" s="13"/>
      <c r="ME149" s="13"/>
      <c r="MF149" s="13" t="s">
        <v>8974</v>
      </c>
      <c r="MH149" s="11" t="s">
        <v>8975</v>
      </c>
      <c r="MI149" s="13"/>
      <c r="MJ149" s="13"/>
      <c r="MK149" s="13"/>
      <c r="ML149" s="13"/>
      <c r="MM149" s="13"/>
      <c r="MN149" s="13" t="s">
        <v>8976</v>
      </c>
      <c r="MO149" s="13" t="s">
        <v>8977</v>
      </c>
      <c r="MP149" s="13"/>
      <c r="MQ149" s="13"/>
      <c r="MR149" s="13" t="s">
        <v>507</v>
      </c>
      <c r="MS149" s="13"/>
      <c r="MT149" s="11" t="s">
        <v>8978</v>
      </c>
      <c r="MU149" s="13" t="s">
        <v>8979</v>
      </c>
      <c r="MV149" s="13"/>
      <c r="MW149" s="13"/>
      <c r="MX149" s="13" t="s">
        <v>611</v>
      </c>
      <c r="MY149" s="13" t="s">
        <v>8980</v>
      </c>
      <c r="MZ149" s="13"/>
      <c r="NA149" s="13"/>
      <c r="NB149" s="13"/>
      <c r="NC149" s="13"/>
      <c r="ND149" s="13"/>
      <c r="NE149" s="13"/>
      <c r="NF149" s="13"/>
      <c r="NG149" s="13"/>
      <c r="NH149" s="13"/>
      <c r="NI149" s="13"/>
      <c r="NJ149" s="11" t="s">
        <v>8981</v>
      </c>
      <c r="NK149" s="13" t="s">
        <v>807</v>
      </c>
      <c r="NL149" s="13"/>
      <c r="NM149" s="13"/>
      <c r="NN149" s="13"/>
      <c r="NO149" s="13"/>
      <c r="NP149" s="13" t="s">
        <v>408</v>
      </c>
      <c r="NQ149" s="13"/>
      <c r="NR149" s="13"/>
      <c r="NS149" s="13"/>
      <c r="NT149" s="13"/>
      <c r="NU149" s="13"/>
      <c r="NV149" s="13"/>
      <c r="NW149" s="13"/>
      <c r="NX149" s="13" t="s">
        <v>472</v>
      </c>
      <c r="NY149" s="11" t="s">
        <v>3389</v>
      </c>
      <c r="NZ149" s="13" t="s">
        <v>1247</v>
      </c>
      <c r="OA149" s="13"/>
      <c r="OB149" s="13"/>
      <c r="OC149" s="13"/>
      <c r="OD149" s="13"/>
      <c r="OE149" s="13"/>
      <c r="OF149" s="13"/>
      <c r="OG149" s="13"/>
      <c r="OH149" s="13"/>
      <c r="OJ149" s="13"/>
      <c r="OK149" s="13"/>
      <c r="OL149" s="13"/>
      <c r="OM149" s="13"/>
    </row>
    <row r="150" customFormat="false" ht="14.25" hidden="false" customHeight="true" outlineLevel="0" collapsed="false">
      <c r="A150" s="13" t="s">
        <v>76</v>
      </c>
      <c r="B150" s="13" t="s">
        <v>360</v>
      </c>
      <c r="C150" s="13" t="s">
        <v>8982</v>
      </c>
      <c r="D150" s="11" t="s">
        <v>8983</v>
      </c>
      <c r="E150" s="13" t="s">
        <v>8984</v>
      </c>
      <c r="F150" s="13" t="s">
        <v>8985</v>
      </c>
      <c r="G150" s="13" t="s">
        <v>8986</v>
      </c>
      <c r="H150" s="13" t="s">
        <v>8987</v>
      </c>
      <c r="I150" s="13" t="s">
        <v>8988</v>
      </c>
      <c r="J150" s="13" t="s">
        <v>8989</v>
      </c>
      <c r="K150" s="13"/>
      <c r="L150" s="13"/>
      <c r="M150" s="13"/>
      <c r="N150" s="13"/>
      <c r="O150" s="13"/>
      <c r="P150" s="13"/>
      <c r="R150" s="13" t="s">
        <v>370</v>
      </c>
      <c r="S150" s="13"/>
      <c r="T150" s="13" t="s">
        <v>371</v>
      </c>
      <c r="U150" s="13"/>
      <c r="V150" s="13"/>
      <c r="W150" s="13"/>
      <c r="X150" s="13"/>
      <c r="Y150" s="13"/>
      <c r="Z150" s="13"/>
      <c r="AA150" s="13"/>
      <c r="AB150" s="13"/>
      <c r="AC150" s="13"/>
      <c r="AD150" s="13"/>
      <c r="AE150" s="11" t="s">
        <v>372</v>
      </c>
      <c r="AF150" s="11" t="s">
        <v>8990</v>
      </c>
      <c r="AG150" s="11" t="s">
        <v>6677</v>
      </c>
      <c r="AH150" s="13" t="s">
        <v>8991</v>
      </c>
      <c r="AI150" s="13" t="s">
        <v>375</v>
      </c>
      <c r="AJ150" s="13" t="s">
        <v>376</v>
      </c>
      <c r="AK150" s="13" t="s">
        <v>377</v>
      </c>
      <c r="AL150" s="13" t="s">
        <v>8992</v>
      </c>
      <c r="AM150" s="11" t="s">
        <v>8993</v>
      </c>
      <c r="AN150" s="11" t="s">
        <v>8994</v>
      </c>
      <c r="AO150" s="11" t="s">
        <v>8995</v>
      </c>
      <c r="AP150" s="11" t="s">
        <v>8996</v>
      </c>
      <c r="AQ150" s="13" t="s">
        <v>8997</v>
      </c>
      <c r="AR150" s="13"/>
      <c r="AS150" s="13" t="s">
        <v>8998</v>
      </c>
      <c r="AT150" s="11" t="s">
        <v>8999</v>
      </c>
      <c r="AU150" s="11" t="s">
        <v>845</v>
      </c>
      <c r="AV150" s="13"/>
      <c r="AW150" s="13" t="s">
        <v>375</v>
      </c>
      <c r="AX150" s="13"/>
      <c r="AY150" s="13" t="s">
        <v>437</v>
      </c>
      <c r="AZ150" s="13" t="s">
        <v>7001</v>
      </c>
      <c r="BA150" s="13" t="s">
        <v>9000</v>
      </c>
      <c r="BB150" s="13" t="s">
        <v>3075</v>
      </c>
      <c r="BD150" s="13"/>
      <c r="BE150" s="13"/>
      <c r="BF150" s="13"/>
      <c r="BG150" s="13" t="s">
        <v>395</v>
      </c>
      <c r="BH150" s="11" t="s">
        <v>9001</v>
      </c>
      <c r="BI150" s="13"/>
      <c r="BJ150" s="13" t="s">
        <v>853</v>
      </c>
      <c r="BK150" s="13" t="s">
        <v>1212</v>
      </c>
      <c r="BL150" s="13"/>
      <c r="BM150" s="13"/>
      <c r="BN150" s="13"/>
      <c r="BO150" s="13" t="s">
        <v>472</v>
      </c>
      <c r="BP150" s="13"/>
      <c r="BQ150" s="13" t="s">
        <v>360</v>
      </c>
      <c r="BR150" s="13" t="s">
        <v>360</v>
      </c>
      <c r="BS150" s="13"/>
      <c r="BT150" s="13"/>
      <c r="BU150" s="13" t="s">
        <v>360</v>
      </c>
      <c r="BV150" s="13" t="s">
        <v>360</v>
      </c>
      <c r="BW150" s="13" t="s">
        <v>360</v>
      </c>
      <c r="BX150" s="13"/>
      <c r="BY150" s="13"/>
      <c r="BZ150" s="13"/>
      <c r="CA150" s="13"/>
      <c r="CB150" s="13"/>
      <c r="CC150" s="13"/>
      <c r="CD150" s="13"/>
      <c r="CE150" s="13"/>
      <c r="CF150" s="13" t="s">
        <v>9002</v>
      </c>
      <c r="CG150" s="13" t="s">
        <v>1019</v>
      </c>
      <c r="CH150" s="13" t="s">
        <v>391</v>
      </c>
      <c r="CI150" s="13" t="s">
        <v>9003</v>
      </c>
      <c r="CJ150" s="11" t="s">
        <v>9004</v>
      </c>
      <c r="CK150" s="13"/>
      <c r="CL150" s="13"/>
      <c r="CM150" s="13"/>
      <c r="CN150" s="13"/>
      <c r="CO150" s="13"/>
      <c r="CP150" s="13"/>
      <c r="CQ150" s="13"/>
      <c r="CR150" s="13"/>
      <c r="CS150" s="12" t="s">
        <v>9005</v>
      </c>
      <c r="CT150" s="13"/>
      <c r="CU150" s="13"/>
      <c r="CV150" s="13"/>
      <c r="CW150" s="13"/>
      <c r="CY150" s="13"/>
      <c r="CZ150" s="13"/>
      <c r="DA150" s="13"/>
      <c r="DB150" s="13" t="s">
        <v>9006</v>
      </c>
      <c r="DC150" s="13" t="s">
        <v>9007</v>
      </c>
      <c r="DD150" s="11" t="s">
        <v>9008</v>
      </c>
      <c r="DE150" s="13" t="s">
        <v>9009</v>
      </c>
      <c r="DF150" s="13" t="s">
        <v>9010</v>
      </c>
      <c r="DG150" s="13" t="s">
        <v>1837</v>
      </c>
      <c r="DH150" s="13"/>
      <c r="DI150" s="13"/>
      <c r="DJ150" s="13"/>
      <c r="DK150" s="13"/>
      <c r="DL150" s="13"/>
      <c r="DM150" s="13"/>
      <c r="DN150" s="13"/>
      <c r="DO150" s="13"/>
      <c r="DP150" s="13"/>
      <c r="DQ150" s="13"/>
      <c r="DR150" s="13"/>
      <c r="DS150" s="13"/>
      <c r="DT150" s="13"/>
      <c r="DU150" s="13"/>
      <c r="DV150" s="13"/>
      <c r="DW150" s="13"/>
      <c r="DX150" s="13"/>
      <c r="DY150" s="13"/>
      <c r="DZ150" s="13"/>
      <c r="EA150" s="13"/>
      <c r="EB150" s="13"/>
      <c r="EC150" s="13"/>
      <c r="ED150" s="13"/>
      <c r="EE150" s="13"/>
      <c r="EF150" s="13"/>
      <c r="EG150" s="13"/>
      <c r="EH150" s="13"/>
      <c r="EI150" s="13"/>
      <c r="EJ150" s="13"/>
      <c r="EK150" s="13"/>
      <c r="EL150" s="13"/>
      <c r="EM150" s="13" t="s">
        <v>803</v>
      </c>
      <c r="EN150" s="13" t="s">
        <v>400</v>
      </c>
      <c r="EO150" s="13"/>
      <c r="EP150" s="13"/>
      <c r="EQ150" s="13"/>
      <c r="ER150" s="13"/>
      <c r="ES150" s="11" t="s">
        <v>9011</v>
      </c>
      <c r="ET150" s="13"/>
      <c r="EU150" s="13"/>
      <c r="EV150" s="13"/>
      <c r="EW150" s="13"/>
      <c r="EX150" s="13"/>
      <c r="EY150" s="13"/>
      <c r="EZ150" s="13"/>
      <c r="FA150" s="13"/>
      <c r="FB150" s="13"/>
      <c r="FC150" s="13"/>
      <c r="FD150" s="13"/>
      <c r="FE150" s="13"/>
      <c r="FF150" s="11" t="s">
        <v>9012</v>
      </c>
      <c r="FG150" s="13" t="s">
        <v>864</v>
      </c>
      <c r="FH150" s="13" t="s">
        <v>403</v>
      </c>
      <c r="FJ150" s="13" t="s">
        <v>9013</v>
      </c>
      <c r="FK150" s="13"/>
      <c r="FL150" s="13"/>
      <c r="FM150" s="13"/>
      <c r="FN150" s="13"/>
      <c r="FO150" s="13"/>
      <c r="FP150" s="13"/>
      <c r="FQ150" s="13" t="s">
        <v>6908</v>
      </c>
      <c r="FR150" s="13"/>
      <c r="FS150" s="13"/>
      <c r="FT150" s="13"/>
      <c r="FU150" s="13"/>
      <c r="FV150" s="13"/>
      <c r="FW150" s="13"/>
      <c r="FX150" s="13" t="s">
        <v>77</v>
      </c>
      <c r="FY150" s="13"/>
      <c r="FZ150" s="13"/>
      <c r="GA150" s="13" t="s">
        <v>1986</v>
      </c>
      <c r="GB150" s="13"/>
      <c r="GC150" s="13"/>
      <c r="GD150" s="13"/>
      <c r="GE150" s="13"/>
      <c r="GF150" s="13"/>
      <c r="GG150" s="13"/>
      <c r="GH150" s="13"/>
      <c r="GI150" s="13"/>
      <c r="GJ150" s="13"/>
      <c r="GK150" s="13"/>
      <c r="GL150" s="13" t="s">
        <v>407</v>
      </c>
      <c r="GM150" s="13"/>
      <c r="GN150" s="13"/>
      <c r="GO150" s="13"/>
      <c r="GP150" s="13" t="s">
        <v>408</v>
      </c>
      <c r="GQ150" s="11" t="s">
        <v>9014</v>
      </c>
      <c r="GR150" s="13"/>
      <c r="GS150" s="13"/>
      <c r="GT150" s="13"/>
      <c r="GU150" s="13"/>
      <c r="GV150" s="13"/>
      <c r="GW150" s="13"/>
      <c r="GX150" s="13"/>
      <c r="GY150" s="13"/>
      <c r="GZ150" s="13"/>
      <c r="HA150" s="13" t="s">
        <v>77</v>
      </c>
      <c r="HB150" s="13"/>
      <c r="HC150" s="13"/>
      <c r="HD150" s="13"/>
      <c r="HE150" s="13"/>
      <c r="HF150" s="13"/>
      <c r="HG150" s="13"/>
      <c r="HH150" s="13" t="s">
        <v>1116</v>
      </c>
      <c r="HI150" s="13"/>
      <c r="HJ150" s="13"/>
      <c r="HK150" s="13"/>
      <c r="HL150" s="13"/>
      <c r="HM150" s="13"/>
      <c r="HN150" s="13"/>
      <c r="HO150" s="13"/>
      <c r="HP150" s="13"/>
      <c r="HQ150" s="13"/>
      <c r="HS150" s="13" t="s">
        <v>9015</v>
      </c>
      <c r="HT150" s="13"/>
      <c r="HU150" s="13"/>
      <c r="HV150" s="13"/>
      <c r="HW150" s="13" t="s">
        <v>412</v>
      </c>
      <c r="HX150" s="13"/>
      <c r="HY150" s="13"/>
      <c r="HZ150" s="13"/>
      <c r="IA150" s="13"/>
      <c r="IB150" s="13"/>
      <c r="IC150" s="13"/>
      <c r="ID150" s="13"/>
      <c r="IE150" s="13"/>
      <c r="IF150" s="13"/>
      <c r="IG150" s="13"/>
      <c r="IH150" s="13"/>
      <c r="II150" s="13"/>
      <c r="IJ150" s="13"/>
      <c r="IK150" s="13"/>
      <c r="IL150" s="13"/>
      <c r="IM150" s="13"/>
      <c r="IN150" s="13"/>
      <c r="IO150" s="13" t="s">
        <v>79</v>
      </c>
      <c r="IP150" s="13"/>
      <c r="IQ150" s="13"/>
      <c r="IR150" s="13"/>
      <c r="IS150" s="13"/>
      <c r="IT150" s="13"/>
      <c r="IU150" s="13"/>
      <c r="IV150" s="13"/>
      <c r="IW150" s="13"/>
      <c r="IX150" s="13"/>
      <c r="IY150" s="13"/>
      <c r="IZ150" s="13"/>
      <c r="JA150" s="13"/>
      <c r="JB150" s="13"/>
      <c r="JC150" s="13"/>
      <c r="JD150" s="13"/>
      <c r="JE150" s="13"/>
      <c r="JF150" s="13"/>
      <c r="JG150" s="13"/>
      <c r="JH150" s="13"/>
      <c r="JI150" s="13"/>
      <c r="JJ150" s="13"/>
      <c r="JK150" s="13"/>
      <c r="JL150" s="13"/>
      <c r="JM150" s="13"/>
      <c r="JN150" s="13"/>
      <c r="JO150" s="13"/>
      <c r="JP150" s="13"/>
      <c r="JQ150" s="13"/>
      <c r="JR150" s="13"/>
      <c r="JS150" s="13"/>
      <c r="JT150" s="13"/>
      <c r="JU150" s="13" t="s">
        <v>4172</v>
      </c>
      <c r="JV150" s="13"/>
      <c r="JW150" s="13"/>
      <c r="JX150" s="13"/>
      <c r="JY150" s="13"/>
      <c r="JZ150" s="13" t="s">
        <v>78</v>
      </c>
      <c r="KA150" s="13"/>
      <c r="KB150" s="13"/>
      <c r="KC150" s="13"/>
      <c r="KD150" s="13"/>
      <c r="KE150" s="13"/>
      <c r="KF150" s="13"/>
      <c r="KG150" s="13"/>
      <c r="KH150" s="13" t="n">
        <f aca="false">32</f>
        <v>32</v>
      </c>
      <c r="KI150" s="13"/>
      <c r="KJ150" s="13"/>
      <c r="KK150" s="13"/>
      <c r="KL150" s="13"/>
      <c r="KM150" s="13"/>
      <c r="KN150" s="13"/>
      <c r="KO150" s="13"/>
      <c r="KP150" s="13"/>
      <c r="KQ150" s="13"/>
      <c r="KR150" s="13"/>
      <c r="KS150" s="13"/>
      <c r="KT150" s="13"/>
      <c r="KU150" s="13"/>
      <c r="KV150" s="13"/>
      <c r="KW150" s="13"/>
      <c r="KX150" s="13" t="s">
        <v>9016</v>
      </c>
      <c r="KY150" s="13"/>
      <c r="KZ150" s="13"/>
      <c r="LA150" s="13"/>
      <c r="LB150" s="13"/>
      <c r="LC150" s="13"/>
      <c r="LD150" s="13"/>
      <c r="LE150" s="13"/>
      <c r="LF150" s="13"/>
      <c r="LG150" s="13"/>
      <c r="LH150" s="13"/>
      <c r="LI150" s="13"/>
      <c r="LJ150" s="13"/>
      <c r="LK150" s="13"/>
      <c r="LL150" s="13"/>
      <c r="LM150" s="13"/>
      <c r="LN150" s="13"/>
      <c r="LO150" s="13"/>
      <c r="LP150" s="13"/>
      <c r="LQ150" s="13"/>
      <c r="LR150" s="13"/>
      <c r="LS150" s="13"/>
      <c r="LT150" s="13"/>
      <c r="LU150" s="13"/>
      <c r="LV150" s="13"/>
      <c r="LW150" s="13"/>
      <c r="LX150" s="13" t="s">
        <v>9017</v>
      </c>
      <c r="LY150" s="13"/>
      <c r="LZ150" s="13" t="s">
        <v>2044</v>
      </c>
      <c r="MA150" s="13" t="s">
        <v>678</v>
      </c>
      <c r="MB150" s="13"/>
      <c r="MC150" s="13"/>
      <c r="MD150" s="13"/>
      <c r="ME150" s="13"/>
      <c r="MF150" s="13" t="s">
        <v>709</v>
      </c>
      <c r="MH150" s="13"/>
      <c r="MI150" s="13"/>
      <c r="MJ150" s="13"/>
      <c r="MK150" s="13"/>
      <c r="ML150" s="13"/>
      <c r="MM150" s="13"/>
      <c r="MN150" s="13" t="s">
        <v>709</v>
      </c>
      <c r="MO150" s="13"/>
      <c r="MP150" s="13"/>
      <c r="MQ150" s="13"/>
      <c r="MR150" s="13" t="s">
        <v>466</v>
      </c>
      <c r="MS150" s="13"/>
      <c r="MT150" s="13"/>
      <c r="MU150" s="13"/>
      <c r="MV150" s="13"/>
      <c r="MW150" s="13"/>
      <c r="MX150" s="13"/>
      <c r="MY150" s="13" t="s">
        <v>9018</v>
      </c>
      <c r="MZ150" s="13" t="s">
        <v>6993</v>
      </c>
      <c r="NA150" s="13" t="s">
        <v>5692</v>
      </c>
      <c r="NB150" s="13"/>
      <c r="NC150" s="13"/>
      <c r="ND150" s="13"/>
      <c r="NE150" s="13" t="s">
        <v>1412</v>
      </c>
      <c r="NF150" s="13"/>
      <c r="NG150" s="13"/>
      <c r="NH150" s="13"/>
      <c r="NI150" s="13"/>
      <c r="NJ150" s="13" t="s">
        <v>407</v>
      </c>
      <c r="NK150" s="13" t="s">
        <v>9019</v>
      </c>
      <c r="NL150" s="13"/>
      <c r="NM150" s="13"/>
      <c r="NN150" s="13"/>
      <c r="NO150" s="13"/>
      <c r="NP150" s="13" t="s">
        <v>408</v>
      </c>
      <c r="NQ150" s="13" t="s">
        <v>989</v>
      </c>
      <c r="NR150" s="13"/>
      <c r="NS150" s="13"/>
      <c r="NT150" s="13"/>
      <c r="NU150" s="13"/>
      <c r="NV150" s="13"/>
      <c r="NW150" s="13"/>
      <c r="NX150" s="13" t="s">
        <v>472</v>
      </c>
      <c r="NY150" s="13"/>
      <c r="NZ150" s="13" t="s">
        <v>516</v>
      </c>
      <c r="OA150" s="13"/>
      <c r="OB150" s="13"/>
      <c r="OC150" s="13"/>
      <c r="OD150" s="13"/>
      <c r="OE150" s="13"/>
      <c r="OF150" s="13"/>
      <c r="OG150" s="13"/>
      <c r="OH150" s="13"/>
      <c r="OJ150" s="13"/>
      <c r="OK150" s="13"/>
      <c r="OL150" s="13"/>
      <c r="OM150" s="13"/>
    </row>
    <row r="151" customFormat="false" ht="14.25" hidden="false" customHeight="true" outlineLevel="0" collapsed="false">
      <c r="A151" s="13" t="s">
        <v>9020</v>
      </c>
      <c r="B151" s="13" t="s">
        <v>360</v>
      </c>
      <c r="C151" s="13" t="s">
        <v>9021</v>
      </c>
      <c r="D151" s="13" t="s">
        <v>9022</v>
      </c>
      <c r="E151" s="13" t="s">
        <v>9023</v>
      </c>
      <c r="F151" s="13" t="s">
        <v>360</v>
      </c>
      <c r="G151" s="12" t="s">
        <v>9024</v>
      </c>
      <c r="H151" s="13" t="s">
        <v>9025</v>
      </c>
      <c r="I151" s="11" t="s">
        <v>9026</v>
      </c>
      <c r="J151" s="11" t="s">
        <v>9027</v>
      </c>
      <c r="K151" s="13"/>
      <c r="L151" s="13"/>
      <c r="M151" s="13"/>
      <c r="N151" s="13"/>
      <c r="O151" s="13"/>
      <c r="P151" s="13"/>
      <c r="R151" s="12" t="s">
        <v>9028</v>
      </c>
      <c r="S151" s="13"/>
      <c r="T151" s="13" t="s">
        <v>371</v>
      </c>
      <c r="U151" s="13"/>
      <c r="V151" s="13"/>
      <c r="W151" s="13"/>
      <c r="X151" s="13"/>
      <c r="Y151" s="13"/>
      <c r="Z151" s="13" t="s">
        <v>370</v>
      </c>
      <c r="AA151" s="13"/>
      <c r="AB151" s="13"/>
      <c r="AC151" s="13"/>
      <c r="AD151" s="13"/>
      <c r="AE151" s="13" t="s">
        <v>1146</v>
      </c>
      <c r="AF151" s="11" t="s">
        <v>9029</v>
      </c>
      <c r="AG151" s="11" t="s">
        <v>845</v>
      </c>
      <c r="AH151" s="13"/>
      <c r="AI151" s="13" t="s">
        <v>375</v>
      </c>
      <c r="AJ151" s="13" t="s">
        <v>376</v>
      </c>
      <c r="AK151" s="13" t="s">
        <v>377</v>
      </c>
      <c r="AL151" s="13" t="s">
        <v>438</v>
      </c>
      <c r="AM151" s="11" t="s">
        <v>9030</v>
      </c>
      <c r="AN151" s="11" t="s">
        <v>9031</v>
      </c>
      <c r="AO151" s="11" t="s">
        <v>9032</v>
      </c>
      <c r="AP151" s="12" t="s">
        <v>9033</v>
      </c>
      <c r="AQ151" s="13" t="s">
        <v>9034</v>
      </c>
      <c r="AR151" s="13"/>
      <c r="AS151" s="13" t="s">
        <v>9035</v>
      </c>
      <c r="AT151" s="11" t="s">
        <v>9036</v>
      </c>
      <c r="AU151" s="11" t="s">
        <v>845</v>
      </c>
      <c r="AV151" s="13"/>
      <c r="AW151" s="13" t="s">
        <v>375</v>
      </c>
      <c r="AX151" s="13"/>
      <c r="AY151" s="13" t="s">
        <v>437</v>
      </c>
      <c r="AZ151" s="13" t="s">
        <v>792</v>
      </c>
      <c r="BA151" s="13" t="s">
        <v>9037</v>
      </c>
      <c r="BB151" s="13" t="s">
        <v>1389</v>
      </c>
      <c r="BD151" s="13"/>
      <c r="BE151" s="13"/>
      <c r="BF151" s="13"/>
      <c r="BG151" s="13"/>
      <c r="BH151" s="13"/>
      <c r="BI151" s="13"/>
      <c r="BJ151" s="13" t="s">
        <v>600</v>
      </c>
      <c r="BK151" s="11" t="s">
        <v>9038</v>
      </c>
      <c r="BL151" s="13" t="s">
        <v>798</v>
      </c>
      <c r="BM151" s="13"/>
      <c r="BN151" s="13"/>
      <c r="BO151" s="13"/>
      <c r="BP151" s="13"/>
      <c r="BQ151" s="13" t="s">
        <v>360</v>
      </c>
      <c r="BR151" s="13" t="s">
        <v>360</v>
      </c>
      <c r="BS151" s="13"/>
      <c r="BT151" s="13"/>
      <c r="BU151" s="13" t="s">
        <v>360</v>
      </c>
      <c r="BV151" s="13" t="s">
        <v>360</v>
      </c>
      <c r="BW151" s="13" t="s">
        <v>360</v>
      </c>
      <c r="BX151" s="13"/>
      <c r="BY151" s="13"/>
      <c r="BZ151" s="13"/>
      <c r="CA151" s="13"/>
      <c r="CB151" s="13"/>
      <c r="CC151" s="13"/>
      <c r="CD151" s="13"/>
      <c r="CE151" s="13" t="s">
        <v>9039</v>
      </c>
      <c r="CF151" s="13" t="s">
        <v>3632</v>
      </c>
      <c r="CG151" s="13" t="s">
        <v>1935</v>
      </c>
      <c r="CH151" s="13" t="s">
        <v>1892</v>
      </c>
      <c r="CI151" s="13"/>
      <c r="CJ151" s="13"/>
      <c r="CK151" s="13"/>
      <c r="CL151" s="13"/>
      <c r="CM151" s="13"/>
      <c r="CN151" s="13"/>
      <c r="CO151" s="13"/>
      <c r="CP151" s="13"/>
      <c r="CQ151" s="13"/>
      <c r="CR151" s="13"/>
      <c r="CS151" s="13"/>
      <c r="CT151" s="13"/>
      <c r="CU151" s="13"/>
      <c r="CV151" s="13"/>
      <c r="CW151" s="13"/>
      <c r="CY151" s="13"/>
      <c r="CZ151" s="13"/>
      <c r="DA151" s="13"/>
      <c r="DB151" s="13" t="s">
        <v>9040</v>
      </c>
      <c r="DC151" s="11" t="s">
        <v>9041</v>
      </c>
      <c r="DD151" s="13" t="s">
        <v>9042</v>
      </c>
      <c r="DE151" s="13"/>
      <c r="DF151" s="13"/>
      <c r="DG151" s="13"/>
      <c r="DH151" s="13"/>
      <c r="DI151" s="13"/>
      <c r="DJ151" s="13"/>
      <c r="DK151" s="13"/>
      <c r="DL151" s="13"/>
      <c r="DM151" s="13"/>
      <c r="DN151" s="13"/>
      <c r="DO151" s="13"/>
      <c r="DP151" s="13"/>
      <c r="DQ151" s="13"/>
      <c r="DR151" s="13"/>
      <c r="DS151" s="13"/>
      <c r="DT151" s="13"/>
      <c r="DU151" s="13"/>
      <c r="DV151" s="13"/>
      <c r="DW151" s="13"/>
      <c r="DX151" s="13"/>
      <c r="DY151" s="13"/>
      <c r="DZ151" s="13"/>
      <c r="EA151" s="13"/>
      <c r="EB151" s="13"/>
      <c r="EC151" s="13"/>
      <c r="ED151" s="13"/>
      <c r="EE151" s="13" t="s">
        <v>9043</v>
      </c>
      <c r="EF151" s="13" t="s">
        <v>9044</v>
      </c>
      <c r="EG151" s="13" t="s">
        <v>9045</v>
      </c>
      <c r="EH151" s="13"/>
      <c r="EI151" s="13"/>
      <c r="EJ151" s="13"/>
      <c r="EK151" s="13"/>
      <c r="EL151" s="13"/>
      <c r="EM151" s="11" t="s">
        <v>2594</v>
      </c>
      <c r="EN151" s="13" t="s">
        <v>400</v>
      </c>
      <c r="EO151" s="13"/>
      <c r="EP151" s="13"/>
      <c r="EQ151" s="13"/>
      <c r="ER151" s="13"/>
      <c r="ES151" s="13" t="s">
        <v>9046</v>
      </c>
      <c r="ET151" s="13"/>
      <c r="EU151" s="13"/>
      <c r="EV151" s="13"/>
      <c r="EW151" s="13"/>
      <c r="EX151" s="13"/>
      <c r="EY151" s="13"/>
      <c r="EZ151" s="13"/>
      <c r="FA151" s="13"/>
      <c r="FB151" s="13"/>
      <c r="FC151" s="13"/>
      <c r="FD151" s="13"/>
      <c r="FE151" s="13"/>
      <c r="FF151" s="11" t="s">
        <v>9047</v>
      </c>
      <c r="FG151" s="13" t="s">
        <v>864</v>
      </c>
      <c r="FH151" s="13" t="s">
        <v>403</v>
      </c>
      <c r="FJ151" s="13"/>
      <c r="FK151" s="13"/>
      <c r="FL151" s="13" t="s">
        <v>5020</v>
      </c>
      <c r="FM151" s="13"/>
      <c r="FN151" s="13" t="s">
        <v>9048</v>
      </c>
      <c r="FO151" s="13" t="s">
        <v>9049</v>
      </c>
      <c r="FP151" s="13" t="s">
        <v>9050</v>
      </c>
      <c r="FQ151" s="13"/>
      <c r="FR151" s="13"/>
      <c r="FS151" s="13" t="s">
        <v>5688</v>
      </c>
      <c r="FT151" s="13"/>
      <c r="FU151" s="13"/>
      <c r="FV151" s="13"/>
      <c r="FW151" s="13"/>
      <c r="FX151" s="13" t="s">
        <v>77</v>
      </c>
      <c r="FY151" s="13" t="s">
        <v>9051</v>
      </c>
      <c r="FZ151" s="13"/>
      <c r="GA151" s="13" t="s">
        <v>9052</v>
      </c>
      <c r="GB151" s="13"/>
      <c r="GC151" s="13"/>
      <c r="GD151" s="13"/>
      <c r="GE151" s="13"/>
      <c r="GF151" s="13"/>
      <c r="GG151" s="13"/>
      <c r="GH151" s="13"/>
      <c r="GI151" s="13"/>
      <c r="GJ151" s="13"/>
      <c r="GK151" s="13"/>
      <c r="GL151" s="11" t="s">
        <v>9053</v>
      </c>
      <c r="GM151" s="13"/>
      <c r="GN151" s="13"/>
      <c r="GO151" s="13"/>
      <c r="GP151" s="11" t="s">
        <v>9054</v>
      </c>
      <c r="GQ151" s="13"/>
      <c r="GR151" s="13" t="s">
        <v>3565</v>
      </c>
      <c r="GS151" s="13" t="s">
        <v>9055</v>
      </c>
      <c r="GT151" s="13" t="s">
        <v>9056</v>
      </c>
      <c r="GU151" s="13" t="s">
        <v>9057</v>
      </c>
      <c r="GV151" s="13" t="s">
        <v>9058</v>
      </c>
      <c r="GW151" s="13" t="s">
        <v>9059</v>
      </c>
      <c r="GX151" s="13"/>
      <c r="GY151" s="13"/>
      <c r="GZ151" s="13" t="s">
        <v>2112</v>
      </c>
      <c r="HA151" s="13" t="s">
        <v>77</v>
      </c>
      <c r="HB151" s="13" t="s">
        <v>9060</v>
      </c>
      <c r="HC151" s="13" t="s">
        <v>9061</v>
      </c>
      <c r="HD151" s="13"/>
      <c r="HE151" s="13"/>
      <c r="HF151" s="13"/>
      <c r="HG151" s="13"/>
      <c r="HH151" s="11" t="s">
        <v>9062</v>
      </c>
      <c r="HI151" s="13" t="n">
        <f aca="false">13333</f>
        <v>13333</v>
      </c>
      <c r="HJ151" s="13"/>
      <c r="HK151" s="13"/>
      <c r="HL151" s="13"/>
      <c r="HM151" s="13"/>
      <c r="HN151" s="13"/>
      <c r="HO151" s="13"/>
      <c r="HP151" s="13"/>
      <c r="HQ151" s="13"/>
      <c r="HS151" s="13"/>
      <c r="HT151" s="13"/>
      <c r="HU151" s="13"/>
      <c r="HV151" s="13"/>
      <c r="HW151" s="13" t="s">
        <v>412</v>
      </c>
      <c r="HX151" s="13"/>
      <c r="HY151" s="13"/>
      <c r="HZ151" s="13"/>
      <c r="IA151" s="13"/>
      <c r="IB151" s="13"/>
      <c r="IC151" s="13"/>
      <c r="ID151" s="13"/>
      <c r="IE151" s="13"/>
      <c r="IF151" s="13"/>
      <c r="IG151" s="13"/>
      <c r="IH151" s="13"/>
      <c r="II151" s="13"/>
      <c r="IJ151" s="13"/>
      <c r="IK151" s="13"/>
      <c r="IL151" s="13"/>
      <c r="IM151" s="13"/>
      <c r="IN151" s="13"/>
      <c r="IO151" s="11" t="s">
        <v>9063</v>
      </c>
      <c r="IP151" s="13"/>
      <c r="IQ151" s="13"/>
      <c r="IR151" s="13" t="s">
        <v>4346</v>
      </c>
      <c r="IS151" s="13" t="s">
        <v>897</v>
      </c>
      <c r="IT151" s="13"/>
      <c r="IU151" s="13"/>
      <c r="IV151" s="13"/>
      <c r="IW151" s="13"/>
      <c r="IX151" s="13"/>
      <c r="IY151" s="13"/>
      <c r="IZ151" s="13"/>
      <c r="JA151" s="13"/>
      <c r="JB151" s="13"/>
      <c r="JC151" s="13"/>
      <c r="JD151" s="13"/>
      <c r="JE151" s="13"/>
      <c r="JF151" s="13"/>
      <c r="JG151" s="13"/>
      <c r="JH151" s="13" t="s">
        <v>77</v>
      </c>
      <c r="JI151" s="13"/>
      <c r="JJ151" s="13"/>
      <c r="JK151" s="13"/>
      <c r="JL151" s="13"/>
      <c r="JM151" s="13"/>
      <c r="JN151" s="13"/>
      <c r="JO151" s="13"/>
      <c r="JP151" s="13"/>
      <c r="JQ151" s="13"/>
      <c r="JR151" s="13"/>
      <c r="JS151" s="13"/>
      <c r="JT151" s="13"/>
      <c r="JU151" s="13"/>
      <c r="JV151" s="13"/>
      <c r="JW151" s="13"/>
      <c r="JX151" s="13"/>
      <c r="JY151" s="13"/>
      <c r="JZ151" s="13" t="s">
        <v>78</v>
      </c>
      <c r="KA151" s="13"/>
      <c r="KB151" s="13"/>
      <c r="KC151" s="13"/>
      <c r="KD151" s="13"/>
      <c r="KE151" s="13"/>
      <c r="KF151" s="13"/>
      <c r="KG151" s="13"/>
      <c r="KH151" s="13" t="s">
        <v>9064</v>
      </c>
      <c r="KI151" s="13"/>
      <c r="KJ151" s="13" t="s">
        <v>9065</v>
      </c>
      <c r="KK151" s="13"/>
      <c r="KL151" s="13" t="s">
        <v>9066</v>
      </c>
      <c r="KM151" s="13"/>
      <c r="KN151" s="13"/>
      <c r="KO151" s="13"/>
      <c r="KP151" s="13"/>
      <c r="KQ151" s="13"/>
      <c r="KR151" s="13" t="s">
        <v>2708</v>
      </c>
      <c r="KS151" s="13"/>
      <c r="KT151" s="13" t="s">
        <v>4483</v>
      </c>
      <c r="KU151" s="13"/>
      <c r="KV151" s="13" t="s">
        <v>9067</v>
      </c>
      <c r="KW151" s="13"/>
      <c r="KX151" s="13" t="s">
        <v>2151</v>
      </c>
      <c r="KY151" s="13"/>
      <c r="KZ151" s="13"/>
      <c r="LA151" s="13"/>
      <c r="LB151" s="13" t="s">
        <v>1997</v>
      </c>
      <c r="LC151" s="13"/>
      <c r="LD151" s="13" t="s">
        <v>9068</v>
      </c>
      <c r="LE151" s="13"/>
      <c r="LF151" s="13"/>
      <c r="LG151" s="13"/>
      <c r="LH151" s="13" t="s">
        <v>9069</v>
      </c>
      <c r="LI151" s="13"/>
      <c r="LJ151" s="13"/>
      <c r="LK151" s="13"/>
      <c r="LL151" s="13"/>
      <c r="LM151" s="13"/>
      <c r="LN151" s="13" t="s">
        <v>9070</v>
      </c>
      <c r="LO151" s="13"/>
      <c r="LP151" s="13" t="s">
        <v>9071</v>
      </c>
      <c r="LQ151" s="13"/>
      <c r="LR151" s="13"/>
      <c r="LS151" s="13"/>
      <c r="LT151" s="13"/>
      <c r="LU151" s="13"/>
      <c r="LV151" s="13"/>
      <c r="LW151" s="13"/>
      <c r="LX151" s="13"/>
      <c r="LY151" s="13"/>
      <c r="LZ151" s="13"/>
      <c r="MA151" s="13" t="s">
        <v>418</v>
      </c>
      <c r="MB151" s="13" t="s">
        <v>9072</v>
      </c>
      <c r="MC151" s="13"/>
      <c r="MD151" s="13"/>
      <c r="ME151" s="13"/>
      <c r="MF151" s="13" t="s">
        <v>9073</v>
      </c>
      <c r="MH151" s="13" t="s">
        <v>550</v>
      </c>
      <c r="MI151" s="13"/>
      <c r="MJ151" s="13"/>
      <c r="MK151" s="13"/>
      <c r="ML151" s="13"/>
      <c r="MM151" s="13"/>
      <c r="MN151" s="13" t="s">
        <v>9073</v>
      </c>
      <c r="MO151" s="13"/>
      <c r="MP151" s="13"/>
      <c r="MQ151" s="13"/>
      <c r="MR151" s="13" t="s">
        <v>4534</v>
      </c>
      <c r="MS151" s="13"/>
      <c r="MT151" s="13"/>
      <c r="MU151" s="13"/>
      <c r="MV151" s="13"/>
      <c r="MW151" s="13"/>
      <c r="MX151" s="13"/>
      <c r="MY151" s="13" t="s">
        <v>1465</v>
      </c>
      <c r="MZ151" s="13" t="s">
        <v>9074</v>
      </c>
      <c r="NA151" s="13"/>
      <c r="NB151" s="13"/>
      <c r="NC151" s="13"/>
      <c r="ND151" s="13"/>
      <c r="NE151" s="13"/>
      <c r="NF151" s="13"/>
      <c r="NG151" s="13"/>
      <c r="NH151" s="13"/>
      <c r="NI151" s="13"/>
      <c r="NJ151" s="13" t="s">
        <v>407</v>
      </c>
      <c r="NK151" s="13" t="s">
        <v>9075</v>
      </c>
      <c r="NL151" s="13"/>
      <c r="NM151" s="13"/>
      <c r="NN151" s="13"/>
      <c r="NO151" s="13"/>
      <c r="NP151" s="13" t="s">
        <v>408</v>
      </c>
      <c r="NQ151" s="13" t="s">
        <v>9076</v>
      </c>
      <c r="NR151" s="13"/>
      <c r="NS151" s="13"/>
      <c r="NT151" s="13"/>
      <c r="NU151" s="13"/>
      <c r="NV151" s="13" t="s">
        <v>9077</v>
      </c>
      <c r="NW151" s="13" t="s">
        <v>807</v>
      </c>
      <c r="NX151" s="13" t="s">
        <v>472</v>
      </c>
      <c r="NY151" s="13" t="s">
        <v>6372</v>
      </c>
      <c r="NZ151" s="13" t="s">
        <v>429</v>
      </c>
      <c r="OA151" s="13"/>
      <c r="OB151" s="13"/>
      <c r="OC151" s="13"/>
      <c r="OD151" s="13"/>
      <c r="OE151" s="13"/>
      <c r="OF151" s="13"/>
      <c r="OG151" s="13"/>
      <c r="OH151" s="13"/>
      <c r="OJ151" s="13"/>
      <c r="OK151" s="13"/>
      <c r="OL151" s="13"/>
      <c r="OM151" s="13"/>
    </row>
    <row r="152" customFormat="false" ht="14.25" hidden="false" customHeight="true" outlineLevel="0" collapsed="false">
      <c r="A152" s="11" t="s">
        <v>9078</v>
      </c>
      <c r="B152" s="13" t="s">
        <v>360</v>
      </c>
      <c r="C152" s="13" t="s">
        <v>2623</v>
      </c>
      <c r="D152" s="13" t="s">
        <v>9079</v>
      </c>
      <c r="E152" s="13"/>
      <c r="F152" s="13" t="s">
        <v>360</v>
      </c>
      <c r="G152" s="13"/>
      <c r="H152" s="13"/>
      <c r="I152" s="13"/>
      <c r="J152" s="13"/>
      <c r="K152" s="13"/>
      <c r="L152" s="13"/>
      <c r="M152" s="13"/>
      <c r="N152" s="13"/>
      <c r="O152" s="13"/>
      <c r="P152" s="13"/>
      <c r="R152" s="13" t="s">
        <v>370</v>
      </c>
      <c r="S152" s="13"/>
      <c r="T152" s="13" t="s">
        <v>371</v>
      </c>
      <c r="U152" s="13"/>
      <c r="V152" s="13"/>
      <c r="W152" s="13"/>
      <c r="X152" s="13"/>
      <c r="Y152" s="13"/>
      <c r="Z152" s="13"/>
      <c r="AA152" s="13"/>
      <c r="AB152" s="13"/>
      <c r="AC152" s="13"/>
      <c r="AD152" s="13"/>
      <c r="AE152" s="11" t="s">
        <v>372</v>
      </c>
      <c r="AF152" s="11" t="s">
        <v>9080</v>
      </c>
      <c r="AG152" s="11" t="s">
        <v>483</v>
      </c>
      <c r="AH152" s="13"/>
      <c r="AI152" s="13" t="s">
        <v>375</v>
      </c>
      <c r="AJ152" s="13" t="s">
        <v>376</v>
      </c>
      <c r="AK152" s="13" t="s">
        <v>437</v>
      </c>
      <c r="AL152" s="13" t="s">
        <v>438</v>
      </c>
      <c r="AM152" s="11" t="s">
        <v>9081</v>
      </c>
      <c r="AN152" s="11" t="s">
        <v>9082</v>
      </c>
      <c r="AO152" s="13" t="s">
        <v>9083</v>
      </c>
      <c r="AP152" s="13" t="s">
        <v>65</v>
      </c>
      <c r="AQ152" s="13" t="s">
        <v>9084</v>
      </c>
      <c r="AR152" s="13"/>
      <c r="AS152" s="13" t="s">
        <v>9085</v>
      </c>
      <c r="AT152" s="11" t="s">
        <v>482</v>
      </c>
      <c r="AU152" s="11" t="s">
        <v>2634</v>
      </c>
      <c r="AV152" s="13"/>
      <c r="AW152" s="13" t="s">
        <v>375</v>
      </c>
      <c r="AX152" s="13"/>
      <c r="AY152" s="13" t="s">
        <v>437</v>
      </c>
      <c r="AZ152" s="13" t="s">
        <v>792</v>
      </c>
      <c r="BA152" s="13" t="s">
        <v>9086</v>
      </c>
      <c r="BB152" s="13" t="s">
        <v>1044</v>
      </c>
      <c r="BD152" s="13"/>
      <c r="BE152" s="13"/>
      <c r="BF152" s="13"/>
      <c r="BG152" s="13" t="s">
        <v>8182</v>
      </c>
      <c r="BH152" s="13"/>
      <c r="BI152" s="13"/>
      <c r="BJ152" s="13" t="s">
        <v>598</v>
      </c>
      <c r="BK152" s="13" t="s">
        <v>447</v>
      </c>
      <c r="BL152" s="13"/>
      <c r="BM152" s="13"/>
      <c r="BN152" s="13"/>
      <c r="BO152" s="13"/>
      <c r="BP152" s="13"/>
      <c r="BQ152" s="11" t="s">
        <v>9087</v>
      </c>
      <c r="BR152" s="13" t="s">
        <v>360</v>
      </c>
      <c r="BS152" s="13"/>
      <c r="BT152" s="13"/>
      <c r="BU152" s="13" t="s">
        <v>360</v>
      </c>
      <c r="BV152" s="13" t="s">
        <v>360</v>
      </c>
      <c r="BW152" s="13" t="s">
        <v>360</v>
      </c>
      <c r="BX152" s="13"/>
      <c r="BY152" s="13"/>
      <c r="BZ152" s="13"/>
      <c r="CA152" s="13"/>
      <c r="CB152" s="13"/>
      <c r="CC152" s="13"/>
      <c r="CD152" s="13"/>
      <c r="CE152" s="13"/>
      <c r="CF152" s="11" t="s">
        <v>9088</v>
      </c>
      <c r="CG152" s="13"/>
      <c r="CH152" s="13"/>
      <c r="CI152" s="13"/>
      <c r="CJ152" s="13"/>
      <c r="CK152" s="13"/>
      <c r="CL152" s="13"/>
      <c r="CM152" s="13"/>
      <c r="CN152" s="13"/>
      <c r="CO152" s="13"/>
      <c r="CP152" s="13"/>
      <c r="CQ152" s="13"/>
      <c r="CR152" s="13"/>
      <c r="CS152" s="11" t="s">
        <v>9089</v>
      </c>
      <c r="CT152" s="13"/>
      <c r="CU152" s="13"/>
      <c r="CV152" s="13"/>
      <c r="CW152" s="13"/>
      <c r="CY152" s="13"/>
      <c r="CZ152" s="13"/>
      <c r="DA152" s="13"/>
      <c r="DB152" s="13" t="s">
        <v>9090</v>
      </c>
      <c r="DC152" s="13" t="s">
        <v>9091</v>
      </c>
      <c r="DD152" s="13" t="s">
        <v>9092</v>
      </c>
      <c r="DE152" s="13"/>
      <c r="DF152" s="13"/>
      <c r="DG152" s="13"/>
      <c r="DH152" s="13"/>
      <c r="DI152" s="13"/>
      <c r="DJ152" s="13"/>
      <c r="DK152" s="13"/>
      <c r="DL152" s="13"/>
      <c r="DM152" s="13"/>
      <c r="DN152" s="13"/>
      <c r="DO152" s="13"/>
      <c r="DP152" s="13"/>
      <c r="DQ152" s="13"/>
      <c r="DR152" s="13"/>
      <c r="DS152" s="13"/>
      <c r="DT152" s="13"/>
      <c r="DU152" s="13"/>
      <c r="DV152" s="13"/>
      <c r="DW152" s="13"/>
      <c r="DX152" s="13"/>
      <c r="DY152" s="13"/>
      <c r="DZ152" s="13"/>
      <c r="EA152" s="13"/>
      <c r="EB152" s="13"/>
      <c r="EC152" s="13"/>
      <c r="ED152" s="13"/>
      <c r="EE152" s="13"/>
      <c r="EF152" s="13"/>
      <c r="EG152" s="13"/>
      <c r="EH152" s="13"/>
      <c r="EI152" s="13"/>
      <c r="EJ152" s="13"/>
      <c r="EK152" s="13"/>
      <c r="EL152" s="13"/>
      <c r="EM152" s="11" t="s">
        <v>9093</v>
      </c>
      <c r="EN152" s="13" t="s">
        <v>400</v>
      </c>
      <c r="EO152" s="13" t="s">
        <v>9094</v>
      </c>
      <c r="EP152" s="13"/>
      <c r="EQ152" s="13"/>
      <c r="ER152" s="13"/>
      <c r="ES152" s="11" t="s">
        <v>9095</v>
      </c>
      <c r="ET152" s="13"/>
      <c r="EU152" s="13"/>
      <c r="EV152" s="13"/>
      <c r="EW152" s="13"/>
      <c r="EX152" s="13"/>
      <c r="EY152" s="13"/>
      <c r="EZ152" s="13"/>
      <c r="FA152" s="13"/>
      <c r="FB152" s="13"/>
      <c r="FC152" s="13"/>
      <c r="FD152" s="13"/>
      <c r="FE152" s="13"/>
      <c r="FF152" s="11" t="s">
        <v>9096</v>
      </c>
      <c r="FG152" s="13"/>
      <c r="FH152" s="13" t="s">
        <v>403</v>
      </c>
      <c r="FJ152" s="13"/>
      <c r="FK152" s="13"/>
      <c r="FL152" s="13" t="s">
        <v>4139</v>
      </c>
      <c r="FM152" s="13"/>
      <c r="FN152" s="13"/>
      <c r="FO152" s="13" t="s">
        <v>9097</v>
      </c>
      <c r="FP152" s="13"/>
      <c r="FQ152" s="13"/>
      <c r="FR152" s="13"/>
      <c r="FS152" s="13" t="s">
        <v>950</v>
      </c>
      <c r="FT152" s="13"/>
      <c r="FU152" s="13"/>
      <c r="FV152" s="13"/>
      <c r="FW152" s="13"/>
      <c r="FX152" s="13" t="s">
        <v>77</v>
      </c>
      <c r="FY152" s="13"/>
      <c r="FZ152" s="13"/>
      <c r="GA152" s="11" t="s">
        <v>9098</v>
      </c>
      <c r="GB152" s="13" t="s">
        <v>897</v>
      </c>
      <c r="GC152" s="13" t="s">
        <v>9099</v>
      </c>
      <c r="GD152" s="13"/>
      <c r="GE152" s="13"/>
      <c r="GF152" s="13" t="s">
        <v>9100</v>
      </c>
      <c r="GG152" s="13" t="s">
        <v>9101</v>
      </c>
      <c r="GH152" s="13"/>
      <c r="GI152" s="13"/>
      <c r="GJ152" s="13"/>
      <c r="GK152" s="13"/>
      <c r="GL152" s="11" t="s">
        <v>9102</v>
      </c>
      <c r="GM152" s="13"/>
      <c r="GN152" s="13"/>
      <c r="GO152" s="13"/>
      <c r="GP152" s="11" t="s">
        <v>9103</v>
      </c>
      <c r="GQ152" s="13"/>
      <c r="GR152" s="13" t="s">
        <v>1006</v>
      </c>
      <c r="GS152" s="13" t="s">
        <v>9104</v>
      </c>
      <c r="GT152" s="13"/>
      <c r="GU152" s="13"/>
      <c r="GV152" s="13" t="s">
        <v>9105</v>
      </c>
      <c r="GW152" s="13"/>
      <c r="GX152" s="13"/>
      <c r="GY152" s="13"/>
      <c r="GZ152" s="13"/>
      <c r="HA152" s="13" t="s">
        <v>9106</v>
      </c>
      <c r="HB152" s="13"/>
      <c r="HC152" s="13"/>
      <c r="HD152" s="13"/>
      <c r="HE152" s="13"/>
      <c r="HF152" s="13"/>
      <c r="HG152" s="13"/>
      <c r="HH152" s="11" t="s">
        <v>9107</v>
      </c>
      <c r="HI152" s="13"/>
      <c r="HJ152" s="13" t="s">
        <v>9108</v>
      </c>
      <c r="HK152" s="13"/>
      <c r="HL152" s="13"/>
      <c r="HM152" s="13"/>
      <c r="HN152" s="13" t="s">
        <v>9109</v>
      </c>
      <c r="HO152" s="13"/>
      <c r="HP152" s="13"/>
      <c r="HQ152" s="13"/>
      <c r="HS152" s="13"/>
      <c r="HT152" s="13"/>
      <c r="HU152" s="13"/>
      <c r="HV152" s="13"/>
      <c r="HW152" s="13" t="s">
        <v>412</v>
      </c>
      <c r="HX152" s="13" t="s">
        <v>9110</v>
      </c>
      <c r="HY152" s="13"/>
      <c r="HZ152" s="13"/>
      <c r="IA152" s="13"/>
      <c r="IB152" s="13"/>
      <c r="IC152" s="13"/>
      <c r="ID152" s="13"/>
      <c r="IE152" s="13"/>
      <c r="IF152" s="13"/>
      <c r="IG152" s="13"/>
      <c r="IH152" s="13"/>
      <c r="II152" s="13"/>
      <c r="IJ152" s="13"/>
      <c r="IK152" s="13"/>
      <c r="IL152" s="13"/>
      <c r="IM152" s="13"/>
      <c r="IN152" s="13"/>
      <c r="IO152" s="13" t="s">
        <v>79</v>
      </c>
      <c r="IP152" s="13"/>
      <c r="IQ152" s="13"/>
      <c r="IR152" s="13"/>
      <c r="IS152" s="13"/>
      <c r="IT152" s="13"/>
      <c r="IU152" s="13"/>
      <c r="IV152" s="13"/>
      <c r="IW152" s="13"/>
      <c r="IX152" s="13"/>
      <c r="IY152" s="13"/>
      <c r="IZ152" s="13"/>
      <c r="JA152" s="13"/>
      <c r="JB152" s="13"/>
      <c r="JC152" s="13"/>
      <c r="JD152" s="13"/>
      <c r="JE152" s="13"/>
      <c r="JF152" s="13"/>
      <c r="JG152" s="13"/>
      <c r="JH152" s="13"/>
      <c r="JI152" s="13"/>
      <c r="JJ152" s="13"/>
      <c r="JK152" s="13"/>
      <c r="JL152" s="13"/>
      <c r="JM152" s="13"/>
      <c r="JN152" s="13"/>
      <c r="JO152" s="13"/>
      <c r="JP152" s="13"/>
      <c r="JQ152" s="13"/>
      <c r="JR152" s="13"/>
      <c r="JS152" s="13"/>
      <c r="JT152" s="13"/>
      <c r="JU152" s="13"/>
      <c r="JV152" s="13"/>
      <c r="JW152" s="13"/>
      <c r="JX152" s="13"/>
      <c r="JY152" s="11" t="s">
        <v>9111</v>
      </c>
      <c r="JZ152" s="13" t="s">
        <v>78</v>
      </c>
      <c r="KA152" s="13"/>
      <c r="KB152" s="13"/>
      <c r="KC152" s="13"/>
      <c r="KD152" s="13"/>
      <c r="KE152" s="13"/>
      <c r="KF152" s="13"/>
      <c r="KG152" s="13"/>
      <c r="KH152" s="13"/>
      <c r="KI152" s="13"/>
      <c r="KJ152" s="13"/>
      <c r="KK152" s="13"/>
      <c r="KL152" s="13"/>
      <c r="KM152" s="13"/>
      <c r="KN152" s="13"/>
      <c r="KO152" s="13"/>
      <c r="KP152" s="13"/>
      <c r="KQ152" s="13"/>
      <c r="KR152" s="13"/>
      <c r="KS152" s="13"/>
      <c r="KT152" s="13"/>
      <c r="KU152" s="13"/>
      <c r="KV152" s="13"/>
      <c r="KW152" s="13"/>
      <c r="KX152" s="13"/>
      <c r="KY152" s="13"/>
      <c r="KZ152" s="13"/>
      <c r="LA152" s="13"/>
      <c r="LB152" s="13"/>
      <c r="LC152" s="13"/>
      <c r="LD152" s="13"/>
      <c r="LE152" s="13"/>
      <c r="LF152" s="13"/>
      <c r="LG152" s="13"/>
      <c r="LH152" s="13"/>
      <c r="LI152" s="13"/>
      <c r="LJ152" s="13"/>
      <c r="LK152" s="13"/>
      <c r="LL152" s="13"/>
      <c r="LM152" s="13"/>
      <c r="LN152" s="13"/>
      <c r="LO152" s="13"/>
      <c r="LP152" s="13"/>
      <c r="LQ152" s="13"/>
      <c r="LR152" s="13"/>
      <c r="LS152" s="13"/>
      <c r="LT152" s="13"/>
      <c r="LU152" s="13"/>
      <c r="LV152" s="13"/>
      <c r="LW152" s="13"/>
      <c r="LX152" s="13" t="s">
        <v>9112</v>
      </c>
      <c r="LY152" s="13"/>
      <c r="LZ152" s="13"/>
      <c r="MA152" s="13" t="s">
        <v>418</v>
      </c>
      <c r="MB152" s="13"/>
      <c r="MC152" s="13" t="s">
        <v>9113</v>
      </c>
      <c r="MD152" s="13"/>
      <c r="ME152" s="13"/>
      <c r="MF152" s="13" t="s">
        <v>1552</v>
      </c>
      <c r="MH152" s="13"/>
      <c r="MI152" s="13"/>
      <c r="MJ152" s="13" t="s">
        <v>9114</v>
      </c>
      <c r="MK152" s="13"/>
      <c r="ML152" s="13" t="s">
        <v>9115</v>
      </c>
      <c r="MM152" s="13"/>
      <c r="MN152" s="13" t="s">
        <v>710</v>
      </c>
      <c r="MO152" s="13"/>
      <c r="MP152" s="13" t="s">
        <v>9116</v>
      </c>
      <c r="MQ152" s="13"/>
      <c r="MR152" s="13" t="s">
        <v>466</v>
      </c>
      <c r="MS152" s="13"/>
      <c r="MT152" s="13"/>
      <c r="MU152" s="13"/>
      <c r="MV152" s="13"/>
      <c r="MW152" s="13"/>
      <c r="MX152" s="13"/>
      <c r="MY152" s="13"/>
      <c r="MZ152" s="13"/>
      <c r="NA152" s="13"/>
      <c r="NB152" s="13"/>
      <c r="NC152" s="13"/>
      <c r="ND152" s="13"/>
      <c r="NE152" s="13"/>
      <c r="NF152" s="13"/>
      <c r="NG152" s="13"/>
      <c r="NH152" s="13"/>
      <c r="NI152" s="13"/>
      <c r="NJ152" s="13" t="s">
        <v>456</v>
      </c>
      <c r="NK152" s="13"/>
      <c r="NL152" s="13" t="s">
        <v>9117</v>
      </c>
      <c r="NM152" s="13" t="s">
        <v>4112</v>
      </c>
      <c r="NN152" s="13"/>
      <c r="NO152" s="13"/>
      <c r="NP152" s="13" t="s">
        <v>408</v>
      </c>
      <c r="NQ152" s="13"/>
      <c r="NR152" s="13" t="s">
        <v>9118</v>
      </c>
      <c r="NS152" s="13"/>
      <c r="NT152" s="13"/>
      <c r="NU152" s="13"/>
      <c r="NV152" s="13"/>
      <c r="NW152" s="13"/>
      <c r="NX152" s="13" t="s">
        <v>472</v>
      </c>
      <c r="NY152" s="13" t="s">
        <v>428</v>
      </c>
      <c r="NZ152" s="13" t="s">
        <v>516</v>
      </c>
      <c r="OA152" s="13"/>
      <c r="OB152" s="13"/>
      <c r="OC152" s="13"/>
      <c r="OD152" s="13"/>
      <c r="OE152" s="13"/>
      <c r="OF152" s="13"/>
      <c r="OG152" s="13"/>
      <c r="OH152" s="13"/>
      <c r="OJ152" s="13"/>
      <c r="OK152" s="13"/>
      <c r="OL152" s="13"/>
      <c r="OM152" s="13"/>
    </row>
    <row r="153" customFormat="false" ht="14.25" hidden="false" customHeight="true" outlineLevel="0" collapsed="false">
      <c r="A153" s="11" t="s">
        <v>9119</v>
      </c>
      <c r="B153" s="13" t="s">
        <v>360</v>
      </c>
      <c r="C153" s="13" t="s">
        <v>9120</v>
      </c>
      <c r="D153" s="13" t="s">
        <v>9121</v>
      </c>
      <c r="E153" s="13" t="s">
        <v>9122</v>
      </c>
      <c r="F153" s="13" t="s">
        <v>360</v>
      </c>
      <c r="G153" s="13"/>
      <c r="H153" s="13"/>
      <c r="I153" s="13"/>
      <c r="J153" s="13"/>
      <c r="K153" s="13"/>
      <c r="L153" s="13"/>
      <c r="M153" s="13"/>
      <c r="N153" s="13"/>
      <c r="O153" s="13"/>
      <c r="P153" s="13"/>
      <c r="R153" s="13" t="s">
        <v>897</v>
      </c>
      <c r="S153" s="13"/>
      <c r="T153" s="13" t="s">
        <v>371</v>
      </c>
      <c r="U153" s="13"/>
      <c r="V153" s="13"/>
      <c r="W153" s="13"/>
      <c r="X153" s="13"/>
      <c r="Y153" s="13"/>
      <c r="Z153" s="13"/>
      <c r="AA153" s="13" t="s">
        <v>623</v>
      </c>
      <c r="AB153" s="13"/>
      <c r="AC153" s="13"/>
      <c r="AD153" s="13"/>
      <c r="AE153" s="11" t="s">
        <v>689</v>
      </c>
      <c r="AF153" s="11" t="s">
        <v>9123</v>
      </c>
      <c r="AG153" s="11" t="s">
        <v>2900</v>
      </c>
      <c r="AH153" s="13"/>
      <c r="AI153" s="13" t="s">
        <v>375</v>
      </c>
      <c r="AJ153" s="13" t="s">
        <v>376</v>
      </c>
      <c r="AK153" s="13" t="s">
        <v>437</v>
      </c>
      <c r="AL153" s="13" t="s">
        <v>438</v>
      </c>
      <c r="AM153" s="11" t="s">
        <v>9124</v>
      </c>
      <c r="AN153" s="13" t="s">
        <v>9125</v>
      </c>
      <c r="AO153" s="11" t="s">
        <v>9126</v>
      </c>
      <c r="AP153" s="13"/>
      <c r="AQ153" s="13" t="s">
        <v>9127</v>
      </c>
      <c r="AR153" s="13"/>
      <c r="AS153" s="13"/>
      <c r="AT153" s="11" t="s">
        <v>934</v>
      </c>
      <c r="AU153" s="11" t="s">
        <v>935</v>
      </c>
      <c r="AV153" s="13"/>
      <c r="AW153" s="13" t="s">
        <v>375</v>
      </c>
      <c r="AX153" s="13" t="s">
        <v>442</v>
      </c>
      <c r="AY153" s="13" t="s">
        <v>437</v>
      </c>
      <c r="AZ153" s="13" t="s">
        <v>438</v>
      </c>
      <c r="BA153" s="13" t="s">
        <v>9128</v>
      </c>
      <c r="BB153" s="13" t="s">
        <v>9129</v>
      </c>
      <c r="BD153" s="13"/>
      <c r="BE153" s="13"/>
      <c r="BF153" s="13"/>
      <c r="BG153" s="13"/>
      <c r="BH153" s="13"/>
      <c r="BI153" s="13"/>
      <c r="BJ153" s="13" t="s">
        <v>853</v>
      </c>
      <c r="BK153" s="13" t="s">
        <v>447</v>
      </c>
      <c r="BL153" s="13"/>
      <c r="BM153" s="13"/>
      <c r="BN153" s="13"/>
      <c r="BO153" s="13"/>
      <c r="BP153" s="13"/>
      <c r="BQ153" s="13" t="s">
        <v>360</v>
      </c>
      <c r="BR153" s="13" t="s">
        <v>360</v>
      </c>
      <c r="BS153" s="13"/>
      <c r="BT153" s="13"/>
      <c r="BU153" s="13" t="s">
        <v>360</v>
      </c>
      <c r="BV153" s="13" t="s">
        <v>360</v>
      </c>
      <c r="BW153" s="13" t="s">
        <v>360</v>
      </c>
      <c r="BX153" s="13"/>
      <c r="BY153" s="13"/>
      <c r="BZ153" s="13"/>
      <c r="CA153" s="13"/>
      <c r="CB153" s="13"/>
      <c r="CC153" s="13"/>
      <c r="CD153" s="13"/>
      <c r="CE153" s="13"/>
      <c r="CF153" s="13" t="s">
        <v>77</v>
      </c>
      <c r="CG153" s="13"/>
      <c r="CH153" s="13"/>
      <c r="CI153" s="13"/>
      <c r="CJ153" s="13"/>
      <c r="CK153" s="13"/>
      <c r="CL153" s="13"/>
      <c r="CM153" s="13"/>
      <c r="CN153" s="13"/>
      <c r="CO153" s="13"/>
      <c r="CP153" s="13"/>
      <c r="CQ153" s="13"/>
      <c r="CR153" s="13"/>
      <c r="CS153" s="13"/>
      <c r="CT153" s="13"/>
      <c r="CU153" s="13"/>
      <c r="CV153" s="13"/>
      <c r="CW153" s="13"/>
      <c r="CY153" s="13"/>
      <c r="CZ153" s="13"/>
      <c r="DA153" s="13"/>
      <c r="DB153" s="13"/>
      <c r="DC153" s="13"/>
      <c r="DD153" s="13"/>
      <c r="DE153" s="13"/>
      <c r="DF153" s="13"/>
      <c r="DG153" s="13"/>
      <c r="DH153" s="13"/>
      <c r="DI153" s="13"/>
      <c r="DJ153" s="13"/>
      <c r="DK153" s="13"/>
      <c r="DL153" s="13"/>
      <c r="DM153" s="13"/>
      <c r="DN153" s="13"/>
      <c r="DO153" s="13"/>
      <c r="DP153" s="13"/>
      <c r="DQ153" s="13"/>
      <c r="DR153" s="13"/>
      <c r="DS153" s="13"/>
      <c r="DT153" s="13"/>
      <c r="DU153" s="13"/>
      <c r="DV153" s="13"/>
      <c r="DW153" s="13"/>
      <c r="DX153" s="13"/>
      <c r="DY153" s="13"/>
      <c r="DZ153" s="13"/>
      <c r="EA153" s="13"/>
      <c r="EB153" s="13"/>
      <c r="EC153" s="13"/>
      <c r="ED153" s="13"/>
      <c r="EE153" s="13"/>
      <c r="EF153" s="13"/>
      <c r="EG153" s="13"/>
      <c r="EH153" s="13"/>
      <c r="EI153" s="13"/>
      <c r="EJ153" s="13"/>
      <c r="EK153" s="13"/>
      <c r="EL153" s="13"/>
      <c r="EM153" s="13" t="s">
        <v>8774</v>
      </c>
      <c r="EN153" s="13" t="s">
        <v>450</v>
      </c>
      <c r="EO153" s="13"/>
      <c r="EP153" s="13"/>
      <c r="EQ153" s="13"/>
      <c r="ER153" s="13"/>
      <c r="ES153" s="11" t="s">
        <v>9130</v>
      </c>
      <c r="ET153" s="13"/>
      <c r="EU153" s="13"/>
      <c r="EV153" s="13"/>
      <c r="EW153" s="13"/>
      <c r="EX153" s="13"/>
      <c r="EY153" s="13"/>
      <c r="EZ153" s="13"/>
      <c r="FA153" s="13"/>
      <c r="FB153" s="13"/>
      <c r="FC153" s="13"/>
      <c r="FD153" s="13"/>
      <c r="FE153" s="13"/>
      <c r="FF153" s="11" t="s">
        <v>9131</v>
      </c>
      <c r="FG153" s="13"/>
      <c r="FH153" s="13" t="s">
        <v>403</v>
      </c>
      <c r="FJ153" s="13"/>
      <c r="FK153" s="13" t="s">
        <v>9132</v>
      </c>
      <c r="FL153" s="13"/>
      <c r="FM153" s="13" t="s">
        <v>3385</v>
      </c>
      <c r="FN153" s="13"/>
      <c r="FO153" s="13" t="s">
        <v>9133</v>
      </c>
      <c r="FP153" s="13"/>
      <c r="FQ153" s="13"/>
      <c r="FR153" s="13"/>
      <c r="FS153" s="13"/>
      <c r="FT153" s="13" t="s">
        <v>8577</v>
      </c>
      <c r="FU153" s="13" t="s">
        <v>9134</v>
      </c>
      <c r="FV153" s="13"/>
      <c r="FW153" s="13" t="s">
        <v>9135</v>
      </c>
      <c r="FX153" s="13" t="s">
        <v>77</v>
      </c>
      <c r="FY153" s="13"/>
      <c r="FZ153" s="13"/>
      <c r="GA153" s="11" t="s">
        <v>9136</v>
      </c>
      <c r="GB153" s="13" t="s">
        <v>9137</v>
      </c>
      <c r="GC153" s="13"/>
      <c r="GD153" s="13"/>
      <c r="GE153" s="13"/>
      <c r="GF153" s="13"/>
      <c r="GG153" s="13"/>
      <c r="GH153" s="13"/>
      <c r="GI153" s="13" t="s">
        <v>575</v>
      </c>
      <c r="GJ153" s="13" t="s">
        <v>9138</v>
      </c>
      <c r="GK153" s="13"/>
      <c r="GL153" s="11" t="s">
        <v>9139</v>
      </c>
      <c r="GM153" s="13"/>
      <c r="GN153" s="13"/>
      <c r="GO153" s="13"/>
      <c r="GP153" s="11" t="s">
        <v>9140</v>
      </c>
      <c r="GQ153" s="13"/>
      <c r="GR153" s="13" t="s">
        <v>8859</v>
      </c>
      <c r="GS153" s="13"/>
      <c r="GT153" s="13" t="s">
        <v>822</v>
      </c>
      <c r="GU153" s="13"/>
      <c r="GV153" s="13"/>
      <c r="GW153" s="13" t="s">
        <v>9141</v>
      </c>
      <c r="GX153" s="13"/>
      <c r="GY153" s="13"/>
      <c r="GZ153" s="13"/>
      <c r="HA153" s="13" t="s">
        <v>77</v>
      </c>
      <c r="HB153" s="13"/>
      <c r="HC153" s="13"/>
      <c r="HD153" s="13"/>
      <c r="HE153" s="13"/>
      <c r="HF153" s="13"/>
      <c r="HG153" s="13"/>
      <c r="HH153" s="13" t="s">
        <v>406</v>
      </c>
      <c r="HI153" s="13"/>
      <c r="HJ153" s="13"/>
      <c r="HK153" s="13"/>
      <c r="HL153" s="13"/>
      <c r="HM153" s="13"/>
      <c r="HN153" s="13"/>
      <c r="HO153" s="13"/>
      <c r="HP153" s="13"/>
      <c r="HQ153" s="13"/>
      <c r="HS153" s="13"/>
      <c r="HT153" s="13"/>
      <c r="HU153" s="13"/>
      <c r="HV153" s="13"/>
      <c r="HW153" s="13" t="s">
        <v>412</v>
      </c>
      <c r="HX153" s="13"/>
      <c r="HY153" s="13"/>
      <c r="HZ153" s="13"/>
      <c r="IA153" s="13"/>
      <c r="IB153" s="13"/>
      <c r="IC153" s="13"/>
      <c r="ID153" s="13"/>
      <c r="IE153" s="13"/>
      <c r="IF153" s="13"/>
      <c r="IG153" s="13"/>
      <c r="IH153" s="13"/>
      <c r="II153" s="13"/>
      <c r="IJ153" s="13"/>
      <c r="IK153" s="13"/>
      <c r="IL153" s="13"/>
      <c r="IM153" s="13"/>
      <c r="IN153" s="13"/>
      <c r="IO153" s="11" t="s">
        <v>9142</v>
      </c>
      <c r="IP153" s="13"/>
      <c r="IQ153" s="13"/>
      <c r="IR153" s="13"/>
      <c r="IS153" s="13"/>
      <c r="IT153" s="13" t="s">
        <v>414</v>
      </c>
      <c r="IU153" s="13"/>
      <c r="IV153" s="13"/>
      <c r="IW153" s="13"/>
      <c r="IX153" s="13"/>
      <c r="IY153" s="13"/>
      <c r="IZ153" s="13"/>
      <c r="JA153" s="13"/>
      <c r="JB153" s="13"/>
      <c r="JC153" s="13"/>
      <c r="JD153" s="13"/>
      <c r="JE153" s="13"/>
      <c r="JF153" s="13"/>
      <c r="JG153" s="13"/>
      <c r="JH153" s="13"/>
      <c r="JI153" s="13"/>
      <c r="JJ153" s="13"/>
      <c r="JK153" s="13"/>
      <c r="JL153" s="13"/>
      <c r="JM153" s="13"/>
      <c r="JN153" s="13"/>
      <c r="JO153" s="13"/>
      <c r="JP153" s="13"/>
      <c r="JQ153" s="13"/>
      <c r="JR153" s="13"/>
      <c r="JS153" s="13"/>
      <c r="JT153" s="13"/>
      <c r="JU153" s="13"/>
      <c r="JV153" s="13"/>
      <c r="JW153" s="13"/>
      <c r="JX153" s="13"/>
      <c r="JY153" s="13"/>
      <c r="JZ153" s="13" t="s">
        <v>78</v>
      </c>
      <c r="KA153" s="13"/>
      <c r="KB153" s="13"/>
      <c r="KC153" s="13"/>
      <c r="KD153" s="13"/>
      <c r="KE153" s="13"/>
      <c r="KF153" s="13"/>
      <c r="KG153" s="13"/>
      <c r="KH153" s="11" t="s">
        <v>9143</v>
      </c>
      <c r="KI153" s="13"/>
      <c r="KJ153" s="13" t="s">
        <v>704</v>
      </c>
      <c r="KK153" s="13"/>
      <c r="KL153" s="13"/>
      <c r="KM153" s="13"/>
      <c r="KN153" s="13" t="s">
        <v>472</v>
      </c>
      <c r="KO153" s="13"/>
      <c r="KP153" s="13"/>
      <c r="KQ153" s="13"/>
      <c r="KR153" s="13"/>
      <c r="KS153" s="13"/>
      <c r="KT153" s="13"/>
      <c r="KU153" s="13"/>
      <c r="KV153" s="13"/>
      <c r="KW153" s="13"/>
      <c r="KX153" s="13"/>
      <c r="KY153" s="13"/>
      <c r="KZ153" s="13"/>
      <c r="LA153" s="13"/>
      <c r="LB153" s="13"/>
      <c r="LC153" s="13"/>
      <c r="LD153" s="13"/>
      <c r="LE153" s="13"/>
      <c r="LF153" s="13"/>
      <c r="LG153" s="13"/>
      <c r="LH153" s="13"/>
      <c r="LI153" s="13"/>
      <c r="LJ153" s="13"/>
      <c r="LK153" s="13"/>
      <c r="LL153" s="13"/>
      <c r="LM153" s="13"/>
      <c r="LN153" s="13"/>
      <c r="LO153" s="13" t="s">
        <v>9144</v>
      </c>
      <c r="LP153" s="13"/>
      <c r="LQ153" s="13"/>
      <c r="LR153" s="13"/>
      <c r="LS153" s="13"/>
      <c r="LT153" s="13"/>
      <c r="LU153" s="13"/>
      <c r="LV153" s="13"/>
      <c r="LW153" s="13"/>
      <c r="LX153" s="13"/>
      <c r="LY153" s="13"/>
      <c r="LZ153" s="13" t="s">
        <v>9145</v>
      </c>
      <c r="MA153" s="13"/>
      <c r="MB153" s="13"/>
      <c r="MC153" s="13" t="s">
        <v>9146</v>
      </c>
      <c r="MD153" s="13"/>
      <c r="ME153" s="13"/>
      <c r="MF153" s="13" t="s">
        <v>9147</v>
      </c>
      <c r="MH153" s="13" t="s">
        <v>550</v>
      </c>
      <c r="MI153" s="13"/>
      <c r="MJ153" s="13"/>
      <c r="MK153" s="13"/>
      <c r="ML153" s="13"/>
      <c r="MM153" s="13"/>
      <c r="MN153" s="13" t="s">
        <v>9148</v>
      </c>
      <c r="MO153" s="13"/>
      <c r="MP153" s="13"/>
      <c r="MQ153" s="13"/>
      <c r="MR153" s="13"/>
      <c r="MS153" s="13"/>
      <c r="MT153" s="13"/>
      <c r="MU153" s="13"/>
      <c r="MV153" s="13"/>
      <c r="MW153" s="13" t="s">
        <v>828</v>
      </c>
      <c r="MX153" s="13"/>
      <c r="MY153" s="13"/>
      <c r="MZ153" s="13"/>
      <c r="NA153" s="13"/>
      <c r="NB153" s="13"/>
      <c r="NC153" s="13"/>
      <c r="ND153" s="13"/>
      <c r="NE153" s="13"/>
      <c r="NF153" s="13"/>
      <c r="NG153" s="13"/>
      <c r="NH153" s="13"/>
      <c r="NI153" s="11" t="s">
        <v>9149</v>
      </c>
      <c r="NJ153" s="13" t="s">
        <v>407</v>
      </c>
      <c r="NK153" s="13"/>
      <c r="NL153" s="13"/>
      <c r="NM153" s="13"/>
      <c r="NN153" s="13"/>
      <c r="NO153" s="13"/>
      <c r="NP153" s="13" t="s">
        <v>408</v>
      </c>
      <c r="NQ153" s="13"/>
      <c r="NR153" s="13"/>
      <c r="NS153" s="13"/>
      <c r="NT153" s="13"/>
      <c r="NU153" s="13"/>
      <c r="NV153" s="13"/>
      <c r="NW153" s="13"/>
      <c r="NX153" s="13" t="s">
        <v>472</v>
      </c>
      <c r="NY153" s="13" t="s">
        <v>428</v>
      </c>
      <c r="NZ153" s="13" t="s">
        <v>429</v>
      </c>
      <c r="OA153" s="13"/>
      <c r="OB153" s="13"/>
      <c r="OC153" s="13"/>
      <c r="OD153" s="13"/>
      <c r="OE153" s="13"/>
      <c r="OF153" s="13"/>
      <c r="OG153" s="13"/>
      <c r="OH153" s="13"/>
      <c r="OJ153" s="13"/>
      <c r="OK153" s="13"/>
      <c r="OL153" s="13"/>
      <c r="OM153" s="13"/>
    </row>
    <row r="154" customFormat="false" ht="14.25" hidden="false" customHeight="true" outlineLevel="0" collapsed="false">
      <c r="A154" s="11" t="s">
        <v>9150</v>
      </c>
      <c r="B154" s="13" t="s">
        <v>360</v>
      </c>
      <c r="C154" s="13" t="s">
        <v>9151</v>
      </c>
      <c r="D154" s="11" t="s">
        <v>9152</v>
      </c>
      <c r="E154" s="13" t="s">
        <v>9153</v>
      </c>
      <c r="F154" s="13" t="s">
        <v>360</v>
      </c>
      <c r="G154" s="13"/>
      <c r="H154" s="13" t="e">
        <f aca="false">rue de la
-11
caverne</f>
        <v>#VALUE!</v>
      </c>
      <c r="I154" s="13" t="s">
        <v>9154</v>
      </c>
      <c r="J154" s="13" t="s">
        <v>9155</v>
      </c>
      <c r="K154" s="13"/>
      <c r="L154" s="13" t="s">
        <v>2630</v>
      </c>
      <c r="M154" s="13"/>
      <c r="N154" s="13"/>
      <c r="O154" s="13"/>
      <c r="P154" s="13"/>
      <c r="R154" s="13" t="s">
        <v>897</v>
      </c>
      <c r="S154" s="13"/>
      <c r="T154" s="13" t="s">
        <v>371</v>
      </c>
      <c r="U154" s="13"/>
      <c r="V154" s="13"/>
      <c r="W154" s="13"/>
      <c r="X154" s="13"/>
      <c r="Y154" s="13"/>
      <c r="Z154" s="13"/>
      <c r="AA154" s="13" t="s">
        <v>623</v>
      </c>
      <c r="AB154" s="13"/>
      <c r="AC154" s="13"/>
      <c r="AD154" s="13"/>
      <c r="AE154" s="11" t="s">
        <v>1193</v>
      </c>
      <c r="AF154" s="11" t="s">
        <v>9156</v>
      </c>
      <c r="AG154" s="11" t="s">
        <v>787</v>
      </c>
      <c r="AH154" s="13"/>
      <c r="AI154" s="13" t="s">
        <v>375</v>
      </c>
      <c r="AJ154" s="13" t="s">
        <v>376</v>
      </c>
      <c r="AK154" s="13" t="s">
        <v>377</v>
      </c>
      <c r="AL154" s="13" t="s">
        <v>438</v>
      </c>
      <c r="AM154" s="11" t="s">
        <v>9157</v>
      </c>
      <c r="AN154" s="13"/>
      <c r="AO154" s="13"/>
      <c r="AP154" s="13"/>
      <c r="AQ154" s="13"/>
      <c r="AR154" s="13"/>
      <c r="AS154" s="13"/>
      <c r="AT154" s="11" t="s">
        <v>9158</v>
      </c>
      <c r="AU154" s="11" t="s">
        <v>1835</v>
      </c>
      <c r="AV154" s="13"/>
      <c r="AW154" s="13" t="s">
        <v>375</v>
      </c>
      <c r="AX154" s="13"/>
      <c r="AY154" s="13" t="s">
        <v>437</v>
      </c>
      <c r="AZ154" s="13" t="s">
        <v>932</v>
      </c>
      <c r="BA154" s="13" t="s">
        <v>9159</v>
      </c>
      <c r="BB154" s="13" t="s">
        <v>4013</v>
      </c>
      <c r="BD154" s="13"/>
      <c r="BE154" s="13"/>
      <c r="BF154" s="13"/>
      <c r="BG154" s="11" t="s">
        <v>9160</v>
      </c>
      <c r="BH154" s="13" t="s">
        <v>9161</v>
      </c>
      <c r="BI154" s="13"/>
      <c r="BJ154" s="13" t="s">
        <v>853</v>
      </c>
      <c r="BK154" s="13"/>
      <c r="BL154" s="13"/>
      <c r="BM154" s="13"/>
      <c r="BN154" s="13"/>
      <c r="BO154" s="13"/>
      <c r="BP154" s="13"/>
      <c r="BQ154" s="13" t="s">
        <v>360</v>
      </c>
      <c r="BR154" s="13" t="s">
        <v>360</v>
      </c>
      <c r="BS154" s="13"/>
      <c r="BT154" s="13"/>
      <c r="BU154" s="13" t="s">
        <v>360</v>
      </c>
      <c r="BV154" s="13" t="s">
        <v>360</v>
      </c>
      <c r="BW154" s="13" t="s">
        <v>360</v>
      </c>
      <c r="BX154" s="13" t="s">
        <v>64</v>
      </c>
      <c r="BY154" s="13"/>
      <c r="BZ154" s="13"/>
      <c r="CA154" s="13"/>
      <c r="CB154" s="13"/>
      <c r="CC154" s="13"/>
      <c r="CD154" s="13"/>
      <c r="CE154" s="13"/>
      <c r="CF154" s="13" t="s">
        <v>77</v>
      </c>
      <c r="CG154" s="13" t="s">
        <v>807</v>
      </c>
      <c r="CH154" s="12" t="s">
        <v>9162</v>
      </c>
      <c r="CI154" s="13"/>
      <c r="CJ154" s="13"/>
      <c r="CK154" s="13"/>
      <c r="CL154" s="13"/>
      <c r="CM154" s="13"/>
      <c r="CN154" s="13"/>
      <c r="CO154" s="13"/>
      <c r="CP154" s="13"/>
      <c r="CQ154" s="13"/>
      <c r="CR154" s="13"/>
      <c r="CS154" s="13" t="s">
        <v>360</v>
      </c>
      <c r="CT154" s="13"/>
      <c r="CU154" s="13"/>
      <c r="CV154" s="13"/>
      <c r="CW154" s="13" t="s">
        <v>9163</v>
      </c>
      <c r="CY154" s="13"/>
      <c r="CZ154" s="13"/>
      <c r="DA154" s="13"/>
      <c r="DB154" s="11" t="s">
        <v>9164</v>
      </c>
      <c r="DC154" s="13" t="s">
        <v>9165</v>
      </c>
      <c r="DD154" s="13" t="s">
        <v>9166</v>
      </c>
      <c r="DE154" s="11" t="s">
        <v>9167</v>
      </c>
      <c r="DF154" s="13" t="s">
        <v>9168</v>
      </c>
      <c r="DG154" s="13" t="s">
        <v>5838</v>
      </c>
      <c r="DH154" s="13"/>
      <c r="DI154" s="13"/>
      <c r="DJ154" s="13" t="s">
        <v>807</v>
      </c>
      <c r="DK154" s="13" t="s">
        <v>9169</v>
      </c>
      <c r="DL154" s="13"/>
      <c r="DM154" s="13"/>
      <c r="DN154" s="13"/>
      <c r="DO154" s="13"/>
      <c r="DP154" s="13"/>
      <c r="DQ154" s="13"/>
      <c r="DR154" s="13"/>
      <c r="DS154" s="13"/>
      <c r="DT154" s="13"/>
      <c r="DU154" s="13"/>
      <c r="DV154" s="13"/>
      <c r="DW154" s="13"/>
      <c r="DX154" s="13"/>
      <c r="DY154" s="13"/>
      <c r="DZ154" s="13"/>
      <c r="EA154" s="13"/>
      <c r="EB154" s="13"/>
      <c r="EC154" s="13"/>
      <c r="ED154" s="13"/>
      <c r="EE154" s="13" t="s">
        <v>9170</v>
      </c>
      <c r="EF154" s="13" t="s">
        <v>9165</v>
      </c>
      <c r="EG154" s="13" t="s">
        <v>9171</v>
      </c>
      <c r="EH154" s="13" t="s">
        <v>9172</v>
      </c>
      <c r="EI154" s="13" t="s">
        <v>9173</v>
      </c>
      <c r="EJ154" s="13" t="s">
        <v>9174</v>
      </c>
      <c r="EK154" s="13"/>
      <c r="EL154" s="13"/>
      <c r="EM154" s="13" t="s">
        <v>664</v>
      </c>
      <c r="EN154" s="13" t="s">
        <v>400</v>
      </c>
      <c r="EO154" s="13"/>
      <c r="EP154" s="13"/>
      <c r="EQ154" s="13"/>
      <c r="ER154" s="13"/>
      <c r="ES154" s="11" t="s">
        <v>9175</v>
      </c>
      <c r="ET154" s="13" t="s">
        <v>713</v>
      </c>
      <c r="EU154" s="13" t="s">
        <v>473</v>
      </c>
      <c r="EV154" s="13"/>
      <c r="EW154" s="13"/>
      <c r="EX154" s="13" t="s">
        <v>9176</v>
      </c>
      <c r="EY154" s="13" t="s">
        <v>9177</v>
      </c>
      <c r="EZ154" s="13" t="s">
        <v>9178</v>
      </c>
      <c r="FA154" s="13"/>
      <c r="FB154" s="13"/>
      <c r="FC154" s="13"/>
      <c r="FD154" s="13"/>
      <c r="FE154" s="13"/>
      <c r="FF154" s="11" t="s">
        <v>9179</v>
      </c>
      <c r="FG154" s="13" t="s">
        <v>864</v>
      </c>
      <c r="FH154" s="13" t="s">
        <v>403</v>
      </c>
      <c r="FJ154" s="13" t="s">
        <v>9180</v>
      </c>
      <c r="FK154" s="13"/>
      <c r="FL154" s="13" t="s">
        <v>9181</v>
      </c>
      <c r="FM154" s="13"/>
      <c r="FN154" s="13"/>
      <c r="FO154" s="13"/>
      <c r="FP154" s="13"/>
      <c r="FQ154" s="13" t="s">
        <v>9182</v>
      </c>
      <c r="FR154" s="13"/>
      <c r="FS154" s="13" t="s">
        <v>9183</v>
      </c>
      <c r="FT154" s="13"/>
      <c r="FU154" s="13" t="s">
        <v>9184</v>
      </c>
      <c r="FV154" s="11" t="s">
        <v>9185</v>
      </c>
      <c r="FW154" s="13"/>
      <c r="FX154" s="13" t="s">
        <v>77</v>
      </c>
      <c r="FY154" s="13" t="s">
        <v>9186</v>
      </c>
      <c r="FZ154" s="13" t="s">
        <v>9187</v>
      </c>
      <c r="GA154" s="13" t="s">
        <v>614</v>
      </c>
      <c r="GB154" s="13" t="s">
        <v>9188</v>
      </c>
      <c r="GC154" s="13" t="s">
        <v>9189</v>
      </c>
      <c r="GD154" s="13"/>
      <c r="GE154" s="13" t="s">
        <v>9190</v>
      </c>
      <c r="GF154" s="13" t="s">
        <v>919</v>
      </c>
      <c r="GG154" s="13" t="s">
        <v>9191</v>
      </c>
      <c r="GH154" s="12" t="s">
        <v>9192</v>
      </c>
      <c r="GI154" s="13" t="s">
        <v>897</v>
      </c>
      <c r="GJ154" s="13"/>
      <c r="GK154" s="13" t="s">
        <v>9193</v>
      </c>
      <c r="GL154" s="13" t="s">
        <v>407</v>
      </c>
      <c r="GM154" s="13" t="s">
        <v>9194</v>
      </c>
      <c r="GN154" s="13"/>
      <c r="GO154" s="13"/>
      <c r="GP154" s="13" t="s">
        <v>408</v>
      </c>
      <c r="GQ154" s="13" t="s">
        <v>9195</v>
      </c>
      <c r="GR154" s="13"/>
      <c r="GS154" s="13"/>
      <c r="GT154" s="13" t="s">
        <v>4879</v>
      </c>
      <c r="GU154" s="13"/>
      <c r="GV154" s="13"/>
      <c r="GW154" s="13"/>
      <c r="GX154" s="13" t="s">
        <v>9196</v>
      </c>
      <c r="GY154" s="13"/>
      <c r="GZ154" s="13" t="s">
        <v>409</v>
      </c>
      <c r="HA154" s="11" t="s">
        <v>9197</v>
      </c>
      <c r="HB154" s="13"/>
      <c r="HC154" s="13"/>
      <c r="HD154" s="13"/>
      <c r="HE154" s="11" t="s">
        <v>9198</v>
      </c>
      <c r="HF154" s="13"/>
      <c r="HG154" s="13"/>
      <c r="HH154" s="11" t="s">
        <v>9199</v>
      </c>
      <c r="HI154" s="13" t="s">
        <v>9200</v>
      </c>
      <c r="HJ154" s="13"/>
      <c r="HK154" s="13"/>
      <c r="HL154" s="13"/>
      <c r="HM154" s="13" t="s">
        <v>9201</v>
      </c>
      <c r="HN154" s="13" t="s">
        <v>9202</v>
      </c>
      <c r="HO154" s="13" t="s">
        <v>9203</v>
      </c>
      <c r="HP154" s="13"/>
      <c r="HQ154" s="13"/>
      <c r="HS154" s="13" t="s">
        <v>9204</v>
      </c>
      <c r="HT154" s="13"/>
      <c r="HU154" s="13" t="s">
        <v>9205</v>
      </c>
      <c r="HV154" s="13" t="s">
        <v>9206</v>
      </c>
      <c r="HW154" s="13" t="s">
        <v>412</v>
      </c>
      <c r="HX154" s="13"/>
      <c r="HY154" s="11" t="s">
        <v>9207</v>
      </c>
      <c r="HZ154" s="13" t="s">
        <v>9208</v>
      </c>
      <c r="IA154" s="13"/>
      <c r="IB154" s="13"/>
      <c r="IC154" s="13" t="s">
        <v>4626</v>
      </c>
      <c r="ID154" s="13"/>
      <c r="IE154" s="13" t="s">
        <v>9209</v>
      </c>
      <c r="IF154" s="13"/>
      <c r="IG154" s="13"/>
      <c r="IH154" s="13"/>
      <c r="II154" s="13"/>
      <c r="IJ154" s="13"/>
      <c r="IK154" s="11" t="s">
        <v>9210</v>
      </c>
      <c r="IL154" s="13" t="s">
        <v>9211</v>
      </c>
      <c r="IM154" s="13" t="s">
        <v>877</v>
      </c>
      <c r="IN154" s="13" t="n">
        <f aca="false">939393</f>
        <v>939393</v>
      </c>
      <c r="IO154" s="11" t="s">
        <v>9212</v>
      </c>
      <c r="IP154" s="13"/>
      <c r="IQ154" s="13" t="s">
        <v>9213</v>
      </c>
      <c r="IR154" s="13"/>
      <c r="IS154" s="13"/>
      <c r="IT154" s="13"/>
      <c r="IU154" s="13" t="s">
        <v>9214</v>
      </c>
      <c r="IV154" s="13"/>
      <c r="IW154" s="13" t="s">
        <v>9215</v>
      </c>
      <c r="IX154" s="13"/>
      <c r="IY154" s="13"/>
      <c r="IZ154" s="13"/>
      <c r="JA154" s="13" t="s">
        <v>9216</v>
      </c>
      <c r="JB154" s="13"/>
      <c r="JC154" s="13"/>
      <c r="JD154" s="13"/>
      <c r="JE154" s="13" t="s">
        <v>9217</v>
      </c>
      <c r="JF154" s="13" t="s">
        <v>9218</v>
      </c>
      <c r="JG154" s="13"/>
      <c r="JH154" s="13" t="s">
        <v>9219</v>
      </c>
      <c r="JI154" s="13"/>
      <c r="JJ154" s="13"/>
      <c r="JK154" s="13" t="s">
        <v>9220</v>
      </c>
      <c r="JL154" s="13"/>
      <c r="JM154" s="13"/>
      <c r="JN154" s="13"/>
      <c r="JO154" s="13" t="s">
        <v>9221</v>
      </c>
      <c r="JP154" s="13"/>
      <c r="JQ154" s="13" t="s">
        <v>9222</v>
      </c>
      <c r="JR154" s="13"/>
      <c r="JS154" s="13" t="s">
        <v>5095</v>
      </c>
      <c r="JT154" s="13"/>
      <c r="JU154" s="13" t="s">
        <v>6060</v>
      </c>
      <c r="JV154" s="13"/>
      <c r="JW154" s="13" t="s">
        <v>9223</v>
      </c>
      <c r="JX154" s="13"/>
      <c r="JY154" s="12" t="s">
        <v>9224</v>
      </c>
      <c r="JZ154" s="11" t="s">
        <v>9225</v>
      </c>
      <c r="KA154" s="13"/>
      <c r="KB154" s="13" t="s">
        <v>9226</v>
      </c>
      <c r="KC154" s="13"/>
      <c r="KD154" s="13" t="s">
        <v>9227</v>
      </c>
      <c r="KE154" s="13"/>
      <c r="KF154" s="13" t="s">
        <v>9228</v>
      </c>
      <c r="KG154" s="13"/>
      <c r="KH154" s="13" t="e">
        <f aca="false">19 144</f>
        <v>#VALUE!</v>
      </c>
      <c r="KI154" s="13"/>
      <c r="KJ154" s="13" t="s">
        <v>9229</v>
      </c>
      <c r="KK154" s="13"/>
      <c r="KL154" s="13" t="s">
        <v>4365</v>
      </c>
      <c r="KM154" s="13"/>
      <c r="KN154" s="13" t="s">
        <v>9230</v>
      </c>
      <c r="KO154" s="13"/>
      <c r="KP154" s="13" t="s">
        <v>764</v>
      </c>
      <c r="KQ154" s="13"/>
      <c r="KR154" s="11" t="s">
        <v>9231</v>
      </c>
      <c r="KS154" s="13"/>
      <c r="KT154" s="13" t="s">
        <v>9232</v>
      </c>
      <c r="KU154" s="13"/>
      <c r="KV154" s="13" t="s">
        <v>9233</v>
      </c>
      <c r="KW154" s="13"/>
      <c r="KX154" s="13" t="s">
        <v>9234</v>
      </c>
      <c r="KY154" s="13"/>
      <c r="KZ154" s="11" t="s">
        <v>9235</v>
      </c>
      <c r="LA154" s="13"/>
      <c r="LB154" s="11" t="s">
        <v>9236</v>
      </c>
      <c r="LC154" s="13"/>
      <c r="LD154" s="11" t="s">
        <v>9237</v>
      </c>
      <c r="LE154" s="13"/>
      <c r="LF154" s="11" t="s">
        <v>9238</v>
      </c>
      <c r="LG154" s="13"/>
      <c r="LH154" s="13" t="s">
        <v>9239</v>
      </c>
      <c r="LI154" s="13"/>
      <c r="LJ154" s="11" t="s">
        <v>9240</v>
      </c>
      <c r="LK154" s="13"/>
      <c r="LL154" s="13" t="n">
        <f aca="false">3456</f>
        <v>3456</v>
      </c>
      <c r="LM154" s="13"/>
      <c r="LN154" s="13" t="s">
        <v>5940</v>
      </c>
      <c r="LO154" s="13" t="s">
        <v>9241</v>
      </c>
      <c r="LP154" s="11" t="s">
        <v>9242</v>
      </c>
      <c r="LQ154" s="13" t="s">
        <v>9243</v>
      </c>
      <c r="LR154" s="13" t="s">
        <v>9244</v>
      </c>
      <c r="LS154" s="13" t="s">
        <v>2151</v>
      </c>
      <c r="LT154" s="13" t="s">
        <v>9245</v>
      </c>
      <c r="LU154" s="13" t="s">
        <v>9246</v>
      </c>
      <c r="LV154" s="13"/>
      <c r="LW154" s="13" t="s">
        <v>532</v>
      </c>
      <c r="LX154" s="13"/>
      <c r="LY154" s="13" t="s">
        <v>9247</v>
      </c>
      <c r="LZ154" s="13" t="s">
        <v>9248</v>
      </c>
      <c r="MA154" s="13"/>
      <c r="MB154" s="13" t="s">
        <v>9249</v>
      </c>
      <c r="MC154" s="11" t="s">
        <v>9250</v>
      </c>
      <c r="MD154" s="13" t="s">
        <v>9251</v>
      </c>
      <c r="ME154" s="13" t="s">
        <v>9252</v>
      </c>
      <c r="MF154" s="13" t="s">
        <v>9253</v>
      </c>
      <c r="MH154" s="13" t="s">
        <v>9254</v>
      </c>
      <c r="MI154" s="13"/>
      <c r="MJ154" s="13" t="s">
        <v>9255</v>
      </c>
      <c r="MK154" s="11" t="s">
        <v>9256</v>
      </c>
      <c r="ML154" s="13" t="s">
        <v>9257</v>
      </c>
      <c r="MM154" s="13" t="s">
        <v>9258</v>
      </c>
      <c r="MN154" s="13" t="s">
        <v>9259</v>
      </c>
      <c r="MO154" s="13" t="s">
        <v>9260</v>
      </c>
      <c r="MP154" s="11" t="s">
        <v>9261</v>
      </c>
      <c r="MQ154" s="13" t="s">
        <v>7619</v>
      </c>
      <c r="MR154" s="11" t="s">
        <v>9262</v>
      </c>
      <c r="MS154" s="13" t="s">
        <v>3128</v>
      </c>
      <c r="MT154" s="11" t="s">
        <v>9263</v>
      </c>
      <c r="MU154" s="13" t="s">
        <v>7926</v>
      </c>
      <c r="MV154" s="13"/>
      <c r="MW154" s="13" t="s">
        <v>9264</v>
      </c>
      <c r="MX154" s="13" t="s">
        <v>626</v>
      </c>
      <c r="MY154" s="13" t="s">
        <v>9265</v>
      </c>
      <c r="MZ154" s="13" t="s">
        <v>9266</v>
      </c>
      <c r="NA154" s="13" t="n">
        <f aca="false">2425</f>
        <v>2425</v>
      </c>
      <c r="NB154" s="13"/>
      <c r="NC154" s="13" t="s">
        <v>9260</v>
      </c>
      <c r="ND154" s="13"/>
      <c r="NE154" s="13" t="s">
        <v>4880</v>
      </c>
      <c r="NF154" s="13" t="s">
        <v>9267</v>
      </c>
      <c r="NG154" s="13"/>
      <c r="NH154" s="13"/>
      <c r="NI154" s="13"/>
      <c r="NJ154" s="13" t="s">
        <v>407</v>
      </c>
      <c r="NK154" s="13" t="s">
        <v>9268</v>
      </c>
      <c r="NL154" s="13"/>
      <c r="NM154" s="13"/>
      <c r="NN154" s="13"/>
      <c r="NO154" s="13"/>
      <c r="NP154" s="13" t="s">
        <v>408</v>
      </c>
      <c r="NQ154" s="12" t="s">
        <v>9269</v>
      </c>
      <c r="NR154" s="13"/>
      <c r="NS154" s="13"/>
      <c r="NT154" s="13"/>
      <c r="NU154" s="13"/>
      <c r="NV154" s="13" t="s">
        <v>9270</v>
      </c>
      <c r="NW154" s="13" t="s">
        <v>9271</v>
      </c>
      <c r="NX154" s="11" t="s">
        <v>9272</v>
      </c>
      <c r="NY154" s="13" t="s">
        <v>5527</v>
      </c>
      <c r="NZ154" s="11" t="s">
        <v>9273</v>
      </c>
      <c r="OA154" s="13" t="s">
        <v>9274</v>
      </c>
      <c r="OB154" s="13" t="s">
        <v>1162</v>
      </c>
      <c r="OC154" s="11" t="s">
        <v>9275</v>
      </c>
      <c r="OD154" s="13" t="s">
        <v>9276</v>
      </c>
      <c r="OE154" s="11" t="s">
        <v>9277</v>
      </c>
      <c r="OF154" s="13" t="s">
        <v>9278</v>
      </c>
      <c r="OG154" s="13"/>
      <c r="OH154" s="13" t="s">
        <v>9279</v>
      </c>
      <c r="OJ154" s="13" t="s">
        <v>9280</v>
      </c>
      <c r="OK154" s="13"/>
      <c r="OL154" s="13"/>
      <c r="OM154" s="13"/>
    </row>
    <row r="155" customFormat="false" ht="14.25" hidden="false" customHeight="true" outlineLevel="0" collapsed="false">
      <c r="A155" s="11" t="s">
        <v>9281</v>
      </c>
      <c r="B155" s="13" t="s">
        <v>360</v>
      </c>
      <c r="C155" s="13" t="s">
        <v>9282</v>
      </c>
      <c r="D155" s="11" t="s">
        <v>9283</v>
      </c>
      <c r="E155" s="13" t="s">
        <v>9284</v>
      </c>
      <c r="F155" s="13" t="s">
        <v>9285</v>
      </c>
      <c r="G155" s="13" t="s">
        <v>5336</v>
      </c>
      <c r="H155" s="13" t="s">
        <v>9286</v>
      </c>
      <c r="I155" s="13" t="s">
        <v>8042</v>
      </c>
      <c r="J155" s="13" t="s">
        <v>9287</v>
      </c>
      <c r="K155" s="13"/>
      <c r="L155" s="13"/>
      <c r="M155" s="13"/>
      <c r="N155" s="13" t="s">
        <v>598</v>
      </c>
      <c r="O155" s="13"/>
      <c r="P155" s="13"/>
      <c r="R155" s="13" t="s">
        <v>897</v>
      </c>
      <c r="S155" s="13"/>
      <c r="T155" s="11" t="s">
        <v>9288</v>
      </c>
      <c r="U155" s="13" t="s">
        <v>9289</v>
      </c>
      <c r="V155" s="13" t="s">
        <v>9290</v>
      </c>
      <c r="W155" s="13" t="s">
        <v>9291</v>
      </c>
      <c r="X155" s="13" t="s">
        <v>1931</v>
      </c>
      <c r="Y155" s="13"/>
      <c r="Z155" s="13" t="s">
        <v>370</v>
      </c>
      <c r="AA155" s="13"/>
      <c r="AB155" s="13"/>
      <c r="AC155" s="13"/>
      <c r="AD155" s="13"/>
      <c r="AE155" s="11" t="s">
        <v>372</v>
      </c>
      <c r="AF155" s="11" t="s">
        <v>9292</v>
      </c>
      <c r="AG155" s="11" t="s">
        <v>651</v>
      </c>
      <c r="AH155" s="13"/>
      <c r="AI155" s="13" t="s">
        <v>375</v>
      </c>
      <c r="AJ155" s="13" t="s">
        <v>376</v>
      </c>
      <c r="AK155" s="13" t="s">
        <v>437</v>
      </c>
      <c r="AL155" s="13" t="s">
        <v>1634</v>
      </c>
      <c r="AM155" s="11" t="s">
        <v>9293</v>
      </c>
      <c r="AN155" s="13"/>
      <c r="AO155" s="13"/>
      <c r="AP155" s="13"/>
      <c r="AQ155" s="13"/>
      <c r="AR155" s="13"/>
      <c r="AS155" s="13"/>
      <c r="AT155" s="13" t="s">
        <v>9294</v>
      </c>
      <c r="AU155" s="13"/>
      <c r="AV155" s="13"/>
      <c r="AW155" s="13"/>
      <c r="AX155" s="13"/>
      <c r="AY155" s="13" t="s">
        <v>437</v>
      </c>
      <c r="AZ155" s="13" t="s">
        <v>792</v>
      </c>
      <c r="BA155" s="13" t="s">
        <v>9295</v>
      </c>
      <c r="BB155" s="13" t="s">
        <v>444</v>
      </c>
      <c r="BD155" s="13"/>
      <c r="BE155" s="13"/>
      <c r="BF155" s="13"/>
      <c r="BG155" s="13" t="s">
        <v>9296</v>
      </c>
      <c r="BH155" s="11" t="s">
        <v>9297</v>
      </c>
      <c r="BI155" s="13"/>
      <c r="BJ155" s="13"/>
      <c r="BK155" s="13" t="s">
        <v>1212</v>
      </c>
      <c r="BL155" s="13"/>
      <c r="BM155" s="13"/>
      <c r="BN155" s="13"/>
      <c r="BO155" s="13"/>
      <c r="BP155" s="13"/>
      <c r="BQ155" s="13" t="s">
        <v>360</v>
      </c>
      <c r="BR155" s="13" t="s">
        <v>360</v>
      </c>
      <c r="BS155" s="13"/>
      <c r="BT155" s="13"/>
      <c r="BU155" s="13" t="s">
        <v>360</v>
      </c>
      <c r="BV155" s="13" t="s">
        <v>360</v>
      </c>
      <c r="BW155" s="13" t="s">
        <v>360</v>
      </c>
      <c r="BX155" s="13"/>
      <c r="BY155" s="13"/>
      <c r="BZ155" s="13"/>
      <c r="CA155" s="13" t="e">
        <f aca="false">x</f>
        <v>#NAME?</v>
      </c>
      <c r="CB155" s="12" t="s">
        <v>9298</v>
      </c>
      <c r="CC155" s="13"/>
      <c r="CD155" s="13"/>
      <c r="CE155" s="13"/>
      <c r="CF155" s="13" t="s">
        <v>77</v>
      </c>
      <c r="CG155" s="13" t="s">
        <v>5032</v>
      </c>
      <c r="CH155" s="13" t="s">
        <v>4169</v>
      </c>
      <c r="CI155" s="13"/>
      <c r="CJ155" s="13" t="s">
        <v>8214</v>
      </c>
      <c r="CK155" s="13" t="s">
        <v>6931</v>
      </c>
      <c r="CL155" s="13"/>
      <c r="CM155" s="13" t="s">
        <v>9299</v>
      </c>
      <c r="CN155" s="13" t="s">
        <v>9300</v>
      </c>
      <c r="CO155" s="12" t="s">
        <v>3951</v>
      </c>
      <c r="CP155" s="13"/>
      <c r="CQ155" s="13"/>
      <c r="CR155" s="13"/>
      <c r="CS155" s="11" t="s">
        <v>9301</v>
      </c>
      <c r="CT155" s="13"/>
      <c r="CU155" s="13"/>
      <c r="CV155" s="13"/>
      <c r="CW155" s="13"/>
      <c r="CY155" s="13"/>
      <c r="CZ155" s="13"/>
      <c r="DA155" s="13"/>
      <c r="DB155" s="11" t="s">
        <v>9302</v>
      </c>
      <c r="DC155" s="13" t="s">
        <v>9303</v>
      </c>
      <c r="DD155" s="13" t="s">
        <v>1931</v>
      </c>
      <c r="DE155" s="11" t="s">
        <v>9304</v>
      </c>
      <c r="DF155" s="13" t="s">
        <v>9305</v>
      </c>
      <c r="DG155" s="13" t="s">
        <v>9306</v>
      </c>
      <c r="DH155" s="13"/>
      <c r="DI155" s="13"/>
      <c r="DJ155" s="13" t="s">
        <v>807</v>
      </c>
      <c r="DK155" s="13"/>
      <c r="DL155" s="13"/>
      <c r="DM155" s="13"/>
      <c r="DN155" s="13"/>
      <c r="DO155" s="13"/>
      <c r="DP155" s="13"/>
      <c r="DQ155" s="13"/>
      <c r="DR155" s="13"/>
      <c r="DS155" s="13"/>
      <c r="DT155" s="13"/>
      <c r="DU155" s="13"/>
      <c r="DV155" s="13"/>
      <c r="DW155" s="13"/>
      <c r="DX155" s="13"/>
      <c r="DY155" s="13"/>
      <c r="DZ155" s="13"/>
      <c r="EA155" s="13"/>
      <c r="EB155" s="13"/>
      <c r="EC155" s="13"/>
      <c r="ED155" s="13"/>
      <c r="EE155" s="11" t="s">
        <v>9307</v>
      </c>
      <c r="EF155" s="12" t="s">
        <v>9308</v>
      </c>
      <c r="EG155" s="13" t="s">
        <v>9309</v>
      </c>
      <c r="EH155" s="13"/>
      <c r="EI155" s="13"/>
      <c r="EJ155" s="13"/>
      <c r="EK155" s="13"/>
      <c r="EL155" s="13"/>
      <c r="EM155" s="11" t="s">
        <v>1899</v>
      </c>
      <c r="EN155" s="13" t="s">
        <v>5177</v>
      </c>
      <c r="EO155" s="13" t="s">
        <v>4091</v>
      </c>
      <c r="EP155" s="13"/>
      <c r="EQ155" s="13"/>
      <c r="ER155" s="13"/>
      <c r="ES155" s="11" t="s">
        <v>9310</v>
      </c>
      <c r="ET155" s="13"/>
      <c r="EU155" s="13"/>
      <c r="EV155" s="13"/>
      <c r="EW155" s="13"/>
      <c r="EX155" s="13"/>
      <c r="EY155" s="13"/>
      <c r="EZ155" s="13"/>
      <c r="FA155" s="13"/>
      <c r="FB155" s="13"/>
      <c r="FC155" s="13"/>
      <c r="FD155" s="13"/>
      <c r="FE155" s="13"/>
      <c r="FF155" s="11" t="s">
        <v>9311</v>
      </c>
      <c r="FG155" s="13" t="s">
        <v>864</v>
      </c>
      <c r="FH155" s="13" t="s">
        <v>403</v>
      </c>
      <c r="FJ155" s="13" t="s">
        <v>9312</v>
      </c>
      <c r="FK155" s="13"/>
      <c r="FL155" s="13"/>
      <c r="FM155" s="13"/>
      <c r="FN155" s="13" t="s">
        <v>65</v>
      </c>
      <c r="FO155" s="13" t="s">
        <v>9313</v>
      </c>
      <c r="FP155" s="13"/>
      <c r="FQ155" s="13"/>
      <c r="FR155" s="13"/>
      <c r="FS155" s="13"/>
      <c r="FT155" s="13" t="n">
        <f aca="false">112233</f>
        <v>112233</v>
      </c>
      <c r="FU155" s="13"/>
      <c r="FV155" s="13"/>
      <c r="FW155" s="13"/>
      <c r="FX155" s="13" t="s">
        <v>77</v>
      </c>
      <c r="FY155" s="13"/>
      <c r="FZ155" s="13" t="s">
        <v>9314</v>
      </c>
      <c r="GA155" s="13" t="s">
        <v>1171</v>
      </c>
      <c r="GB155" s="13" t="s">
        <v>4933</v>
      </c>
      <c r="GC155" s="13" t="s">
        <v>9315</v>
      </c>
      <c r="GD155" s="13"/>
      <c r="GE155" s="13"/>
      <c r="GF155" s="13"/>
      <c r="GG155" s="13"/>
      <c r="GH155" s="13"/>
      <c r="GI155" s="13"/>
      <c r="GJ155" s="13" t="s">
        <v>9316</v>
      </c>
      <c r="GK155" s="13" t="s">
        <v>9317</v>
      </c>
      <c r="GL155" s="13" t="s">
        <v>407</v>
      </c>
      <c r="GM155" s="13"/>
      <c r="GN155" s="13" t="s">
        <v>9318</v>
      </c>
      <c r="GO155" s="13" t="s">
        <v>5887</v>
      </c>
      <c r="GP155" s="13" t="s">
        <v>408</v>
      </c>
      <c r="GQ155" s="13"/>
      <c r="GR155" s="13" t="s">
        <v>9319</v>
      </c>
      <c r="GS155" s="13" t="s">
        <v>9320</v>
      </c>
      <c r="GT155" s="13"/>
      <c r="GU155" s="13"/>
      <c r="GV155" s="13"/>
      <c r="GW155" s="13"/>
      <c r="GX155" s="13" t="s">
        <v>9321</v>
      </c>
      <c r="GY155" s="13"/>
      <c r="GZ155" s="13"/>
      <c r="HA155" s="13" t="s">
        <v>904</v>
      </c>
      <c r="HB155" s="13"/>
      <c r="HC155" s="13" t="s">
        <v>9322</v>
      </c>
      <c r="HD155" s="13"/>
      <c r="HE155" s="13"/>
      <c r="HF155" s="13"/>
      <c r="HG155" s="12" t="s">
        <v>9323</v>
      </c>
      <c r="HH155" s="13"/>
      <c r="HI155" s="13"/>
      <c r="HJ155" s="13" t="s">
        <v>9324</v>
      </c>
      <c r="HK155" s="13"/>
      <c r="HL155" s="13"/>
      <c r="HM155" s="13"/>
      <c r="HN155" s="13"/>
      <c r="HO155" s="13"/>
      <c r="HP155" s="13"/>
      <c r="HQ155" s="13" t="s">
        <v>5444</v>
      </c>
      <c r="HS155" s="13" t="s">
        <v>9325</v>
      </c>
      <c r="HT155" s="13"/>
      <c r="HU155" s="13" t="s">
        <v>434</v>
      </c>
      <c r="HV155" s="13" t="s">
        <v>3508</v>
      </c>
      <c r="HW155" s="13" t="s">
        <v>412</v>
      </c>
      <c r="HX155" s="13"/>
      <c r="HY155" s="13"/>
      <c r="HZ155" s="13"/>
      <c r="IA155" s="13"/>
      <c r="IB155" s="13" t="s">
        <v>4121</v>
      </c>
      <c r="IC155" s="13" t="s">
        <v>9326</v>
      </c>
      <c r="ID155" s="13"/>
      <c r="IE155" s="13"/>
      <c r="IF155" s="13"/>
      <c r="IG155" s="13" t="s">
        <v>623</v>
      </c>
      <c r="IH155" s="13"/>
      <c r="II155" s="13"/>
      <c r="IJ155" s="13"/>
      <c r="IK155" s="13" t="s">
        <v>9327</v>
      </c>
      <c r="IL155" s="13" t="s">
        <v>9328</v>
      </c>
      <c r="IM155" s="13"/>
      <c r="IN155" s="13" t="s">
        <v>9329</v>
      </c>
      <c r="IO155" s="13" t="s">
        <v>9330</v>
      </c>
      <c r="IP155" s="13" t="s">
        <v>9331</v>
      </c>
      <c r="IQ155" s="13"/>
      <c r="IR155" s="13"/>
      <c r="IS155" s="13"/>
      <c r="IT155" s="13" t="s">
        <v>5941</v>
      </c>
      <c r="IU155" s="13" t="s">
        <v>9332</v>
      </c>
      <c r="IV155" s="13"/>
      <c r="IW155" s="13" t="s">
        <v>9333</v>
      </c>
      <c r="IX155" s="13" t="s">
        <v>9334</v>
      </c>
      <c r="IY155" s="13"/>
      <c r="IZ155" s="13"/>
      <c r="JA155" s="13"/>
      <c r="JB155" s="13" t="s">
        <v>9335</v>
      </c>
      <c r="JC155" s="13" t="s">
        <v>9336</v>
      </c>
      <c r="JD155" s="13"/>
      <c r="JE155" s="13"/>
      <c r="JF155" s="13"/>
      <c r="JG155" s="13"/>
      <c r="JH155" s="13" t="s">
        <v>9337</v>
      </c>
      <c r="JI155" s="13"/>
      <c r="JJ155" s="13" t="s">
        <v>9338</v>
      </c>
      <c r="JK155" s="13"/>
      <c r="JL155" s="13" t="s">
        <v>9339</v>
      </c>
      <c r="JM155" s="13"/>
      <c r="JN155" s="13"/>
      <c r="JO155" s="13"/>
      <c r="JP155" s="11" t="s">
        <v>9340</v>
      </c>
      <c r="JQ155" s="13" t="s">
        <v>9341</v>
      </c>
      <c r="JR155" s="13"/>
      <c r="JS155" s="13" t="s">
        <v>9342</v>
      </c>
      <c r="JT155" s="13"/>
      <c r="JU155" s="13" t="s">
        <v>6610</v>
      </c>
      <c r="JV155" s="13"/>
      <c r="JW155" s="13" t="s">
        <v>9343</v>
      </c>
      <c r="JX155" s="13"/>
      <c r="JY155" s="13" t="s">
        <v>9344</v>
      </c>
      <c r="JZ155" s="13" t="s">
        <v>9345</v>
      </c>
      <c r="KA155" s="13"/>
      <c r="KB155" s="13" t="s">
        <v>9346</v>
      </c>
      <c r="KC155" s="13"/>
      <c r="KD155" s="13" t="s">
        <v>9347</v>
      </c>
      <c r="KE155" s="13"/>
      <c r="KF155" s="13" t="s">
        <v>9348</v>
      </c>
      <c r="KG155" s="13"/>
      <c r="KH155" s="13" t="s">
        <v>9349</v>
      </c>
      <c r="KI155" s="13"/>
      <c r="KJ155" s="13" t="s">
        <v>5527</v>
      </c>
      <c r="KK155" s="13"/>
      <c r="KL155" s="13" t="s">
        <v>9350</v>
      </c>
      <c r="KM155" s="13"/>
      <c r="KN155" s="13" t="s">
        <v>9351</v>
      </c>
      <c r="KO155" s="13"/>
      <c r="KP155" s="12" t="s">
        <v>9352</v>
      </c>
      <c r="KQ155" s="13"/>
      <c r="KR155" s="13" t="s">
        <v>9353</v>
      </c>
      <c r="KS155" s="13"/>
      <c r="KT155" s="13" t="s">
        <v>9354</v>
      </c>
      <c r="KU155" s="13"/>
      <c r="KV155" s="11" t="s">
        <v>9355</v>
      </c>
      <c r="KW155" s="13"/>
      <c r="KX155" s="13" t="s">
        <v>9356</v>
      </c>
      <c r="KY155" s="13"/>
      <c r="KZ155" s="12" t="s">
        <v>9357</v>
      </c>
      <c r="LA155" s="13"/>
      <c r="LB155" s="13" t="n">
        <f aca="false">1415</f>
        <v>1415</v>
      </c>
      <c r="LC155" s="13"/>
      <c r="LD155" s="13" t="s">
        <v>9358</v>
      </c>
      <c r="LE155" s="13"/>
      <c r="LF155" s="13" t="s">
        <v>9359</v>
      </c>
      <c r="LG155" s="13"/>
      <c r="LH155" s="13" t="s">
        <v>9360</v>
      </c>
      <c r="LI155" s="13"/>
      <c r="LJ155" s="13" t="s">
        <v>9361</v>
      </c>
      <c r="LK155" s="13"/>
      <c r="LL155" s="13" t="n">
        <f aca="false">5566</f>
        <v>5566</v>
      </c>
      <c r="LM155" s="13"/>
      <c r="LN155" s="13" t="s">
        <v>9362</v>
      </c>
      <c r="LO155" s="13" t="s">
        <v>4862</v>
      </c>
      <c r="LP155" s="13"/>
      <c r="LQ155" s="11" t="s">
        <v>9363</v>
      </c>
      <c r="LR155" s="13" t="s">
        <v>9364</v>
      </c>
      <c r="LS155" s="13" t="s">
        <v>9365</v>
      </c>
      <c r="LT155" s="13"/>
      <c r="LU155" s="13" t="s">
        <v>9366</v>
      </c>
      <c r="LV155" s="13"/>
      <c r="LW155" s="13"/>
      <c r="LX155" s="13"/>
      <c r="LY155" s="13" t="s">
        <v>1212</v>
      </c>
      <c r="LZ155" s="11" t="s">
        <v>9367</v>
      </c>
      <c r="MA155" s="13" t="s">
        <v>9368</v>
      </c>
      <c r="MB155" s="13" t="s">
        <v>1332</v>
      </c>
      <c r="MC155" s="11" t="s">
        <v>9369</v>
      </c>
      <c r="MD155" s="12" t="s">
        <v>3951</v>
      </c>
      <c r="ME155" s="11" t="s">
        <v>9370</v>
      </c>
      <c r="MF155" s="13"/>
      <c r="MH155" s="13" t="s">
        <v>9371</v>
      </c>
      <c r="MI155" s="13"/>
      <c r="MJ155" s="13" t="s">
        <v>9372</v>
      </c>
      <c r="MK155" s="13" t="s">
        <v>9373</v>
      </c>
      <c r="ML155" s="13" t="s">
        <v>9374</v>
      </c>
      <c r="MM155" s="13" t="s">
        <v>9375</v>
      </c>
      <c r="MN155" s="13"/>
      <c r="MO155" s="13" t="s">
        <v>9376</v>
      </c>
      <c r="MP155" s="13" t="s">
        <v>9377</v>
      </c>
      <c r="MQ155" s="13" t="s">
        <v>4991</v>
      </c>
      <c r="MR155" s="11" t="s">
        <v>9378</v>
      </c>
      <c r="MS155" s="13" t="s">
        <v>2151</v>
      </c>
      <c r="MT155" s="13" t="s">
        <v>7619</v>
      </c>
      <c r="MU155" s="13" t="s">
        <v>615</v>
      </c>
      <c r="MV155" s="13"/>
      <c r="MW155" s="13" t="s">
        <v>6371</v>
      </c>
      <c r="MX155" s="13" t="s">
        <v>9379</v>
      </c>
      <c r="MY155" s="13" t="s">
        <v>9380</v>
      </c>
      <c r="MZ155" s="13" t="s">
        <v>9381</v>
      </c>
      <c r="NA155" s="13" t="s">
        <v>9382</v>
      </c>
      <c r="NB155" s="13"/>
      <c r="NC155" s="13" t="s">
        <v>2607</v>
      </c>
      <c r="ND155" s="13"/>
      <c r="NE155" s="13" t="s">
        <v>2713</v>
      </c>
      <c r="NF155" s="13" t="s">
        <v>9383</v>
      </c>
      <c r="NG155" s="13"/>
      <c r="NH155" s="13"/>
      <c r="NI155" s="13"/>
      <c r="NJ155" s="11" t="s">
        <v>9384</v>
      </c>
      <c r="NK155" s="13" t="s">
        <v>9385</v>
      </c>
      <c r="NL155" s="13"/>
      <c r="NM155" s="13"/>
      <c r="NN155" s="13"/>
      <c r="NO155" s="13"/>
      <c r="NP155" s="13" t="s">
        <v>408</v>
      </c>
      <c r="NQ155" s="13" t="s">
        <v>9386</v>
      </c>
      <c r="NR155" s="13"/>
      <c r="NS155" s="13"/>
      <c r="NT155" s="13"/>
      <c r="NU155" s="13"/>
      <c r="NV155" s="13" t="s">
        <v>5688</v>
      </c>
      <c r="NW155" s="13" t="s">
        <v>9387</v>
      </c>
      <c r="NX155" s="13" t="s">
        <v>9388</v>
      </c>
      <c r="NY155" s="11" t="s">
        <v>9389</v>
      </c>
      <c r="NZ155" s="13" t="s">
        <v>9390</v>
      </c>
      <c r="OA155" s="13" t="s">
        <v>2009</v>
      </c>
      <c r="OB155" s="13" t="s">
        <v>919</v>
      </c>
      <c r="OC155" s="11" t="s">
        <v>9391</v>
      </c>
      <c r="OD155" s="13" t="s">
        <v>9392</v>
      </c>
      <c r="OE155" s="13" t="s">
        <v>5770</v>
      </c>
      <c r="OF155" s="12" t="s">
        <v>9323</v>
      </c>
      <c r="OG155" s="13"/>
      <c r="OH155" s="13" t="s">
        <v>9393</v>
      </c>
      <c r="OJ155" s="11" t="s">
        <v>9394</v>
      </c>
      <c r="OK155" s="13"/>
      <c r="OL155" s="13"/>
      <c r="OM155" s="13"/>
    </row>
    <row r="156" customFormat="false" ht="14.25" hidden="false" customHeight="true" outlineLevel="0" collapsed="false">
      <c r="A156" s="13" t="s">
        <v>2958</v>
      </c>
      <c r="B156" s="13" t="s">
        <v>360</v>
      </c>
      <c r="C156" s="13" t="s">
        <v>9395</v>
      </c>
      <c r="D156" s="13" t="s">
        <v>9396</v>
      </c>
      <c r="E156" s="13" t="s">
        <v>9397</v>
      </c>
      <c r="F156" s="13" t="s">
        <v>360</v>
      </c>
      <c r="G156" s="13"/>
      <c r="H156" s="13"/>
      <c r="I156" s="13"/>
      <c r="J156" s="13"/>
      <c r="K156" s="13"/>
      <c r="L156" s="13" t="s">
        <v>924</v>
      </c>
      <c r="M156" s="13"/>
      <c r="N156" s="13"/>
      <c r="O156" s="13"/>
      <c r="P156" s="13"/>
      <c r="R156" s="13" t="s">
        <v>1427</v>
      </c>
      <c r="S156" s="13"/>
      <c r="T156" s="13" t="s">
        <v>9398</v>
      </c>
      <c r="U156" s="13" t="s">
        <v>2649</v>
      </c>
      <c r="V156" s="13" t="s">
        <v>9399</v>
      </c>
      <c r="W156" s="13" t="s">
        <v>9400</v>
      </c>
      <c r="X156" s="13" t="s">
        <v>9401</v>
      </c>
      <c r="Y156" s="13"/>
      <c r="Z156" s="13"/>
      <c r="AA156" s="13"/>
      <c r="AB156" s="13"/>
      <c r="AC156" s="13"/>
      <c r="AD156" s="13"/>
      <c r="AE156" s="11" t="s">
        <v>435</v>
      </c>
      <c r="AF156" s="11" t="s">
        <v>9402</v>
      </c>
      <c r="AG156" s="11" t="s">
        <v>9403</v>
      </c>
      <c r="AH156" s="13"/>
      <c r="AI156" s="13" t="s">
        <v>375</v>
      </c>
      <c r="AJ156" s="13" t="s">
        <v>376</v>
      </c>
      <c r="AK156" s="13" t="s">
        <v>437</v>
      </c>
      <c r="AL156" s="13" t="s">
        <v>438</v>
      </c>
      <c r="AM156" s="11" t="s">
        <v>9404</v>
      </c>
      <c r="AN156" s="11" t="s">
        <v>9405</v>
      </c>
      <c r="AO156" s="11" t="s">
        <v>9406</v>
      </c>
      <c r="AP156" s="13"/>
      <c r="AQ156" s="11" t="s">
        <v>9407</v>
      </c>
      <c r="AR156" s="13"/>
      <c r="AS156" s="13"/>
      <c r="AT156" s="11" t="s">
        <v>9408</v>
      </c>
      <c r="AU156" s="11" t="s">
        <v>9409</v>
      </c>
      <c r="AV156" s="13"/>
      <c r="AW156" s="13" t="s">
        <v>375</v>
      </c>
      <c r="AX156" s="13" t="s">
        <v>3558</v>
      </c>
      <c r="AY156" s="13" t="s">
        <v>437</v>
      </c>
      <c r="AZ156" s="13" t="s">
        <v>9410</v>
      </c>
      <c r="BA156" s="13" t="s">
        <v>9411</v>
      </c>
      <c r="BB156" s="13" t="s">
        <v>8021</v>
      </c>
      <c r="BD156" s="13"/>
      <c r="BE156" s="13"/>
      <c r="BF156" s="13"/>
      <c r="BG156" s="13"/>
      <c r="BH156" s="13"/>
      <c r="BI156" s="13"/>
      <c r="BJ156" s="13" t="s">
        <v>600</v>
      </c>
      <c r="BK156" s="13" t="s">
        <v>1006</v>
      </c>
      <c r="BL156" s="13"/>
      <c r="BM156" s="13"/>
      <c r="BN156" s="13"/>
      <c r="BO156" s="13"/>
      <c r="BP156" s="13"/>
      <c r="BQ156" s="13" t="s">
        <v>9412</v>
      </c>
      <c r="BR156" s="13" t="s">
        <v>360</v>
      </c>
      <c r="BS156" s="13"/>
      <c r="BT156" s="13"/>
      <c r="BU156" s="13" t="s">
        <v>360</v>
      </c>
      <c r="BV156" s="13" t="s">
        <v>360</v>
      </c>
      <c r="BW156" s="13" t="s">
        <v>360</v>
      </c>
      <c r="BX156" s="13"/>
      <c r="BY156" s="13"/>
      <c r="BZ156" s="13"/>
      <c r="CA156" s="13"/>
      <c r="CB156" s="13"/>
      <c r="CC156" s="13"/>
      <c r="CD156" s="13"/>
      <c r="CE156" s="13"/>
      <c r="CF156" s="13" t="s">
        <v>941</v>
      </c>
      <c r="CG156" s="13" t="s">
        <v>1892</v>
      </c>
      <c r="CH156" s="13"/>
      <c r="CI156" s="13"/>
      <c r="CJ156" s="13"/>
      <c r="CK156" s="13"/>
      <c r="CL156" s="13"/>
      <c r="CM156" s="13"/>
      <c r="CN156" s="13"/>
      <c r="CO156" s="13"/>
      <c r="CP156" s="13"/>
      <c r="CQ156" s="13"/>
      <c r="CR156" s="13"/>
      <c r="CS156" s="13"/>
      <c r="CT156" s="13"/>
      <c r="CU156" s="13"/>
      <c r="CV156" s="13"/>
      <c r="CW156" s="13"/>
      <c r="CY156" s="13"/>
      <c r="CZ156" s="13"/>
      <c r="DA156" s="13"/>
      <c r="DB156" s="13" t="s">
        <v>9413</v>
      </c>
      <c r="DC156" s="13" t="s">
        <v>9414</v>
      </c>
      <c r="DD156" s="13"/>
      <c r="DE156" s="13"/>
      <c r="DF156" s="13"/>
      <c r="DG156" s="13"/>
      <c r="DH156" s="13"/>
      <c r="DI156" s="13"/>
      <c r="DJ156" s="13"/>
      <c r="DK156" s="13"/>
      <c r="DL156" s="13"/>
      <c r="DM156" s="13"/>
      <c r="DN156" s="13"/>
      <c r="DO156" s="13"/>
      <c r="DP156" s="13"/>
      <c r="DQ156" s="13"/>
      <c r="DR156" s="13"/>
      <c r="DS156" s="13"/>
      <c r="DT156" s="13"/>
      <c r="DU156" s="13"/>
      <c r="DV156" s="13"/>
      <c r="DW156" s="13"/>
      <c r="DX156" s="13"/>
      <c r="DY156" s="13"/>
      <c r="DZ156" s="13"/>
      <c r="EA156" s="13"/>
      <c r="EB156" s="13"/>
      <c r="EC156" s="13"/>
      <c r="ED156" s="13"/>
      <c r="EE156" s="13"/>
      <c r="EF156" s="13"/>
      <c r="EG156" s="13"/>
      <c r="EH156" s="13"/>
      <c r="EI156" s="13"/>
      <c r="EJ156" s="13"/>
      <c r="EK156" s="13"/>
      <c r="EL156" s="13"/>
      <c r="EM156" s="13" t="s">
        <v>3716</v>
      </c>
      <c r="EN156" s="13" t="s">
        <v>450</v>
      </c>
      <c r="EO156" s="13"/>
      <c r="EP156" s="13"/>
      <c r="EQ156" s="13"/>
      <c r="ER156" s="13"/>
      <c r="ES156" s="11" t="s">
        <v>9415</v>
      </c>
      <c r="ET156" s="13"/>
      <c r="EU156" s="13"/>
      <c r="EV156" s="13"/>
      <c r="EW156" s="13"/>
      <c r="EX156" s="13"/>
      <c r="EY156" s="13"/>
      <c r="EZ156" s="13"/>
      <c r="FA156" s="13"/>
      <c r="FB156" s="13"/>
      <c r="FC156" s="13"/>
      <c r="FD156" s="13"/>
      <c r="FE156" s="13"/>
      <c r="FF156" s="11" t="s">
        <v>9416</v>
      </c>
      <c r="FG156" s="13" t="s">
        <v>2649</v>
      </c>
      <c r="FH156" s="13" t="s">
        <v>403</v>
      </c>
      <c r="FJ156" s="13" t="s">
        <v>9417</v>
      </c>
      <c r="FK156" s="13"/>
      <c r="FL156" s="13"/>
      <c r="FM156" s="13"/>
      <c r="FN156" s="13"/>
      <c r="FO156" s="13"/>
      <c r="FP156" s="13"/>
      <c r="FQ156" s="13"/>
      <c r="FR156" s="13"/>
      <c r="FS156" s="13"/>
      <c r="FT156" s="13"/>
      <c r="FU156" s="13"/>
      <c r="FV156" s="13"/>
      <c r="FW156" s="13"/>
      <c r="FX156" s="13" t="s">
        <v>77</v>
      </c>
      <c r="FY156" s="13"/>
      <c r="FZ156" s="13"/>
      <c r="GA156" s="13" t="s">
        <v>407</v>
      </c>
      <c r="GB156" s="13" t="s">
        <v>9056</v>
      </c>
      <c r="GC156" s="12" t="s">
        <v>4200</v>
      </c>
      <c r="GD156" s="13"/>
      <c r="GE156" s="13"/>
      <c r="GF156" s="13"/>
      <c r="GG156" s="13"/>
      <c r="GH156" s="13"/>
      <c r="GI156" s="13"/>
      <c r="GJ156" s="13"/>
      <c r="GK156" s="13"/>
      <c r="GL156" s="11" t="s">
        <v>9418</v>
      </c>
      <c r="GM156" s="13"/>
      <c r="GN156" s="13"/>
      <c r="GO156" s="13"/>
      <c r="GP156" s="13" t="s">
        <v>408</v>
      </c>
      <c r="GQ156" s="13" t="s">
        <v>9419</v>
      </c>
      <c r="GR156" s="13"/>
      <c r="GS156" s="13"/>
      <c r="GT156" s="13" t="s">
        <v>9420</v>
      </c>
      <c r="GU156" s="13"/>
      <c r="GV156" s="13"/>
      <c r="GW156" s="13"/>
      <c r="GX156" s="13"/>
      <c r="GY156" s="13"/>
      <c r="GZ156" s="13"/>
      <c r="HA156" s="13" t="s">
        <v>77</v>
      </c>
      <c r="HB156" s="13"/>
      <c r="HC156" s="13"/>
      <c r="HD156" s="13"/>
      <c r="HE156" s="13"/>
      <c r="HF156" s="13"/>
      <c r="HG156" s="13"/>
      <c r="HH156" s="13"/>
      <c r="HI156" s="13"/>
      <c r="HJ156" s="13"/>
      <c r="HK156" s="13"/>
      <c r="HL156" s="13"/>
      <c r="HM156" s="13"/>
      <c r="HN156" s="13"/>
      <c r="HO156" s="13"/>
      <c r="HP156" s="13"/>
      <c r="HQ156" s="13"/>
      <c r="HS156" s="13"/>
      <c r="HT156" s="13"/>
      <c r="HU156" s="13"/>
      <c r="HV156" s="13"/>
      <c r="HW156" s="13" t="s">
        <v>412</v>
      </c>
      <c r="HX156" s="13"/>
      <c r="HY156" s="13"/>
      <c r="HZ156" s="13"/>
      <c r="IA156" s="13"/>
      <c r="IB156" s="13"/>
      <c r="IC156" s="13"/>
      <c r="ID156" s="13"/>
      <c r="IE156" s="13"/>
      <c r="IF156" s="13"/>
      <c r="IG156" s="13" t="s">
        <v>623</v>
      </c>
      <c r="IH156" s="13"/>
      <c r="II156" s="13"/>
      <c r="IJ156" s="13"/>
      <c r="IK156" s="13"/>
      <c r="IL156" s="13"/>
      <c r="IM156" s="13"/>
      <c r="IN156" s="13"/>
      <c r="IO156" s="13" t="s">
        <v>79</v>
      </c>
      <c r="IP156" s="13"/>
      <c r="IQ156" s="13"/>
      <c r="IR156" s="13"/>
      <c r="IS156" s="13"/>
      <c r="IT156" s="13"/>
      <c r="IU156" s="13"/>
      <c r="IV156" s="13"/>
      <c r="IW156" s="13"/>
      <c r="IX156" s="13"/>
      <c r="IY156" s="13"/>
      <c r="IZ156" s="13"/>
      <c r="JA156" s="13"/>
      <c r="JB156" s="13"/>
      <c r="JC156" s="13"/>
      <c r="JD156" s="13"/>
      <c r="JE156" s="13"/>
      <c r="JF156" s="13"/>
      <c r="JG156" s="13"/>
      <c r="JH156" s="13"/>
      <c r="JI156" s="13"/>
      <c r="JJ156" s="13"/>
      <c r="JK156" s="13"/>
      <c r="JL156" s="13"/>
      <c r="JM156" s="13"/>
      <c r="JN156" s="13"/>
      <c r="JO156" s="13"/>
      <c r="JP156" s="13"/>
      <c r="JQ156" s="13"/>
      <c r="JR156" s="13"/>
      <c r="JS156" s="13"/>
      <c r="JT156" s="13"/>
      <c r="JU156" s="13"/>
      <c r="JV156" s="13"/>
      <c r="JW156" s="13"/>
      <c r="JX156" s="13"/>
      <c r="JY156" s="13"/>
      <c r="JZ156" s="13" t="s">
        <v>75</v>
      </c>
      <c r="KA156" s="13"/>
      <c r="KB156" s="13"/>
      <c r="KC156" s="13"/>
      <c r="KD156" s="13"/>
      <c r="KE156" s="13"/>
      <c r="KF156" s="13"/>
      <c r="KG156" s="13"/>
      <c r="KH156" s="13"/>
      <c r="KI156" s="13"/>
      <c r="KJ156" s="13"/>
      <c r="KK156" s="13"/>
      <c r="KL156" s="13"/>
      <c r="KM156" s="13"/>
      <c r="KN156" s="13"/>
      <c r="KO156" s="13"/>
      <c r="KP156" s="13"/>
      <c r="KQ156" s="13"/>
      <c r="KR156" s="13"/>
      <c r="KS156" s="13"/>
      <c r="KT156" s="13"/>
      <c r="KU156" s="13"/>
      <c r="KV156" s="13"/>
      <c r="KW156" s="13"/>
      <c r="KX156" s="13"/>
      <c r="KY156" s="13"/>
      <c r="KZ156" s="13"/>
      <c r="LA156" s="13"/>
      <c r="LB156" s="13"/>
      <c r="LC156" s="13"/>
      <c r="LD156" s="13"/>
      <c r="LE156" s="13"/>
      <c r="LF156" s="13"/>
      <c r="LG156" s="13"/>
      <c r="LH156" s="13"/>
      <c r="LI156" s="13"/>
      <c r="LJ156" s="13"/>
      <c r="LK156" s="13"/>
      <c r="LL156" s="13"/>
      <c r="LM156" s="13"/>
      <c r="LN156" s="13"/>
      <c r="LO156" s="13"/>
      <c r="LP156" s="13"/>
      <c r="LQ156" s="13"/>
      <c r="LR156" s="13"/>
      <c r="LS156" s="13"/>
      <c r="LT156" s="13"/>
      <c r="LU156" s="13"/>
      <c r="LV156" s="13"/>
      <c r="LW156" s="13"/>
      <c r="LX156" s="13"/>
      <c r="LY156" s="13"/>
      <c r="LZ156" s="13" t="s">
        <v>417</v>
      </c>
      <c r="MA156" s="13" t="s">
        <v>2923</v>
      </c>
      <c r="MB156" s="13"/>
      <c r="MC156" s="13" t="s">
        <v>9421</v>
      </c>
      <c r="MD156" s="13"/>
      <c r="ME156" s="13"/>
      <c r="MF156" s="13" t="s">
        <v>9422</v>
      </c>
      <c r="MH156" s="13" t="s">
        <v>550</v>
      </c>
      <c r="MI156" s="13"/>
      <c r="MJ156" s="13"/>
      <c r="MK156" s="13"/>
      <c r="ML156" s="13"/>
      <c r="MM156" s="13"/>
      <c r="MN156" s="13" t="s">
        <v>709</v>
      </c>
      <c r="MO156" s="13"/>
      <c r="MP156" s="13"/>
      <c r="MQ156" s="13"/>
      <c r="MR156" s="13" t="s">
        <v>466</v>
      </c>
      <c r="MS156" s="13"/>
      <c r="MT156" s="13"/>
      <c r="MU156" s="13"/>
      <c r="MV156" s="13"/>
      <c r="MW156" s="13"/>
      <c r="MX156" s="13"/>
      <c r="MY156" s="13"/>
      <c r="MZ156" s="13"/>
      <c r="NA156" s="13"/>
      <c r="NB156" s="13"/>
      <c r="NC156" s="13"/>
      <c r="ND156" s="13"/>
      <c r="NE156" s="13"/>
      <c r="NF156" s="13"/>
      <c r="NG156" s="13"/>
      <c r="NH156" s="13"/>
      <c r="NI156" s="13"/>
      <c r="NJ156" s="13" t="s">
        <v>407</v>
      </c>
      <c r="NK156" s="13"/>
      <c r="NL156" s="13"/>
      <c r="NM156" s="13"/>
      <c r="NN156" s="13"/>
      <c r="NO156" s="13"/>
      <c r="NP156" s="13" t="s">
        <v>408</v>
      </c>
      <c r="NQ156" s="13"/>
      <c r="NR156" s="13"/>
      <c r="NS156" s="13"/>
      <c r="NT156" s="13"/>
      <c r="NU156" s="13"/>
      <c r="NV156" s="13"/>
      <c r="NW156" s="13"/>
      <c r="NX156" s="13" t="s">
        <v>472</v>
      </c>
      <c r="NY156" s="13" t="s">
        <v>428</v>
      </c>
      <c r="NZ156" s="13" t="s">
        <v>429</v>
      </c>
      <c r="OA156" s="13"/>
      <c r="OB156" s="13"/>
      <c r="OC156" s="13"/>
      <c r="OD156" s="13"/>
      <c r="OE156" s="13"/>
      <c r="OF156" s="13"/>
      <c r="OG156" s="13"/>
      <c r="OH156" s="13"/>
      <c r="OJ156" s="13"/>
      <c r="OK156" s="13"/>
      <c r="OL156" s="13"/>
      <c r="OM156" s="13"/>
    </row>
    <row r="157" customFormat="false" ht="14.25" hidden="false" customHeight="true" outlineLevel="0" collapsed="false">
      <c r="A157" s="11" t="s">
        <v>9423</v>
      </c>
      <c r="B157" s="13" t="s">
        <v>360</v>
      </c>
      <c r="C157" s="13" t="s">
        <v>9424</v>
      </c>
      <c r="D157" s="13" t="s">
        <v>516</v>
      </c>
      <c r="E157" s="13" t="s">
        <v>9425</v>
      </c>
      <c r="F157" s="13" t="s">
        <v>360</v>
      </c>
      <c r="G157" s="13"/>
      <c r="H157" s="13"/>
      <c r="I157" s="13"/>
      <c r="J157" s="13"/>
      <c r="K157" s="13"/>
      <c r="L157" s="13"/>
      <c r="M157" s="13"/>
      <c r="N157" s="13"/>
      <c r="O157" s="13"/>
      <c r="P157" s="13"/>
      <c r="R157" s="13" t="s">
        <v>434</v>
      </c>
      <c r="S157" s="13"/>
      <c r="T157" s="13" t="s">
        <v>371</v>
      </c>
      <c r="U157" s="13"/>
      <c r="V157" s="13"/>
      <c r="W157" s="13"/>
      <c r="X157" s="13"/>
      <c r="Y157" s="13"/>
      <c r="Z157" s="13" t="s">
        <v>370</v>
      </c>
      <c r="AA157" s="13"/>
      <c r="AB157" s="13"/>
      <c r="AC157" s="13"/>
      <c r="AD157" s="13"/>
      <c r="AE157" s="11" t="s">
        <v>372</v>
      </c>
      <c r="AF157" s="11" t="s">
        <v>9426</v>
      </c>
      <c r="AG157" s="11" t="s">
        <v>9427</v>
      </c>
      <c r="AH157" s="13"/>
      <c r="AI157" s="13" t="s">
        <v>375</v>
      </c>
      <c r="AJ157" s="13" t="s">
        <v>376</v>
      </c>
      <c r="AK157" s="13" t="s">
        <v>437</v>
      </c>
      <c r="AL157" s="13" t="s">
        <v>4317</v>
      </c>
      <c r="AM157" s="11" t="s">
        <v>9428</v>
      </c>
      <c r="AN157" s="13"/>
      <c r="AO157" s="13"/>
      <c r="AP157" s="13"/>
      <c r="AQ157" s="13"/>
      <c r="AR157" s="13"/>
      <c r="AS157" s="13"/>
      <c r="AT157" s="13"/>
      <c r="AU157" s="13"/>
      <c r="AV157" s="13"/>
      <c r="AW157" s="13"/>
      <c r="AX157" s="13"/>
      <c r="AY157" s="13" t="s">
        <v>437</v>
      </c>
      <c r="AZ157" s="13" t="s">
        <v>932</v>
      </c>
      <c r="BA157" s="13"/>
      <c r="BB157" s="13" t="s">
        <v>6214</v>
      </c>
      <c r="BD157" s="13"/>
      <c r="BE157" s="13"/>
      <c r="BF157" s="13"/>
      <c r="BG157" s="13" t="s">
        <v>9429</v>
      </c>
      <c r="BH157" s="11" t="s">
        <v>9430</v>
      </c>
      <c r="BI157" s="13"/>
      <c r="BJ157" s="12" t="s">
        <v>1973</v>
      </c>
      <c r="BK157" s="13" t="s">
        <v>388</v>
      </c>
      <c r="BL157" s="13"/>
      <c r="BM157" s="13"/>
      <c r="BN157" s="13"/>
      <c r="BO157" s="13"/>
      <c r="BP157" s="13"/>
      <c r="BQ157" s="13" t="s">
        <v>360</v>
      </c>
      <c r="BR157" s="13" t="s">
        <v>360</v>
      </c>
      <c r="BS157" s="13"/>
      <c r="BT157" s="13"/>
      <c r="BU157" s="11" t="s">
        <v>9431</v>
      </c>
      <c r="BV157" s="13" t="s">
        <v>9432</v>
      </c>
      <c r="BW157" s="13" t="s">
        <v>360</v>
      </c>
      <c r="BX157" s="13"/>
      <c r="BY157" s="13"/>
      <c r="BZ157" s="13"/>
      <c r="CA157" s="13"/>
      <c r="CB157" s="13"/>
      <c r="CC157" s="13"/>
      <c r="CD157" s="13"/>
      <c r="CE157" s="13" t="s">
        <v>9433</v>
      </c>
      <c r="CF157" s="13" t="s">
        <v>77</v>
      </c>
      <c r="CG157" s="13" t="s">
        <v>807</v>
      </c>
      <c r="CH157" s="13" t="e">
        <f aca="false">/c</f>
        <v>#VALUE!</v>
      </c>
      <c r="CI157" s="13" t="s">
        <v>79</v>
      </c>
      <c r="CJ157" s="13"/>
      <c r="CK157" s="13"/>
      <c r="CL157" s="13"/>
      <c r="CM157" s="13" t="s">
        <v>9434</v>
      </c>
      <c r="CN157" s="13" t="s">
        <v>2603</v>
      </c>
      <c r="CO157" s="13"/>
      <c r="CP157" s="13"/>
      <c r="CQ157" s="13"/>
      <c r="CR157" s="13"/>
      <c r="CS157" s="13" t="s">
        <v>9435</v>
      </c>
      <c r="CT157" s="13"/>
      <c r="CU157" s="13"/>
      <c r="CV157" s="13"/>
      <c r="CW157" s="13"/>
      <c r="CY157" s="13" t="s">
        <v>64</v>
      </c>
      <c r="CZ157" s="13" t="s">
        <v>9436</v>
      </c>
      <c r="DA157" s="13"/>
      <c r="DB157" s="11" t="s">
        <v>9437</v>
      </c>
      <c r="DC157" s="13" t="s">
        <v>9438</v>
      </c>
      <c r="DD157" s="13" t="s">
        <v>9429</v>
      </c>
      <c r="DE157" s="11" t="s">
        <v>9439</v>
      </c>
      <c r="DF157" s="13" t="s">
        <v>9440</v>
      </c>
      <c r="DG157" s="13" t="s">
        <v>9429</v>
      </c>
      <c r="DH157" s="13"/>
      <c r="DI157" s="13"/>
      <c r="DJ157" s="13" t="s">
        <v>9441</v>
      </c>
      <c r="DK157" s="13" t="s">
        <v>1751</v>
      </c>
      <c r="DL157" s="13" t="s">
        <v>9442</v>
      </c>
      <c r="DM157" s="13" t="s">
        <v>713</v>
      </c>
      <c r="DN157" s="13" t="s">
        <v>3958</v>
      </c>
      <c r="DO157" s="13" t="s">
        <v>75</v>
      </c>
      <c r="DP157" s="13" t="s">
        <v>1751</v>
      </c>
      <c r="DQ157" s="13" t="s">
        <v>3539</v>
      </c>
      <c r="DR157" s="13" t="s">
        <v>742</v>
      </c>
      <c r="DS157" s="13" t="s">
        <v>9443</v>
      </c>
      <c r="DT157" s="13" t="s">
        <v>9444</v>
      </c>
      <c r="DU157" s="13"/>
      <c r="DV157" s="13"/>
      <c r="DW157" s="13"/>
      <c r="DX157" s="13"/>
      <c r="DY157" s="13"/>
      <c r="DZ157" s="13"/>
      <c r="EA157" s="13"/>
      <c r="EB157" s="13"/>
      <c r="EC157" s="13"/>
      <c r="ED157" s="13"/>
      <c r="EE157" s="11" t="s">
        <v>9445</v>
      </c>
      <c r="EF157" s="13" t="s">
        <v>9446</v>
      </c>
      <c r="EG157" s="13" t="s">
        <v>9447</v>
      </c>
      <c r="EH157" s="13" t="s">
        <v>9448</v>
      </c>
      <c r="EI157" s="13" t="s">
        <v>9449</v>
      </c>
      <c r="EJ157" s="13" t="s">
        <v>9450</v>
      </c>
      <c r="EK157" s="13"/>
      <c r="EL157" s="13"/>
      <c r="EM157" s="13" t="s">
        <v>491</v>
      </c>
      <c r="EN157" s="13" t="s">
        <v>744</v>
      </c>
      <c r="EO157" s="13" t="s">
        <v>9451</v>
      </c>
      <c r="EP157" s="13"/>
      <c r="EQ157" s="13"/>
      <c r="ER157" s="13"/>
      <c r="ES157" s="11" t="s">
        <v>9452</v>
      </c>
      <c r="ET157" s="13"/>
      <c r="EU157" s="13"/>
      <c r="EV157" s="13"/>
      <c r="EW157" s="13"/>
      <c r="EX157" s="13"/>
      <c r="EY157" s="13"/>
      <c r="EZ157" s="13"/>
      <c r="FA157" s="13" t="s">
        <v>600</v>
      </c>
      <c r="FB157" s="13" t="s">
        <v>600</v>
      </c>
      <c r="FC157" s="11" t="s">
        <v>9453</v>
      </c>
      <c r="FD157" s="13" t="s">
        <v>9454</v>
      </c>
      <c r="FE157" s="11" t="s">
        <v>9455</v>
      </c>
      <c r="FF157" s="11" t="s">
        <v>9456</v>
      </c>
      <c r="FG157" s="13"/>
      <c r="FH157" s="13" t="s">
        <v>403</v>
      </c>
      <c r="FJ157" s="13" t="s">
        <v>9457</v>
      </c>
      <c r="FK157" s="13"/>
      <c r="FL157" s="13"/>
      <c r="FM157" s="13" t="s">
        <v>4023</v>
      </c>
      <c r="FN157" s="13"/>
      <c r="FO157" s="13"/>
      <c r="FP157" s="13"/>
      <c r="FQ157" s="13"/>
      <c r="FR157" s="13"/>
      <c r="FS157" s="11" t="s">
        <v>9458</v>
      </c>
      <c r="FT157" s="13"/>
      <c r="FU157" s="13"/>
      <c r="FV157" s="13"/>
      <c r="FW157" s="13"/>
      <c r="FX157" s="13" t="s">
        <v>77</v>
      </c>
      <c r="FY157" s="13"/>
      <c r="FZ157" s="13"/>
      <c r="GA157" s="11" t="s">
        <v>3373</v>
      </c>
      <c r="GB157" s="13"/>
      <c r="GC157" s="13"/>
      <c r="GD157" s="13"/>
      <c r="GE157" s="13"/>
      <c r="GF157" s="13"/>
      <c r="GG157" s="13" t="s">
        <v>9459</v>
      </c>
      <c r="GH157" s="13"/>
      <c r="GI157" s="13"/>
      <c r="GJ157" s="13"/>
      <c r="GK157" s="13"/>
      <c r="GL157" s="13" t="s">
        <v>407</v>
      </c>
      <c r="GM157" s="13" t="s">
        <v>9460</v>
      </c>
      <c r="GN157" s="13"/>
      <c r="GO157" s="13" t="s">
        <v>106</v>
      </c>
      <c r="GP157" s="11" t="s">
        <v>9461</v>
      </c>
      <c r="GQ157" s="13" t="s">
        <v>9462</v>
      </c>
      <c r="GR157" s="13"/>
      <c r="GS157" s="13"/>
      <c r="GT157" s="13"/>
      <c r="GU157" s="13"/>
      <c r="GV157" s="13"/>
      <c r="GW157" s="13"/>
      <c r="GX157" s="13"/>
      <c r="GY157" s="13"/>
      <c r="GZ157" s="13" t="s">
        <v>409</v>
      </c>
      <c r="HA157" s="13"/>
      <c r="HB157" s="13"/>
      <c r="HC157" s="13" t="s">
        <v>9463</v>
      </c>
      <c r="HD157" s="13"/>
      <c r="HE157" s="13"/>
      <c r="HF157" s="13"/>
      <c r="HG157" s="13"/>
      <c r="HH157" s="13" t="s">
        <v>1299</v>
      </c>
      <c r="HI157" s="13"/>
      <c r="HJ157" s="13"/>
      <c r="HK157" s="13"/>
      <c r="HL157" s="13"/>
      <c r="HM157" s="13"/>
      <c r="HN157" s="13"/>
      <c r="HO157" s="13"/>
      <c r="HP157" s="13" t="s">
        <v>9464</v>
      </c>
      <c r="HQ157" s="13" t="s">
        <v>9465</v>
      </c>
      <c r="HS157" s="13"/>
      <c r="HT157" s="13"/>
      <c r="HU157" s="13"/>
      <c r="HV157" s="13" t="s">
        <v>9466</v>
      </c>
      <c r="HW157" s="13" t="s">
        <v>412</v>
      </c>
      <c r="HX157" s="13"/>
      <c r="HY157" s="13"/>
      <c r="HZ157" s="13"/>
      <c r="IA157" s="13" t="s">
        <v>9467</v>
      </c>
      <c r="IB157" s="13"/>
      <c r="IC157" s="13"/>
      <c r="ID157" s="13"/>
      <c r="IE157" s="13"/>
      <c r="IF157" s="13"/>
      <c r="IG157" s="13"/>
      <c r="IH157" s="13"/>
      <c r="II157" s="13"/>
      <c r="IJ157" s="13"/>
      <c r="IK157" s="13" t="s">
        <v>807</v>
      </c>
      <c r="IL157" s="13" t="s">
        <v>9468</v>
      </c>
      <c r="IM157" s="13"/>
      <c r="IN157" s="13"/>
      <c r="IO157" s="13" t="s">
        <v>79</v>
      </c>
      <c r="IP157" s="13"/>
      <c r="IQ157" s="13"/>
      <c r="IR157" s="13"/>
      <c r="IS157" s="13"/>
      <c r="IT157" s="13"/>
      <c r="IU157" s="13"/>
      <c r="IV157" s="13"/>
      <c r="IW157" s="13"/>
      <c r="IX157" s="13"/>
      <c r="IY157" s="13"/>
      <c r="IZ157" s="13" t="s">
        <v>9469</v>
      </c>
      <c r="JA157" s="13"/>
      <c r="JB157" s="13"/>
      <c r="JC157" s="13"/>
      <c r="JD157" s="13"/>
      <c r="JE157" s="13"/>
      <c r="JF157" s="13"/>
      <c r="JG157" s="13"/>
      <c r="JH157" s="13"/>
      <c r="JI157" s="13"/>
      <c r="JJ157" s="13"/>
      <c r="JK157" s="13" t="s">
        <v>9470</v>
      </c>
      <c r="JL157" s="13"/>
      <c r="JM157" s="13"/>
      <c r="JN157" s="13"/>
      <c r="JO157" s="13"/>
      <c r="JP157" s="13"/>
      <c r="JQ157" s="13" t="s">
        <v>9471</v>
      </c>
      <c r="JR157" s="13" t="s">
        <v>9472</v>
      </c>
      <c r="JS157" s="13"/>
      <c r="JT157" s="13"/>
      <c r="JU157" s="13" t="s">
        <v>9473</v>
      </c>
      <c r="JV157" s="13"/>
      <c r="JW157" s="13" t="s">
        <v>442</v>
      </c>
      <c r="JX157" s="13"/>
      <c r="JY157" s="13" t="s">
        <v>9474</v>
      </c>
      <c r="JZ157" s="11" t="s">
        <v>9475</v>
      </c>
      <c r="KA157" s="13"/>
      <c r="KB157" s="13" t="s">
        <v>9476</v>
      </c>
      <c r="KC157" s="13"/>
      <c r="KD157" s="13"/>
      <c r="KE157" s="13"/>
      <c r="KF157" s="13" t="s">
        <v>9477</v>
      </c>
      <c r="KG157" s="13"/>
      <c r="KH157" s="13" t="s">
        <v>9478</v>
      </c>
      <c r="KI157" s="13"/>
      <c r="KJ157" s="13" t="s">
        <v>9479</v>
      </c>
      <c r="KK157" s="13"/>
      <c r="KL157" s="13" t="s">
        <v>9480</v>
      </c>
      <c r="KM157" s="13"/>
      <c r="KN157" s="13" t="s">
        <v>4099</v>
      </c>
      <c r="KO157" s="13"/>
      <c r="KP157" s="11" t="s">
        <v>9481</v>
      </c>
      <c r="KQ157" s="13"/>
      <c r="KR157" s="13" t="s">
        <v>9482</v>
      </c>
      <c r="KS157" s="13"/>
      <c r="KT157" s="13" t="s">
        <v>5444</v>
      </c>
      <c r="KU157" s="13"/>
      <c r="KV157" s="13" t="s">
        <v>9483</v>
      </c>
      <c r="KW157" s="13"/>
      <c r="KX157" s="13"/>
      <c r="KY157" s="13"/>
      <c r="KZ157" s="13"/>
      <c r="LA157" s="13"/>
      <c r="LB157" s="13"/>
      <c r="LC157" s="13"/>
      <c r="LD157" s="13" t="s">
        <v>9484</v>
      </c>
      <c r="LE157" s="13"/>
      <c r="LF157" s="13"/>
      <c r="LG157" s="13"/>
      <c r="LH157" s="13"/>
      <c r="LI157" s="13"/>
      <c r="LJ157" s="13" t="s">
        <v>9485</v>
      </c>
      <c r="LK157" s="13"/>
      <c r="LL157" s="13"/>
      <c r="LM157" s="13"/>
      <c r="LN157" s="13" t="s">
        <v>9486</v>
      </c>
      <c r="LO157" s="13" t="s">
        <v>9487</v>
      </c>
      <c r="LP157" s="11" t="s">
        <v>9488</v>
      </c>
      <c r="LQ157" s="13" t="s">
        <v>9489</v>
      </c>
      <c r="LR157" s="13" t="s">
        <v>9490</v>
      </c>
      <c r="LS157" s="13"/>
      <c r="LT157" s="13" t="n">
        <f aca="false">8787</f>
        <v>8787</v>
      </c>
      <c r="LU157" s="13" t="s">
        <v>9491</v>
      </c>
      <c r="LV157" s="13"/>
      <c r="LW157" s="13"/>
      <c r="LX157" s="13" t="s">
        <v>9492</v>
      </c>
      <c r="LY157" s="11" t="s">
        <v>9493</v>
      </c>
      <c r="LZ157" s="13"/>
      <c r="MA157" s="13" t="s">
        <v>418</v>
      </c>
      <c r="MB157" s="11" t="s">
        <v>9494</v>
      </c>
      <c r="MC157" s="11" t="s">
        <v>9495</v>
      </c>
      <c r="MD157" s="13" t="s">
        <v>9496</v>
      </c>
      <c r="ME157" s="13" t="s">
        <v>9497</v>
      </c>
      <c r="MF157" s="13" t="s">
        <v>9498</v>
      </c>
      <c r="MH157" s="11" t="s">
        <v>9499</v>
      </c>
      <c r="MI157" s="13"/>
      <c r="MJ157" s="13" t="s">
        <v>9500</v>
      </c>
      <c r="MK157" s="13" t="e">
        <f aca="false">9,26</f>
        <v>#VALUE!</v>
      </c>
      <c r="ML157" s="11" t="s">
        <v>9501</v>
      </c>
      <c r="MM157" s="13" t="s">
        <v>9502</v>
      </c>
      <c r="MN157" s="13"/>
      <c r="MO157" s="13"/>
      <c r="MP157" s="13" t="s">
        <v>9503</v>
      </c>
      <c r="MQ157" s="13" t="s">
        <v>2398</v>
      </c>
      <c r="MR157" s="11" t="s">
        <v>9504</v>
      </c>
      <c r="MS157" s="13" t="s">
        <v>7444</v>
      </c>
      <c r="MT157" s="12" t="s">
        <v>9505</v>
      </c>
      <c r="MU157" s="12" t="s">
        <v>1651</v>
      </c>
      <c r="MV157" s="13"/>
      <c r="MW157" s="13" t="s">
        <v>4178</v>
      </c>
      <c r="MX157" s="13" t="s">
        <v>9506</v>
      </c>
      <c r="MY157" s="13" t="s">
        <v>4032</v>
      </c>
      <c r="MZ157" s="13" t="s">
        <v>9507</v>
      </c>
      <c r="NA157" s="13" t="s">
        <v>9508</v>
      </c>
      <c r="NB157" s="13"/>
      <c r="NC157" s="13" t="s">
        <v>9509</v>
      </c>
      <c r="ND157" s="13"/>
      <c r="NE157" s="13" t="s">
        <v>2699</v>
      </c>
      <c r="NF157" s="13"/>
      <c r="NG157" s="13"/>
      <c r="NH157" s="13"/>
      <c r="NI157" s="11" t="s">
        <v>9510</v>
      </c>
      <c r="NJ157" s="13" t="s">
        <v>407</v>
      </c>
      <c r="NK157" s="13" t="s">
        <v>1019</v>
      </c>
      <c r="NL157" s="13"/>
      <c r="NM157" s="13"/>
      <c r="NN157" s="13"/>
      <c r="NO157" s="13"/>
      <c r="NP157" s="13" t="s">
        <v>408</v>
      </c>
      <c r="NQ157" s="13" t="s">
        <v>9511</v>
      </c>
      <c r="NR157" s="13"/>
      <c r="NS157" s="13"/>
      <c r="NT157" s="13"/>
      <c r="NU157" s="13"/>
      <c r="NV157" s="13" t="s">
        <v>9512</v>
      </c>
      <c r="NW157" s="13"/>
      <c r="NX157" s="13" t="s">
        <v>9513</v>
      </c>
      <c r="NY157" s="13" t="s">
        <v>9514</v>
      </c>
      <c r="NZ157" s="13" t="s">
        <v>429</v>
      </c>
      <c r="OA157" s="13"/>
      <c r="OB157" s="13"/>
      <c r="OC157" s="13"/>
      <c r="OD157" s="13"/>
      <c r="OE157" s="13"/>
      <c r="OF157" s="13"/>
      <c r="OG157" s="13"/>
      <c r="OH157" s="13"/>
      <c r="OJ157" s="13"/>
      <c r="OK157" s="13"/>
      <c r="OL157" s="13"/>
      <c r="OM157" s="13"/>
    </row>
    <row r="158" customFormat="false" ht="14.25" hidden="false" customHeight="true" outlineLevel="0" collapsed="false">
      <c r="A158" s="11" t="s">
        <v>9515</v>
      </c>
      <c r="B158" s="13" t="s">
        <v>360</v>
      </c>
      <c r="C158" s="13" t="s">
        <v>9516</v>
      </c>
      <c r="D158" s="11" t="s">
        <v>9517</v>
      </c>
      <c r="E158" s="13" t="s">
        <v>9518</v>
      </c>
      <c r="F158" s="13" t="s">
        <v>9519</v>
      </c>
      <c r="G158" s="13" t="s">
        <v>2958</v>
      </c>
      <c r="H158" s="13" t="s">
        <v>9520</v>
      </c>
      <c r="I158" s="13" t="s">
        <v>9521</v>
      </c>
      <c r="J158" s="13" t="s">
        <v>9522</v>
      </c>
      <c r="K158" s="13"/>
      <c r="L158" s="13"/>
      <c r="M158" s="13"/>
      <c r="N158" s="13" t="s">
        <v>9523</v>
      </c>
      <c r="O158" s="13" t="s">
        <v>9524</v>
      </c>
      <c r="P158" s="13"/>
      <c r="R158" s="13"/>
      <c r="S158" s="13"/>
      <c r="T158" s="13" t="s">
        <v>371</v>
      </c>
      <c r="U158" s="13"/>
      <c r="V158" s="13"/>
      <c r="W158" s="13"/>
      <c r="X158" s="13"/>
      <c r="Y158" s="13"/>
      <c r="Z158" s="13"/>
      <c r="AA158" s="13"/>
      <c r="AB158" s="13"/>
      <c r="AC158" s="13"/>
      <c r="AD158" s="13"/>
      <c r="AE158" s="11" t="s">
        <v>372</v>
      </c>
      <c r="AF158" s="11" t="s">
        <v>9525</v>
      </c>
      <c r="AG158" s="11" t="s">
        <v>9526</v>
      </c>
      <c r="AH158" s="13"/>
      <c r="AI158" s="13" t="s">
        <v>375</v>
      </c>
      <c r="AJ158" s="13" t="s">
        <v>9527</v>
      </c>
      <c r="AK158" s="13" t="s">
        <v>377</v>
      </c>
      <c r="AL158" s="13" t="s">
        <v>9528</v>
      </c>
      <c r="AM158" s="11" t="s">
        <v>9529</v>
      </c>
      <c r="AN158" s="13" t="s">
        <v>9530</v>
      </c>
      <c r="AO158" s="11" t="s">
        <v>9531</v>
      </c>
      <c r="AP158" s="13" t="s">
        <v>9532</v>
      </c>
      <c r="AQ158" s="13" t="s">
        <v>9533</v>
      </c>
      <c r="AR158" s="13"/>
      <c r="AS158" s="13"/>
      <c r="AT158" s="11" t="s">
        <v>380</v>
      </c>
      <c r="AU158" s="11" t="s">
        <v>441</v>
      </c>
      <c r="AV158" s="13"/>
      <c r="AW158" s="13" t="s">
        <v>375</v>
      </c>
      <c r="AX158" s="13"/>
      <c r="AY158" s="13" t="s">
        <v>437</v>
      </c>
      <c r="AZ158" s="13" t="s">
        <v>2904</v>
      </c>
      <c r="BA158" s="13" t="s">
        <v>9534</v>
      </c>
      <c r="BB158" s="13" t="s">
        <v>3075</v>
      </c>
      <c r="BD158" s="13"/>
      <c r="BE158" s="13"/>
      <c r="BF158" s="13"/>
      <c r="BG158" s="13"/>
      <c r="BH158" s="13"/>
      <c r="BI158" s="13"/>
      <c r="BJ158" s="13" t="s">
        <v>1212</v>
      </c>
      <c r="BK158" s="13" t="s">
        <v>9535</v>
      </c>
      <c r="BL158" s="13"/>
      <c r="BM158" s="13"/>
      <c r="BN158" s="13"/>
      <c r="BO158" s="13"/>
      <c r="BP158" s="13"/>
      <c r="BQ158" s="13" t="s">
        <v>360</v>
      </c>
      <c r="BR158" s="13" t="s">
        <v>360</v>
      </c>
      <c r="BS158" s="13"/>
      <c r="BT158" s="13"/>
      <c r="BU158" s="13" t="s">
        <v>360</v>
      </c>
      <c r="BV158" s="13" t="s">
        <v>360</v>
      </c>
      <c r="BW158" s="13" t="s">
        <v>360</v>
      </c>
      <c r="BX158" s="13"/>
      <c r="BY158" s="13"/>
      <c r="BZ158" s="13"/>
      <c r="CA158" s="13"/>
      <c r="CB158" s="13"/>
      <c r="CC158" s="13"/>
      <c r="CD158" s="13"/>
      <c r="CE158" s="13"/>
      <c r="CF158" s="13" t="s">
        <v>448</v>
      </c>
      <c r="CG158" s="13" t="s">
        <v>391</v>
      </c>
      <c r="CH158" s="13"/>
      <c r="CI158" s="13"/>
      <c r="CJ158" s="13"/>
      <c r="CK158" s="13"/>
      <c r="CL158" s="13"/>
      <c r="CM158" s="13"/>
      <c r="CN158" s="13"/>
      <c r="CO158" s="13"/>
      <c r="CP158" s="13"/>
      <c r="CQ158" s="13"/>
      <c r="CR158" s="13"/>
      <c r="CS158" s="13" t="s">
        <v>9536</v>
      </c>
      <c r="CT158" s="13"/>
      <c r="CU158" s="13"/>
      <c r="CV158" s="13"/>
      <c r="CW158" s="13"/>
      <c r="CY158" s="13" t="s">
        <v>1644</v>
      </c>
      <c r="CZ158" s="13"/>
      <c r="DA158" s="13"/>
      <c r="DB158" s="13" t="s">
        <v>9537</v>
      </c>
      <c r="DC158" s="13" t="s">
        <v>9538</v>
      </c>
      <c r="DD158" s="13"/>
      <c r="DE158" s="13"/>
      <c r="DF158" s="13"/>
      <c r="DG158" s="13"/>
      <c r="DH158" s="13"/>
      <c r="DI158" s="13" t="s">
        <v>9539</v>
      </c>
      <c r="DJ158" s="13"/>
      <c r="DK158" s="13"/>
      <c r="DL158" s="13"/>
      <c r="DM158" s="13"/>
      <c r="DN158" s="13"/>
      <c r="DO158" s="13"/>
      <c r="DP158" s="13"/>
      <c r="DQ158" s="13"/>
      <c r="DR158" s="13"/>
      <c r="DS158" s="13"/>
      <c r="DT158" s="13"/>
      <c r="DU158" s="13"/>
      <c r="DV158" s="13"/>
      <c r="DW158" s="13"/>
      <c r="DX158" s="13"/>
      <c r="DY158" s="13"/>
      <c r="DZ158" s="13"/>
      <c r="EA158" s="13"/>
      <c r="EB158" s="13"/>
      <c r="EC158" s="13"/>
      <c r="ED158" s="13"/>
      <c r="EE158" s="13"/>
      <c r="EF158" s="13"/>
      <c r="EG158" s="13"/>
      <c r="EH158" s="13"/>
      <c r="EI158" s="13"/>
      <c r="EJ158" s="13"/>
      <c r="EK158" s="13"/>
      <c r="EL158" s="13"/>
      <c r="EM158" s="13" t="s">
        <v>803</v>
      </c>
      <c r="EN158" s="13" t="s">
        <v>400</v>
      </c>
      <c r="EO158" s="13" t="s">
        <v>9540</v>
      </c>
      <c r="EP158" s="13"/>
      <c r="EQ158" s="13"/>
      <c r="ER158" s="13"/>
      <c r="ES158" s="13" t="s">
        <v>9541</v>
      </c>
      <c r="ET158" s="13"/>
      <c r="EU158" s="13"/>
      <c r="EV158" s="13"/>
      <c r="EW158" s="13"/>
      <c r="EX158" s="13"/>
      <c r="EY158" s="13"/>
      <c r="EZ158" s="13"/>
      <c r="FA158" s="13"/>
      <c r="FB158" s="13"/>
      <c r="FC158" s="13"/>
      <c r="FD158" s="13"/>
      <c r="FE158" s="13"/>
      <c r="FF158" s="11" t="s">
        <v>9542</v>
      </c>
      <c r="FG158" s="13"/>
      <c r="FH158" s="13" t="s">
        <v>403</v>
      </c>
      <c r="FJ158" s="13" t="s">
        <v>9543</v>
      </c>
      <c r="FK158" s="13"/>
      <c r="FL158" s="13" t="s">
        <v>1665</v>
      </c>
      <c r="FM158" s="13"/>
      <c r="FN158" s="13"/>
      <c r="FO158" s="13"/>
      <c r="FP158" s="13"/>
      <c r="FQ158" s="13"/>
      <c r="FR158" s="13"/>
      <c r="FS158" s="13"/>
      <c r="FT158" s="13"/>
      <c r="FU158" s="13"/>
      <c r="FV158" s="13"/>
      <c r="FW158" s="13"/>
      <c r="FX158" s="11" t="s">
        <v>3718</v>
      </c>
      <c r="FY158" s="13"/>
      <c r="FZ158" s="13"/>
      <c r="GA158" s="13" t="s">
        <v>407</v>
      </c>
      <c r="GB158" s="13"/>
      <c r="GC158" s="13"/>
      <c r="GD158" s="13"/>
      <c r="GE158" s="13"/>
      <c r="GF158" s="13"/>
      <c r="GG158" s="13"/>
      <c r="GH158" s="13"/>
      <c r="GI158" s="13"/>
      <c r="GJ158" s="13" t="s">
        <v>2388</v>
      </c>
      <c r="GK158" s="13"/>
      <c r="GL158" s="13" t="s">
        <v>407</v>
      </c>
      <c r="GM158" s="13"/>
      <c r="GN158" s="13"/>
      <c r="GO158" s="13"/>
      <c r="GP158" s="13" t="s">
        <v>408</v>
      </c>
      <c r="GQ158" s="13" t="s">
        <v>9544</v>
      </c>
      <c r="GR158" s="13"/>
      <c r="GS158" s="13"/>
      <c r="GT158" s="13"/>
      <c r="GU158" s="13"/>
      <c r="GV158" s="13"/>
      <c r="GW158" s="13" t="n">
        <f aca="false">82</f>
        <v>82</v>
      </c>
      <c r="GX158" s="13"/>
      <c r="GY158" s="13"/>
      <c r="GZ158" s="13"/>
      <c r="HA158" s="13" t="s">
        <v>904</v>
      </c>
      <c r="HB158" s="13"/>
      <c r="HC158" s="13"/>
      <c r="HD158" s="13"/>
      <c r="HE158" s="13"/>
      <c r="HF158" s="13"/>
      <c r="HG158" s="13"/>
      <c r="HH158" s="13" t="s">
        <v>408</v>
      </c>
      <c r="HI158" s="13"/>
      <c r="HJ158" s="13"/>
      <c r="HK158" s="13"/>
      <c r="HL158" s="13"/>
      <c r="HM158" s="13"/>
      <c r="HN158" s="13"/>
      <c r="HO158" s="13"/>
      <c r="HP158" s="13"/>
      <c r="HQ158" s="13"/>
      <c r="HS158" s="13"/>
      <c r="HT158" s="13"/>
      <c r="HU158" s="13"/>
      <c r="HV158" s="13"/>
      <c r="HW158" s="13" t="s">
        <v>412</v>
      </c>
      <c r="HX158" s="13"/>
      <c r="HY158" s="13"/>
      <c r="HZ158" s="13"/>
      <c r="IA158" s="13"/>
      <c r="IB158" s="13"/>
      <c r="IC158" s="13"/>
      <c r="ID158" s="13"/>
      <c r="IE158" s="13"/>
      <c r="IF158" s="13"/>
      <c r="IG158" s="13" t="s">
        <v>623</v>
      </c>
      <c r="IH158" s="13"/>
      <c r="II158" s="13"/>
      <c r="IJ158" s="13"/>
      <c r="IK158" s="13"/>
      <c r="IL158" s="13"/>
      <c r="IM158" s="13"/>
      <c r="IN158" s="13"/>
      <c r="IO158" s="13" t="s">
        <v>79</v>
      </c>
      <c r="IP158" s="13"/>
      <c r="IQ158" s="13"/>
      <c r="IR158" s="13"/>
      <c r="IS158" s="13"/>
      <c r="IT158" s="13" t="s">
        <v>74</v>
      </c>
      <c r="IU158" s="13"/>
      <c r="IV158" s="13"/>
      <c r="IW158" s="13"/>
      <c r="IX158" s="13"/>
      <c r="IY158" s="13"/>
      <c r="IZ158" s="13"/>
      <c r="JA158" s="13"/>
      <c r="JB158" s="13"/>
      <c r="JC158" s="13"/>
      <c r="JD158" s="13"/>
      <c r="JE158" s="13"/>
      <c r="JF158" s="13"/>
      <c r="JG158" s="13"/>
      <c r="JH158" s="13" t="s">
        <v>77</v>
      </c>
      <c r="JI158" s="13"/>
      <c r="JJ158" s="13"/>
      <c r="JK158" s="13"/>
      <c r="JL158" s="13"/>
      <c r="JM158" s="13"/>
      <c r="JN158" s="13"/>
      <c r="JO158" s="13"/>
      <c r="JP158" s="13"/>
      <c r="JQ158" s="13"/>
      <c r="JR158" s="13"/>
      <c r="JS158" s="13"/>
      <c r="JT158" s="13"/>
      <c r="JU158" s="13"/>
      <c r="JV158" s="13"/>
      <c r="JW158" s="13"/>
      <c r="JX158" s="13"/>
      <c r="JY158" s="13"/>
      <c r="JZ158" s="13" t="s">
        <v>78</v>
      </c>
      <c r="KA158" s="13"/>
      <c r="KB158" s="13"/>
      <c r="KC158" s="13"/>
      <c r="KD158" s="13"/>
      <c r="KE158" s="13"/>
      <c r="KF158" s="13"/>
      <c r="KG158" s="13"/>
      <c r="KH158" s="13" t="s">
        <v>9545</v>
      </c>
      <c r="KI158" s="13"/>
      <c r="KJ158" s="13"/>
      <c r="KK158" s="13"/>
      <c r="KL158" s="13"/>
      <c r="KM158" s="13"/>
      <c r="KN158" s="13"/>
      <c r="KO158" s="13"/>
      <c r="KP158" s="13" t="s">
        <v>9546</v>
      </c>
      <c r="KQ158" s="13"/>
      <c r="KR158" s="13"/>
      <c r="KS158" s="13"/>
      <c r="KT158" s="13"/>
      <c r="KU158" s="13"/>
      <c r="KV158" s="13"/>
      <c r="KW158" s="13"/>
      <c r="KX158" s="13"/>
      <c r="KY158" s="13"/>
      <c r="KZ158" s="13"/>
      <c r="LA158" s="13"/>
      <c r="LB158" s="13"/>
      <c r="LC158" s="13"/>
      <c r="LD158" s="13"/>
      <c r="LE158" s="13"/>
      <c r="LF158" s="13"/>
      <c r="LG158" s="13"/>
      <c r="LH158" s="13"/>
      <c r="LI158" s="13"/>
      <c r="LJ158" s="13"/>
      <c r="LK158" s="13"/>
      <c r="LL158" s="13"/>
      <c r="LM158" s="13"/>
      <c r="LN158" s="13"/>
      <c r="LO158" s="13"/>
      <c r="LP158" s="13"/>
      <c r="LQ158" s="13"/>
      <c r="LR158" s="13"/>
      <c r="LS158" s="13"/>
      <c r="LT158" s="13"/>
      <c r="LU158" s="13"/>
      <c r="LV158" s="13"/>
      <c r="LW158" s="13"/>
      <c r="LX158" s="13" t="s">
        <v>3499</v>
      </c>
      <c r="LY158" s="13"/>
      <c r="LZ158" s="13"/>
      <c r="MA158" s="13" t="s">
        <v>548</v>
      </c>
      <c r="MB158" s="13" t="s">
        <v>9547</v>
      </c>
      <c r="MC158" s="13" t="s">
        <v>9548</v>
      </c>
      <c r="MD158" s="13"/>
      <c r="ME158" s="13"/>
      <c r="MF158" s="13" t="s">
        <v>465</v>
      </c>
      <c r="MH158" s="13"/>
      <c r="MI158" s="13"/>
      <c r="MJ158" s="13"/>
      <c r="MK158" s="13"/>
      <c r="ML158" s="13"/>
      <c r="MM158" s="13"/>
      <c r="MN158" s="13" t="s">
        <v>506</v>
      </c>
      <c r="MO158" s="13"/>
      <c r="MP158" s="13"/>
      <c r="MQ158" s="13"/>
      <c r="MR158" s="13" t="s">
        <v>466</v>
      </c>
      <c r="MS158" s="13"/>
      <c r="MT158" s="13" t="s">
        <v>506</v>
      </c>
      <c r="MU158" s="13"/>
      <c r="MV158" s="13"/>
      <c r="MW158" s="13"/>
      <c r="MX158" s="13" t="s">
        <v>611</v>
      </c>
      <c r="MY158" s="13"/>
      <c r="MZ158" s="13"/>
      <c r="NA158" s="13"/>
      <c r="NB158" s="13"/>
      <c r="NC158" s="13"/>
      <c r="ND158" s="13"/>
      <c r="NE158" s="13"/>
      <c r="NF158" s="13"/>
      <c r="NG158" s="13"/>
      <c r="NH158" s="13"/>
      <c r="NI158" s="13"/>
      <c r="NJ158" s="13" t="s">
        <v>407</v>
      </c>
      <c r="NK158" s="13"/>
      <c r="NL158" s="13"/>
      <c r="NM158" s="13"/>
      <c r="NN158" s="13"/>
      <c r="NO158" s="13"/>
      <c r="NP158" s="13" t="s">
        <v>408</v>
      </c>
      <c r="NQ158" s="13"/>
      <c r="NR158" s="13"/>
      <c r="NS158" s="13"/>
      <c r="NT158" s="13"/>
      <c r="NU158" s="13"/>
      <c r="NV158" s="13"/>
      <c r="NW158" s="13"/>
      <c r="NX158" s="13" t="s">
        <v>472</v>
      </c>
      <c r="NY158" s="13" t="s">
        <v>428</v>
      </c>
      <c r="NZ158" s="13" t="s">
        <v>429</v>
      </c>
      <c r="OA158" s="13"/>
      <c r="OB158" s="13"/>
      <c r="OC158" s="13"/>
      <c r="OD158" s="13"/>
      <c r="OE158" s="13"/>
      <c r="OF158" s="13"/>
      <c r="OG158" s="13"/>
      <c r="OH158" s="13"/>
      <c r="OJ158" s="13"/>
      <c r="OK158" s="13"/>
      <c r="OL158" s="13"/>
      <c r="OM158" s="13"/>
    </row>
    <row r="159" customFormat="false" ht="14.25" hidden="false" customHeight="true" outlineLevel="0" collapsed="false">
      <c r="A159" s="13" t="s">
        <v>9549</v>
      </c>
      <c r="B159" s="13" t="s">
        <v>360</v>
      </c>
      <c r="C159" s="13" t="s">
        <v>9550</v>
      </c>
      <c r="D159" s="13"/>
      <c r="E159" s="13" t="s">
        <v>9551</v>
      </c>
      <c r="F159" s="13" t="s">
        <v>1039</v>
      </c>
      <c r="G159" s="13"/>
      <c r="H159" s="13"/>
      <c r="I159" s="13"/>
      <c r="J159" s="13"/>
      <c r="K159" s="13"/>
      <c r="L159" s="13"/>
      <c r="M159" s="13"/>
      <c r="N159" s="13"/>
      <c r="O159" s="13"/>
      <c r="P159" s="13"/>
      <c r="R159" s="13" t="s">
        <v>897</v>
      </c>
      <c r="S159" s="13"/>
      <c r="T159" s="13" t="s">
        <v>9552</v>
      </c>
      <c r="U159" s="13" t="s">
        <v>713</v>
      </c>
      <c r="V159" s="13" t="s">
        <v>9553</v>
      </c>
      <c r="W159" s="13" t="s">
        <v>9554</v>
      </c>
      <c r="X159" s="11" t="s">
        <v>9555</v>
      </c>
      <c r="Y159" s="11" t="s">
        <v>9556</v>
      </c>
      <c r="Z159" s="13" t="s">
        <v>9557</v>
      </c>
      <c r="AA159" s="11" t="s">
        <v>9558</v>
      </c>
      <c r="AB159" s="13" t="s">
        <v>9559</v>
      </c>
      <c r="AC159" s="13" t="s">
        <v>9560</v>
      </c>
      <c r="AD159" s="12" t="s">
        <v>9561</v>
      </c>
      <c r="AE159" s="11" t="s">
        <v>435</v>
      </c>
      <c r="AF159" s="11" t="s">
        <v>9562</v>
      </c>
      <c r="AG159" s="11" t="s">
        <v>9563</v>
      </c>
      <c r="AH159" s="13"/>
      <c r="AI159" s="11" t="s">
        <v>9564</v>
      </c>
      <c r="AJ159" s="11" t="s">
        <v>9565</v>
      </c>
      <c r="AK159" s="11" t="s">
        <v>9566</v>
      </c>
      <c r="AL159" s="13" t="s">
        <v>9567</v>
      </c>
      <c r="AM159" s="11" t="s">
        <v>9568</v>
      </c>
      <c r="AN159" s="13" t="s">
        <v>9569</v>
      </c>
      <c r="AO159" s="11" t="s">
        <v>9570</v>
      </c>
      <c r="AP159" s="13" t="s">
        <v>9571</v>
      </c>
      <c r="AQ159" s="13" t="s">
        <v>9572</v>
      </c>
      <c r="AR159" s="13"/>
      <c r="AS159" s="13" t="s">
        <v>9573</v>
      </c>
      <c r="AT159" s="11" t="s">
        <v>9574</v>
      </c>
      <c r="AU159" s="11" t="s">
        <v>9575</v>
      </c>
      <c r="AV159" s="13" t="s">
        <v>9576</v>
      </c>
      <c r="AW159" s="13"/>
      <c r="AX159" s="13"/>
      <c r="AY159" s="13" t="s">
        <v>377</v>
      </c>
      <c r="AZ159" s="13" t="s">
        <v>438</v>
      </c>
      <c r="BA159" s="11" t="s">
        <v>9577</v>
      </c>
      <c r="BB159" s="11" t="s">
        <v>9578</v>
      </c>
      <c r="BD159" s="11" t="s">
        <v>9579</v>
      </c>
      <c r="BE159" s="13" t="s">
        <v>9580</v>
      </c>
      <c r="BF159" s="13"/>
      <c r="BG159" s="11" t="s">
        <v>9581</v>
      </c>
      <c r="BH159" s="13" t="s">
        <v>9582</v>
      </c>
      <c r="BI159" s="13"/>
      <c r="BJ159" s="13" t="s">
        <v>853</v>
      </c>
      <c r="BK159" s="12" t="s">
        <v>9583</v>
      </c>
      <c r="BL159" s="13"/>
      <c r="BM159" s="13"/>
      <c r="BN159" s="13"/>
      <c r="BO159" s="13"/>
      <c r="BP159" s="12" t="s">
        <v>4841</v>
      </c>
      <c r="BQ159" s="13" t="s">
        <v>1871</v>
      </c>
      <c r="BR159" s="11" t="s">
        <v>9584</v>
      </c>
      <c r="BS159" s="13" t="s">
        <v>9585</v>
      </c>
      <c r="BT159" s="13"/>
      <c r="BU159" s="13" t="s">
        <v>1871</v>
      </c>
      <c r="BV159" s="13" t="s">
        <v>9586</v>
      </c>
      <c r="BW159" s="13" t="s">
        <v>9587</v>
      </c>
      <c r="BX159" s="13" t="s">
        <v>472</v>
      </c>
      <c r="BY159" s="13"/>
      <c r="BZ159" s="13"/>
      <c r="CA159" s="13"/>
      <c r="CB159" s="13"/>
      <c r="CC159" s="13" t="s">
        <v>516</v>
      </c>
      <c r="CD159" s="13"/>
      <c r="CE159" s="13"/>
      <c r="CF159" s="13" t="s">
        <v>77</v>
      </c>
      <c r="CG159" s="13" t="s">
        <v>1935</v>
      </c>
      <c r="CH159" s="13"/>
      <c r="CI159" s="13"/>
      <c r="CJ159" s="13"/>
      <c r="CK159" s="13"/>
      <c r="CL159" s="13"/>
      <c r="CM159" s="13"/>
      <c r="CN159" s="13"/>
      <c r="CO159" s="13"/>
      <c r="CP159" s="13"/>
      <c r="CQ159" s="13"/>
      <c r="CR159" s="13"/>
      <c r="CS159" s="13"/>
      <c r="CT159" s="13"/>
      <c r="CU159" s="13"/>
      <c r="CV159" s="13"/>
      <c r="CW159" s="13" t="s">
        <v>76</v>
      </c>
      <c r="CY159" s="13"/>
      <c r="CZ159" s="13"/>
      <c r="DA159" s="13"/>
      <c r="DB159" s="13"/>
      <c r="DC159" s="13"/>
      <c r="DD159" s="13"/>
      <c r="DE159" s="13"/>
      <c r="DF159" s="13"/>
      <c r="DG159" s="13"/>
      <c r="DH159" s="13"/>
      <c r="DI159" s="13"/>
      <c r="DJ159" s="13"/>
      <c r="DK159" s="13"/>
      <c r="DL159" s="13"/>
      <c r="DM159" s="13"/>
      <c r="DN159" s="13"/>
      <c r="DO159" s="13"/>
      <c r="DP159" s="13"/>
      <c r="DQ159" s="13"/>
      <c r="DR159" s="13"/>
      <c r="DS159" s="13"/>
      <c r="DT159" s="13"/>
      <c r="DU159" s="13"/>
      <c r="DV159" s="13"/>
      <c r="DW159" s="13"/>
      <c r="DX159" s="13"/>
      <c r="DY159" s="13"/>
      <c r="DZ159" s="13"/>
      <c r="EA159" s="13"/>
      <c r="EB159" s="13"/>
      <c r="EC159" s="13"/>
      <c r="ED159" s="11" t="s">
        <v>9588</v>
      </c>
      <c r="EE159" s="13"/>
      <c r="EF159" s="13"/>
      <c r="EG159" s="13"/>
      <c r="EH159" s="13"/>
      <c r="EI159" s="13"/>
      <c r="EJ159" s="13"/>
      <c r="EK159" s="13"/>
      <c r="EL159" s="13"/>
      <c r="EM159" s="13" t="s">
        <v>491</v>
      </c>
      <c r="EN159" s="13" t="s">
        <v>400</v>
      </c>
      <c r="EO159" s="13" t="s">
        <v>4091</v>
      </c>
      <c r="EP159" s="13"/>
      <c r="EQ159" s="13"/>
      <c r="ER159" s="13"/>
      <c r="ES159" s="11" t="s">
        <v>9589</v>
      </c>
      <c r="ET159" s="13"/>
      <c r="EU159" s="13"/>
      <c r="EV159" s="13"/>
      <c r="EW159" s="13"/>
      <c r="EX159" s="13" t="s">
        <v>9590</v>
      </c>
      <c r="EY159" s="11" t="s">
        <v>9591</v>
      </c>
      <c r="EZ159" s="13" t="s">
        <v>9592</v>
      </c>
      <c r="FA159" s="13"/>
      <c r="FB159" s="13"/>
      <c r="FC159" s="13"/>
      <c r="FD159" s="13"/>
      <c r="FE159" s="13"/>
      <c r="FF159" s="11" t="s">
        <v>9593</v>
      </c>
      <c r="FG159" s="13"/>
      <c r="FH159" s="13" t="s">
        <v>403</v>
      </c>
      <c r="FJ159" s="13" t="s">
        <v>9594</v>
      </c>
      <c r="FK159" s="13"/>
      <c r="FL159" s="13" t="s">
        <v>1027</v>
      </c>
      <c r="FM159" s="13" t="s">
        <v>9595</v>
      </c>
      <c r="FN159" s="13"/>
      <c r="FO159" s="13"/>
      <c r="FP159" s="13"/>
      <c r="FQ159" s="13" t="s">
        <v>4166</v>
      </c>
      <c r="FR159" s="13" t="s">
        <v>472</v>
      </c>
      <c r="FS159" s="13"/>
      <c r="FT159" s="13"/>
      <c r="FU159" s="13"/>
      <c r="FV159" s="13" t="s">
        <v>5997</v>
      </c>
      <c r="FW159" s="13"/>
      <c r="FX159" s="11" t="s">
        <v>9596</v>
      </c>
      <c r="FY159" s="13"/>
      <c r="FZ159" s="13" t="s">
        <v>9597</v>
      </c>
      <c r="GA159" s="13" t="s">
        <v>614</v>
      </c>
      <c r="GB159" s="13"/>
      <c r="GC159" s="13" t="s">
        <v>5997</v>
      </c>
      <c r="GD159" s="13"/>
      <c r="GE159" s="11" t="s">
        <v>9598</v>
      </c>
      <c r="GF159" s="13"/>
      <c r="GG159" s="13"/>
      <c r="GH159" s="13"/>
      <c r="GI159" s="13"/>
      <c r="GJ159" s="13"/>
      <c r="GK159" s="13"/>
      <c r="GL159" s="13" t="s">
        <v>407</v>
      </c>
      <c r="GM159" s="13" t="s">
        <v>984</v>
      </c>
      <c r="GN159" s="13"/>
      <c r="GO159" s="13"/>
      <c r="GP159" s="13" t="s">
        <v>408</v>
      </c>
      <c r="GQ159" s="13" t="s">
        <v>9599</v>
      </c>
      <c r="GR159" s="13"/>
      <c r="GS159" s="13"/>
      <c r="GT159" s="13"/>
      <c r="GU159" s="13"/>
      <c r="GV159" s="13" t="s">
        <v>6895</v>
      </c>
      <c r="GW159" s="13" t="s">
        <v>9600</v>
      </c>
      <c r="GX159" s="13"/>
      <c r="GY159" s="13" t="s">
        <v>599</v>
      </c>
      <c r="GZ159" s="13" t="s">
        <v>7380</v>
      </c>
      <c r="HA159" s="13" t="s">
        <v>77</v>
      </c>
      <c r="HB159" s="13"/>
      <c r="HC159" s="13"/>
      <c r="HD159" s="13"/>
      <c r="HE159" s="13" t="s">
        <v>6910</v>
      </c>
      <c r="HF159" s="13"/>
      <c r="HG159" s="13"/>
      <c r="HH159" s="13" t="s">
        <v>6900</v>
      </c>
      <c r="HI159" s="13" t="s">
        <v>9601</v>
      </c>
      <c r="HJ159" s="13"/>
      <c r="HK159" s="13"/>
      <c r="HL159" s="13"/>
      <c r="HM159" s="13"/>
      <c r="HN159" s="13"/>
      <c r="HO159" s="13"/>
      <c r="HP159" s="13"/>
      <c r="HQ159" s="13"/>
      <c r="HS159" s="13"/>
      <c r="HT159" s="13"/>
      <c r="HU159" s="13"/>
      <c r="HV159" s="13"/>
      <c r="HW159" s="13" t="s">
        <v>412</v>
      </c>
      <c r="HX159" s="13"/>
      <c r="HY159" s="13"/>
      <c r="HZ159" s="13"/>
      <c r="IA159" s="13"/>
      <c r="IB159" s="13"/>
      <c r="IC159" s="13"/>
      <c r="ID159" s="13"/>
      <c r="IE159" s="13"/>
      <c r="IF159" s="13"/>
      <c r="IG159" s="11" t="s">
        <v>9602</v>
      </c>
      <c r="IH159" s="13" t="s">
        <v>9603</v>
      </c>
      <c r="II159" s="13"/>
      <c r="IJ159" s="13"/>
      <c r="IK159" s="13"/>
      <c r="IL159" s="13"/>
      <c r="IM159" s="13"/>
      <c r="IN159" s="13"/>
      <c r="IO159" s="13" t="s">
        <v>79</v>
      </c>
      <c r="IP159" s="13"/>
      <c r="IQ159" s="13"/>
      <c r="IR159" s="13"/>
      <c r="IS159" s="13"/>
      <c r="IT159" s="13"/>
      <c r="IU159" s="13"/>
      <c r="IV159" s="13"/>
      <c r="IW159" s="13"/>
      <c r="IX159" s="13" t="s">
        <v>1188</v>
      </c>
      <c r="IY159" s="13"/>
      <c r="IZ159" s="13"/>
      <c r="JA159" s="13"/>
      <c r="JB159" s="13"/>
      <c r="JC159" s="13"/>
      <c r="JD159" s="13"/>
      <c r="JE159" s="13"/>
      <c r="JF159" s="13"/>
      <c r="JG159" s="13"/>
      <c r="JH159" s="13"/>
      <c r="JI159" s="13"/>
      <c r="JJ159" s="13"/>
      <c r="JK159" s="13"/>
      <c r="JL159" s="13"/>
      <c r="JM159" s="13"/>
      <c r="JN159" s="13" t="s">
        <v>9604</v>
      </c>
      <c r="JO159" s="13"/>
      <c r="JP159" s="13"/>
      <c r="JQ159" s="13"/>
      <c r="JR159" s="13"/>
      <c r="JS159" s="13"/>
      <c r="JT159" s="13"/>
      <c r="JU159" s="13"/>
      <c r="JV159" s="13"/>
      <c r="JW159" s="13" t="s">
        <v>6910</v>
      </c>
      <c r="JX159" s="13"/>
      <c r="JY159" s="13" t="s">
        <v>9605</v>
      </c>
      <c r="JZ159" s="11" t="s">
        <v>9606</v>
      </c>
      <c r="KA159" s="13"/>
      <c r="KB159" s="13" t="s">
        <v>9607</v>
      </c>
      <c r="KC159" s="13"/>
      <c r="KD159" s="13" t="s">
        <v>858</v>
      </c>
      <c r="KE159" s="13"/>
      <c r="KF159" s="13" t="s">
        <v>6922</v>
      </c>
      <c r="KG159" s="13"/>
      <c r="KH159" s="13" t="s">
        <v>9608</v>
      </c>
      <c r="KI159" s="13"/>
      <c r="KJ159" s="13"/>
      <c r="KK159" s="13"/>
      <c r="KL159" s="13" t="s">
        <v>6070</v>
      </c>
      <c r="KM159" s="13"/>
      <c r="KN159" s="13" t="s">
        <v>6922</v>
      </c>
      <c r="KO159" s="13"/>
      <c r="KP159" s="13" t="s">
        <v>858</v>
      </c>
      <c r="KQ159" s="13"/>
      <c r="KR159" s="13" t="s">
        <v>618</v>
      </c>
      <c r="KS159" s="13"/>
      <c r="KT159" s="13"/>
      <c r="KU159" s="13"/>
      <c r="KV159" s="13" t="s">
        <v>807</v>
      </c>
      <c r="KW159" s="13"/>
      <c r="KX159" s="13" t="s">
        <v>9609</v>
      </c>
      <c r="KY159" s="13"/>
      <c r="KZ159" s="13" t="s">
        <v>9610</v>
      </c>
      <c r="LA159" s="13"/>
      <c r="LB159" s="13" t="s">
        <v>1990</v>
      </c>
      <c r="LC159" s="13"/>
      <c r="LD159" s="13"/>
      <c r="LE159" s="13"/>
      <c r="LF159" s="13" t="s">
        <v>6910</v>
      </c>
      <c r="LG159" s="13"/>
      <c r="LH159" s="13" t="s">
        <v>9611</v>
      </c>
      <c r="LI159" s="13"/>
      <c r="LJ159" s="13" t="s">
        <v>553</v>
      </c>
      <c r="LK159" s="13"/>
      <c r="LL159" s="13" t="s">
        <v>545</v>
      </c>
      <c r="LM159" s="13"/>
      <c r="LN159" s="13" t="s">
        <v>1061</v>
      </c>
      <c r="LO159" s="13" t="s">
        <v>7231</v>
      </c>
      <c r="LP159" s="13" t="s">
        <v>9612</v>
      </c>
      <c r="LQ159" s="13"/>
      <c r="LR159" s="13"/>
      <c r="LS159" s="13" t="s">
        <v>6910</v>
      </c>
      <c r="LT159" s="13"/>
      <c r="LU159" s="13"/>
      <c r="LV159" s="13"/>
      <c r="LW159" s="13" t="s">
        <v>472</v>
      </c>
      <c r="LX159" s="13"/>
      <c r="LY159" s="13" t="s">
        <v>2855</v>
      </c>
      <c r="LZ159" s="13" t="s">
        <v>6402</v>
      </c>
      <c r="MA159" s="13" t="s">
        <v>9613</v>
      </c>
      <c r="MB159" s="13"/>
      <c r="MC159" s="13"/>
      <c r="MD159" s="13"/>
      <c r="ME159" s="13"/>
      <c r="MF159" s="13" t="s">
        <v>9614</v>
      </c>
      <c r="MH159" s="11" t="s">
        <v>9615</v>
      </c>
      <c r="MI159" s="13" t="s">
        <v>472</v>
      </c>
      <c r="MJ159" s="13" t="s">
        <v>984</v>
      </c>
      <c r="MK159" s="13"/>
      <c r="ML159" s="13"/>
      <c r="MM159" s="13"/>
      <c r="MN159" s="13"/>
      <c r="MO159" s="13"/>
      <c r="MP159" s="13" t="s">
        <v>9616</v>
      </c>
      <c r="MQ159" s="13" t="s">
        <v>9617</v>
      </c>
      <c r="MR159" s="13" t="s">
        <v>3338</v>
      </c>
      <c r="MS159" s="13"/>
      <c r="MT159" s="13"/>
      <c r="MU159" s="13"/>
      <c r="MV159" s="13"/>
      <c r="MW159" s="11" t="s">
        <v>9618</v>
      </c>
      <c r="MX159" s="13" t="s">
        <v>2649</v>
      </c>
      <c r="MY159" s="13" t="s">
        <v>7020</v>
      </c>
      <c r="MZ159" s="11" t="s">
        <v>9619</v>
      </c>
      <c r="NA159" s="12" t="s">
        <v>9620</v>
      </c>
      <c r="NB159" s="13"/>
      <c r="NC159" s="13" t="s">
        <v>2666</v>
      </c>
      <c r="ND159" s="13"/>
      <c r="NE159" s="13" t="s">
        <v>639</v>
      </c>
      <c r="NF159" s="13"/>
      <c r="NG159" s="13"/>
      <c r="NH159" s="13"/>
      <c r="NI159" s="13" t="s">
        <v>9621</v>
      </c>
      <c r="NJ159" s="13" t="s">
        <v>407</v>
      </c>
      <c r="NK159" s="13" t="s">
        <v>9622</v>
      </c>
      <c r="NL159" s="13"/>
      <c r="NM159" s="13"/>
      <c r="NN159" s="13" t="s">
        <v>8173</v>
      </c>
      <c r="NO159" s="13" t="s">
        <v>4995</v>
      </c>
      <c r="NP159" s="13" t="s">
        <v>408</v>
      </c>
      <c r="NQ159" s="13" t="s">
        <v>1298</v>
      </c>
      <c r="NR159" s="13"/>
      <c r="NS159" s="13"/>
      <c r="NT159" s="13" t="s">
        <v>811</v>
      </c>
      <c r="NU159" s="13" t="s">
        <v>716</v>
      </c>
      <c r="NV159" s="13" t="s">
        <v>1465</v>
      </c>
      <c r="NW159" s="13" t="s">
        <v>5380</v>
      </c>
      <c r="NX159" s="13" t="s">
        <v>472</v>
      </c>
      <c r="NY159" s="13" t="s">
        <v>798</v>
      </c>
      <c r="NZ159" s="13" t="s">
        <v>429</v>
      </c>
      <c r="OA159" s="13" t="s">
        <v>704</v>
      </c>
      <c r="OB159" s="13"/>
      <c r="OC159" s="13"/>
      <c r="OD159" s="13"/>
      <c r="OE159" s="13"/>
      <c r="OF159" s="13"/>
      <c r="OG159" s="13"/>
      <c r="OH159" s="13"/>
      <c r="OJ159" s="13"/>
      <c r="OK159" s="13"/>
      <c r="OL159" s="13"/>
      <c r="OM159" s="13"/>
    </row>
    <row r="160" customFormat="false" ht="14.25" hidden="false" customHeight="true" outlineLevel="0" collapsed="false">
      <c r="A160" s="13" t="s">
        <v>62</v>
      </c>
      <c r="B160" s="13" t="s">
        <v>360</v>
      </c>
      <c r="C160" s="13" t="s">
        <v>9623</v>
      </c>
      <c r="D160" s="13" t="s">
        <v>9624</v>
      </c>
      <c r="E160" s="13" t="s">
        <v>9625</v>
      </c>
      <c r="F160" s="13" t="s">
        <v>9626</v>
      </c>
      <c r="G160" s="13" t="s">
        <v>518</v>
      </c>
      <c r="H160" s="11" t="s">
        <v>9627</v>
      </c>
      <c r="I160" s="13" t="s">
        <v>9628</v>
      </c>
      <c r="J160" s="13" t="s">
        <v>9629</v>
      </c>
      <c r="K160" s="13"/>
      <c r="L160" s="13"/>
      <c r="M160" s="13" t="s">
        <v>5336</v>
      </c>
      <c r="N160" s="13"/>
      <c r="O160" s="13"/>
      <c r="P160" s="13"/>
      <c r="R160" s="13" t="s">
        <v>568</v>
      </c>
      <c r="S160" s="13"/>
      <c r="T160" s="13" t="s">
        <v>371</v>
      </c>
      <c r="U160" s="13"/>
      <c r="V160" s="13"/>
      <c r="W160" s="13"/>
      <c r="X160" s="13"/>
      <c r="Y160" s="13"/>
      <c r="Z160" s="13"/>
      <c r="AA160" s="13"/>
      <c r="AB160" s="13"/>
      <c r="AC160" s="13"/>
      <c r="AD160" s="13"/>
      <c r="AE160" s="11" t="s">
        <v>372</v>
      </c>
      <c r="AF160" s="11" t="s">
        <v>9630</v>
      </c>
      <c r="AG160" s="11" t="s">
        <v>691</v>
      </c>
      <c r="AH160" s="13"/>
      <c r="AI160" s="13" t="s">
        <v>375</v>
      </c>
      <c r="AJ160" s="13" t="s">
        <v>376</v>
      </c>
      <c r="AK160" s="13" t="s">
        <v>377</v>
      </c>
      <c r="AL160" s="13" t="s">
        <v>1289</v>
      </c>
      <c r="AM160" s="11" t="s">
        <v>9631</v>
      </c>
      <c r="AN160" s="11" t="s">
        <v>9632</v>
      </c>
      <c r="AO160" s="13"/>
      <c r="AP160" s="13" t="s">
        <v>9633</v>
      </c>
      <c r="AQ160" s="11" t="s">
        <v>9634</v>
      </c>
      <c r="AR160" s="13"/>
      <c r="AS160" s="13"/>
      <c r="AT160" s="11" t="s">
        <v>380</v>
      </c>
      <c r="AU160" s="11" t="s">
        <v>441</v>
      </c>
      <c r="AV160" s="13"/>
      <c r="AW160" s="13" t="s">
        <v>375</v>
      </c>
      <c r="AX160" s="13"/>
      <c r="AY160" s="13" t="s">
        <v>437</v>
      </c>
      <c r="AZ160" s="13" t="s">
        <v>438</v>
      </c>
      <c r="BA160" s="13" t="s">
        <v>9635</v>
      </c>
      <c r="BB160" s="13" t="s">
        <v>486</v>
      </c>
      <c r="BD160" s="13"/>
      <c r="BE160" s="13"/>
      <c r="BF160" s="13"/>
      <c r="BG160" s="13" t="s">
        <v>9636</v>
      </c>
      <c r="BH160" s="13" t="s">
        <v>9637</v>
      </c>
      <c r="BI160" s="13"/>
      <c r="BJ160" s="13" t="s">
        <v>63</v>
      </c>
      <c r="BK160" s="13" t="s">
        <v>1435</v>
      </c>
      <c r="BL160" s="13"/>
      <c r="BM160" s="13"/>
      <c r="BN160" s="13"/>
      <c r="BO160" s="13"/>
      <c r="BP160" s="13"/>
      <c r="BQ160" s="13" t="s">
        <v>360</v>
      </c>
      <c r="BR160" s="13" t="s">
        <v>360</v>
      </c>
      <c r="BS160" s="13"/>
      <c r="BT160" s="13"/>
      <c r="BU160" s="13" t="s">
        <v>360</v>
      </c>
      <c r="BV160" s="13" t="s">
        <v>360</v>
      </c>
      <c r="BW160" s="13" t="s">
        <v>9638</v>
      </c>
      <c r="BX160" s="13"/>
      <c r="BY160" s="13"/>
      <c r="BZ160" s="13"/>
      <c r="CA160" s="13"/>
      <c r="CB160" s="13"/>
      <c r="CC160" s="13"/>
      <c r="CD160" s="13"/>
      <c r="CE160" s="13"/>
      <c r="CF160" s="13" t="s">
        <v>9639</v>
      </c>
      <c r="CG160" s="13"/>
      <c r="CH160" s="13"/>
      <c r="CI160" s="13"/>
      <c r="CJ160" s="13"/>
      <c r="CK160" s="13"/>
      <c r="CL160" s="13"/>
      <c r="CM160" s="13" t="s">
        <v>5527</v>
      </c>
      <c r="CN160" s="13" t="s">
        <v>9640</v>
      </c>
      <c r="CO160" s="13" t="s">
        <v>9641</v>
      </c>
      <c r="CP160" s="13" t="s">
        <v>550</v>
      </c>
      <c r="CQ160" s="13"/>
      <c r="CR160" s="13"/>
      <c r="CS160" s="13"/>
      <c r="CT160" s="13" t="s">
        <v>516</v>
      </c>
      <c r="CU160" s="13"/>
      <c r="CV160" s="13" t="s">
        <v>9642</v>
      </c>
      <c r="CW160" s="13" t="s">
        <v>742</v>
      </c>
      <c r="CY160" s="13"/>
      <c r="CZ160" s="13"/>
      <c r="DA160" s="13"/>
      <c r="DB160" s="13" t="s">
        <v>9643</v>
      </c>
      <c r="DC160" s="13" t="s">
        <v>9644</v>
      </c>
      <c r="DD160" s="11" t="s">
        <v>9645</v>
      </c>
      <c r="DE160" s="11" t="s">
        <v>9646</v>
      </c>
      <c r="DF160" s="13" t="s">
        <v>9647</v>
      </c>
      <c r="DG160" s="13" t="s">
        <v>9648</v>
      </c>
      <c r="DH160" s="13"/>
      <c r="DI160" s="13"/>
      <c r="DJ160" s="13"/>
      <c r="DK160" s="13"/>
      <c r="DL160" s="13"/>
      <c r="DM160" s="13"/>
      <c r="DN160" s="13"/>
      <c r="DO160" s="13"/>
      <c r="DP160" s="13"/>
      <c r="DQ160" s="13"/>
      <c r="DR160" s="13"/>
      <c r="DS160" s="13"/>
      <c r="DT160" s="13"/>
      <c r="DU160" s="13"/>
      <c r="DV160" s="13"/>
      <c r="DW160" s="13"/>
      <c r="DX160" s="13"/>
      <c r="DY160" s="13"/>
      <c r="DZ160" s="13"/>
      <c r="EA160" s="13"/>
      <c r="EB160" s="13"/>
      <c r="EC160" s="13"/>
      <c r="ED160" s="13"/>
      <c r="EE160" s="13"/>
      <c r="EF160" s="13"/>
      <c r="EG160" s="13"/>
      <c r="EH160" s="13"/>
      <c r="EI160" s="13"/>
      <c r="EJ160" s="13"/>
      <c r="EK160" s="13"/>
      <c r="EL160" s="13"/>
      <c r="EM160" s="11" t="s">
        <v>5043</v>
      </c>
      <c r="EN160" s="13" t="s">
        <v>9649</v>
      </c>
      <c r="EO160" s="13" t="s">
        <v>9650</v>
      </c>
      <c r="EP160" s="13"/>
      <c r="EQ160" s="13"/>
      <c r="ER160" s="13"/>
      <c r="ES160" s="11" t="s">
        <v>9651</v>
      </c>
      <c r="ET160" s="13"/>
      <c r="EU160" s="13"/>
      <c r="EV160" s="13"/>
      <c r="EW160" s="13"/>
      <c r="EX160" s="13" t="s">
        <v>9652</v>
      </c>
      <c r="EY160" s="13" t="s">
        <v>9653</v>
      </c>
      <c r="EZ160" s="13" t="s">
        <v>9654</v>
      </c>
      <c r="FA160" s="13"/>
      <c r="FB160" s="13"/>
      <c r="FC160" s="13"/>
      <c r="FD160" s="13"/>
      <c r="FE160" s="13"/>
      <c r="FF160" s="13" t="s">
        <v>112</v>
      </c>
      <c r="FG160" s="13"/>
      <c r="FH160" s="13" t="s">
        <v>403</v>
      </c>
      <c r="FJ160" s="13"/>
      <c r="FK160" s="13"/>
      <c r="FL160" s="13"/>
      <c r="FM160" s="13" t="s">
        <v>9655</v>
      </c>
      <c r="FN160" s="13"/>
      <c r="FO160" s="13"/>
      <c r="FP160" s="13"/>
      <c r="FQ160" s="13"/>
      <c r="FR160" s="13"/>
      <c r="FS160" s="13"/>
      <c r="FT160" s="13"/>
      <c r="FU160" s="13"/>
      <c r="FV160" s="13"/>
      <c r="FW160" s="13"/>
      <c r="FX160" s="13" t="s">
        <v>77</v>
      </c>
      <c r="FY160" s="13"/>
      <c r="FZ160" s="13" t="s">
        <v>4179</v>
      </c>
      <c r="GA160" s="13" t="s">
        <v>614</v>
      </c>
      <c r="GB160" s="13"/>
      <c r="GC160" s="13"/>
      <c r="GD160" s="13"/>
      <c r="GE160" s="13"/>
      <c r="GF160" s="13"/>
      <c r="GG160" s="13"/>
      <c r="GH160" s="13"/>
      <c r="GI160" s="13"/>
      <c r="GJ160" s="13"/>
      <c r="GK160" s="13"/>
      <c r="GL160" s="11" t="s">
        <v>9656</v>
      </c>
      <c r="GM160" s="13"/>
      <c r="GN160" s="13"/>
      <c r="GO160" s="13"/>
      <c r="GP160" s="11" t="s">
        <v>9657</v>
      </c>
      <c r="GQ160" s="13"/>
      <c r="GR160" s="13"/>
      <c r="GS160" s="13"/>
      <c r="GT160" s="13"/>
      <c r="GU160" s="13"/>
      <c r="GV160" s="13"/>
      <c r="GW160" s="13"/>
      <c r="GX160" s="13"/>
      <c r="GY160" s="13"/>
      <c r="GZ160" s="13" t="s">
        <v>409</v>
      </c>
      <c r="HA160" s="13" t="s">
        <v>904</v>
      </c>
      <c r="HB160" s="13"/>
      <c r="HC160" s="13"/>
      <c r="HD160" s="13"/>
      <c r="HE160" s="13"/>
      <c r="HF160" s="13"/>
      <c r="HG160" s="13"/>
      <c r="HH160" s="13" t="s">
        <v>1116</v>
      </c>
      <c r="HI160" s="13"/>
      <c r="HJ160" s="13"/>
      <c r="HK160" s="13"/>
      <c r="HL160" s="13"/>
      <c r="HM160" s="13"/>
      <c r="HN160" s="13"/>
      <c r="HO160" s="13"/>
      <c r="HP160" s="13"/>
      <c r="HQ160" s="13"/>
      <c r="HS160" s="13"/>
      <c r="HT160" s="13"/>
      <c r="HU160" s="13"/>
      <c r="HV160" s="13"/>
      <c r="HW160" s="13" t="s">
        <v>412</v>
      </c>
      <c r="HX160" s="13"/>
      <c r="HY160" s="13"/>
      <c r="HZ160" s="13"/>
      <c r="IA160" s="13"/>
      <c r="IB160" s="13"/>
      <c r="IC160" s="13"/>
      <c r="ID160" s="13"/>
      <c r="IE160" s="13"/>
      <c r="IF160" s="13"/>
      <c r="IG160" s="13" t="s">
        <v>623</v>
      </c>
      <c r="IH160" s="13"/>
      <c r="II160" s="13"/>
      <c r="IJ160" s="13"/>
      <c r="IK160" s="13"/>
      <c r="IL160" s="13"/>
      <c r="IM160" s="13"/>
      <c r="IN160" s="13"/>
      <c r="IO160" s="13" t="s">
        <v>79</v>
      </c>
      <c r="IP160" s="13"/>
      <c r="IQ160" s="13"/>
      <c r="IR160" s="13" t="s">
        <v>713</v>
      </c>
      <c r="IS160" s="13" t="s">
        <v>9658</v>
      </c>
      <c r="IT160" s="13" t="s">
        <v>101</v>
      </c>
      <c r="IU160" s="13"/>
      <c r="IV160" s="13"/>
      <c r="IW160" s="13"/>
      <c r="IX160" s="13"/>
      <c r="IY160" s="13"/>
      <c r="IZ160" s="13"/>
      <c r="JA160" s="13"/>
      <c r="JB160" s="13"/>
      <c r="JC160" s="13"/>
      <c r="JD160" s="13"/>
      <c r="JE160" s="13"/>
      <c r="JF160" s="13"/>
      <c r="JG160" s="13"/>
      <c r="JH160" s="13"/>
      <c r="JI160" s="13"/>
      <c r="JJ160" s="13"/>
      <c r="JK160" s="13"/>
      <c r="JL160" s="13"/>
      <c r="JM160" s="13"/>
      <c r="JN160" s="13"/>
      <c r="JO160" s="13"/>
      <c r="JP160" s="13"/>
      <c r="JQ160" s="13"/>
      <c r="JR160" s="13"/>
      <c r="JS160" s="13"/>
      <c r="JT160" s="13"/>
      <c r="JU160" s="13"/>
      <c r="JV160" s="13"/>
      <c r="JW160" s="13"/>
      <c r="JX160" s="13"/>
      <c r="JY160" s="13"/>
      <c r="JZ160" s="13" t="s">
        <v>78</v>
      </c>
      <c r="KA160" s="13"/>
      <c r="KB160" s="13"/>
      <c r="KC160" s="13"/>
      <c r="KD160" s="13"/>
      <c r="KE160" s="13"/>
      <c r="KF160" s="13"/>
      <c r="KG160" s="13"/>
      <c r="KH160" s="13"/>
      <c r="KI160" s="13"/>
      <c r="KJ160" s="13"/>
      <c r="KK160" s="13"/>
      <c r="KL160" s="13"/>
      <c r="KM160" s="13"/>
      <c r="KN160" s="13"/>
      <c r="KO160" s="13"/>
      <c r="KP160" s="13"/>
      <c r="KQ160" s="13"/>
      <c r="KR160" s="13"/>
      <c r="KS160" s="13"/>
      <c r="KT160" s="13"/>
      <c r="KU160" s="13"/>
      <c r="KV160" s="13"/>
      <c r="KW160" s="13"/>
      <c r="KX160" s="13"/>
      <c r="KY160" s="13"/>
      <c r="KZ160" s="13"/>
      <c r="LA160" s="13"/>
      <c r="LB160" s="13"/>
      <c r="LC160" s="13"/>
      <c r="LD160" s="13"/>
      <c r="LE160" s="13"/>
      <c r="LF160" s="13"/>
      <c r="LG160" s="13"/>
      <c r="LH160" s="13"/>
      <c r="LI160" s="13"/>
      <c r="LJ160" s="13"/>
      <c r="LK160" s="13"/>
      <c r="LL160" s="13"/>
      <c r="LM160" s="13"/>
      <c r="LN160" s="13"/>
      <c r="LO160" s="13"/>
      <c r="LP160" s="13"/>
      <c r="LQ160" s="13"/>
      <c r="LR160" s="13"/>
      <c r="LS160" s="13"/>
      <c r="LT160" s="13"/>
      <c r="LU160" s="13"/>
      <c r="LV160" s="13"/>
      <c r="LW160" s="13"/>
      <c r="LX160" s="13"/>
      <c r="LY160" s="13"/>
      <c r="LZ160" s="13" t="s">
        <v>5276</v>
      </c>
      <c r="MA160" s="13"/>
      <c r="MB160" s="13"/>
      <c r="MC160" s="13"/>
      <c r="MD160" s="13"/>
      <c r="ME160" s="13"/>
      <c r="MF160" s="13" t="s">
        <v>710</v>
      </c>
      <c r="MH160" s="13" t="s">
        <v>516</v>
      </c>
      <c r="MI160" s="13"/>
      <c r="MJ160" s="13"/>
      <c r="MK160" s="13"/>
      <c r="ML160" s="13"/>
      <c r="MM160" s="13"/>
      <c r="MN160" s="13" t="s">
        <v>710</v>
      </c>
      <c r="MO160" s="13"/>
      <c r="MP160" s="13"/>
      <c r="MQ160" s="13"/>
      <c r="MR160" s="13" t="s">
        <v>466</v>
      </c>
      <c r="MS160" s="13"/>
      <c r="MT160" s="13"/>
      <c r="MU160" s="13"/>
      <c r="MV160" s="13"/>
      <c r="MW160" s="13"/>
      <c r="MX160" s="13"/>
      <c r="MY160" s="13" t="s">
        <v>9659</v>
      </c>
      <c r="MZ160" s="13"/>
      <c r="NA160" s="13"/>
      <c r="NB160" s="13"/>
      <c r="NC160" s="13" t="s">
        <v>9660</v>
      </c>
      <c r="ND160" s="13" t="s">
        <v>1328</v>
      </c>
      <c r="NE160" s="13"/>
      <c r="NF160" s="13"/>
      <c r="NG160" s="13"/>
      <c r="NH160" s="13"/>
      <c r="NI160" s="13"/>
      <c r="NJ160" s="13" t="s">
        <v>407</v>
      </c>
      <c r="NK160" s="13"/>
      <c r="NL160" s="13"/>
      <c r="NM160" s="13"/>
      <c r="NN160" s="13"/>
      <c r="NO160" s="13"/>
      <c r="NP160" s="13" t="s">
        <v>408</v>
      </c>
      <c r="NQ160" s="13"/>
      <c r="NR160" s="13"/>
      <c r="NS160" s="13"/>
      <c r="NT160" s="13"/>
      <c r="NU160" s="13"/>
      <c r="NV160" s="13"/>
      <c r="NW160" s="13"/>
      <c r="NX160" s="13" t="s">
        <v>472</v>
      </c>
      <c r="NY160" s="13" t="s">
        <v>428</v>
      </c>
      <c r="NZ160" s="13" t="s">
        <v>429</v>
      </c>
      <c r="OA160" s="13"/>
      <c r="OB160" s="13"/>
      <c r="OC160" s="13"/>
      <c r="OD160" s="13"/>
      <c r="OE160" s="13"/>
      <c r="OF160" s="13"/>
      <c r="OG160" s="13"/>
      <c r="OH160" s="13"/>
      <c r="OJ160" s="13"/>
      <c r="OK160" s="13"/>
      <c r="OL160" s="13"/>
      <c r="OM160" s="13"/>
    </row>
    <row r="161" customFormat="false" ht="14.25" hidden="false" customHeight="true" outlineLevel="0" collapsed="false">
      <c r="A161" s="11" t="s">
        <v>9661</v>
      </c>
      <c r="B161" s="13" t="s">
        <v>360</v>
      </c>
      <c r="C161" s="13" t="s">
        <v>9662</v>
      </c>
      <c r="D161" s="13" t="s">
        <v>9663</v>
      </c>
      <c r="E161" s="13" t="s">
        <v>9664</v>
      </c>
      <c r="F161" s="13" t="s">
        <v>360</v>
      </c>
      <c r="G161" s="13"/>
      <c r="H161" s="13"/>
      <c r="I161" s="13"/>
      <c r="J161" s="13"/>
      <c r="K161" s="13"/>
      <c r="L161" s="13"/>
      <c r="M161" s="13"/>
      <c r="N161" s="13" t="s">
        <v>9665</v>
      </c>
      <c r="O161" s="13"/>
      <c r="P161" s="13"/>
      <c r="R161" s="13" t="s">
        <v>370</v>
      </c>
      <c r="S161" s="13"/>
      <c r="T161" s="13" t="s">
        <v>371</v>
      </c>
      <c r="U161" s="13"/>
      <c r="V161" s="13"/>
      <c r="W161" s="13"/>
      <c r="X161" s="13"/>
      <c r="Y161" s="13"/>
      <c r="Z161" s="13" t="s">
        <v>76</v>
      </c>
      <c r="AA161" s="13"/>
      <c r="AB161" s="13"/>
      <c r="AC161" s="13"/>
      <c r="AD161" s="13"/>
      <c r="AE161" s="11" t="s">
        <v>372</v>
      </c>
      <c r="AF161" s="11" t="s">
        <v>9666</v>
      </c>
      <c r="AG161" s="11" t="s">
        <v>651</v>
      </c>
      <c r="AH161" s="13"/>
      <c r="AI161" s="13" t="s">
        <v>375</v>
      </c>
      <c r="AJ161" s="13" t="s">
        <v>376</v>
      </c>
      <c r="AK161" s="13" t="s">
        <v>437</v>
      </c>
      <c r="AL161" s="13" t="s">
        <v>438</v>
      </c>
      <c r="AM161" s="11" t="s">
        <v>9667</v>
      </c>
      <c r="AN161" s="13"/>
      <c r="AO161" s="13"/>
      <c r="AP161" s="13"/>
      <c r="AQ161" s="13"/>
      <c r="AR161" s="13"/>
      <c r="AS161" s="13"/>
      <c r="AT161" s="13" t="s">
        <v>3755</v>
      </c>
      <c r="AU161" s="13"/>
      <c r="AV161" s="13"/>
      <c r="AW161" s="13"/>
      <c r="AX161" s="13"/>
      <c r="AY161" s="13" t="s">
        <v>437</v>
      </c>
      <c r="AZ161" s="13" t="s">
        <v>527</v>
      </c>
      <c r="BA161" s="13" t="s">
        <v>9668</v>
      </c>
      <c r="BB161" s="13" t="s">
        <v>3075</v>
      </c>
      <c r="BD161" s="13"/>
      <c r="BE161" s="13"/>
      <c r="BF161" s="13"/>
      <c r="BG161" s="13" t="s">
        <v>979</v>
      </c>
      <c r="BH161" s="13" t="s">
        <v>9669</v>
      </c>
      <c r="BI161" s="13"/>
      <c r="BJ161" s="13" t="s">
        <v>9434</v>
      </c>
      <c r="BK161" s="13" t="s">
        <v>553</v>
      </c>
      <c r="BL161" s="13"/>
      <c r="BM161" s="13"/>
      <c r="BN161" s="13"/>
      <c r="BO161" s="13"/>
      <c r="BP161" s="13"/>
      <c r="BQ161" s="13" t="s">
        <v>360</v>
      </c>
      <c r="BR161" s="13" t="s">
        <v>360</v>
      </c>
      <c r="BS161" s="13"/>
      <c r="BT161" s="13"/>
      <c r="BU161" s="13" t="s">
        <v>360</v>
      </c>
      <c r="BV161" s="13" t="s">
        <v>360</v>
      </c>
      <c r="BW161" s="13" t="s">
        <v>360</v>
      </c>
      <c r="BX161" s="13"/>
      <c r="BY161" s="13"/>
      <c r="BZ161" s="13"/>
      <c r="CA161" s="13"/>
      <c r="CB161" s="13"/>
      <c r="CC161" s="13"/>
      <c r="CD161" s="13"/>
      <c r="CE161" s="13"/>
      <c r="CF161" s="13" t="s">
        <v>77</v>
      </c>
      <c r="CG161" s="13"/>
      <c r="CH161" s="13"/>
      <c r="CI161" s="13"/>
      <c r="CJ161" s="13"/>
      <c r="CK161" s="13"/>
      <c r="CL161" s="13"/>
      <c r="CM161" s="13"/>
      <c r="CN161" s="13"/>
      <c r="CO161" s="13"/>
      <c r="CP161" s="13"/>
      <c r="CQ161" s="13"/>
      <c r="CR161" s="13"/>
      <c r="CS161" s="13" t="s">
        <v>3078</v>
      </c>
      <c r="CT161" s="13"/>
      <c r="CU161" s="13"/>
      <c r="CV161" s="13"/>
      <c r="CW161" s="13"/>
      <c r="CY161" s="13"/>
      <c r="CZ161" s="13"/>
      <c r="DA161" s="13"/>
      <c r="DB161" s="13" t="s">
        <v>9670</v>
      </c>
      <c r="DC161" s="13" t="s">
        <v>9671</v>
      </c>
      <c r="DD161" s="13" t="s">
        <v>9672</v>
      </c>
      <c r="DE161" s="13"/>
      <c r="DF161" s="13"/>
      <c r="DG161" s="13"/>
      <c r="DH161" s="13"/>
      <c r="DI161" s="13"/>
      <c r="DJ161" s="13"/>
      <c r="DK161" s="13"/>
      <c r="DL161" s="13"/>
      <c r="DM161" s="13"/>
      <c r="DN161" s="13"/>
      <c r="DO161" s="13"/>
      <c r="DP161" s="13"/>
      <c r="DQ161" s="13"/>
      <c r="DR161" s="13"/>
      <c r="DS161" s="13"/>
      <c r="DT161" s="13"/>
      <c r="DU161" s="13"/>
      <c r="DV161" s="13"/>
      <c r="DW161" s="13"/>
      <c r="DX161" s="13"/>
      <c r="DY161" s="13"/>
      <c r="DZ161" s="13"/>
      <c r="EA161" s="13"/>
      <c r="EB161" s="13"/>
      <c r="EC161" s="13"/>
      <c r="ED161" s="13"/>
      <c r="EE161" s="13"/>
      <c r="EF161" s="13"/>
      <c r="EG161" s="13"/>
      <c r="EH161" s="13"/>
      <c r="EI161" s="13"/>
      <c r="EJ161" s="13"/>
      <c r="EK161" s="13"/>
      <c r="EL161" s="13"/>
      <c r="EM161" s="13" t="s">
        <v>9673</v>
      </c>
      <c r="EN161" s="13" t="s">
        <v>450</v>
      </c>
      <c r="EO161" s="13"/>
      <c r="EP161" s="13"/>
      <c r="EQ161" s="13"/>
      <c r="ER161" s="13"/>
      <c r="ES161" s="11" t="s">
        <v>9674</v>
      </c>
      <c r="ET161" s="13"/>
      <c r="EU161" s="13"/>
      <c r="EV161" s="13"/>
      <c r="EW161" s="13" t="s">
        <v>598</v>
      </c>
      <c r="EX161" s="13" t="s">
        <v>9675</v>
      </c>
      <c r="EY161" s="13" t="s">
        <v>9676</v>
      </c>
      <c r="EZ161" s="13" t="s">
        <v>9677</v>
      </c>
      <c r="FA161" s="13"/>
      <c r="FB161" s="13"/>
      <c r="FC161" s="13"/>
      <c r="FD161" s="13"/>
      <c r="FE161" s="13"/>
      <c r="FF161" s="13" t="s">
        <v>112</v>
      </c>
      <c r="FG161" s="13"/>
      <c r="FH161" s="13" t="s">
        <v>403</v>
      </c>
      <c r="FJ161" s="13" t="s">
        <v>9678</v>
      </c>
      <c r="FK161" s="13"/>
      <c r="FL161" s="13"/>
      <c r="FM161" s="13"/>
      <c r="FN161" s="13"/>
      <c r="FO161" s="13" t="s">
        <v>9679</v>
      </c>
      <c r="FP161" s="13"/>
      <c r="FQ161" s="13"/>
      <c r="FR161" s="13"/>
      <c r="FS161" s="13"/>
      <c r="FT161" s="13"/>
      <c r="FU161" s="13"/>
      <c r="FV161" s="13"/>
      <c r="FW161" s="13"/>
      <c r="FX161" s="13" t="s">
        <v>77</v>
      </c>
      <c r="FY161" s="13" t="s">
        <v>1777</v>
      </c>
      <c r="FZ161" s="13"/>
      <c r="GA161" s="11" t="s">
        <v>9680</v>
      </c>
      <c r="GB161" s="13"/>
      <c r="GC161" s="13"/>
      <c r="GD161" s="13"/>
      <c r="GE161" s="13"/>
      <c r="GF161" s="13"/>
      <c r="GG161" s="13"/>
      <c r="GH161" s="13"/>
      <c r="GI161" s="13"/>
      <c r="GJ161" s="13"/>
      <c r="GK161" s="13"/>
      <c r="GL161" s="13" t="s">
        <v>456</v>
      </c>
      <c r="GM161" s="13"/>
      <c r="GN161" s="13"/>
      <c r="GO161" s="13"/>
      <c r="GP161" s="13" t="s">
        <v>408</v>
      </c>
      <c r="GQ161" s="13" t="s">
        <v>9681</v>
      </c>
      <c r="GR161" s="13"/>
      <c r="GS161" s="13"/>
      <c r="GT161" s="13"/>
      <c r="GU161" s="13"/>
      <c r="GV161" s="13" t="s">
        <v>6012</v>
      </c>
      <c r="GW161" s="13" t="s">
        <v>6012</v>
      </c>
      <c r="GX161" s="13"/>
      <c r="GY161" s="13"/>
      <c r="GZ161" s="13" t="s">
        <v>409</v>
      </c>
      <c r="HA161" s="13"/>
      <c r="HB161" s="13"/>
      <c r="HC161" s="13" t="s">
        <v>9682</v>
      </c>
      <c r="HD161" s="13"/>
      <c r="HE161" s="13"/>
      <c r="HF161" s="13"/>
      <c r="HG161" s="13"/>
      <c r="HH161" s="13" t="s">
        <v>9683</v>
      </c>
      <c r="HI161" s="13"/>
      <c r="HJ161" s="13"/>
      <c r="HK161" s="13"/>
      <c r="HL161" s="13"/>
      <c r="HM161" s="13"/>
      <c r="HN161" s="13"/>
      <c r="HO161" s="13"/>
      <c r="HP161" s="13"/>
      <c r="HQ161" s="13"/>
      <c r="HS161" s="13"/>
      <c r="HT161" s="13"/>
      <c r="HU161" s="13"/>
      <c r="HV161" s="13"/>
      <c r="HW161" s="13" t="s">
        <v>412</v>
      </c>
      <c r="HX161" s="13" t="s">
        <v>9684</v>
      </c>
      <c r="HY161" s="13"/>
      <c r="HZ161" s="13"/>
      <c r="IA161" s="13"/>
      <c r="IB161" s="13"/>
      <c r="IC161" s="13"/>
      <c r="ID161" s="13" t="s">
        <v>497</v>
      </c>
      <c r="IE161" s="13"/>
      <c r="IF161" s="13"/>
      <c r="IG161" s="13" t="s">
        <v>623</v>
      </c>
      <c r="IH161" s="13"/>
      <c r="II161" s="13"/>
      <c r="IJ161" s="13"/>
      <c r="IK161" s="13"/>
      <c r="IL161" s="13"/>
      <c r="IM161" s="13"/>
      <c r="IN161" s="13"/>
      <c r="IO161" s="13" t="s">
        <v>550</v>
      </c>
      <c r="IP161" s="13"/>
      <c r="IQ161" s="13"/>
      <c r="IR161" s="13"/>
      <c r="IS161" s="13"/>
      <c r="IT161" s="13" t="s">
        <v>458</v>
      </c>
      <c r="IU161" s="13"/>
      <c r="IV161" s="13"/>
      <c r="IW161" s="13"/>
      <c r="IX161" s="13"/>
      <c r="IY161" s="13"/>
      <c r="IZ161" s="13"/>
      <c r="JA161" s="13"/>
      <c r="JB161" s="13"/>
      <c r="JC161" s="13"/>
      <c r="JD161" s="13"/>
      <c r="JE161" s="13"/>
      <c r="JF161" s="13"/>
      <c r="JG161" s="13"/>
      <c r="JH161" s="13"/>
      <c r="JI161" s="13"/>
      <c r="JJ161" s="13"/>
      <c r="JK161" s="13"/>
      <c r="JL161" s="13"/>
      <c r="JM161" s="13"/>
      <c r="JN161" s="13"/>
      <c r="JO161" s="13"/>
      <c r="JP161" s="13"/>
      <c r="JQ161" s="13"/>
      <c r="JR161" s="13"/>
      <c r="JS161" s="13"/>
      <c r="JT161" s="13"/>
      <c r="JU161" s="13"/>
      <c r="JV161" s="13"/>
      <c r="JW161" s="13"/>
      <c r="JX161" s="13"/>
      <c r="JY161" s="13"/>
      <c r="JZ161" s="13" t="s">
        <v>78</v>
      </c>
      <c r="KA161" s="13"/>
      <c r="KB161" s="13"/>
      <c r="KC161" s="13"/>
      <c r="KD161" s="13"/>
      <c r="KE161" s="13"/>
      <c r="KF161" s="13"/>
      <c r="KG161" s="13"/>
      <c r="KH161" s="13"/>
      <c r="KI161" s="13"/>
      <c r="KJ161" s="13"/>
      <c r="KK161" s="13"/>
      <c r="KL161" s="13"/>
      <c r="KM161" s="13"/>
      <c r="KN161" s="13"/>
      <c r="KO161" s="13"/>
      <c r="KP161" s="13"/>
      <c r="KQ161" s="13"/>
      <c r="KR161" s="13"/>
      <c r="KS161" s="13"/>
      <c r="KT161" s="13"/>
      <c r="KU161" s="13"/>
      <c r="KV161" s="13"/>
      <c r="KW161" s="13"/>
      <c r="KX161" s="13"/>
      <c r="KY161" s="13"/>
      <c r="KZ161" s="13"/>
      <c r="LA161" s="13"/>
      <c r="LB161" s="13"/>
      <c r="LC161" s="13"/>
      <c r="LD161" s="13"/>
      <c r="LE161" s="13"/>
      <c r="LF161" s="13"/>
      <c r="LG161" s="13"/>
      <c r="LH161" s="13"/>
      <c r="LI161" s="13"/>
      <c r="LJ161" s="13"/>
      <c r="LK161" s="13"/>
      <c r="LL161" s="13"/>
      <c r="LM161" s="13"/>
      <c r="LN161" s="13"/>
      <c r="LO161" s="13"/>
      <c r="LP161" s="13"/>
      <c r="LQ161" s="13"/>
      <c r="LR161" s="13"/>
      <c r="LS161" s="13"/>
      <c r="LT161" s="13"/>
      <c r="LU161" s="13"/>
      <c r="LV161" s="13"/>
      <c r="LW161" s="13"/>
      <c r="LX161" s="13"/>
      <c r="LY161" s="13"/>
      <c r="LZ161" s="13"/>
      <c r="MA161" s="13" t="s">
        <v>1070</v>
      </c>
      <c r="MB161" s="13" t="s">
        <v>9685</v>
      </c>
      <c r="MC161" s="13" t="s">
        <v>9686</v>
      </c>
      <c r="MD161" s="13"/>
      <c r="ME161" s="13"/>
      <c r="MF161" s="13" t="s">
        <v>917</v>
      </c>
      <c r="MH161" s="13" t="s">
        <v>7321</v>
      </c>
      <c r="MI161" s="13"/>
      <c r="MJ161" s="13"/>
      <c r="MK161" s="13"/>
      <c r="ML161" s="13"/>
      <c r="MM161" s="13"/>
      <c r="MN161" s="13" t="s">
        <v>710</v>
      </c>
      <c r="MO161" s="13"/>
      <c r="MP161" s="13"/>
      <c r="MQ161" s="13"/>
      <c r="MR161" s="13" t="s">
        <v>466</v>
      </c>
      <c r="MS161" s="13"/>
      <c r="MT161" s="13" t="s">
        <v>710</v>
      </c>
      <c r="MU161" s="13"/>
      <c r="MV161" s="13"/>
      <c r="MW161" s="13"/>
      <c r="MX161" s="13"/>
      <c r="MY161" s="13"/>
      <c r="MZ161" s="13"/>
      <c r="NA161" s="13"/>
      <c r="NB161" s="13"/>
      <c r="NC161" s="13"/>
      <c r="ND161" s="13"/>
      <c r="NE161" s="13"/>
      <c r="NF161" s="13"/>
      <c r="NG161" s="13"/>
      <c r="NH161" s="13"/>
      <c r="NI161" s="11" t="s">
        <v>9687</v>
      </c>
      <c r="NJ161" s="11" t="s">
        <v>9688</v>
      </c>
      <c r="NK161" s="13" t="s">
        <v>9689</v>
      </c>
      <c r="NL161" s="13"/>
      <c r="NM161" s="13"/>
      <c r="NN161" s="13"/>
      <c r="NO161" s="13"/>
      <c r="NP161" s="13" t="s">
        <v>408</v>
      </c>
      <c r="NQ161" s="13" t="s">
        <v>9690</v>
      </c>
      <c r="NR161" s="13"/>
      <c r="NS161" s="13"/>
      <c r="NT161" s="13"/>
      <c r="NU161" s="13"/>
      <c r="NV161" s="13"/>
      <c r="NW161" s="13"/>
      <c r="NX161" s="13" t="s">
        <v>472</v>
      </c>
      <c r="NY161" s="13" t="s">
        <v>428</v>
      </c>
      <c r="NZ161" s="13" t="s">
        <v>429</v>
      </c>
      <c r="OA161" s="13"/>
      <c r="OB161" s="13"/>
      <c r="OC161" s="13"/>
      <c r="OD161" s="13"/>
      <c r="OE161" s="13"/>
      <c r="OF161" s="13"/>
      <c r="OG161" s="13"/>
      <c r="OH161" s="13"/>
      <c r="OJ161" s="13"/>
      <c r="OK161" s="13"/>
      <c r="OL161" s="13"/>
      <c r="OM161" s="13"/>
    </row>
    <row r="162" customFormat="false" ht="14.25" hidden="false" customHeight="true" outlineLevel="0" collapsed="false">
      <c r="A162" s="13" t="s">
        <v>1614</v>
      </c>
      <c r="B162" s="13" t="s">
        <v>360</v>
      </c>
      <c r="C162" s="13" t="s">
        <v>9691</v>
      </c>
      <c r="D162" s="13" t="s">
        <v>9692</v>
      </c>
      <c r="E162" s="13" t="s">
        <v>9693</v>
      </c>
      <c r="F162" s="13" t="s">
        <v>360</v>
      </c>
      <c r="G162" s="13"/>
      <c r="H162" s="13"/>
      <c r="I162" s="13"/>
      <c r="J162" s="13"/>
      <c r="K162" s="13"/>
      <c r="L162" s="13"/>
      <c r="M162" s="13"/>
      <c r="N162" s="13"/>
      <c r="O162" s="13"/>
      <c r="P162" s="13"/>
      <c r="R162" s="13"/>
      <c r="S162" s="13"/>
      <c r="T162" s="13" t="s">
        <v>371</v>
      </c>
      <c r="U162" s="13"/>
      <c r="V162" s="13"/>
      <c r="W162" s="13"/>
      <c r="X162" s="13"/>
      <c r="Y162" s="13"/>
      <c r="Z162" s="13"/>
      <c r="AA162" s="13"/>
      <c r="AB162" s="13"/>
      <c r="AC162" s="13"/>
      <c r="AD162" s="13"/>
      <c r="AE162" s="11" t="s">
        <v>372</v>
      </c>
      <c r="AF162" s="11" t="s">
        <v>9694</v>
      </c>
      <c r="AG162" s="11" t="s">
        <v>2634</v>
      </c>
      <c r="AH162" s="13"/>
      <c r="AI162" s="13" t="s">
        <v>375</v>
      </c>
      <c r="AJ162" s="13" t="s">
        <v>376</v>
      </c>
      <c r="AK162" s="13" t="s">
        <v>377</v>
      </c>
      <c r="AL162" s="13" t="s">
        <v>438</v>
      </c>
      <c r="AM162" s="11" t="s">
        <v>9695</v>
      </c>
      <c r="AN162" s="13"/>
      <c r="AO162" s="13"/>
      <c r="AP162" s="13"/>
      <c r="AQ162" s="13"/>
      <c r="AR162" s="13"/>
      <c r="AS162" s="13"/>
      <c r="AT162" s="11" t="s">
        <v>482</v>
      </c>
      <c r="AU162" s="11" t="s">
        <v>483</v>
      </c>
      <c r="AV162" s="13"/>
      <c r="AW162" s="13" t="s">
        <v>375</v>
      </c>
      <c r="AX162" s="13"/>
      <c r="AY162" s="13" t="s">
        <v>437</v>
      </c>
      <c r="AZ162" s="13" t="s">
        <v>932</v>
      </c>
      <c r="BA162" s="13" t="s">
        <v>9696</v>
      </c>
      <c r="BB162" s="13" t="s">
        <v>9697</v>
      </c>
      <c r="BD162" s="13"/>
      <c r="BE162" s="13"/>
      <c r="BF162" s="13"/>
      <c r="BG162" s="11" t="s">
        <v>9698</v>
      </c>
      <c r="BH162" s="13" t="s">
        <v>9699</v>
      </c>
      <c r="BI162" s="13"/>
      <c r="BJ162" s="13"/>
      <c r="BK162" s="13" t="s">
        <v>1006</v>
      </c>
      <c r="BL162" s="13"/>
      <c r="BM162" s="13"/>
      <c r="BN162" s="13"/>
      <c r="BO162" s="13"/>
      <c r="BP162" s="13"/>
      <c r="BQ162" s="13" t="s">
        <v>360</v>
      </c>
      <c r="BR162" s="13" t="s">
        <v>360</v>
      </c>
      <c r="BS162" s="13"/>
      <c r="BT162" s="13"/>
      <c r="BU162" s="13" t="s">
        <v>360</v>
      </c>
      <c r="BV162" s="13" t="s">
        <v>360</v>
      </c>
      <c r="BW162" s="13" t="s">
        <v>360</v>
      </c>
      <c r="BX162" s="13"/>
      <c r="BY162" s="13"/>
      <c r="BZ162" s="13"/>
      <c r="CA162" s="13"/>
      <c r="CB162" s="13"/>
      <c r="CC162" s="13"/>
      <c r="CD162" s="13"/>
      <c r="CE162" s="13"/>
      <c r="CF162" s="13" t="s">
        <v>448</v>
      </c>
      <c r="CG162" s="13" t="s">
        <v>5527</v>
      </c>
      <c r="CH162" s="13"/>
      <c r="CI162" s="13"/>
      <c r="CJ162" s="13"/>
      <c r="CK162" s="13"/>
      <c r="CL162" s="13"/>
      <c r="CM162" s="13"/>
      <c r="CN162" s="13"/>
      <c r="CO162" s="13"/>
      <c r="CP162" s="13"/>
      <c r="CQ162" s="13"/>
      <c r="CR162" s="13"/>
      <c r="CS162" s="11" t="s">
        <v>9700</v>
      </c>
      <c r="CT162" s="13"/>
      <c r="CU162" s="13"/>
      <c r="CV162" s="13"/>
      <c r="CW162" s="13"/>
      <c r="CY162" s="13"/>
      <c r="CZ162" s="13"/>
      <c r="DA162" s="13"/>
      <c r="DB162" s="13" t="s">
        <v>9701</v>
      </c>
      <c r="DC162" s="13" t="s">
        <v>9702</v>
      </c>
      <c r="DD162" s="13" t="s">
        <v>9703</v>
      </c>
      <c r="DE162" s="13"/>
      <c r="DF162" s="13"/>
      <c r="DG162" s="13"/>
      <c r="DH162" s="13"/>
      <c r="DI162" s="13"/>
      <c r="DJ162" s="13"/>
      <c r="DK162" s="13"/>
      <c r="DL162" s="13"/>
      <c r="DM162" s="13"/>
      <c r="DN162" s="13"/>
      <c r="DO162" s="13"/>
      <c r="DP162" s="13"/>
      <c r="DQ162" s="13"/>
      <c r="DR162" s="13"/>
      <c r="DS162" s="13"/>
      <c r="DT162" s="13"/>
      <c r="DU162" s="13"/>
      <c r="DV162" s="13"/>
      <c r="DW162" s="13"/>
      <c r="DX162" s="13"/>
      <c r="DY162" s="13"/>
      <c r="DZ162" s="13"/>
      <c r="EA162" s="13"/>
      <c r="EB162" s="13"/>
      <c r="EC162" s="13"/>
      <c r="ED162" s="13" t="s">
        <v>458</v>
      </c>
      <c r="EE162" s="13"/>
      <c r="EF162" s="13"/>
      <c r="EG162" s="13"/>
      <c r="EH162" s="13"/>
      <c r="EI162" s="13"/>
      <c r="EJ162" s="13"/>
      <c r="EK162" s="13"/>
      <c r="EL162" s="13"/>
      <c r="EM162" s="11" t="s">
        <v>1899</v>
      </c>
      <c r="EN162" s="13" t="s">
        <v>450</v>
      </c>
      <c r="EO162" s="13" t="s">
        <v>1109</v>
      </c>
      <c r="EP162" s="13"/>
      <c r="EQ162" s="13"/>
      <c r="ER162" s="13"/>
      <c r="ES162" s="11" t="s">
        <v>9704</v>
      </c>
      <c r="ET162" s="13"/>
      <c r="EU162" s="13"/>
      <c r="EV162" s="13"/>
      <c r="EW162" s="13"/>
      <c r="EX162" s="13"/>
      <c r="EY162" s="13"/>
      <c r="EZ162" s="13"/>
      <c r="FA162" s="13"/>
      <c r="FB162" s="13"/>
      <c r="FC162" s="13"/>
      <c r="FD162" s="13"/>
      <c r="FE162" s="13"/>
      <c r="FF162" s="11" t="s">
        <v>9705</v>
      </c>
      <c r="FG162" s="13" t="s">
        <v>546</v>
      </c>
      <c r="FH162" s="13" t="s">
        <v>403</v>
      </c>
      <c r="FJ162" s="13" t="s">
        <v>9706</v>
      </c>
      <c r="FK162" s="13" t="s">
        <v>9707</v>
      </c>
      <c r="FL162" s="13"/>
      <c r="FM162" s="13"/>
      <c r="FN162" s="13"/>
      <c r="FO162" s="13"/>
      <c r="FP162" s="13"/>
      <c r="FQ162" s="13"/>
      <c r="FR162" s="13"/>
      <c r="FS162" s="13"/>
      <c r="FT162" s="13"/>
      <c r="FU162" s="13"/>
      <c r="FV162" s="13"/>
      <c r="FW162" s="13"/>
      <c r="FX162" s="13" t="s">
        <v>77</v>
      </c>
      <c r="FY162" s="13"/>
      <c r="FZ162" s="13"/>
      <c r="GA162" s="13" t="s">
        <v>614</v>
      </c>
      <c r="GB162" s="13" t="s">
        <v>5615</v>
      </c>
      <c r="GC162" s="13"/>
      <c r="GD162" s="13"/>
      <c r="GE162" s="13"/>
      <c r="GF162" s="13"/>
      <c r="GG162" s="13"/>
      <c r="GH162" s="13"/>
      <c r="GI162" s="13"/>
      <c r="GJ162" s="13"/>
      <c r="GK162" s="13"/>
      <c r="GL162" s="13" t="s">
        <v>407</v>
      </c>
      <c r="GM162" s="13"/>
      <c r="GN162" s="13"/>
      <c r="GO162" s="13"/>
      <c r="GP162" s="13" t="s">
        <v>408</v>
      </c>
      <c r="GQ162" s="13" t="s">
        <v>9708</v>
      </c>
      <c r="GR162" s="13"/>
      <c r="GS162" s="13"/>
      <c r="GT162" s="13"/>
      <c r="GU162" s="13"/>
      <c r="GV162" s="13"/>
      <c r="GW162" s="13"/>
      <c r="GX162" s="13"/>
      <c r="GY162" s="13"/>
      <c r="GZ162" s="13"/>
      <c r="HA162" s="13"/>
      <c r="HB162" s="13"/>
      <c r="HC162" s="13"/>
      <c r="HD162" s="13"/>
      <c r="HE162" s="13"/>
      <c r="HF162" s="13"/>
      <c r="HG162" s="13"/>
      <c r="HH162" s="13" t="s">
        <v>9709</v>
      </c>
      <c r="HI162" s="13"/>
      <c r="HJ162" s="13"/>
      <c r="HK162" s="13"/>
      <c r="HL162" s="13"/>
      <c r="HM162" s="13"/>
      <c r="HN162" s="13" t="s">
        <v>1412</v>
      </c>
      <c r="HO162" s="13"/>
      <c r="HP162" s="13"/>
      <c r="HQ162" s="13"/>
      <c r="HS162" s="13"/>
      <c r="HT162" s="13"/>
      <c r="HU162" s="13"/>
      <c r="HV162" s="13"/>
      <c r="HW162" s="13" t="s">
        <v>412</v>
      </c>
      <c r="HX162" s="13"/>
      <c r="HY162" s="13"/>
      <c r="HZ162" s="13"/>
      <c r="IA162" s="13"/>
      <c r="IB162" s="13"/>
      <c r="IC162" s="13"/>
      <c r="ID162" s="13"/>
      <c r="IE162" s="13"/>
      <c r="IF162" s="13"/>
      <c r="IG162" s="13" t="s">
        <v>623</v>
      </c>
      <c r="IH162" s="13"/>
      <c r="II162" s="13"/>
      <c r="IJ162" s="13"/>
      <c r="IK162" s="13"/>
      <c r="IL162" s="13"/>
      <c r="IM162" s="13"/>
      <c r="IN162" s="13"/>
      <c r="IO162" s="13" t="s">
        <v>79</v>
      </c>
      <c r="IP162" s="13"/>
      <c r="IQ162" s="13"/>
      <c r="IR162" s="13"/>
      <c r="IS162" s="13"/>
      <c r="IT162" s="13"/>
      <c r="IU162" s="13"/>
      <c r="IV162" s="13"/>
      <c r="IW162" s="13"/>
      <c r="IX162" s="13"/>
      <c r="IY162" s="13"/>
      <c r="IZ162" s="13"/>
      <c r="JA162" s="13"/>
      <c r="JB162" s="13"/>
      <c r="JC162" s="13"/>
      <c r="JD162" s="13"/>
      <c r="JE162" s="13"/>
      <c r="JF162" s="13"/>
      <c r="JG162" s="13"/>
      <c r="JH162" s="13"/>
      <c r="JI162" s="13"/>
      <c r="JJ162" s="13"/>
      <c r="JK162" s="13"/>
      <c r="JL162" s="13"/>
      <c r="JM162" s="13"/>
      <c r="JN162" s="13"/>
      <c r="JO162" s="13"/>
      <c r="JP162" s="13"/>
      <c r="JQ162" s="13"/>
      <c r="JR162" s="13"/>
      <c r="JS162" s="13"/>
      <c r="JT162" s="13"/>
      <c r="JU162" s="13"/>
      <c r="JV162" s="13"/>
      <c r="JW162" s="13"/>
      <c r="JX162" s="13"/>
      <c r="JY162" s="13"/>
      <c r="JZ162" s="13" t="s">
        <v>78</v>
      </c>
      <c r="KA162" s="13"/>
      <c r="KB162" s="13"/>
      <c r="KC162" s="13"/>
      <c r="KD162" s="13"/>
      <c r="KE162" s="13"/>
      <c r="KF162" s="13"/>
      <c r="KG162" s="13"/>
      <c r="KH162" s="13"/>
      <c r="KI162" s="13"/>
      <c r="KJ162" s="13"/>
      <c r="KK162" s="13"/>
      <c r="KL162" s="13"/>
      <c r="KM162" s="13"/>
      <c r="KN162" s="13"/>
      <c r="KO162" s="13"/>
      <c r="KP162" s="13"/>
      <c r="KQ162" s="13"/>
      <c r="KR162" s="13"/>
      <c r="KS162" s="13"/>
      <c r="KT162" s="13"/>
      <c r="KU162" s="13"/>
      <c r="KV162" s="13"/>
      <c r="KW162" s="13"/>
      <c r="KX162" s="13"/>
      <c r="KY162" s="13"/>
      <c r="KZ162" s="13"/>
      <c r="LA162" s="13"/>
      <c r="LB162" s="13"/>
      <c r="LC162" s="13"/>
      <c r="LD162" s="13"/>
      <c r="LE162" s="13"/>
      <c r="LF162" s="13"/>
      <c r="LG162" s="13"/>
      <c r="LH162" s="13"/>
      <c r="LI162" s="13"/>
      <c r="LJ162" s="13"/>
      <c r="LK162" s="13"/>
      <c r="LL162" s="13"/>
      <c r="LM162" s="13"/>
      <c r="LN162" s="13"/>
      <c r="LO162" s="13"/>
      <c r="LP162" s="13"/>
      <c r="LQ162" s="13"/>
      <c r="LR162" s="13"/>
      <c r="LS162" s="13" t="s">
        <v>4161</v>
      </c>
      <c r="LT162" s="13"/>
      <c r="LU162" s="13"/>
      <c r="LV162" s="13"/>
      <c r="LW162" s="13"/>
      <c r="LX162" s="13"/>
      <c r="LY162" s="13"/>
      <c r="LZ162" s="13" t="s">
        <v>503</v>
      </c>
      <c r="MA162" s="13" t="s">
        <v>418</v>
      </c>
      <c r="MB162" s="13"/>
      <c r="MC162" s="13"/>
      <c r="MD162" s="13"/>
      <c r="ME162" s="13"/>
      <c r="MF162" s="13" t="s">
        <v>709</v>
      </c>
      <c r="MH162" s="11" t="s">
        <v>9710</v>
      </c>
      <c r="MI162" s="13"/>
      <c r="MJ162" s="13"/>
      <c r="MK162" s="13"/>
      <c r="ML162" s="13"/>
      <c r="MM162" s="13"/>
      <c r="MN162" s="13" t="s">
        <v>709</v>
      </c>
      <c r="MO162" s="13"/>
      <c r="MP162" s="13"/>
      <c r="MQ162" s="13"/>
      <c r="MR162" s="13" t="s">
        <v>466</v>
      </c>
      <c r="MS162" s="13"/>
      <c r="MT162" s="13" t="s">
        <v>9711</v>
      </c>
      <c r="MU162" s="13"/>
      <c r="MV162" s="13"/>
      <c r="MW162" s="13"/>
      <c r="MX162" s="13"/>
      <c r="MY162" s="13"/>
      <c r="MZ162" s="13"/>
      <c r="NA162" s="13"/>
      <c r="NB162" s="13"/>
      <c r="NC162" s="13" t="s">
        <v>833</v>
      </c>
      <c r="ND162" s="13"/>
      <c r="NE162" s="12" t="s">
        <v>9712</v>
      </c>
      <c r="NF162" s="13"/>
      <c r="NG162" s="13"/>
      <c r="NH162" s="13"/>
      <c r="NI162" s="13"/>
      <c r="NJ162" s="13" t="s">
        <v>407</v>
      </c>
      <c r="NK162" s="13"/>
      <c r="NL162" s="13"/>
      <c r="NM162" s="13"/>
      <c r="NN162" s="13"/>
      <c r="NO162" s="13"/>
      <c r="NP162" s="13" t="s">
        <v>408</v>
      </c>
      <c r="NQ162" s="13"/>
      <c r="NR162" s="13"/>
      <c r="NS162" s="13"/>
      <c r="NT162" s="13"/>
      <c r="NU162" s="13"/>
      <c r="NV162" s="13"/>
      <c r="NW162" s="13"/>
      <c r="NX162" s="13" t="s">
        <v>472</v>
      </c>
      <c r="NY162" s="13" t="s">
        <v>428</v>
      </c>
      <c r="NZ162" s="13" t="s">
        <v>429</v>
      </c>
      <c r="OA162" s="13"/>
      <c r="OB162" s="13"/>
      <c r="OC162" s="13"/>
      <c r="OD162" s="13"/>
      <c r="OE162" s="13"/>
      <c r="OF162" s="13"/>
      <c r="OG162" s="13"/>
      <c r="OH162" s="13"/>
      <c r="OJ162" s="13"/>
      <c r="OK162" s="13"/>
      <c r="OL162" s="13"/>
      <c r="OM162" s="13"/>
    </row>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1048576" customFormat="false" ht="12.75" hidden="false" customHeight="true" outlineLevel="0" collapsed="false"/>
  </sheetData>
  <mergeCells count="13">
    <mergeCell ref="F1:S1"/>
    <mergeCell ref="T1:AD1"/>
    <mergeCell ref="AE1:AR1"/>
    <mergeCell ref="AS1:BF1"/>
    <mergeCell ref="BL1:CD1"/>
    <mergeCell ref="CF1:ES1"/>
    <mergeCell ref="ET1:FE1"/>
    <mergeCell ref="FI1:JS1"/>
    <mergeCell ref="JT1:LM1"/>
    <mergeCell ref="LN1:LW1"/>
    <mergeCell ref="LX1:MX1"/>
    <mergeCell ref="MY1:NI1"/>
    <mergeCell ref="NJ1:OM1"/>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3" activeCellId="0" sqref="C3"/>
    </sheetView>
  </sheetViews>
  <sheetFormatPr defaultColWidth="10.453125" defaultRowHeight="12.75" zeroHeight="false" outlineLevelRow="0" outlineLevelCol="0"/>
  <cols>
    <col collapsed="false" customWidth="false" hidden="false" outlineLevel="0" max="4" min="1" style="15" width="10.46"/>
    <col collapsed="false" customWidth="false" hidden="false" outlineLevel="0" max="5" min="5" style="16" width="10.46"/>
    <col collapsed="false" customWidth="true" hidden="false" outlineLevel="0" max="6" min="6" style="15" width="20.92"/>
    <col collapsed="false" customWidth="false" hidden="false" outlineLevel="0" max="7" min="7" style="15" width="10.46"/>
    <col collapsed="false" customWidth="true" hidden="false" outlineLevel="0" max="12" min="8" style="15" width="10.83"/>
    <col collapsed="false" customWidth="false" hidden="false" outlineLevel="0" max="116" min="13" style="15" width="10.46"/>
    <col collapsed="false" customWidth="true" hidden="false" outlineLevel="0" max="117" min="117" style="15" width="20.92"/>
    <col collapsed="false" customWidth="false" hidden="false" outlineLevel="0" max="131" min="118" style="15" width="10.46"/>
    <col collapsed="false" customWidth="true" hidden="false" outlineLevel="0" max="132" min="132" style="15" width="41.47"/>
    <col collapsed="false" customWidth="false" hidden="false" outlineLevel="0" max="192" min="133" style="15" width="10.46"/>
    <col collapsed="false" customWidth="true" hidden="false" outlineLevel="0" max="193" min="193" style="15" width="14.4"/>
    <col collapsed="false" customWidth="false" hidden="false" outlineLevel="0" max="194" min="194" style="15" width="10.46"/>
    <col collapsed="false" customWidth="true" hidden="false" outlineLevel="0" max="195" min="195" style="15" width="14.52"/>
    <col collapsed="false" customWidth="false" hidden="false" outlineLevel="0" max="232" min="196" style="15" width="10.46"/>
    <col collapsed="false" customWidth="true" hidden="false" outlineLevel="0" max="233" min="233" style="15" width="16.38"/>
    <col collapsed="false" customWidth="false" hidden="false" outlineLevel="0" max="234" min="234" style="15" width="10.46"/>
    <col collapsed="false" customWidth="true" hidden="false" outlineLevel="0" max="235" min="235" style="15" width="17.11"/>
    <col collapsed="false" customWidth="false" hidden="false" outlineLevel="0" max="250" min="236" style="15" width="10.46"/>
    <col collapsed="false" customWidth="true" hidden="false" outlineLevel="0" max="251" min="251" style="15" width="14.65"/>
    <col collapsed="false" customWidth="false" hidden="false" outlineLevel="0" max="252" min="252" style="15" width="10.46"/>
    <col collapsed="false" customWidth="true" hidden="false" outlineLevel="0" max="253" min="253" style="15" width="13.53"/>
    <col collapsed="false" customWidth="false" hidden="false" outlineLevel="0" max="254" min="254" style="15" width="10.46"/>
    <col collapsed="false" customWidth="true" hidden="false" outlineLevel="0" max="255" min="255" style="15" width="14.52"/>
    <col collapsed="false" customWidth="false" hidden="false" outlineLevel="0" max="256" min="256" style="15" width="10.46"/>
    <col collapsed="false" customWidth="true" hidden="false" outlineLevel="0" max="257" min="257" style="15" width="14.15"/>
    <col collapsed="false" customWidth="false" hidden="false" outlineLevel="0" max="273" min="258" style="15" width="10.46"/>
    <col collapsed="false" customWidth="true" hidden="false" outlineLevel="0" max="274" min="274" style="15" width="16.38"/>
    <col collapsed="false" customWidth="false" hidden="false" outlineLevel="0" max="281" min="275" style="15" width="10.46"/>
    <col collapsed="false" customWidth="true" hidden="false" outlineLevel="0" max="282" min="282" style="15" width="18.58"/>
    <col collapsed="false" customWidth="false" hidden="false" outlineLevel="0" max="285" min="283" style="15" width="10.46"/>
    <col collapsed="false" customWidth="true" hidden="false" outlineLevel="0" max="286" min="286" style="15" width="13.4"/>
    <col collapsed="false" customWidth="false" hidden="false" outlineLevel="0" max="287" min="287" style="15" width="10.46"/>
    <col collapsed="false" customWidth="true" hidden="false" outlineLevel="0" max="288" min="288" style="15" width="14.52"/>
    <col collapsed="false" customWidth="false" hidden="false" outlineLevel="0" max="293" min="289" style="15" width="10.46"/>
    <col collapsed="false" customWidth="true" hidden="false" outlineLevel="0" max="294" min="294" style="15" width="16.61"/>
    <col collapsed="false" customWidth="false" hidden="false" outlineLevel="0" max="301" min="295" style="15" width="10.46"/>
    <col collapsed="false" customWidth="true" hidden="false" outlineLevel="0" max="302" min="302" style="15" width="16.49"/>
    <col collapsed="false" customWidth="false" hidden="false" outlineLevel="0" max="350" min="303" style="15" width="10.46"/>
    <col collapsed="false" customWidth="true" hidden="false" outlineLevel="0" max="351" min="351" style="15" width="21.29"/>
    <col collapsed="false" customWidth="true" hidden="false" outlineLevel="0" max="352" min="352" style="15" width="15.63"/>
    <col collapsed="false" customWidth="true" hidden="false" outlineLevel="0" max="354" min="353" style="15" width="15.75"/>
    <col collapsed="false" customWidth="false" hidden="false" outlineLevel="0" max="1010" min="355" style="15" width="10.46"/>
    <col collapsed="false" customWidth="false" hidden="false" outlineLevel="0" max="1023" min="1011" style="17" width="10.46"/>
    <col collapsed="false" customWidth="true" hidden="false" outlineLevel="0" max="1024" min="1024" style="17" width="8.86"/>
  </cols>
  <sheetData>
    <row r="1" customFormat="false" ht="29.25" hidden="false" customHeight="true" outlineLevel="0" collapsed="false">
      <c r="A1" s="18"/>
      <c r="B1" s="18"/>
      <c r="C1" s="18"/>
      <c r="D1" s="18"/>
      <c r="E1" s="19"/>
      <c r="F1" s="20" t="s">
        <v>9713</v>
      </c>
      <c r="G1" s="20"/>
      <c r="H1" s="20"/>
      <c r="I1" s="20"/>
      <c r="J1" s="20"/>
      <c r="K1" s="20"/>
      <c r="L1" s="20"/>
      <c r="M1" s="20"/>
      <c r="N1" s="20"/>
      <c r="O1" s="20"/>
      <c r="P1" s="20" t="s">
        <v>9714</v>
      </c>
      <c r="Q1" s="20"/>
      <c r="R1" s="20"/>
      <c r="S1" s="20"/>
      <c r="T1" s="20"/>
      <c r="U1" s="20"/>
      <c r="V1" s="20"/>
      <c r="W1" s="20"/>
      <c r="X1" s="20"/>
      <c r="Y1" s="20"/>
      <c r="Z1" s="20" t="s">
        <v>9715</v>
      </c>
      <c r="AA1" s="20"/>
      <c r="AB1" s="20"/>
      <c r="AC1" s="20"/>
      <c r="AD1" s="15" t="s">
        <v>9716</v>
      </c>
      <c r="AE1" s="15" t="s">
        <v>9717</v>
      </c>
      <c r="AF1" s="20" t="s">
        <v>9718</v>
      </c>
      <c r="AG1" s="20"/>
      <c r="AH1" s="20"/>
      <c r="AI1" s="20" t="s">
        <v>9719</v>
      </c>
      <c r="AJ1" s="20"/>
      <c r="AK1" s="20"/>
      <c r="AN1" s="20" t="s">
        <v>9720</v>
      </c>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15" t="s">
        <v>9721</v>
      </c>
      <c r="BO1" s="20" t="s">
        <v>9722</v>
      </c>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t="s">
        <v>9723</v>
      </c>
      <c r="ED1" s="20"/>
      <c r="EE1" s="20"/>
      <c r="EF1" s="20"/>
      <c r="EG1" s="20"/>
      <c r="EH1" s="20"/>
      <c r="EI1" s="20"/>
      <c r="EJ1" s="20"/>
      <c r="EK1" s="20"/>
      <c r="EL1" s="20"/>
      <c r="EM1" s="20"/>
      <c r="EN1" s="20"/>
      <c r="EO1" s="20" t="s">
        <v>9724</v>
      </c>
      <c r="EP1" s="20"/>
      <c r="EQ1" s="20"/>
      <c r="ER1" s="20"/>
      <c r="ES1" s="20"/>
      <c r="ET1" s="20"/>
      <c r="EU1" s="20"/>
      <c r="EV1" s="20"/>
      <c r="EW1" s="20"/>
      <c r="EX1" s="20"/>
      <c r="EY1" s="20"/>
      <c r="EZ1" s="20"/>
      <c r="FA1" s="20"/>
      <c r="FB1" s="20"/>
      <c r="FC1" s="20"/>
      <c r="FD1" s="20"/>
      <c r="FE1" s="20"/>
      <c r="FF1" s="20"/>
      <c r="FG1" s="20"/>
      <c r="FH1" s="20"/>
      <c r="FI1" s="20"/>
      <c r="FJ1" s="20"/>
      <c r="FK1" s="20"/>
      <c r="FL1" s="20"/>
      <c r="FM1" s="20"/>
      <c r="FN1" s="20"/>
      <c r="FO1" s="20"/>
      <c r="FP1" s="20"/>
      <c r="FQ1" s="20"/>
      <c r="FR1" s="20"/>
      <c r="FS1" s="20"/>
      <c r="FT1" s="20"/>
      <c r="FU1" s="20"/>
      <c r="FV1" s="20"/>
      <c r="FW1" s="20"/>
      <c r="FX1" s="20"/>
      <c r="FY1" s="20"/>
      <c r="FZ1" s="20"/>
      <c r="GA1" s="20"/>
      <c r="GB1" s="20"/>
      <c r="GC1" s="20"/>
      <c r="GD1" s="20"/>
      <c r="GE1" s="20"/>
      <c r="GF1" s="20"/>
      <c r="GG1" s="20"/>
      <c r="GH1" s="20"/>
      <c r="GI1" s="20"/>
      <c r="GJ1" s="20"/>
      <c r="GK1" s="20"/>
      <c r="GL1" s="20"/>
      <c r="GM1" s="20"/>
      <c r="GN1" s="20"/>
      <c r="GO1" s="20"/>
      <c r="GP1" s="20"/>
      <c r="GQ1" s="20"/>
      <c r="GR1" s="20"/>
      <c r="GS1" s="20"/>
      <c r="GT1" s="20"/>
      <c r="GU1" s="20"/>
      <c r="GV1" s="20"/>
      <c r="GW1" s="20"/>
      <c r="GX1" s="20"/>
      <c r="GY1" s="20"/>
      <c r="GZ1" s="20"/>
      <c r="HA1" s="20"/>
      <c r="HB1" s="20"/>
      <c r="HC1" s="20"/>
      <c r="HD1" s="20"/>
      <c r="HE1" s="20"/>
      <c r="HF1" s="20"/>
      <c r="HG1" s="20"/>
      <c r="HH1" s="20"/>
      <c r="HI1" s="20"/>
      <c r="HJ1" s="20"/>
      <c r="HK1" s="20"/>
      <c r="HL1" s="20"/>
      <c r="HM1" s="20"/>
      <c r="HN1" s="20"/>
      <c r="HO1" s="20"/>
      <c r="HP1" s="20"/>
      <c r="HQ1" s="20"/>
      <c r="HR1" s="20"/>
      <c r="HS1" s="20"/>
      <c r="HT1" s="20"/>
      <c r="HU1" s="20"/>
      <c r="HV1" s="20"/>
      <c r="HW1" s="20"/>
      <c r="HX1" s="20"/>
      <c r="HY1" s="20"/>
      <c r="HZ1" s="20"/>
      <c r="IA1" s="20"/>
      <c r="IB1" s="20"/>
      <c r="IC1" s="20"/>
      <c r="ID1" s="20"/>
      <c r="IE1" s="20"/>
      <c r="IF1" s="20"/>
      <c r="IG1" s="20"/>
      <c r="IH1" s="20"/>
      <c r="II1" s="20"/>
      <c r="IJ1" s="20"/>
      <c r="IK1" s="20"/>
      <c r="IL1" s="20"/>
      <c r="IM1" s="20"/>
      <c r="IN1" s="20"/>
      <c r="IO1" s="20"/>
      <c r="IP1" s="20"/>
      <c r="IQ1" s="20"/>
      <c r="IR1" s="20"/>
      <c r="IS1" s="20"/>
      <c r="IT1" s="20"/>
      <c r="IU1" s="20"/>
      <c r="IV1" s="20"/>
      <c r="IW1" s="20"/>
      <c r="IX1" s="20"/>
      <c r="IY1" s="21"/>
      <c r="IZ1" s="21"/>
      <c r="JA1" s="21"/>
      <c r="JB1" s="21"/>
      <c r="JC1" s="21"/>
      <c r="JD1" s="21"/>
      <c r="JE1" s="21"/>
      <c r="JF1" s="21"/>
      <c r="JG1" s="21"/>
      <c r="JH1" s="21"/>
      <c r="JI1" s="21"/>
      <c r="JJ1" s="21"/>
      <c r="JK1" s="21"/>
      <c r="JL1" s="21"/>
      <c r="JM1" s="21"/>
      <c r="JN1" s="21"/>
      <c r="JO1" s="21"/>
      <c r="JP1" s="21"/>
      <c r="JQ1" s="21"/>
      <c r="JR1" s="21"/>
      <c r="JS1" s="21"/>
      <c r="JT1" s="21"/>
      <c r="JU1" s="21"/>
      <c r="JV1" s="21"/>
      <c r="JW1" s="21"/>
      <c r="JX1" s="21"/>
      <c r="JY1" s="21"/>
      <c r="JZ1" s="21"/>
      <c r="KA1" s="21"/>
      <c r="KB1" s="21"/>
      <c r="KC1" s="21"/>
      <c r="KD1" s="21"/>
      <c r="KE1" s="21"/>
      <c r="KF1" s="21"/>
      <c r="KG1" s="21"/>
      <c r="KH1" s="21"/>
      <c r="KI1" s="21"/>
      <c r="KJ1" s="21"/>
      <c r="KK1" s="21"/>
      <c r="KL1" s="21"/>
      <c r="KM1" s="21"/>
      <c r="KN1" s="21"/>
      <c r="KO1" s="21"/>
      <c r="KP1" s="21"/>
      <c r="KQ1" s="21"/>
      <c r="KR1" s="21"/>
      <c r="KS1" s="21"/>
      <c r="KT1" s="20" t="s">
        <v>9725</v>
      </c>
      <c r="KU1" s="20"/>
      <c r="KV1" s="20"/>
      <c r="KW1" s="20"/>
      <c r="KX1" s="20"/>
      <c r="KY1" s="20"/>
      <c r="KZ1" s="20"/>
      <c r="LA1" s="20"/>
      <c r="LB1" s="20"/>
      <c r="LC1" s="20"/>
      <c r="LD1" s="20" t="s">
        <v>9726</v>
      </c>
      <c r="LE1" s="20"/>
      <c r="LF1" s="20"/>
      <c r="LG1" s="20"/>
      <c r="LH1" s="20"/>
      <c r="LI1" s="20"/>
      <c r="LJ1" s="20"/>
      <c r="LK1" s="20"/>
      <c r="LL1" s="20"/>
      <c r="LM1" s="20"/>
      <c r="LN1" s="20"/>
      <c r="LO1" s="20"/>
      <c r="LP1" s="20"/>
      <c r="LQ1" s="20"/>
      <c r="LR1" s="20"/>
      <c r="LS1" s="20"/>
      <c r="LT1" s="20"/>
      <c r="LU1" s="20"/>
      <c r="LV1" s="20"/>
      <c r="LW1" s="20"/>
      <c r="LX1" s="20"/>
      <c r="LY1" s="20"/>
      <c r="LZ1" s="20"/>
      <c r="MA1" s="20"/>
      <c r="MB1" s="20"/>
      <c r="MC1" s="20" t="s">
        <v>9727</v>
      </c>
      <c r="MD1" s="20"/>
      <c r="ME1" s="20"/>
      <c r="MF1" s="20"/>
      <c r="MG1" s="20"/>
      <c r="MH1" s="20"/>
      <c r="MI1" s="20"/>
      <c r="MJ1" s="20"/>
      <c r="MK1" s="20"/>
      <c r="ML1" s="20"/>
      <c r="MM1" s="20"/>
      <c r="MN1" s="20" t="s">
        <v>9728</v>
      </c>
      <c r="MO1" s="20"/>
      <c r="MP1" s="20"/>
      <c r="MQ1" s="20"/>
      <c r="MR1" s="20"/>
      <c r="MS1" s="20"/>
      <c r="MT1" s="20"/>
      <c r="MU1" s="20"/>
      <c r="MV1" s="20" t="s">
        <v>0</v>
      </c>
      <c r="MW1" s="20"/>
      <c r="MX1" s="20"/>
      <c r="MY1" s="20"/>
      <c r="MZ1" s="20"/>
      <c r="NA1" s="20"/>
      <c r="NB1" s="20"/>
      <c r="NC1" s="20"/>
      <c r="ND1" s="20"/>
      <c r="NE1" s="20"/>
      <c r="NF1" s="20"/>
      <c r="NG1" s="20"/>
      <c r="NH1" s="20"/>
      <c r="NI1" s="20"/>
      <c r="NJ1" s="20"/>
      <c r="NK1" s="20"/>
      <c r="NL1" s="20"/>
      <c r="NM1" s="20"/>
      <c r="NN1" s="20" t="s">
        <v>1</v>
      </c>
      <c r="NO1" s="20"/>
      <c r="NP1" s="20"/>
      <c r="NQ1" s="20"/>
      <c r="NR1" s="20"/>
      <c r="NS1" s="20"/>
      <c r="NT1" s="20"/>
      <c r="NU1" s="20"/>
      <c r="NV1" s="20"/>
      <c r="NW1" s="20"/>
      <c r="NX1" s="20"/>
      <c r="NY1" s="20"/>
      <c r="OA1" s="22"/>
    </row>
    <row r="2" s="24" customFormat="true" ht="72" hidden="false" customHeight="true" outlineLevel="0" collapsed="false">
      <c r="A2" s="23" t="s">
        <v>13</v>
      </c>
      <c r="B2" s="23" t="s">
        <v>14</v>
      </c>
      <c r="C2" s="23" t="s">
        <v>15</v>
      </c>
      <c r="D2" s="23" t="s">
        <v>16</v>
      </c>
      <c r="E2" s="19" t="s">
        <v>17</v>
      </c>
      <c r="F2" s="24" t="s">
        <v>9729</v>
      </c>
      <c r="G2" s="24" t="s">
        <v>83</v>
      </c>
      <c r="H2" s="24" t="s">
        <v>9730</v>
      </c>
      <c r="I2" s="24" t="s">
        <v>83</v>
      </c>
      <c r="J2" s="24" t="s">
        <v>9731</v>
      </c>
      <c r="K2" s="24" t="s">
        <v>83</v>
      </c>
      <c r="L2" s="24" t="s">
        <v>92</v>
      </c>
      <c r="M2" s="24" t="s">
        <v>83</v>
      </c>
      <c r="N2" s="24" t="s">
        <v>93</v>
      </c>
      <c r="O2" s="24" t="s">
        <v>83</v>
      </c>
      <c r="P2" s="24" t="s">
        <v>9729</v>
      </c>
      <c r="Q2" s="24" t="s">
        <v>83</v>
      </c>
      <c r="R2" s="24" t="s">
        <v>9730</v>
      </c>
      <c r="S2" s="24" t="s">
        <v>83</v>
      </c>
      <c r="T2" s="24" t="s">
        <v>9731</v>
      </c>
      <c r="U2" s="24" t="s">
        <v>83</v>
      </c>
      <c r="V2" s="24" t="s">
        <v>92</v>
      </c>
      <c r="W2" s="24" t="s">
        <v>83</v>
      </c>
      <c r="X2" s="24" t="s">
        <v>93</v>
      </c>
      <c r="Y2" s="24" t="s">
        <v>83</v>
      </c>
      <c r="Z2" s="24" t="s">
        <v>9732</v>
      </c>
      <c r="AA2" s="24" t="s">
        <v>9733</v>
      </c>
      <c r="AB2" s="24" t="s">
        <v>114</v>
      </c>
      <c r="AC2" s="24" t="s">
        <v>83</v>
      </c>
      <c r="AD2" s="24" t="s">
        <v>9734</v>
      </c>
      <c r="AE2" s="24" t="s">
        <v>9734</v>
      </c>
      <c r="AF2" s="24" t="s">
        <v>51</v>
      </c>
      <c r="AG2" s="24" t="s">
        <v>9735</v>
      </c>
      <c r="AH2" s="24" t="s">
        <v>9736</v>
      </c>
      <c r="AI2" s="24" t="s">
        <v>51</v>
      </c>
      <c r="AJ2" s="24" t="s">
        <v>9737</v>
      </c>
      <c r="AK2" s="24" t="s">
        <v>9736</v>
      </c>
      <c r="AL2" s="24" t="s">
        <v>9738</v>
      </c>
      <c r="AM2" s="24" t="s">
        <v>9739</v>
      </c>
      <c r="AN2" s="24" t="s">
        <v>62</v>
      </c>
      <c r="AO2" s="24" t="s">
        <v>63</v>
      </c>
      <c r="AP2" s="24" t="s">
        <v>64</v>
      </c>
      <c r="AQ2" s="24" t="s">
        <v>65</v>
      </c>
      <c r="AR2" s="24" t="s">
        <v>66</v>
      </c>
      <c r="AS2" s="24" t="s">
        <v>9740</v>
      </c>
      <c r="AT2" s="24" t="s">
        <v>9741</v>
      </c>
      <c r="AU2" s="24" t="s">
        <v>9742</v>
      </c>
      <c r="AV2" s="24" t="s">
        <v>623</v>
      </c>
      <c r="AW2" s="24" t="s">
        <v>428</v>
      </c>
      <c r="AX2" s="24" t="s">
        <v>9743</v>
      </c>
      <c r="AY2" s="24" t="s">
        <v>9744</v>
      </c>
      <c r="AZ2" s="24" t="s">
        <v>74</v>
      </c>
      <c r="BA2" s="24" t="s">
        <v>83</v>
      </c>
      <c r="BB2" s="24" t="s">
        <v>75</v>
      </c>
      <c r="BC2" s="24" t="s">
        <v>83</v>
      </c>
      <c r="BD2" s="24" t="s">
        <v>76</v>
      </c>
      <c r="BE2" s="24" t="s">
        <v>83</v>
      </c>
      <c r="BF2" s="24" t="s">
        <v>77</v>
      </c>
      <c r="BG2" s="24" t="s">
        <v>83</v>
      </c>
      <c r="BH2" s="24" t="s">
        <v>78</v>
      </c>
      <c r="BI2" s="24" t="s">
        <v>83</v>
      </c>
      <c r="BJ2" s="24" t="s">
        <v>79</v>
      </c>
      <c r="BK2" s="24" t="s">
        <v>83</v>
      </c>
      <c r="BL2" s="24" t="s">
        <v>80</v>
      </c>
      <c r="BM2" s="24" t="s">
        <v>83</v>
      </c>
      <c r="BN2" s="24" t="s">
        <v>434</v>
      </c>
      <c r="BO2" s="24" t="s">
        <v>77</v>
      </c>
      <c r="BP2" s="24" t="s">
        <v>83</v>
      </c>
      <c r="BQ2" s="24" t="s">
        <v>90</v>
      </c>
      <c r="BR2" s="24" t="s">
        <v>9745</v>
      </c>
      <c r="BS2" s="24" t="s">
        <v>85</v>
      </c>
      <c r="BT2" s="24" t="s">
        <v>9745</v>
      </c>
      <c r="BU2" s="24" t="s">
        <v>86</v>
      </c>
      <c r="BV2" s="24" t="s">
        <v>9745</v>
      </c>
      <c r="BW2" s="24" t="s">
        <v>87</v>
      </c>
      <c r="BX2" s="24" t="s">
        <v>9745</v>
      </c>
      <c r="BY2" s="24" t="s">
        <v>88</v>
      </c>
      <c r="BZ2" s="24" t="s">
        <v>9745</v>
      </c>
      <c r="CA2" s="24" t="s">
        <v>89</v>
      </c>
      <c r="CB2" s="24" t="s">
        <v>9745</v>
      </c>
      <c r="CC2" s="24" t="s">
        <v>80</v>
      </c>
      <c r="CD2" s="24" t="s">
        <v>83</v>
      </c>
      <c r="CE2" s="24" t="s">
        <v>90</v>
      </c>
      <c r="CF2" s="24" t="s">
        <v>9745</v>
      </c>
      <c r="CG2" s="24" t="s">
        <v>85</v>
      </c>
      <c r="CH2" s="24" t="s">
        <v>9745</v>
      </c>
      <c r="CI2" s="24" t="s">
        <v>86</v>
      </c>
      <c r="CJ2" s="24" t="s">
        <v>9745</v>
      </c>
      <c r="CK2" s="24" t="s">
        <v>111</v>
      </c>
      <c r="CL2" s="24" t="s">
        <v>92</v>
      </c>
      <c r="CM2" s="24" t="s">
        <v>93</v>
      </c>
      <c r="CN2" s="24" t="s">
        <v>111</v>
      </c>
      <c r="CO2" s="24" t="s">
        <v>92</v>
      </c>
      <c r="CP2" s="24" t="s">
        <v>93</v>
      </c>
      <c r="CQ2" s="24" t="s">
        <v>94</v>
      </c>
      <c r="CR2" s="24" t="s">
        <v>83</v>
      </c>
      <c r="CS2" s="24" t="s">
        <v>90</v>
      </c>
      <c r="CT2" s="24" t="s">
        <v>9745</v>
      </c>
      <c r="CU2" s="24" t="s">
        <v>85</v>
      </c>
      <c r="CV2" s="24" t="s">
        <v>9745</v>
      </c>
      <c r="CW2" s="24" t="s">
        <v>86</v>
      </c>
      <c r="CX2" s="24" t="s">
        <v>9745</v>
      </c>
      <c r="CY2" s="24" t="s">
        <v>87</v>
      </c>
      <c r="CZ2" s="24" t="s">
        <v>9745</v>
      </c>
      <c r="DA2" s="24" t="s">
        <v>88</v>
      </c>
      <c r="DB2" s="24" t="s">
        <v>9745</v>
      </c>
      <c r="DC2" s="24" t="s">
        <v>89</v>
      </c>
      <c r="DD2" s="24" t="s">
        <v>9745</v>
      </c>
      <c r="DE2" s="24" t="s">
        <v>101</v>
      </c>
      <c r="DF2" s="24" t="s">
        <v>83</v>
      </c>
      <c r="DG2" s="24" t="s">
        <v>90</v>
      </c>
      <c r="DH2" s="24" t="s">
        <v>9745</v>
      </c>
      <c r="DI2" s="24" t="s">
        <v>85</v>
      </c>
      <c r="DJ2" s="24" t="s">
        <v>9745</v>
      </c>
      <c r="DK2" s="24" t="s">
        <v>86</v>
      </c>
      <c r="DL2" s="24" t="s">
        <v>9745</v>
      </c>
      <c r="DM2" s="24" t="s">
        <v>102</v>
      </c>
      <c r="DN2" s="24" t="s">
        <v>9746</v>
      </c>
      <c r="DO2" s="24" t="s">
        <v>92</v>
      </c>
      <c r="DP2" s="24" t="s">
        <v>93</v>
      </c>
      <c r="DQ2" s="24" t="s">
        <v>9746</v>
      </c>
      <c r="DR2" s="24" t="s">
        <v>92</v>
      </c>
      <c r="DS2" s="24" t="s">
        <v>93</v>
      </c>
      <c r="DT2" s="24" t="s">
        <v>106</v>
      </c>
      <c r="DU2" s="24" t="s">
        <v>83</v>
      </c>
      <c r="DV2" s="24" t="s">
        <v>90</v>
      </c>
      <c r="DW2" s="24" t="s">
        <v>9745</v>
      </c>
      <c r="DX2" s="24" t="s">
        <v>85</v>
      </c>
      <c r="DY2" s="24" t="s">
        <v>9745</v>
      </c>
      <c r="DZ2" s="24" t="s">
        <v>86</v>
      </c>
      <c r="EA2" s="24" t="s">
        <v>9745</v>
      </c>
      <c r="EB2" s="24" t="s">
        <v>9747</v>
      </c>
      <c r="EC2" s="24" t="s">
        <v>611</v>
      </c>
      <c r="ED2" s="24" t="s">
        <v>75</v>
      </c>
      <c r="EE2" s="24" t="s">
        <v>9748</v>
      </c>
      <c r="EF2" s="24" t="s">
        <v>9749</v>
      </c>
      <c r="EG2" s="24" t="s">
        <v>9750</v>
      </c>
      <c r="EH2" s="24" t="s">
        <v>92</v>
      </c>
      <c r="EI2" s="24" t="s">
        <v>93</v>
      </c>
      <c r="EJ2" s="24" t="s">
        <v>9748</v>
      </c>
      <c r="EK2" s="24" t="s">
        <v>9749</v>
      </c>
      <c r="EL2" s="24" t="s">
        <v>9750</v>
      </c>
      <c r="EM2" s="24" t="s">
        <v>92</v>
      </c>
      <c r="EN2" s="24" t="s">
        <v>93</v>
      </c>
      <c r="EO2" s="24" t="s">
        <v>9751</v>
      </c>
      <c r="EP2" s="24" t="s">
        <v>9752</v>
      </c>
      <c r="EQ2" s="24" t="s">
        <v>9753</v>
      </c>
      <c r="ER2" s="24" t="s">
        <v>9754</v>
      </c>
      <c r="ES2" s="24" t="s">
        <v>182</v>
      </c>
      <c r="ET2" s="24" t="s">
        <v>207</v>
      </c>
      <c r="EU2" s="24" t="s">
        <v>9755</v>
      </c>
      <c r="EV2" s="24" t="s">
        <v>118</v>
      </c>
      <c r="EW2" s="24" t="s">
        <v>9756</v>
      </c>
      <c r="EX2" s="24" t="s">
        <v>151</v>
      </c>
      <c r="EY2" s="24" t="s">
        <v>184</v>
      </c>
      <c r="EZ2" s="24" t="s">
        <v>208</v>
      </c>
      <c r="FA2" s="24" t="s">
        <v>119</v>
      </c>
      <c r="FB2" s="24" t="s">
        <v>152</v>
      </c>
      <c r="FC2" s="24" t="s">
        <v>185</v>
      </c>
      <c r="FD2" s="24" t="s">
        <v>209</v>
      </c>
      <c r="FE2" s="24" t="s">
        <v>9757</v>
      </c>
      <c r="FF2" s="24" t="s">
        <v>121</v>
      </c>
      <c r="FG2" s="24" t="s">
        <v>9758</v>
      </c>
      <c r="FH2" s="24" t="s">
        <v>154</v>
      </c>
      <c r="FI2" s="24" t="s">
        <v>187</v>
      </c>
      <c r="FJ2" s="24" t="s">
        <v>210</v>
      </c>
      <c r="FK2" s="24" t="s">
        <v>122</v>
      </c>
      <c r="FL2" s="24" t="s">
        <v>155</v>
      </c>
      <c r="FM2" s="24" t="s">
        <v>188</v>
      </c>
      <c r="FN2" s="24" t="s">
        <v>211</v>
      </c>
      <c r="FO2" s="24" t="s">
        <v>123</v>
      </c>
      <c r="FP2" s="24" t="s">
        <v>156</v>
      </c>
      <c r="FQ2" s="24" t="s">
        <v>189</v>
      </c>
      <c r="FR2" s="24" t="s">
        <v>212</v>
      </c>
      <c r="FS2" s="24" t="s">
        <v>9759</v>
      </c>
      <c r="FT2" s="24" t="s">
        <v>9760</v>
      </c>
      <c r="FU2" s="24" t="s">
        <v>9761</v>
      </c>
      <c r="FV2" s="24" t="s">
        <v>9762</v>
      </c>
      <c r="FW2" s="24" t="s">
        <v>125</v>
      </c>
      <c r="FX2" s="24" t="s">
        <v>158</v>
      </c>
      <c r="FY2" s="24" t="s">
        <v>191</v>
      </c>
      <c r="FZ2" s="24" t="s">
        <v>214</v>
      </c>
      <c r="GA2" s="24" t="s">
        <v>126</v>
      </c>
      <c r="GB2" s="24" t="s">
        <v>159</v>
      </c>
      <c r="GC2" s="24" t="s">
        <v>192</v>
      </c>
      <c r="GD2" s="24" t="s">
        <v>215</v>
      </c>
      <c r="GE2" s="24" t="s">
        <v>9763</v>
      </c>
      <c r="GF2" s="24" t="s">
        <v>128</v>
      </c>
      <c r="GG2" s="24" t="s">
        <v>9764</v>
      </c>
      <c r="GH2" s="24" t="s">
        <v>161</v>
      </c>
      <c r="GI2" s="24" t="s">
        <v>194</v>
      </c>
      <c r="GJ2" s="24" t="s">
        <v>216</v>
      </c>
      <c r="GK2" s="24" t="s">
        <v>9765</v>
      </c>
      <c r="GL2" s="24" t="s">
        <v>130</v>
      </c>
      <c r="GM2" s="24" t="s">
        <v>9766</v>
      </c>
      <c r="GN2" s="24" t="s">
        <v>163</v>
      </c>
      <c r="GO2" s="24" t="s">
        <v>195</v>
      </c>
      <c r="GP2" s="24" t="s">
        <v>217</v>
      </c>
      <c r="GQ2" s="24" t="s">
        <v>131</v>
      </c>
      <c r="GR2" s="24" t="s">
        <v>164</v>
      </c>
      <c r="GS2" s="24" t="s">
        <v>196</v>
      </c>
      <c r="GT2" s="24" t="s">
        <v>218</v>
      </c>
      <c r="GU2" s="24" t="s">
        <v>132</v>
      </c>
      <c r="GV2" s="24" t="s">
        <v>165</v>
      </c>
      <c r="GW2" s="24" t="s">
        <v>197</v>
      </c>
      <c r="GX2" s="24" t="s">
        <v>219</v>
      </c>
      <c r="GY2" s="24" t="s">
        <v>9767</v>
      </c>
      <c r="GZ2" s="24" t="s">
        <v>134</v>
      </c>
      <c r="HA2" s="24" t="s">
        <v>9768</v>
      </c>
      <c r="HB2" s="24" t="s">
        <v>167</v>
      </c>
      <c r="HC2" s="24" t="s">
        <v>198</v>
      </c>
      <c r="HD2" s="24" t="s">
        <v>220</v>
      </c>
      <c r="HE2" s="24" t="s">
        <v>135</v>
      </c>
      <c r="HF2" s="24" t="s">
        <v>168</v>
      </c>
      <c r="HG2" s="24" t="s">
        <v>199</v>
      </c>
      <c r="HH2" s="24" t="s">
        <v>221</v>
      </c>
      <c r="HI2" s="24" t="s">
        <v>9769</v>
      </c>
      <c r="HJ2" s="24" t="s">
        <v>137</v>
      </c>
      <c r="HK2" s="24" t="s">
        <v>9770</v>
      </c>
      <c r="HL2" s="24" t="s">
        <v>170</v>
      </c>
      <c r="HM2" s="24" t="s">
        <v>200</v>
      </c>
      <c r="HN2" s="24" t="s">
        <v>222</v>
      </c>
      <c r="HO2" s="24" t="s">
        <v>9771</v>
      </c>
      <c r="HP2" s="24" t="s">
        <v>139</v>
      </c>
      <c r="HQ2" s="24" t="s">
        <v>9772</v>
      </c>
      <c r="HR2" s="24" t="s">
        <v>172</v>
      </c>
      <c r="HS2" s="24" t="s">
        <v>201</v>
      </c>
      <c r="HT2" s="24" t="s">
        <v>223</v>
      </c>
      <c r="HU2" s="24" t="s">
        <v>140</v>
      </c>
      <c r="HV2" s="24" t="s">
        <v>173</v>
      </c>
      <c r="HW2" s="24" t="s">
        <v>202</v>
      </c>
      <c r="HX2" s="24" t="s">
        <v>224</v>
      </c>
      <c r="HY2" s="24" t="s">
        <v>9773</v>
      </c>
      <c r="HZ2" s="24" t="s">
        <v>142</v>
      </c>
      <c r="IA2" s="24" t="s">
        <v>9774</v>
      </c>
      <c r="IB2" s="24" t="s">
        <v>175</v>
      </c>
      <c r="IC2" s="24" t="s">
        <v>203</v>
      </c>
      <c r="ID2" s="24" t="s">
        <v>225</v>
      </c>
      <c r="IE2" s="24" t="s">
        <v>143</v>
      </c>
      <c r="IF2" s="24" t="s">
        <v>176</v>
      </c>
      <c r="IG2" s="24" t="s">
        <v>204</v>
      </c>
      <c r="IH2" s="24" t="s">
        <v>226</v>
      </c>
      <c r="II2" s="24" t="s">
        <v>9775</v>
      </c>
      <c r="IJ2" s="24" t="s">
        <v>145</v>
      </c>
      <c r="IK2" s="24" t="s">
        <v>9776</v>
      </c>
      <c r="IL2" s="24" t="s">
        <v>178</v>
      </c>
      <c r="IM2" s="24" t="s">
        <v>9777</v>
      </c>
      <c r="IN2" s="24" t="s">
        <v>205</v>
      </c>
      <c r="IO2" s="24" t="s">
        <v>9778</v>
      </c>
      <c r="IP2" s="24" t="s">
        <v>227</v>
      </c>
      <c r="IQ2" s="24" t="s">
        <v>9779</v>
      </c>
      <c r="IR2" s="24" t="s">
        <v>147</v>
      </c>
      <c r="IS2" s="24" t="s">
        <v>9780</v>
      </c>
      <c r="IT2" s="24" t="s">
        <v>180</v>
      </c>
      <c r="IU2" s="24" t="s">
        <v>9781</v>
      </c>
      <c r="IV2" s="24" t="s">
        <v>206</v>
      </c>
      <c r="IW2" s="24" t="s">
        <v>9782</v>
      </c>
      <c r="IX2" s="24" t="s">
        <v>228</v>
      </c>
      <c r="IY2" s="25" t="s">
        <v>9783</v>
      </c>
      <c r="IZ2" s="24" t="s">
        <v>9784</v>
      </c>
      <c r="JA2" s="25" t="s">
        <v>9785</v>
      </c>
      <c r="JB2" s="24" t="s">
        <v>232</v>
      </c>
      <c r="JC2" s="24" t="s">
        <v>233</v>
      </c>
      <c r="JD2" s="24" t="s">
        <v>234</v>
      </c>
      <c r="JE2" s="24" t="s">
        <v>235</v>
      </c>
      <c r="JF2" s="25" t="s">
        <v>9786</v>
      </c>
      <c r="JG2" s="24" t="s">
        <v>237</v>
      </c>
      <c r="JH2" s="25" t="s">
        <v>9787</v>
      </c>
      <c r="JI2" s="24" t="s">
        <v>239</v>
      </c>
      <c r="JJ2" s="24" t="s">
        <v>9788</v>
      </c>
      <c r="JK2" s="24" t="s">
        <v>241</v>
      </c>
      <c r="JL2" s="24" t="s">
        <v>9789</v>
      </c>
      <c r="JM2" s="24" t="s">
        <v>243</v>
      </c>
      <c r="JN2" s="24" t="s">
        <v>9790</v>
      </c>
      <c r="JO2" s="24" t="s">
        <v>245</v>
      </c>
      <c r="JP2" s="24" t="s">
        <v>9791</v>
      </c>
      <c r="JQ2" s="24" t="s">
        <v>247</v>
      </c>
      <c r="JR2" s="24" t="s">
        <v>9792</v>
      </c>
      <c r="JS2" s="24" t="s">
        <v>249</v>
      </c>
      <c r="JT2" s="24" t="s">
        <v>9793</v>
      </c>
      <c r="JU2" s="24" t="s">
        <v>251</v>
      </c>
      <c r="JV2" s="24" t="s">
        <v>9794</v>
      </c>
      <c r="JW2" s="24" t="s">
        <v>253</v>
      </c>
      <c r="JX2" s="24" t="s">
        <v>9795</v>
      </c>
      <c r="JY2" s="24" t="s">
        <v>255</v>
      </c>
      <c r="JZ2" s="24" t="s">
        <v>9796</v>
      </c>
      <c r="KA2" s="24" t="s">
        <v>257</v>
      </c>
      <c r="KB2" s="24" t="s">
        <v>9797</v>
      </c>
      <c r="KC2" s="24" t="s">
        <v>258</v>
      </c>
      <c r="KD2" s="24" t="s">
        <v>9798</v>
      </c>
      <c r="KE2" s="24" t="s">
        <v>260</v>
      </c>
      <c r="KF2" s="24" t="s">
        <v>9799</v>
      </c>
      <c r="KG2" s="24" t="s">
        <v>262</v>
      </c>
      <c r="KH2" s="24" t="s">
        <v>9800</v>
      </c>
      <c r="KI2" s="24" t="s">
        <v>264</v>
      </c>
      <c r="KJ2" s="24" t="s">
        <v>9801</v>
      </c>
      <c r="KK2" s="24" t="s">
        <v>266</v>
      </c>
      <c r="KL2" s="24" t="s">
        <v>9802</v>
      </c>
      <c r="KM2" s="24" t="s">
        <v>268</v>
      </c>
      <c r="KN2" s="24" t="s">
        <v>9803</v>
      </c>
      <c r="KO2" s="24" t="s">
        <v>270</v>
      </c>
      <c r="KP2" s="24" t="s">
        <v>9804</v>
      </c>
      <c r="KQ2" s="24" t="s">
        <v>272</v>
      </c>
      <c r="KR2" s="24" t="s">
        <v>9805</v>
      </c>
      <c r="KS2" s="24" t="s">
        <v>9806</v>
      </c>
      <c r="KT2" s="24" t="s">
        <v>9807</v>
      </c>
      <c r="KU2" s="24" t="s">
        <v>275</v>
      </c>
      <c r="KV2" s="24" t="s">
        <v>9808</v>
      </c>
      <c r="KW2" s="24" t="s">
        <v>277</v>
      </c>
      <c r="KX2" s="24" t="s">
        <v>278</v>
      </c>
      <c r="KY2" s="24" t="s">
        <v>279</v>
      </c>
      <c r="KZ2" s="24" t="s">
        <v>280</v>
      </c>
      <c r="LA2" s="24" t="s">
        <v>281</v>
      </c>
      <c r="LB2" s="24" t="s">
        <v>9809</v>
      </c>
      <c r="LC2" s="24" t="s">
        <v>9810</v>
      </c>
      <c r="LD2" s="24" t="s">
        <v>9811</v>
      </c>
      <c r="LE2" s="24" t="s">
        <v>285</v>
      </c>
      <c r="LF2" s="24" t="s">
        <v>286</v>
      </c>
      <c r="LG2" s="24" t="s">
        <v>287</v>
      </c>
      <c r="LH2" s="24" t="s">
        <v>288</v>
      </c>
      <c r="LI2" s="24" t="s">
        <v>9812</v>
      </c>
      <c r="LJ2" s="24" t="s">
        <v>290</v>
      </c>
      <c r="LK2" s="24" t="s">
        <v>298</v>
      </c>
      <c r="LL2" s="24" t="s">
        <v>304</v>
      </c>
      <c r="LM2" s="24" t="s">
        <v>291</v>
      </c>
      <c r="LN2" s="24" t="s">
        <v>299</v>
      </c>
      <c r="LO2" s="24" t="s">
        <v>305</v>
      </c>
      <c r="LP2" s="24" t="s">
        <v>9813</v>
      </c>
      <c r="LQ2" s="24" t="s">
        <v>293</v>
      </c>
      <c r="LR2" s="24" t="s">
        <v>9814</v>
      </c>
      <c r="LS2" s="24" t="s">
        <v>301</v>
      </c>
      <c r="LT2" s="24" t="s">
        <v>307</v>
      </c>
      <c r="LU2" s="24" t="s">
        <v>9815</v>
      </c>
      <c r="LV2" s="24" t="s">
        <v>9816</v>
      </c>
      <c r="LW2" s="24" t="s">
        <v>296</v>
      </c>
      <c r="LX2" s="24" t="s">
        <v>302</v>
      </c>
      <c r="LY2" s="24" t="s">
        <v>309</v>
      </c>
      <c r="LZ2" s="24" t="s">
        <v>297</v>
      </c>
      <c r="MA2" s="24" t="s">
        <v>303</v>
      </c>
      <c r="MB2" s="24" t="s">
        <v>310</v>
      </c>
      <c r="MC2" s="24" t="s">
        <v>9817</v>
      </c>
      <c r="MD2" s="24" t="s">
        <v>312</v>
      </c>
      <c r="ME2" s="24" t="s">
        <v>313</v>
      </c>
      <c r="MF2" s="24" t="s">
        <v>9818</v>
      </c>
      <c r="MG2" s="24" t="s">
        <v>315</v>
      </c>
      <c r="MH2" s="24" t="s">
        <v>9819</v>
      </c>
      <c r="MI2" s="24" t="s">
        <v>317</v>
      </c>
      <c r="MJ2" s="24" t="s">
        <v>318</v>
      </c>
      <c r="MK2" s="24" t="s">
        <v>9820</v>
      </c>
      <c r="ML2" s="24" t="s">
        <v>9821</v>
      </c>
      <c r="MM2" s="24" t="s">
        <v>9822</v>
      </c>
      <c r="MN2" s="24" t="s">
        <v>9823</v>
      </c>
      <c r="MO2" s="24" t="s">
        <v>323</v>
      </c>
      <c r="MP2" s="24" t="s">
        <v>9824</v>
      </c>
      <c r="MQ2" s="24" t="s">
        <v>329</v>
      </c>
      <c r="MR2" s="24" t="s">
        <v>324</v>
      </c>
      <c r="MS2" s="24" t="s">
        <v>330</v>
      </c>
      <c r="MT2" s="24" t="s">
        <v>326</v>
      </c>
      <c r="MU2" s="24" t="s">
        <v>332</v>
      </c>
      <c r="MV2" s="24" t="s">
        <v>9825</v>
      </c>
      <c r="MW2" s="24" t="s">
        <v>9826</v>
      </c>
      <c r="MX2" s="24" t="s">
        <v>9827</v>
      </c>
      <c r="MY2" s="24" t="s">
        <v>9828</v>
      </c>
      <c r="MZ2" s="24" t="s">
        <v>9829</v>
      </c>
      <c r="NA2" s="24" t="s">
        <v>9830</v>
      </c>
      <c r="NB2" s="24" t="s">
        <v>9831</v>
      </c>
      <c r="NC2" s="24" t="s">
        <v>9832</v>
      </c>
      <c r="ND2" s="24" t="s">
        <v>9833</v>
      </c>
      <c r="NE2" s="24" t="s">
        <v>9834</v>
      </c>
      <c r="NF2" s="24" t="s">
        <v>9835</v>
      </c>
      <c r="NG2" s="24" t="s">
        <v>9836</v>
      </c>
      <c r="NH2" s="24" t="s">
        <v>9837</v>
      </c>
      <c r="NI2" s="24" t="s">
        <v>9838</v>
      </c>
      <c r="NJ2" s="24" t="s">
        <v>9839</v>
      </c>
      <c r="NK2" s="24" t="s">
        <v>9840</v>
      </c>
      <c r="NL2" s="24" t="s">
        <v>30</v>
      </c>
      <c r="NM2" s="24" t="s">
        <v>31</v>
      </c>
      <c r="NN2" s="24" t="s">
        <v>9825</v>
      </c>
      <c r="NO2" s="24" t="s">
        <v>9841</v>
      </c>
      <c r="NP2" s="24" t="s">
        <v>9827</v>
      </c>
      <c r="NQ2" s="24" t="s">
        <v>9828</v>
      </c>
      <c r="NR2" s="24" t="s">
        <v>9829</v>
      </c>
      <c r="NS2" s="24" t="s">
        <v>9830</v>
      </c>
      <c r="NT2" s="24" t="s">
        <v>9842</v>
      </c>
      <c r="NU2" s="24" t="s">
        <v>9832</v>
      </c>
      <c r="NV2" s="24" t="s">
        <v>9833</v>
      </c>
      <c r="NW2" s="24" t="s">
        <v>9834</v>
      </c>
      <c r="NX2" s="24" t="s">
        <v>9835</v>
      </c>
      <c r="NY2" s="24" t="s">
        <v>9836</v>
      </c>
      <c r="NZ2" s="24" t="s">
        <v>9843</v>
      </c>
      <c r="OA2" s="26" t="s">
        <v>9844</v>
      </c>
      <c r="OB2" s="24" t="s">
        <v>7235</v>
      </c>
      <c r="ALW2" s="17"/>
      <c r="ALX2" s="17"/>
      <c r="ALY2" s="17"/>
      <c r="ALZ2" s="17"/>
      <c r="AMA2" s="17"/>
      <c r="AMB2" s="17"/>
      <c r="AMC2" s="17"/>
      <c r="AMD2" s="17"/>
      <c r="AME2" s="17"/>
      <c r="AMF2" s="17"/>
      <c r="AMG2" s="17"/>
      <c r="AMH2" s="17"/>
      <c r="AMI2" s="17"/>
      <c r="AMJ2" s="17"/>
    </row>
    <row r="3" customFormat="false" ht="28.35" hidden="false" customHeight="true" outlineLevel="0" collapsed="false">
      <c r="C3" s="27" t="s">
        <v>9845</v>
      </c>
      <c r="E3" s="11" t="s">
        <v>9846</v>
      </c>
      <c r="F3" s="13" t="s">
        <v>9847</v>
      </c>
      <c r="H3" s="13" t="s">
        <v>9847</v>
      </c>
      <c r="J3" s="13" t="s">
        <v>9848</v>
      </c>
      <c r="L3" s="13" t="s">
        <v>9849</v>
      </c>
      <c r="N3" s="13" t="s">
        <v>9850</v>
      </c>
      <c r="Z3" s="13" t="s">
        <v>9851</v>
      </c>
      <c r="AB3" s="13"/>
      <c r="AD3" s="11" t="s">
        <v>9852</v>
      </c>
      <c r="AF3" s="13" t="s">
        <v>9853</v>
      </c>
      <c r="AG3" s="13" t="s">
        <v>731</v>
      </c>
      <c r="AH3" s="13" t="s">
        <v>732</v>
      </c>
      <c r="AI3" s="13" t="s">
        <v>9854</v>
      </c>
      <c r="AJ3" s="13" t="s">
        <v>4513</v>
      </c>
      <c r="AK3" s="13" t="s">
        <v>979</v>
      </c>
      <c r="AN3" s="13"/>
      <c r="AO3" s="13"/>
      <c r="AP3" s="13"/>
      <c r="AQ3" s="13"/>
      <c r="AR3" s="13"/>
      <c r="AS3" s="12" t="s">
        <v>9855</v>
      </c>
      <c r="AT3" s="13" t="s">
        <v>360</v>
      </c>
      <c r="AU3" s="13"/>
      <c r="AV3" s="13"/>
      <c r="AW3" s="13" t="s">
        <v>9856</v>
      </c>
      <c r="AX3" s="13" t="s">
        <v>360</v>
      </c>
      <c r="AY3" s="12" t="s">
        <v>9857</v>
      </c>
      <c r="AZ3" s="13"/>
      <c r="BB3" s="13"/>
      <c r="BD3" s="13"/>
      <c r="BF3" s="13"/>
      <c r="BH3" s="13"/>
      <c r="BJ3" s="13"/>
      <c r="BL3" s="13"/>
      <c r="BN3" s="13"/>
      <c r="BO3" s="12" t="s">
        <v>9858</v>
      </c>
      <c r="BQ3" s="13"/>
      <c r="BS3" s="13"/>
      <c r="BU3" s="13"/>
      <c r="BW3" s="13"/>
      <c r="BY3" s="13" t="s">
        <v>9859</v>
      </c>
      <c r="CA3" s="13"/>
      <c r="CC3" s="13"/>
      <c r="CE3" s="13"/>
      <c r="CG3" s="13"/>
      <c r="CI3" s="13"/>
      <c r="CK3" s="13" t="s">
        <v>9860</v>
      </c>
      <c r="CL3" s="13" t="s">
        <v>9861</v>
      </c>
      <c r="CM3" s="13" t="s">
        <v>9862</v>
      </c>
      <c r="CN3" s="13"/>
      <c r="CO3" s="13"/>
      <c r="CP3" s="13"/>
      <c r="CQ3" s="13" t="s">
        <v>94</v>
      </c>
      <c r="CS3" s="13"/>
      <c r="CU3" s="13"/>
      <c r="CY3" s="13"/>
      <c r="DA3" s="13"/>
      <c r="DC3" s="13"/>
      <c r="DE3" s="13"/>
      <c r="DG3" s="13"/>
      <c r="DI3" s="13"/>
      <c r="DK3" s="13"/>
      <c r="DN3" s="13"/>
      <c r="DO3" s="13"/>
      <c r="DP3" s="13"/>
      <c r="DQ3" s="13"/>
      <c r="DR3" s="13"/>
      <c r="DS3" s="13"/>
      <c r="DT3" s="13"/>
      <c r="DV3" s="13"/>
      <c r="DX3" s="13"/>
      <c r="DZ3" s="13"/>
      <c r="EB3" s="13"/>
      <c r="EC3" s="13"/>
      <c r="ED3" s="13"/>
      <c r="EE3" s="13"/>
      <c r="EF3" s="13"/>
      <c r="EG3" s="13"/>
      <c r="EH3" s="13" t="s">
        <v>9863</v>
      </c>
      <c r="EI3" s="13"/>
      <c r="EJ3" s="13"/>
      <c r="EK3" s="13"/>
      <c r="EL3" s="13"/>
      <c r="EN3" s="13"/>
      <c r="EP3" s="13"/>
      <c r="ER3" s="13"/>
      <c r="ES3" s="13"/>
      <c r="ET3" s="13"/>
      <c r="EV3" s="13"/>
      <c r="EX3" s="13"/>
      <c r="EY3" s="13"/>
      <c r="EZ3" s="13"/>
      <c r="FA3" s="13"/>
      <c r="FB3" s="13"/>
      <c r="FC3" s="13"/>
      <c r="FD3" s="13"/>
      <c r="FF3" s="13"/>
      <c r="FH3" s="13"/>
      <c r="FI3" s="13"/>
      <c r="FJ3" s="13" t="s">
        <v>9864</v>
      </c>
      <c r="FK3" s="13"/>
      <c r="FL3" s="13"/>
      <c r="FM3" s="13"/>
      <c r="FN3" s="13"/>
      <c r="FO3" s="13"/>
      <c r="FP3" s="13"/>
      <c r="FQ3" s="13"/>
      <c r="FS3" s="13"/>
      <c r="FT3" s="13"/>
      <c r="FU3" s="13"/>
      <c r="FV3" s="13"/>
      <c r="FW3" s="13" t="s">
        <v>623</v>
      </c>
      <c r="FX3" s="13"/>
      <c r="FY3" s="13"/>
      <c r="FZ3" s="13"/>
      <c r="GA3" s="13"/>
      <c r="GB3" s="13"/>
      <c r="GC3" s="13"/>
      <c r="GD3" s="13"/>
      <c r="GF3" s="13"/>
      <c r="GH3" s="13"/>
      <c r="GI3" s="13"/>
      <c r="GJ3" s="13"/>
      <c r="GL3" s="13" t="s">
        <v>9865</v>
      </c>
      <c r="GN3" s="13"/>
      <c r="GO3" s="13"/>
      <c r="GP3" s="13"/>
      <c r="GQ3" s="13"/>
      <c r="GR3" s="13"/>
      <c r="GS3" s="13"/>
      <c r="GT3" s="13"/>
      <c r="GU3" s="13"/>
      <c r="GV3" s="13"/>
      <c r="GW3" s="13"/>
      <c r="GX3" s="13"/>
      <c r="GZ3" s="13" t="s">
        <v>79</v>
      </c>
      <c r="HB3" s="13"/>
      <c r="HC3" s="13" t="s">
        <v>9866</v>
      </c>
      <c r="HD3" s="13"/>
      <c r="HE3" s="13"/>
      <c r="HF3" s="13"/>
      <c r="HG3" s="13"/>
      <c r="HH3" s="13"/>
      <c r="HJ3" s="13"/>
      <c r="HL3" s="13"/>
      <c r="HM3" s="13"/>
      <c r="HN3" s="13"/>
      <c r="HP3" s="13"/>
      <c r="HR3" s="13"/>
      <c r="HS3" s="13"/>
      <c r="HT3" s="13"/>
      <c r="HU3" s="13"/>
      <c r="HV3" s="13"/>
      <c r="HW3" s="13"/>
      <c r="HX3" s="13"/>
      <c r="HZ3" s="13"/>
      <c r="IB3" s="13"/>
      <c r="IC3" s="13"/>
      <c r="ID3" s="13"/>
      <c r="IE3" s="13"/>
      <c r="IF3" s="13"/>
      <c r="IG3" s="13"/>
      <c r="IH3" s="13"/>
      <c r="IJ3" s="13"/>
      <c r="IL3" s="13" t="s">
        <v>9867</v>
      </c>
      <c r="IN3" s="13"/>
      <c r="IP3" s="13"/>
      <c r="IR3" s="13"/>
      <c r="IT3" s="13"/>
      <c r="IV3" s="13"/>
      <c r="IX3" s="13"/>
      <c r="IZ3" s="13"/>
      <c r="JB3" s="13"/>
      <c r="JC3" s="13"/>
      <c r="JD3" s="13"/>
      <c r="JE3" s="13"/>
      <c r="JG3" s="13"/>
      <c r="JI3" s="13"/>
      <c r="JK3" s="13"/>
      <c r="JM3" s="13" t="s">
        <v>65</v>
      </c>
      <c r="JO3" s="13"/>
      <c r="JQ3" s="13"/>
      <c r="JS3" s="13"/>
      <c r="JU3" s="13"/>
      <c r="JW3" s="13"/>
      <c r="JY3" s="13"/>
      <c r="KA3" s="13"/>
      <c r="KC3" s="13"/>
      <c r="KE3" s="13"/>
      <c r="KG3" s="13"/>
      <c r="KI3" s="13"/>
      <c r="KK3" s="13"/>
      <c r="KM3" s="13"/>
      <c r="KO3" s="13"/>
      <c r="KQ3" s="13"/>
      <c r="KS3" s="13"/>
      <c r="KT3" s="13"/>
      <c r="KU3" s="13"/>
      <c r="KV3" s="11" t="s">
        <v>9868</v>
      </c>
      <c r="KW3" s="13" t="s">
        <v>798</v>
      </c>
      <c r="KX3" s="13"/>
      <c r="KY3" s="13"/>
      <c r="KZ3" s="13"/>
      <c r="LA3" s="13"/>
      <c r="LB3" s="13"/>
      <c r="LC3" s="13"/>
      <c r="LE3" s="13"/>
      <c r="LF3" s="13"/>
      <c r="LG3" s="11" t="s">
        <v>9869</v>
      </c>
      <c r="LH3" s="13"/>
      <c r="LI3" s="11" t="s">
        <v>9870</v>
      </c>
      <c r="LJ3" s="13" t="s">
        <v>6044</v>
      </c>
      <c r="LK3" s="13" t="s">
        <v>550</v>
      </c>
      <c r="LL3" s="13"/>
      <c r="LM3" s="13"/>
      <c r="LN3" s="13"/>
      <c r="LO3" s="13"/>
      <c r="LP3" s="13" t="s">
        <v>9871</v>
      </c>
      <c r="LQ3" s="13"/>
      <c r="LR3" s="13"/>
      <c r="LS3" s="13"/>
      <c r="LT3" s="13"/>
      <c r="LU3" s="13"/>
      <c r="LV3" s="13"/>
      <c r="LW3" s="13"/>
      <c r="LX3" s="13" t="s">
        <v>434</v>
      </c>
      <c r="LY3" s="13"/>
      <c r="LZ3" s="13"/>
      <c r="MA3" s="13"/>
      <c r="MB3" s="13"/>
      <c r="MC3" s="13"/>
      <c r="MD3" s="13"/>
      <c r="ME3" s="13"/>
      <c r="MG3" s="13"/>
      <c r="MI3" s="13"/>
      <c r="MJ3" s="13"/>
      <c r="MK3" s="13"/>
      <c r="ML3" s="13"/>
      <c r="MO3" s="13"/>
      <c r="MQ3" s="13"/>
      <c r="MR3" s="13"/>
      <c r="MS3" s="13"/>
      <c r="MT3" s="13"/>
      <c r="MU3" s="13"/>
      <c r="MV3" s="13" t="s">
        <v>360</v>
      </c>
      <c r="MX3" s="13"/>
      <c r="MY3" s="13"/>
      <c r="MZ3" s="13"/>
      <c r="NA3" s="13"/>
      <c r="NB3" s="13"/>
      <c r="NC3" s="13"/>
      <c r="ND3" s="13" t="s">
        <v>106</v>
      </c>
      <c r="NE3" s="13"/>
      <c r="NF3" s="13" t="s">
        <v>458</v>
      </c>
      <c r="NG3" s="13"/>
      <c r="NH3" s="13"/>
      <c r="NI3" s="13"/>
      <c r="NJ3" s="13"/>
      <c r="NK3" s="13"/>
      <c r="NL3" s="13" t="s">
        <v>9872</v>
      </c>
      <c r="NM3" s="13" t="s">
        <v>9873</v>
      </c>
      <c r="NN3" s="13" t="s">
        <v>9874</v>
      </c>
      <c r="NP3" s="13"/>
      <c r="NQ3" s="13" t="s">
        <v>9875</v>
      </c>
      <c r="NR3" s="13" t="s">
        <v>3733</v>
      </c>
      <c r="NS3" s="13" t="s">
        <v>979</v>
      </c>
      <c r="NT3" s="13" t="s">
        <v>409</v>
      </c>
      <c r="NU3" s="13" t="s">
        <v>3796</v>
      </c>
      <c r="NV3" s="12" t="s">
        <v>9876</v>
      </c>
      <c r="NW3" s="13" t="s">
        <v>9877</v>
      </c>
      <c r="NX3" s="11" t="s">
        <v>9878</v>
      </c>
      <c r="NY3" s="13" t="s">
        <v>550</v>
      </c>
      <c r="NZ3" s="13" t="s">
        <v>79</v>
      </c>
      <c r="OA3" s="11" t="s">
        <v>9879</v>
      </c>
      <c r="OB3" s="13" t="s">
        <v>9880</v>
      </c>
    </row>
    <row r="4" customFormat="false" ht="28.35" hidden="false" customHeight="true" outlineLevel="0" collapsed="false">
      <c r="C4" s="28" t="s">
        <v>9881</v>
      </c>
      <c r="E4" s="11" t="s">
        <v>9882</v>
      </c>
      <c r="F4" s="13" t="s">
        <v>9883</v>
      </c>
      <c r="H4" s="13" t="s">
        <v>9884</v>
      </c>
      <c r="J4" s="13" t="s">
        <v>9885</v>
      </c>
      <c r="L4" s="13" t="s">
        <v>9886</v>
      </c>
      <c r="N4" s="13" t="s">
        <v>9887</v>
      </c>
      <c r="Z4" s="13" t="s">
        <v>9888</v>
      </c>
      <c r="AB4" s="11" t="s">
        <v>9889</v>
      </c>
      <c r="AD4" s="11" t="s">
        <v>9890</v>
      </c>
      <c r="AF4" s="13"/>
      <c r="AG4" s="13"/>
      <c r="AH4" s="13"/>
      <c r="AI4" s="13"/>
      <c r="AJ4" s="13"/>
      <c r="AK4" s="13"/>
      <c r="AN4" s="13"/>
      <c r="AO4" s="13"/>
      <c r="AP4" s="13"/>
      <c r="AQ4" s="13"/>
      <c r="AR4" s="13"/>
      <c r="AS4" s="11" t="s">
        <v>9891</v>
      </c>
      <c r="AT4" s="13" t="s">
        <v>1039</v>
      </c>
      <c r="AU4" s="13" t="s">
        <v>9892</v>
      </c>
      <c r="AV4" s="13" t="s">
        <v>472</v>
      </c>
      <c r="AW4" s="13" t="s">
        <v>360</v>
      </c>
      <c r="AX4" s="13" t="s">
        <v>360</v>
      </c>
      <c r="AY4" s="13" t="s">
        <v>360</v>
      </c>
      <c r="AZ4" s="13" t="s">
        <v>9893</v>
      </c>
      <c r="BB4" s="13"/>
      <c r="BD4" s="13"/>
      <c r="BF4" s="13"/>
      <c r="BH4" s="13"/>
      <c r="BJ4" s="13"/>
      <c r="BL4" s="13"/>
      <c r="BN4" s="13"/>
      <c r="BO4" s="13"/>
      <c r="BQ4" s="13" t="s">
        <v>553</v>
      </c>
      <c r="BS4" s="13"/>
      <c r="BU4" s="13"/>
      <c r="BW4" s="13" t="s">
        <v>9894</v>
      </c>
      <c r="BY4" s="13" t="s">
        <v>9895</v>
      </c>
      <c r="CA4" s="13"/>
      <c r="CC4" s="13"/>
      <c r="CE4" s="13"/>
      <c r="CG4" s="13"/>
      <c r="CI4" s="13"/>
      <c r="CK4" s="13" t="s">
        <v>9896</v>
      </c>
      <c r="CL4" s="11" t="s">
        <v>9897</v>
      </c>
      <c r="CM4" s="11" t="s">
        <v>9898</v>
      </c>
      <c r="CN4" s="11" t="s">
        <v>9899</v>
      </c>
      <c r="CO4" s="11" t="s">
        <v>9900</v>
      </c>
      <c r="CP4" s="13" t="s">
        <v>9901</v>
      </c>
      <c r="CQ4" s="13"/>
      <c r="CS4" s="13"/>
      <c r="CU4" s="13"/>
      <c r="CY4" s="13"/>
      <c r="DA4" s="13"/>
      <c r="DC4" s="13"/>
      <c r="DE4" s="13"/>
      <c r="DG4" s="13"/>
      <c r="DI4" s="13"/>
      <c r="DK4" s="13"/>
      <c r="DN4" s="13"/>
      <c r="DO4" s="13"/>
      <c r="DP4" s="13"/>
      <c r="DQ4" s="13"/>
      <c r="DR4" s="13"/>
      <c r="DS4" s="13"/>
      <c r="DT4" s="13" t="s">
        <v>458</v>
      </c>
      <c r="DV4" s="13" t="s">
        <v>1212</v>
      </c>
      <c r="DX4" s="13" t="s">
        <v>9902</v>
      </c>
      <c r="DZ4" s="13"/>
      <c r="EB4" s="13" t="s">
        <v>9903</v>
      </c>
      <c r="EC4" s="13" t="s">
        <v>458</v>
      </c>
      <c r="ED4" s="13"/>
      <c r="EE4" s="13"/>
      <c r="EF4" s="13"/>
      <c r="EG4" s="13" t="s">
        <v>9904</v>
      </c>
      <c r="EH4" s="13" t="s">
        <v>9905</v>
      </c>
      <c r="EI4" s="13" t="s">
        <v>9906</v>
      </c>
      <c r="EJ4" s="13"/>
      <c r="EK4" s="13"/>
      <c r="EL4" s="13"/>
      <c r="EN4" s="13"/>
      <c r="EP4" s="13" t="s">
        <v>9907</v>
      </c>
      <c r="ER4" s="13" t="s">
        <v>5326</v>
      </c>
      <c r="ES4" s="13"/>
      <c r="ET4" s="13"/>
      <c r="EV4" s="13"/>
      <c r="EX4" s="13" t="s">
        <v>2398</v>
      </c>
      <c r="EY4" s="13" t="s">
        <v>9908</v>
      </c>
      <c r="EZ4" s="13"/>
      <c r="FA4" s="13" t="s">
        <v>2398</v>
      </c>
      <c r="FB4" s="13"/>
      <c r="FC4" s="13"/>
      <c r="FD4" s="13"/>
      <c r="FF4" s="13"/>
      <c r="FH4" s="13"/>
      <c r="FI4" s="13"/>
      <c r="FJ4" s="13"/>
      <c r="FK4" s="13"/>
      <c r="FL4" s="13"/>
      <c r="FM4" s="13"/>
      <c r="FN4" s="13"/>
      <c r="FO4" s="13" t="s">
        <v>1257</v>
      </c>
      <c r="FP4" s="13"/>
      <c r="FQ4" s="13"/>
      <c r="FS4" s="13"/>
      <c r="FT4" s="13"/>
      <c r="FU4" s="13"/>
      <c r="FV4" s="13"/>
      <c r="FW4" s="13" t="s">
        <v>623</v>
      </c>
      <c r="FX4" s="13"/>
      <c r="FY4" s="13" t="s">
        <v>7434</v>
      </c>
      <c r="FZ4" s="13"/>
      <c r="GA4" s="13"/>
      <c r="GB4" s="13" t="s">
        <v>4958</v>
      </c>
      <c r="GC4" s="13"/>
      <c r="GD4" s="13"/>
      <c r="GF4" s="13" t="s">
        <v>9909</v>
      </c>
      <c r="GH4" s="13"/>
      <c r="GI4" s="13"/>
      <c r="GJ4" s="13"/>
      <c r="GL4" s="13"/>
      <c r="GN4" s="13"/>
      <c r="GO4" s="13" t="s">
        <v>9910</v>
      </c>
      <c r="GP4" s="13"/>
      <c r="GQ4" s="13" t="s">
        <v>1621</v>
      </c>
      <c r="GR4" s="13"/>
      <c r="GS4" s="13" t="s">
        <v>1769</v>
      </c>
      <c r="GT4" s="13"/>
      <c r="GU4" s="13"/>
      <c r="GV4" s="13" t="s">
        <v>1758</v>
      </c>
      <c r="GW4" s="13"/>
      <c r="GX4" s="13"/>
      <c r="GZ4" s="13" t="s">
        <v>79</v>
      </c>
      <c r="HB4" s="13"/>
      <c r="HC4" s="13"/>
      <c r="HD4" s="13"/>
      <c r="HE4" s="13" t="s">
        <v>516</v>
      </c>
      <c r="HF4" s="13" t="s">
        <v>9911</v>
      </c>
      <c r="HG4" s="13"/>
      <c r="HH4" s="13"/>
      <c r="HJ4" s="13"/>
      <c r="HL4" s="13"/>
      <c r="HM4" s="13"/>
      <c r="HN4" s="13"/>
      <c r="HP4" s="13" t="s">
        <v>9912</v>
      </c>
      <c r="HR4" s="13" t="s">
        <v>4991</v>
      </c>
      <c r="HS4" s="13"/>
      <c r="HT4" s="13"/>
      <c r="HU4" s="13"/>
      <c r="HV4" s="13"/>
      <c r="HW4" s="13"/>
      <c r="HX4" s="13"/>
      <c r="HZ4" s="13" t="s">
        <v>3335</v>
      </c>
      <c r="IB4" s="13" t="s">
        <v>9913</v>
      </c>
      <c r="IC4" s="13"/>
      <c r="ID4" s="13"/>
      <c r="IE4" s="13"/>
      <c r="IF4" s="13"/>
      <c r="IG4" s="13"/>
      <c r="IH4" s="13"/>
      <c r="IJ4" s="13"/>
      <c r="IL4" s="13" t="s">
        <v>9914</v>
      </c>
      <c r="IN4" s="13" t="s">
        <v>9915</v>
      </c>
      <c r="IP4" s="13"/>
      <c r="IR4" s="13"/>
      <c r="IT4" s="13"/>
      <c r="IV4" s="13"/>
      <c r="IX4" s="13"/>
      <c r="IZ4" s="13" t="s">
        <v>807</v>
      </c>
      <c r="JB4" s="13" t="s">
        <v>1769</v>
      </c>
      <c r="JC4" s="13"/>
      <c r="JD4" s="13"/>
      <c r="JE4" s="13" t="s">
        <v>3565</v>
      </c>
      <c r="JG4" s="13" t="s">
        <v>5093</v>
      </c>
      <c r="JI4" s="13"/>
      <c r="JK4" s="13"/>
      <c r="JM4" s="13"/>
      <c r="JO4" s="13"/>
      <c r="JQ4" s="13" t="s">
        <v>9916</v>
      </c>
      <c r="JS4" s="13"/>
      <c r="JU4" s="13"/>
      <c r="JW4" s="13" t="s">
        <v>9061</v>
      </c>
      <c r="JY4" s="13"/>
      <c r="KA4" s="12" t="s">
        <v>9917</v>
      </c>
      <c r="KC4" s="13"/>
      <c r="KE4" s="13"/>
      <c r="KG4" s="12" t="s">
        <v>9918</v>
      </c>
      <c r="KI4" s="13"/>
      <c r="KK4" s="13" t="s">
        <v>9919</v>
      </c>
      <c r="KM4" s="13"/>
      <c r="KO4" s="13"/>
      <c r="KQ4" s="13"/>
      <c r="KS4" s="13"/>
      <c r="KT4" s="13" t="s">
        <v>1801</v>
      </c>
      <c r="KU4" s="13"/>
      <c r="KV4" s="11" t="s">
        <v>9920</v>
      </c>
      <c r="KW4" s="13"/>
      <c r="KX4" s="13"/>
      <c r="KY4" s="13"/>
      <c r="KZ4" s="13"/>
      <c r="LA4" s="13"/>
      <c r="LB4" s="13"/>
      <c r="LC4" s="13"/>
      <c r="LE4" s="13"/>
      <c r="LF4" s="13" t="s">
        <v>671</v>
      </c>
      <c r="LG4" s="13" t="s">
        <v>2132</v>
      </c>
      <c r="LH4" s="13"/>
      <c r="LI4" s="13" t="s">
        <v>9921</v>
      </c>
      <c r="LJ4" s="13"/>
      <c r="LK4" s="11" t="s">
        <v>9922</v>
      </c>
      <c r="LL4" s="13"/>
      <c r="LM4" s="13" t="s">
        <v>1801</v>
      </c>
      <c r="LN4" s="13" t="s">
        <v>2141</v>
      </c>
      <c r="LO4" s="13" t="s">
        <v>1668</v>
      </c>
      <c r="LP4" s="13" t="s">
        <v>709</v>
      </c>
      <c r="LQ4" s="13"/>
      <c r="LR4" s="13"/>
      <c r="LS4" s="13"/>
      <c r="LT4" s="13"/>
      <c r="LU4" s="13"/>
      <c r="LV4" s="13"/>
      <c r="LW4" s="13" t="s">
        <v>6012</v>
      </c>
      <c r="LX4" s="13" t="s">
        <v>1656</v>
      </c>
      <c r="LY4" s="13"/>
      <c r="LZ4" s="13"/>
      <c r="MA4" s="13"/>
      <c r="MB4" s="13"/>
      <c r="MC4" s="13" t="s">
        <v>919</v>
      </c>
      <c r="MD4" s="13" t="s">
        <v>1872</v>
      </c>
      <c r="ME4" s="13" t="s">
        <v>1800</v>
      </c>
      <c r="MG4" s="13" t="s">
        <v>1801</v>
      </c>
      <c r="MI4" s="13" t="s">
        <v>7382</v>
      </c>
      <c r="MJ4" s="13"/>
      <c r="MK4" s="13"/>
      <c r="ML4" s="13"/>
      <c r="MO4" s="13" t="s">
        <v>1788</v>
      </c>
      <c r="MQ4" s="13" t="s">
        <v>7626</v>
      </c>
      <c r="MR4" s="13"/>
      <c r="MS4" s="13" t="s">
        <v>1264</v>
      </c>
      <c r="MT4" s="13" t="s">
        <v>513</v>
      </c>
      <c r="MU4" s="13"/>
      <c r="MV4" s="13" t="s">
        <v>360</v>
      </c>
      <c r="MX4" s="13"/>
      <c r="MY4" s="13"/>
      <c r="MZ4" s="13"/>
      <c r="NA4" s="13"/>
      <c r="NB4" s="13"/>
      <c r="NC4" s="13"/>
      <c r="ND4" s="13" t="s">
        <v>106</v>
      </c>
      <c r="NE4" s="13" t="s">
        <v>1670</v>
      </c>
      <c r="NF4" s="13"/>
      <c r="NG4" s="13" t="s">
        <v>79</v>
      </c>
      <c r="NH4" s="13"/>
      <c r="NI4" s="13"/>
      <c r="NJ4" s="13"/>
      <c r="NK4" s="13"/>
      <c r="NL4" s="13" t="s">
        <v>9923</v>
      </c>
      <c r="NM4" s="11" t="s">
        <v>9924</v>
      </c>
      <c r="NN4" s="13" t="s">
        <v>371</v>
      </c>
      <c r="NP4" s="13"/>
      <c r="NQ4" s="13"/>
      <c r="NR4" s="13"/>
      <c r="NS4" s="13"/>
      <c r="NT4" s="13"/>
      <c r="NU4" s="13" t="s">
        <v>7441</v>
      </c>
      <c r="NV4" s="13"/>
      <c r="NW4" s="13"/>
      <c r="NX4" s="13"/>
      <c r="NY4" s="13"/>
      <c r="NZ4" s="13" t="s">
        <v>550</v>
      </c>
      <c r="OA4" s="11" t="s">
        <v>9925</v>
      </c>
      <c r="OB4" s="11" t="s">
        <v>9926</v>
      </c>
    </row>
    <row r="5" customFormat="false" ht="28.35" hidden="false" customHeight="true" outlineLevel="0" collapsed="false">
      <c r="C5" s="28" t="s">
        <v>9927</v>
      </c>
      <c r="E5" s="11" t="s">
        <v>9928</v>
      </c>
      <c r="F5" s="11" t="s">
        <v>9929</v>
      </c>
      <c r="H5" s="11" t="s">
        <v>9930</v>
      </c>
      <c r="J5" s="11" t="s">
        <v>9931</v>
      </c>
      <c r="L5" s="11" t="s">
        <v>9932</v>
      </c>
      <c r="N5" s="11" t="s">
        <v>9933</v>
      </c>
      <c r="Z5" s="13" t="s">
        <v>9934</v>
      </c>
      <c r="AB5" s="13"/>
      <c r="AD5" s="11" t="s">
        <v>9935</v>
      </c>
      <c r="AF5" s="13" t="s">
        <v>9936</v>
      </c>
      <c r="AG5" s="13" t="s">
        <v>6321</v>
      </c>
      <c r="AH5" s="13" t="s">
        <v>9937</v>
      </c>
      <c r="AI5" s="13"/>
      <c r="AJ5" s="13"/>
      <c r="AK5" s="13"/>
      <c r="AN5" s="13"/>
      <c r="AO5" s="13"/>
      <c r="AP5" s="13"/>
      <c r="AQ5" s="13"/>
      <c r="AR5" s="13"/>
      <c r="AS5" s="13" t="s">
        <v>360</v>
      </c>
      <c r="AT5" s="13" t="s">
        <v>360</v>
      </c>
      <c r="AU5" s="13"/>
      <c r="AV5" s="13"/>
      <c r="AW5" s="13" t="s">
        <v>7909</v>
      </c>
      <c r="AX5" s="12" t="s">
        <v>9857</v>
      </c>
      <c r="AY5" s="13" t="s">
        <v>360</v>
      </c>
      <c r="AZ5" s="13"/>
      <c r="BB5" s="13"/>
      <c r="BD5" s="13"/>
      <c r="BF5" s="13"/>
      <c r="BH5" s="13"/>
      <c r="BJ5" s="13" t="s">
        <v>550</v>
      </c>
      <c r="BL5" s="13"/>
      <c r="BN5" s="13" t="s">
        <v>472</v>
      </c>
      <c r="BO5" s="13" t="s">
        <v>409</v>
      </c>
      <c r="BQ5" s="13" t="s">
        <v>9938</v>
      </c>
      <c r="BS5" s="13"/>
      <c r="BU5" s="13"/>
      <c r="BW5" s="13" t="s">
        <v>9939</v>
      </c>
      <c r="BY5" s="13" t="s">
        <v>9940</v>
      </c>
      <c r="CA5" s="13"/>
      <c r="CC5" s="13"/>
      <c r="CE5" s="13"/>
      <c r="CG5" s="13" t="s">
        <v>1892</v>
      </c>
      <c r="CI5" s="13"/>
      <c r="CK5" s="13" t="s">
        <v>9941</v>
      </c>
      <c r="CL5" s="11" t="s">
        <v>9942</v>
      </c>
      <c r="CM5" s="11" t="s">
        <v>9943</v>
      </c>
      <c r="CN5" s="11" t="s">
        <v>9944</v>
      </c>
      <c r="CO5" s="13" t="s">
        <v>9945</v>
      </c>
      <c r="CP5" s="13" t="s">
        <v>9946</v>
      </c>
      <c r="CQ5" s="13" t="s">
        <v>458</v>
      </c>
      <c r="CS5" s="13"/>
      <c r="CU5" s="13"/>
      <c r="CY5" s="13"/>
      <c r="DA5" s="13"/>
      <c r="DC5" s="13"/>
      <c r="DE5" s="13"/>
      <c r="DG5" s="13"/>
      <c r="DI5" s="13"/>
      <c r="DK5" s="13"/>
      <c r="DN5" s="11" t="s">
        <v>9947</v>
      </c>
      <c r="DO5" s="13" t="s">
        <v>9948</v>
      </c>
      <c r="DP5" s="13" t="s">
        <v>9949</v>
      </c>
      <c r="DQ5" s="13"/>
      <c r="DR5" s="13"/>
      <c r="DS5" s="13"/>
      <c r="DT5" s="13"/>
      <c r="DV5" s="13"/>
      <c r="DX5" s="13"/>
      <c r="DZ5" s="13"/>
      <c r="EB5" s="13"/>
      <c r="EC5" s="13"/>
      <c r="ED5" s="13"/>
      <c r="EE5" s="13"/>
      <c r="EF5" s="13"/>
      <c r="EG5" s="13"/>
      <c r="EH5" s="13" t="s">
        <v>9950</v>
      </c>
      <c r="EI5" s="13"/>
      <c r="EJ5" s="13"/>
      <c r="EK5" s="13"/>
      <c r="EL5" s="13"/>
      <c r="EN5" s="13"/>
      <c r="EP5" s="11" t="s">
        <v>9951</v>
      </c>
      <c r="ER5" s="13" t="s">
        <v>9952</v>
      </c>
      <c r="ES5" s="13" t="s">
        <v>3515</v>
      </c>
      <c r="ET5" s="13"/>
      <c r="EV5" s="13"/>
      <c r="EX5" s="13" t="s">
        <v>9953</v>
      </c>
      <c r="EY5" s="13"/>
      <c r="EZ5" s="13"/>
      <c r="FA5" s="13" t="s">
        <v>9954</v>
      </c>
      <c r="FB5" s="13" t="s">
        <v>9955</v>
      </c>
      <c r="FC5" s="13" t="s">
        <v>1788</v>
      </c>
      <c r="FD5" s="13" t="s">
        <v>897</v>
      </c>
      <c r="FF5" s="13"/>
      <c r="FH5" s="13"/>
      <c r="FI5" s="13"/>
      <c r="FJ5" s="13"/>
      <c r="FK5" s="13" t="s">
        <v>1800</v>
      </c>
      <c r="FL5" s="13" t="s">
        <v>9956</v>
      </c>
      <c r="FM5" s="13"/>
      <c r="FN5" s="13"/>
      <c r="FO5" s="13"/>
      <c r="FP5" s="13"/>
      <c r="FQ5" s="13"/>
      <c r="FS5" s="13" t="s">
        <v>9957</v>
      </c>
      <c r="FT5" s="13"/>
      <c r="FU5" s="13"/>
      <c r="FV5" s="13"/>
      <c r="FW5" s="13" t="s">
        <v>9958</v>
      </c>
      <c r="FX5" s="13"/>
      <c r="FY5" s="13"/>
      <c r="FZ5" s="13"/>
      <c r="GA5" s="13" t="s">
        <v>9959</v>
      </c>
      <c r="GB5" s="12" t="s">
        <v>1651</v>
      </c>
      <c r="GC5" s="13" t="s">
        <v>6047</v>
      </c>
      <c r="GD5" s="13"/>
      <c r="GF5" s="13" t="s">
        <v>9960</v>
      </c>
      <c r="GH5" s="13"/>
      <c r="GI5" s="13"/>
      <c r="GJ5" s="13" t="s">
        <v>9961</v>
      </c>
      <c r="GL5" s="13"/>
      <c r="GN5" s="13" t="s">
        <v>9962</v>
      </c>
      <c r="GO5" s="13" t="s">
        <v>7614</v>
      </c>
      <c r="GP5" s="13"/>
      <c r="GQ5" s="12" t="s">
        <v>1651</v>
      </c>
      <c r="GR5" s="13"/>
      <c r="GS5" s="13"/>
      <c r="GT5" s="13"/>
      <c r="GU5" s="13" t="s">
        <v>3031</v>
      </c>
      <c r="GV5" s="13" t="s">
        <v>9963</v>
      </c>
      <c r="GW5" s="13" t="s">
        <v>671</v>
      </c>
      <c r="GX5" s="13"/>
      <c r="GZ5" s="11" t="s">
        <v>9964</v>
      </c>
      <c r="HB5" s="13"/>
      <c r="HC5" s="13" t="s">
        <v>9061</v>
      </c>
      <c r="HD5" s="13"/>
      <c r="HE5" s="13"/>
      <c r="HF5" s="13" t="s">
        <v>9965</v>
      </c>
      <c r="HG5" s="13"/>
      <c r="HH5" s="13"/>
      <c r="HJ5" s="11" t="s">
        <v>9966</v>
      </c>
      <c r="HL5" s="13" t="s">
        <v>9967</v>
      </c>
      <c r="HM5" s="13" t="s">
        <v>2381</v>
      </c>
      <c r="HN5" s="13"/>
      <c r="HP5" s="13" t="s">
        <v>1188</v>
      </c>
      <c r="HR5" s="13" t="s">
        <v>1784</v>
      </c>
      <c r="HS5" s="13"/>
      <c r="HT5" s="13"/>
      <c r="HU5" s="13" t="s">
        <v>534</v>
      </c>
      <c r="HV5" s="13"/>
      <c r="HW5" s="13"/>
      <c r="HX5" s="13"/>
      <c r="HZ5" s="13" t="s">
        <v>9968</v>
      </c>
      <c r="IB5" s="13"/>
      <c r="IC5" s="13" t="s">
        <v>2143</v>
      </c>
      <c r="ID5" s="13"/>
      <c r="IE5" s="13" t="s">
        <v>1769</v>
      </c>
      <c r="IF5" s="13" t="s">
        <v>5085</v>
      </c>
      <c r="IG5" s="13"/>
      <c r="IH5" s="11" t="s">
        <v>9969</v>
      </c>
      <c r="IJ5" s="13"/>
      <c r="IL5" s="13" t="s">
        <v>9970</v>
      </c>
      <c r="IN5" s="13"/>
      <c r="IP5" s="13" t="s">
        <v>1788</v>
      </c>
      <c r="IR5" s="13" t="s">
        <v>9971</v>
      </c>
      <c r="IT5" s="13"/>
      <c r="IV5" s="13" t="s">
        <v>7434</v>
      </c>
      <c r="IX5" s="13"/>
      <c r="IZ5" s="13" t="s">
        <v>1769</v>
      </c>
      <c r="JB5" s="13"/>
      <c r="JC5" s="13"/>
      <c r="JD5" s="13" t="s">
        <v>1872</v>
      </c>
      <c r="JE5" s="13"/>
      <c r="JG5" s="13" t="s">
        <v>9972</v>
      </c>
      <c r="JI5" s="13"/>
      <c r="JK5" s="12" t="s">
        <v>9973</v>
      </c>
      <c r="JM5" s="13" t="s">
        <v>9974</v>
      </c>
      <c r="JO5" s="13" t="s">
        <v>9975</v>
      </c>
      <c r="JQ5" s="13"/>
      <c r="JS5" s="13" t="s">
        <v>9976</v>
      </c>
      <c r="JU5" s="13"/>
      <c r="JW5" s="13" t="s">
        <v>9977</v>
      </c>
      <c r="JY5" s="13"/>
      <c r="KA5" s="13"/>
      <c r="KC5" s="13"/>
      <c r="KE5" s="13"/>
      <c r="KG5" s="13" t="s">
        <v>9978</v>
      </c>
      <c r="KI5" s="13"/>
      <c r="KK5" s="13"/>
      <c r="KM5" s="13" t="s">
        <v>9979</v>
      </c>
      <c r="KO5" s="13" t="s">
        <v>508</v>
      </c>
      <c r="KQ5" s="13" t="s">
        <v>9980</v>
      </c>
      <c r="KS5" s="13"/>
      <c r="KT5" s="13" t="s">
        <v>9981</v>
      </c>
      <c r="KU5" s="13"/>
      <c r="KV5" s="11" t="s">
        <v>9982</v>
      </c>
      <c r="KW5" s="13" t="s">
        <v>798</v>
      </c>
      <c r="KX5" s="13"/>
      <c r="KY5" s="13"/>
      <c r="KZ5" s="13"/>
      <c r="LA5" s="13"/>
      <c r="LB5" s="13"/>
      <c r="LC5" s="13"/>
      <c r="LE5" s="13"/>
      <c r="LF5" s="13" t="s">
        <v>1769</v>
      </c>
      <c r="LG5" s="13" t="s">
        <v>3515</v>
      </c>
      <c r="LH5" s="13"/>
      <c r="LI5" s="13" t="s">
        <v>9983</v>
      </c>
      <c r="LJ5" s="11" t="s">
        <v>9984</v>
      </c>
      <c r="LK5" s="13" t="s">
        <v>9985</v>
      </c>
      <c r="LL5" s="13" t="s">
        <v>9986</v>
      </c>
      <c r="LM5" s="13"/>
      <c r="LN5" s="13"/>
      <c r="LO5" s="13"/>
      <c r="LP5" s="13" t="s">
        <v>709</v>
      </c>
      <c r="LQ5" s="13"/>
      <c r="LR5" s="13" t="s">
        <v>9987</v>
      </c>
      <c r="LS5" s="13"/>
      <c r="LT5" s="13"/>
      <c r="LU5" s="13"/>
      <c r="LV5" s="13"/>
      <c r="LW5" s="13" t="s">
        <v>9988</v>
      </c>
      <c r="LX5" s="13" t="s">
        <v>534</v>
      </c>
      <c r="LY5" s="13" t="s">
        <v>2873</v>
      </c>
      <c r="LZ5" s="13"/>
      <c r="MA5" s="13"/>
      <c r="MB5" s="13"/>
      <c r="MC5" s="13" t="s">
        <v>1872</v>
      </c>
      <c r="MD5" s="13" t="s">
        <v>8222</v>
      </c>
      <c r="ME5" s="13"/>
      <c r="MG5" s="13" t="s">
        <v>9989</v>
      </c>
      <c r="MI5" s="13" t="s">
        <v>9990</v>
      </c>
      <c r="MJ5" s="13"/>
      <c r="MK5" s="13"/>
      <c r="ML5" s="13"/>
      <c r="MO5" s="13"/>
      <c r="MQ5" s="13"/>
      <c r="MR5" s="13"/>
      <c r="MS5" s="13"/>
      <c r="MT5" s="13"/>
      <c r="MU5" s="13"/>
      <c r="MV5" s="11" t="s">
        <v>9991</v>
      </c>
      <c r="MX5" s="13" t="s">
        <v>1810</v>
      </c>
      <c r="MY5" s="13" t="s">
        <v>9992</v>
      </c>
      <c r="MZ5" s="13" t="s">
        <v>9993</v>
      </c>
      <c r="NA5" s="13" t="s">
        <v>395</v>
      </c>
      <c r="NB5" s="13" t="s">
        <v>9994</v>
      </c>
      <c r="NC5" s="13" t="s">
        <v>9995</v>
      </c>
      <c r="ND5" s="13" t="s">
        <v>623</v>
      </c>
      <c r="NE5" s="11" t="s">
        <v>9996</v>
      </c>
      <c r="NF5" s="13" t="s">
        <v>9997</v>
      </c>
      <c r="NG5" s="13" t="s">
        <v>897</v>
      </c>
      <c r="NH5" s="13"/>
      <c r="NI5" s="13"/>
      <c r="NJ5" s="13"/>
      <c r="NK5" s="13"/>
      <c r="NL5" s="11" t="s">
        <v>9998</v>
      </c>
      <c r="NM5" s="11" t="s">
        <v>9999</v>
      </c>
      <c r="NN5" s="13" t="s">
        <v>371</v>
      </c>
      <c r="NP5" s="13"/>
      <c r="NQ5" s="13"/>
      <c r="NR5" s="13"/>
      <c r="NS5" s="13"/>
      <c r="NT5" s="13"/>
      <c r="NU5" s="13" t="s">
        <v>4121</v>
      </c>
      <c r="NV5" s="13"/>
      <c r="NW5" s="13"/>
      <c r="NX5" s="13"/>
      <c r="NY5" s="13"/>
      <c r="NZ5" s="13" t="s">
        <v>10000</v>
      </c>
      <c r="OA5" s="11" t="s">
        <v>10001</v>
      </c>
      <c r="OB5" s="11" t="s">
        <v>10002</v>
      </c>
    </row>
    <row r="6" customFormat="false" ht="28.35" hidden="false" customHeight="true" outlineLevel="0" collapsed="false">
      <c r="C6" s="28" t="s">
        <v>10003</v>
      </c>
      <c r="E6" s="11" t="s">
        <v>10004</v>
      </c>
      <c r="F6" s="13" t="s">
        <v>10005</v>
      </c>
      <c r="H6" s="13" t="s">
        <v>10006</v>
      </c>
      <c r="J6" s="13" t="s">
        <v>10007</v>
      </c>
      <c r="L6" s="13" t="s">
        <v>10008</v>
      </c>
      <c r="N6" s="13" t="s">
        <v>10009</v>
      </c>
      <c r="Z6" s="13" t="s">
        <v>10010</v>
      </c>
      <c r="AB6" s="13"/>
      <c r="AD6" s="11" t="s">
        <v>10011</v>
      </c>
      <c r="AF6" s="13"/>
      <c r="AG6" s="13"/>
      <c r="AH6" s="13"/>
      <c r="AI6" s="13"/>
      <c r="AJ6" s="13"/>
      <c r="AK6" s="13"/>
      <c r="AN6" s="13"/>
      <c r="AO6" s="13"/>
      <c r="AP6" s="13"/>
      <c r="AQ6" s="13"/>
      <c r="AR6" s="13"/>
      <c r="AS6" s="11" t="s">
        <v>10012</v>
      </c>
      <c r="AT6" s="13" t="s">
        <v>360</v>
      </c>
      <c r="AU6" s="13"/>
      <c r="AV6" s="13"/>
      <c r="AW6" s="13" t="s">
        <v>360</v>
      </c>
      <c r="AX6" s="12" t="s">
        <v>10013</v>
      </c>
      <c r="AY6" s="13" t="s">
        <v>360</v>
      </c>
      <c r="AZ6" s="13"/>
      <c r="BB6" s="13"/>
      <c r="BD6" s="13"/>
      <c r="BF6" s="13"/>
      <c r="BH6" s="13"/>
      <c r="BJ6" s="13"/>
      <c r="BL6" s="13"/>
      <c r="BN6" s="13"/>
      <c r="BO6" s="13"/>
      <c r="BQ6" s="13"/>
      <c r="BS6" s="13"/>
      <c r="BU6" s="13"/>
      <c r="BW6" s="13" t="s">
        <v>2873</v>
      </c>
      <c r="BY6" s="13" t="s">
        <v>10014</v>
      </c>
      <c r="CA6" s="13"/>
      <c r="CC6" s="13"/>
      <c r="CE6" s="13"/>
      <c r="CG6" s="13"/>
      <c r="CI6" s="13"/>
      <c r="CK6" s="13"/>
      <c r="CL6" s="13"/>
      <c r="CM6" s="13"/>
      <c r="CN6" s="13"/>
      <c r="CO6" s="13"/>
      <c r="CP6" s="13"/>
      <c r="CQ6" s="13"/>
      <c r="CS6" s="13"/>
      <c r="CU6" s="13"/>
      <c r="CY6" s="13"/>
      <c r="DA6" s="13"/>
      <c r="DC6" s="13"/>
      <c r="DE6" s="13"/>
      <c r="DG6" s="13"/>
      <c r="DI6" s="13"/>
      <c r="DK6" s="13"/>
      <c r="DN6" s="13"/>
      <c r="DO6" s="13"/>
      <c r="DP6" s="13"/>
      <c r="DQ6" s="13"/>
      <c r="DR6" s="13"/>
      <c r="DS6" s="13"/>
      <c r="DT6" s="13"/>
      <c r="DV6" s="13"/>
      <c r="DX6" s="13"/>
      <c r="DZ6" s="13"/>
      <c r="EB6" s="13"/>
      <c r="EC6" s="13"/>
      <c r="ED6" s="13"/>
      <c r="EE6" s="13"/>
      <c r="EF6" s="13"/>
      <c r="EG6" s="11" t="s">
        <v>10015</v>
      </c>
      <c r="EH6" s="13" t="s">
        <v>10016</v>
      </c>
      <c r="EI6" s="13" t="s">
        <v>10017</v>
      </c>
      <c r="EJ6" s="13"/>
      <c r="EK6" s="13"/>
      <c r="EL6" s="13"/>
      <c r="EN6" s="13"/>
      <c r="EP6" s="13" t="s">
        <v>10018</v>
      </c>
      <c r="ER6" s="13" t="s">
        <v>10019</v>
      </c>
      <c r="ES6" s="13" t="s">
        <v>10020</v>
      </c>
      <c r="ET6" s="13" t="s">
        <v>10021</v>
      </c>
      <c r="EV6" s="13" t="s">
        <v>10022</v>
      </c>
      <c r="EX6" s="13"/>
      <c r="EY6" s="13" t="s">
        <v>10023</v>
      </c>
      <c r="EZ6" s="13"/>
      <c r="FA6" s="13"/>
      <c r="FB6" s="12" t="s">
        <v>10024</v>
      </c>
      <c r="FC6" s="13"/>
      <c r="FD6" s="13"/>
      <c r="FF6" s="13"/>
      <c r="FH6" s="13" t="s">
        <v>10025</v>
      </c>
      <c r="FI6" s="13" t="s">
        <v>10026</v>
      </c>
      <c r="FJ6" s="13" t="s">
        <v>10027</v>
      </c>
      <c r="FK6" s="13" t="s">
        <v>10028</v>
      </c>
      <c r="FL6" s="13"/>
      <c r="FM6" s="13"/>
      <c r="FN6" s="13"/>
      <c r="FO6" s="13"/>
      <c r="FP6" s="13"/>
      <c r="FQ6" s="13"/>
      <c r="FS6" s="13"/>
      <c r="FT6" s="13"/>
      <c r="FU6" s="13"/>
      <c r="FV6" s="13"/>
      <c r="FW6" s="13" t="s">
        <v>623</v>
      </c>
      <c r="FX6" s="13" t="s">
        <v>10029</v>
      </c>
      <c r="FY6" s="13" t="s">
        <v>10030</v>
      </c>
      <c r="FZ6" s="13" t="s">
        <v>10031</v>
      </c>
      <c r="GA6" s="13"/>
      <c r="GB6" s="13" t="s">
        <v>10032</v>
      </c>
      <c r="GC6" s="13"/>
      <c r="GD6" s="13"/>
      <c r="GF6" s="13" t="s">
        <v>704</v>
      </c>
      <c r="GH6" s="13"/>
      <c r="GI6" s="13" t="s">
        <v>10033</v>
      </c>
      <c r="GJ6" s="13"/>
      <c r="GL6" s="13" t="s">
        <v>10034</v>
      </c>
      <c r="GN6" s="13" t="s">
        <v>10035</v>
      </c>
      <c r="GO6" s="13" t="s">
        <v>10036</v>
      </c>
      <c r="GP6" s="13" t="s">
        <v>3368</v>
      </c>
      <c r="GQ6" s="13"/>
      <c r="GR6" s="13"/>
      <c r="GS6" s="13"/>
      <c r="GT6" s="13"/>
      <c r="GU6" s="13" t="s">
        <v>6324</v>
      </c>
      <c r="GV6" s="13"/>
      <c r="GW6" s="13"/>
      <c r="GX6" s="13"/>
      <c r="GZ6" s="13" t="s">
        <v>10037</v>
      </c>
      <c r="HB6" s="13" t="s">
        <v>10038</v>
      </c>
      <c r="HC6" s="13" t="s">
        <v>10039</v>
      </c>
      <c r="HD6" s="13" t="s">
        <v>10040</v>
      </c>
      <c r="HE6" s="13" t="s">
        <v>10041</v>
      </c>
      <c r="HF6" s="13"/>
      <c r="HG6" s="13"/>
      <c r="HH6" s="13"/>
      <c r="HJ6" s="13" t="s">
        <v>10042</v>
      </c>
      <c r="HL6" s="13"/>
      <c r="HM6" s="13" t="s">
        <v>10043</v>
      </c>
      <c r="HN6" s="13"/>
      <c r="HP6" s="12" t="s">
        <v>10044</v>
      </c>
      <c r="HR6" s="13" t="s">
        <v>10045</v>
      </c>
      <c r="HS6" s="13" t="s">
        <v>10046</v>
      </c>
      <c r="HT6" s="13" t="s">
        <v>10047</v>
      </c>
      <c r="HU6" s="13" t="s">
        <v>10048</v>
      </c>
      <c r="HV6" s="13"/>
      <c r="HW6" s="13" t="s">
        <v>10049</v>
      </c>
      <c r="HX6" s="13"/>
      <c r="HZ6" s="13"/>
      <c r="IB6" s="11" t="s">
        <v>10050</v>
      </c>
      <c r="IC6" s="13"/>
      <c r="ID6" s="13"/>
      <c r="IE6" s="13" t="s">
        <v>10051</v>
      </c>
      <c r="IF6" s="13" t="s">
        <v>10052</v>
      </c>
      <c r="IG6" s="13" t="s">
        <v>10053</v>
      </c>
      <c r="IH6" s="13"/>
      <c r="IJ6" s="13" t="s">
        <v>10054</v>
      </c>
      <c r="IL6" s="13"/>
      <c r="IN6" s="13"/>
      <c r="IP6" s="13" t="s">
        <v>10055</v>
      </c>
      <c r="IR6" s="13" t="s">
        <v>10056</v>
      </c>
      <c r="IT6" s="13" t="s">
        <v>10057</v>
      </c>
      <c r="IV6" s="13" t="s">
        <v>10058</v>
      </c>
      <c r="IX6" s="13" t="s">
        <v>10059</v>
      </c>
      <c r="IZ6" s="13" t="s">
        <v>10060</v>
      </c>
      <c r="JB6" s="13"/>
      <c r="JC6" s="13"/>
      <c r="JD6" s="13" t="s">
        <v>10061</v>
      </c>
      <c r="JE6" s="13"/>
      <c r="JG6" s="13" t="s">
        <v>10062</v>
      </c>
      <c r="JI6" s="13"/>
      <c r="JK6" s="13"/>
      <c r="JM6" s="13"/>
      <c r="JO6" s="13"/>
      <c r="JQ6" s="13" t="s">
        <v>10063</v>
      </c>
      <c r="JS6" s="13"/>
      <c r="JU6" s="13"/>
      <c r="JW6" s="13"/>
      <c r="JY6" s="13" t="s">
        <v>870</v>
      </c>
      <c r="KA6" s="13" t="n">
        <f aca="false">22219</f>
        <v>22219</v>
      </c>
      <c r="KC6" s="13"/>
      <c r="KE6" s="13"/>
      <c r="KG6" s="13" t="s">
        <v>10064</v>
      </c>
      <c r="KI6" s="13"/>
      <c r="KK6" s="13"/>
      <c r="KM6" s="13" t="s">
        <v>10065</v>
      </c>
      <c r="KO6" s="13"/>
      <c r="KQ6" s="13" t="s">
        <v>10066</v>
      </c>
      <c r="KS6" s="13"/>
      <c r="KT6" s="13"/>
      <c r="KU6" s="13"/>
      <c r="KV6" s="11" t="s">
        <v>10067</v>
      </c>
      <c r="KW6" s="13"/>
      <c r="KX6" s="13"/>
      <c r="KY6" s="13"/>
      <c r="KZ6" s="13"/>
      <c r="LA6" s="13"/>
      <c r="LB6" s="13"/>
      <c r="LC6" s="13"/>
      <c r="LE6" s="13"/>
      <c r="LF6" s="13" t="s">
        <v>3195</v>
      </c>
      <c r="LG6" s="13" t="s">
        <v>62</v>
      </c>
      <c r="LH6" s="13"/>
      <c r="LI6" s="13" t="s">
        <v>10068</v>
      </c>
      <c r="LJ6" s="13"/>
      <c r="LK6" s="13" t="s">
        <v>79</v>
      </c>
      <c r="LL6" s="13"/>
      <c r="LM6" s="13"/>
      <c r="LN6" s="13"/>
      <c r="LO6" s="13"/>
      <c r="LP6" s="13" t="s">
        <v>10069</v>
      </c>
      <c r="LQ6" s="13"/>
      <c r="LR6" s="13"/>
      <c r="LS6" s="13"/>
      <c r="LT6" s="13"/>
      <c r="LU6" s="13"/>
      <c r="LV6" s="13"/>
      <c r="LW6" s="13"/>
      <c r="LX6" s="13" t="s">
        <v>434</v>
      </c>
      <c r="LY6" s="13"/>
      <c r="LZ6" s="13"/>
      <c r="MA6" s="13"/>
      <c r="MB6" s="13"/>
      <c r="MC6" s="13"/>
      <c r="MD6" s="13"/>
      <c r="ME6" s="13"/>
      <c r="MG6" s="13"/>
      <c r="MI6" s="13"/>
      <c r="MJ6" s="13"/>
      <c r="MK6" s="13"/>
      <c r="ML6" s="13"/>
      <c r="MO6" s="13"/>
      <c r="MQ6" s="13"/>
      <c r="MR6" s="13"/>
      <c r="MS6" s="13"/>
      <c r="MT6" s="13"/>
      <c r="MU6" s="13"/>
      <c r="MV6" s="13" t="s">
        <v>360</v>
      </c>
      <c r="MX6" s="13"/>
      <c r="MY6" s="13"/>
      <c r="MZ6" s="13"/>
      <c r="NA6" s="13"/>
      <c r="NB6" s="13"/>
      <c r="NC6" s="13"/>
      <c r="ND6" s="13"/>
      <c r="NE6" s="13"/>
      <c r="NF6" s="13"/>
      <c r="NG6" s="13"/>
      <c r="NH6" s="12" t="s">
        <v>2408</v>
      </c>
      <c r="NI6" s="13"/>
      <c r="NJ6" s="13"/>
      <c r="NK6" s="13"/>
      <c r="NL6" s="13" t="s">
        <v>10070</v>
      </c>
      <c r="NM6" s="13" t="s">
        <v>10071</v>
      </c>
      <c r="NN6" s="13" t="s">
        <v>371</v>
      </c>
      <c r="NP6" s="13"/>
      <c r="NQ6" s="13"/>
      <c r="NR6" s="13"/>
      <c r="NS6" s="13"/>
      <c r="NT6" s="13"/>
      <c r="NU6" s="11" t="s">
        <v>10072</v>
      </c>
      <c r="NV6" s="13"/>
      <c r="NW6" s="13"/>
      <c r="NX6" s="13"/>
      <c r="NY6" s="13"/>
      <c r="NZ6" s="13"/>
      <c r="OA6" s="11" t="s">
        <v>10073</v>
      </c>
      <c r="OB6" s="11" t="s">
        <v>10074</v>
      </c>
    </row>
    <row r="7" customFormat="false" ht="28.35" hidden="false" customHeight="true" outlineLevel="0" collapsed="false">
      <c r="C7" s="28" t="s">
        <v>10075</v>
      </c>
      <c r="E7" s="11" t="s">
        <v>10076</v>
      </c>
      <c r="F7" s="11" t="s">
        <v>10077</v>
      </c>
      <c r="H7" s="11" t="s">
        <v>10078</v>
      </c>
      <c r="J7" s="11" t="s">
        <v>10079</v>
      </c>
      <c r="L7" s="11" t="s">
        <v>10080</v>
      </c>
      <c r="N7" s="11" t="s">
        <v>10081</v>
      </c>
      <c r="Z7" s="13" t="s">
        <v>10082</v>
      </c>
      <c r="AB7" s="13"/>
      <c r="AD7" s="11" t="s">
        <v>10083</v>
      </c>
      <c r="AF7" s="13" t="s">
        <v>10084</v>
      </c>
      <c r="AG7" s="13" t="s">
        <v>10085</v>
      </c>
      <c r="AH7" s="13" t="s">
        <v>10086</v>
      </c>
      <c r="AI7" s="13" t="s">
        <v>10087</v>
      </c>
      <c r="AJ7" s="13" t="s">
        <v>10085</v>
      </c>
      <c r="AK7" s="13" t="s">
        <v>10088</v>
      </c>
      <c r="AN7" s="13"/>
      <c r="AO7" s="13" t="s">
        <v>4274</v>
      </c>
      <c r="AP7" s="13"/>
      <c r="AQ7" s="13"/>
      <c r="AR7" s="13"/>
      <c r="AS7" s="12" t="s">
        <v>10089</v>
      </c>
      <c r="AT7" s="13" t="s">
        <v>360</v>
      </c>
      <c r="AU7" s="13"/>
      <c r="AV7" s="13"/>
      <c r="AW7" s="13" t="s">
        <v>6756</v>
      </c>
      <c r="AX7" s="12" t="s">
        <v>10090</v>
      </c>
      <c r="AY7" s="12" t="s">
        <v>9857</v>
      </c>
      <c r="AZ7" s="13"/>
      <c r="BB7" s="13"/>
      <c r="BD7" s="13"/>
      <c r="BF7" s="13"/>
      <c r="BH7" s="13"/>
      <c r="BJ7" s="13"/>
      <c r="BL7" s="13"/>
      <c r="BN7" s="13"/>
      <c r="BO7" s="13"/>
      <c r="BQ7" s="13"/>
      <c r="BS7" s="13"/>
      <c r="BU7" s="13"/>
      <c r="BW7" s="13"/>
      <c r="BY7" s="13" t="s">
        <v>10091</v>
      </c>
      <c r="CA7" s="13"/>
      <c r="CC7" s="13"/>
      <c r="CE7" s="13"/>
      <c r="CG7" s="13"/>
      <c r="CI7" s="13"/>
      <c r="CK7" s="13"/>
      <c r="CL7" s="13"/>
      <c r="CM7" s="13"/>
      <c r="CN7" s="13"/>
      <c r="CO7" s="13"/>
      <c r="CP7" s="13"/>
      <c r="CQ7" s="13" t="s">
        <v>5380</v>
      </c>
      <c r="CS7" s="13"/>
      <c r="CU7" s="13"/>
      <c r="CY7" s="13"/>
      <c r="DA7" s="13"/>
      <c r="DC7" s="13"/>
      <c r="DE7" s="13"/>
      <c r="DG7" s="13"/>
      <c r="DI7" s="13"/>
      <c r="DK7" s="13"/>
      <c r="DN7" s="13"/>
      <c r="DO7" s="13"/>
      <c r="DP7" s="13"/>
      <c r="DQ7" s="13"/>
      <c r="DR7" s="13"/>
      <c r="DS7" s="13"/>
      <c r="DT7" s="13"/>
      <c r="DV7" s="13"/>
      <c r="DX7" s="13"/>
      <c r="DZ7" s="13"/>
      <c r="EB7" s="13"/>
      <c r="EC7" s="13"/>
      <c r="ED7" s="13"/>
      <c r="EE7" s="13"/>
      <c r="EF7" s="13"/>
      <c r="EG7" s="13"/>
      <c r="EH7" s="13" t="s">
        <v>9950</v>
      </c>
      <c r="EI7" s="13"/>
      <c r="EJ7" s="13"/>
      <c r="EK7" s="13"/>
      <c r="EL7" s="13"/>
      <c r="EN7" s="13"/>
      <c r="EP7" s="13" t="s">
        <v>1211</v>
      </c>
      <c r="ER7" s="13" t="s">
        <v>1670</v>
      </c>
      <c r="ES7" s="12" t="s">
        <v>5436</v>
      </c>
      <c r="ET7" s="12" t="s">
        <v>10092</v>
      </c>
      <c r="EV7" s="13" t="s">
        <v>10093</v>
      </c>
      <c r="EX7" s="13" t="s">
        <v>10094</v>
      </c>
      <c r="EY7" s="13" t="s">
        <v>10095</v>
      </c>
      <c r="EZ7" s="13" t="s">
        <v>10096</v>
      </c>
      <c r="FA7" s="13" t="s">
        <v>10097</v>
      </c>
      <c r="FB7" s="11" t="s">
        <v>10098</v>
      </c>
      <c r="FC7" s="13" t="s">
        <v>10099</v>
      </c>
      <c r="FD7" s="13"/>
      <c r="FF7" s="13"/>
      <c r="FH7" s="13" t="s">
        <v>10100</v>
      </c>
      <c r="FI7" s="13" t="s">
        <v>10101</v>
      </c>
      <c r="FJ7" s="13" t="s">
        <v>10102</v>
      </c>
      <c r="FK7" s="11" t="s">
        <v>10103</v>
      </c>
      <c r="FL7" s="11" t="s">
        <v>10104</v>
      </c>
      <c r="FM7" s="13" t="s">
        <v>10105</v>
      </c>
      <c r="FN7" s="12" t="s">
        <v>8228</v>
      </c>
      <c r="FO7" s="11" t="s">
        <v>10106</v>
      </c>
      <c r="FP7" s="13"/>
      <c r="FQ7" s="13"/>
      <c r="FS7" s="13"/>
      <c r="FT7" s="13"/>
      <c r="FU7" s="13"/>
      <c r="FV7" s="13"/>
      <c r="FW7" s="11" t="s">
        <v>10107</v>
      </c>
      <c r="FX7" s="13"/>
      <c r="FY7" s="13" t="s">
        <v>10108</v>
      </c>
      <c r="FZ7" s="13"/>
      <c r="GA7" s="13"/>
      <c r="GB7" s="13" t="s">
        <v>10109</v>
      </c>
      <c r="GC7" s="13"/>
      <c r="GD7" s="13"/>
      <c r="GF7" s="13" t="s">
        <v>3586</v>
      </c>
      <c r="GH7" s="13" t="s">
        <v>10110</v>
      </c>
      <c r="GI7" s="13" t="s">
        <v>10111</v>
      </c>
      <c r="GJ7" s="13"/>
      <c r="GL7" s="13"/>
      <c r="GN7" s="13" t="s">
        <v>10112</v>
      </c>
      <c r="GO7" s="12" t="s">
        <v>1651</v>
      </c>
      <c r="GP7" s="13" t="s">
        <v>10113</v>
      </c>
      <c r="GQ7" s="13"/>
      <c r="GR7" s="13"/>
      <c r="GS7" s="13"/>
      <c r="GT7" s="13"/>
      <c r="GU7" s="13"/>
      <c r="GV7" s="13" t="s">
        <v>10114</v>
      </c>
      <c r="GW7" s="13" t="s">
        <v>10115</v>
      </c>
      <c r="GX7" s="13" t="s">
        <v>713</v>
      </c>
      <c r="GZ7" s="11" t="s">
        <v>10116</v>
      </c>
      <c r="HB7" s="11" t="s">
        <v>10117</v>
      </c>
      <c r="HC7" s="13" t="s">
        <v>10118</v>
      </c>
      <c r="HD7" s="13"/>
      <c r="HE7" s="13"/>
      <c r="HF7" s="13" t="s">
        <v>10119</v>
      </c>
      <c r="HG7" s="11" t="s">
        <v>10120</v>
      </c>
      <c r="HH7" s="13"/>
      <c r="HJ7" s="13"/>
      <c r="HL7" s="13" t="s">
        <v>65</v>
      </c>
      <c r="HM7" s="13" t="s">
        <v>2852</v>
      </c>
      <c r="HN7" s="13"/>
      <c r="HP7" s="13"/>
      <c r="HR7" s="13" t="s">
        <v>10121</v>
      </c>
      <c r="HS7" s="13" t="s">
        <v>10122</v>
      </c>
      <c r="HT7" s="13" t="s">
        <v>2014</v>
      </c>
      <c r="HU7" s="13"/>
      <c r="HV7" s="13" t="s">
        <v>2255</v>
      </c>
      <c r="HW7" s="13"/>
      <c r="HX7" s="13"/>
      <c r="HZ7" s="13"/>
      <c r="IB7" s="13"/>
      <c r="IC7" s="13" t="s">
        <v>10123</v>
      </c>
      <c r="ID7" s="13"/>
      <c r="IE7" s="13"/>
      <c r="IF7" s="13"/>
      <c r="IG7" s="13"/>
      <c r="IH7" s="13"/>
      <c r="IJ7" s="13"/>
      <c r="IL7" s="13" t="s">
        <v>1617</v>
      </c>
      <c r="IN7" s="13"/>
      <c r="IP7" s="13"/>
      <c r="IR7" s="13" t="s">
        <v>1751</v>
      </c>
      <c r="IT7" s="13"/>
      <c r="IV7" s="13" t="s">
        <v>2743</v>
      </c>
      <c r="IX7" s="13"/>
      <c r="IZ7" s="13"/>
      <c r="JB7" s="13" t="s">
        <v>10124</v>
      </c>
      <c r="JC7" s="13"/>
      <c r="JD7" s="11" t="s">
        <v>10125</v>
      </c>
      <c r="JE7" s="13"/>
      <c r="JG7" s="13" t="s">
        <v>10126</v>
      </c>
      <c r="JI7" s="13"/>
      <c r="JK7" s="13" t="s">
        <v>6541</v>
      </c>
      <c r="JM7" s="13" t="s">
        <v>10127</v>
      </c>
      <c r="JO7" s="13"/>
      <c r="JQ7" s="12" t="s">
        <v>10128</v>
      </c>
      <c r="JS7" s="13" t="s">
        <v>10129</v>
      </c>
      <c r="JU7" s="13"/>
      <c r="JW7" s="11" t="s">
        <v>10130</v>
      </c>
      <c r="JY7" s="13"/>
      <c r="KA7" s="13"/>
      <c r="KC7" s="13" t="s">
        <v>2743</v>
      </c>
      <c r="KE7" s="13"/>
      <c r="KG7" s="13" t="s">
        <v>10131</v>
      </c>
      <c r="KI7" s="13" t="s">
        <v>10132</v>
      </c>
      <c r="KK7" s="13"/>
      <c r="KM7" s="13" t="s">
        <v>10133</v>
      </c>
      <c r="KO7" s="13"/>
      <c r="KQ7" s="13"/>
      <c r="KS7" s="13"/>
      <c r="KT7" s="13" t="s">
        <v>1427</v>
      </c>
      <c r="KU7" s="13"/>
      <c r="KV7" s="11" t="s">
        <v>10134</v>
      </c>
      <c r="KW7" s="13" t="s">
        <v>10135</v>
      </c>
      <c r="KX7" s="13" t="s">
        <v>10136</v>
      </c>
      <c r="KY7" s="13"/>
      <c r="KZ7" s="13"/>
      <c r="LA7" s="13"/>
      <c r="LB7" s="13"/>
      <c r="LC7" s="13"/>
      <c r="LE7" s="13" t="s">
        <v>10137</v>
      </c>
      <c r="LF7" s="11" t="s">
        <v>10138</v>
      </c>
      <c r="LG7" s="13" t="s">
        <v>1550</v>
      </c>
      <c r="LH7" s="13"/>
      <c r="LI7" s="13" t="s">
        <v>10139</v>
      </c>
      <c r="LJ7" s="11" t="s">
        <v>10140</v>
      </c>
      <c r="LK7" s="13" t="s">
        <v>10141</v>
      </c>
      <c r="LL7" s="11" t="s">
        <v>4594</v>
      </c>
      <c r="LM7" s="13" t="s">
        <v>10142</v>
      </c>
      <c r="LN7" s="13"/>
      <c r="LO7" s="13" t="s">
        <v>10143</v>
      </c>
      <c r="LP7" s="13" t="s">
        <v>709</v>
      </c>
      <c r="LQ7" s="13"/>
      <c r="LR7" s="13" t="s">
        <v>709</v>
      </c>
      <c r="LS7" s="13"/>
      <c r="LT7" s="13"/>
      <c r="LU7" s="13"/>
      <c r="LV7" s="13"/>
      <c r="LW7" s="13" t="s">
        <v>2743</v>
      </c>
      <c r="LX7" s="13"/>
      <c r="LY7" s="13"/>
      <c r="LZ7" s="13"/>
      <c r="MA7" s="13" t="s">
        <v>10144</v>
      </c>
      <c r="MB7" s="13" t="s">
        <v>10145</v>
      </c>
      <c r="MC7" s="13"/>
      <c r="MD7" s="13"/>
      <c r="ME7" s="13"/>
      <c r="MG7" s="13"/>
      <c r="MI7" s="13"/>
      <c r="MJ7" s="13"/>
      <c r="MK7" s="13"/>
      <c r="ML7" s="13"/>
      <c r="MO7" s="13"/>
      <c r="MQ7" s="13" t="s">
        <v>2009</v>
      </c>
      <c r="MR7" s="13"/>
      <c r="MS7" s="13"/>
      <c r="MT7" s="13"/>
      <c r="MU7" s="13"/>
      <c r="MV7" s="13" t="s">
        <v>360</v>
      </c>
      <c r="MX7" s="13"/>
      <c r="MY7" s="13"/>
      <c r="MZ7" s="13"/>
      <c r="NA7" s="13"/>
      <c r="NB7" s="13"/>
      <c r="NC7" s="13" t="s">
        <v>370</v>
      </c>
      <c r="ND7" s="13" t="s">
        <v>106</v>
      </c>
      <c r="NE7" s="13" t="s">
        <v>1670</v>
      </c>
      <c r="NF7" s="13"/>
      <c r="NG7" s="13"/>
      <c r="NH7" s="13"/>
      <c r="NI7" s="13"/>
      <c r="NJ7" s="13"/>
      <c r="NK7" s="13"/>
      <c r="NL7" s="11" t="s">
        <v>10146</v>
      </c>
      <c r="NM7" s="13" t="s">
        <v>10147</v>
      </c>
      <c r="NN7" s="13" t="s">
        <v>371</v>
      </c>
      <c r="NP7" s="13"/>
      <c r="NQ7" s="13"/>
      <c r="NR7" s="13"/>
      <c r="NS7" s="13"/>
      <c r="NT7" s="13"/>
      <c r="NU7" s="13" t="s">
        <v>10148</v>
      </c>
      <c r="NV7" s="13"/>
      <c r="NW7" s="13"/>
      <c r="NX7" s="13"/>
      <c r="NY7" s="13"/>
      <c r="NZ7" s="11" t="s">
        <v>10149</v>
      </c>
      <c r="OA7" s="11" t="s">
        <v>10150</v>
      </c>
      <c r="OB7" s="13" t="s">
        <v>9880</v>
      </c>
    </row>
    <row r="8" customFormat="false" ht="28.35" hidden="false" customHeight="true" outlineLevel="0" collapsed="false">
      <c r="C8" s="28" t="s">
        <v>10151</v>
      </c>
      <c r="E8" s="11" t="s">
        <v>10152</v>
      </c>
      <c r="F8" s="11" t="s">
        <v>10153</v>
      </c>
      <c r="H8" s="11" t="s">
        <v>10154</v>
      </c>
      <c r="J8" s="11" t="s">
        <v>10155</v>
      </c>
      <c r="L8" s="11" t="s">
        <v>10156</v>
      </c>
      <c r="N8" s="11" t="s">
        <v>10157</v>
      </c>
      <c r="Z8" s="11" t="s">
        <v>10158</v>
      </c>
      <c r="AB8" s="11" t="s">
        <v>10159</v>
      </c>
      <c r="AD8" s="11" t="s">
        <v>10160</v>
      </c>
      <c r="AF8" s="13"/>
      <c r="AG8" s="13"/>
      <c r="AH8" s="13"/>
      <c r="AI8" s="13"/>
      <c r="AJ8" s="13"/>
      <c r="AK8" s="13"/>
      <c r="AN8" s="13"/>
      <c r="AO8" s="13"/>
      <c r="AP8" s="13"/>
      <c r="AQ8" s="13"/>
      <c r="AR8" s="13"/>
      <c r="AS8" s="13" t="s">
        <v>360</v>
      </c>
      <c r="AT8" s="13" t="s">
        <v>360</v>
      </c>
      <c r="AU8" s="13"/>
      <c r="AV8" s="12" t="s">
        <v>2408</v>
      </c>
      <c r="AW8" s="13" t="s">
        <v>360</v>
      </c>
      <c r="AX8" s="12" t="s">
        <v>9857</v>
      </c>
      <c r="AY8" s="13" t="n">
        <f aca="false">27042022</f>
        <v>27042022</v>
      </c>
      <c r="AZ8" s="13"/>
      <c r="BB8" s="13"/>
      <c r="BD8" s="13" t="s">
        <v>472</v>
      </c>
      <c r="BF8" s="13"/>
      <c r="BH8" s="13" t="s">
        <v>472</v>
      </c>
      <c r="BJ8" s="13" t="s">
        <v>79</v>
      </c>
      <c r="BL8" s="13"/>
      <c r="BN8" s="13"/>
      <c r="BO8" s="13"/>
      <c r="BQ8" s="13"/>
      <c r="BS8" s="13"/>
      <c r="BU8" s="13"/>
      <c r="BW8" s="13"/>
      <c r="BY8" s="13" t="s">
        <v>10161</v>
      </c>
      <c r="CA8" s="13"/>
      <c r="CC8" s="13"/>
      <c r="CE8" s="13"/>
      <c r="CG8" s="13"/>
      <c r="CI8" s="13"/>
      <c r="CK8" s="13"/>
      <c r="CL8" s="13"/>
      <c r="CM8" s="13"/>
      <c r="CN8" s="13"/>
      <c r="CO8" s="13"/>
      <c r="CP8" s="13"/>
      <c r="CQ8" s="13"/>
      <c r="CS8" s="13"/>
      <c r="CU8" s="13"/>
      <c r="CY8" s="13"/>
      <c r="DA8" s="13"/>
      <c r="DC8" s="13"/>
      <c r="DE8" s="13"/>
      <c r="DG8" s="13"/>
      <c r="DI8" s="13"/>
      <c r="DK8" s="13"/>
      <c r="DN8" s="13"/>
      <c r="DO8" s="13"/>
      <c r="DP8" s="13"/>
      <c r="DQ8" s="13"/>
      <c r="DR8" s="13"/>
      <c r="DS8" s="13"/>
      <c r="DT8" s="13"/>
      <c r="DV8" s="13"/>
      <c r="DX8" s="13"/>
      <c r="DZ8" s="13"/>
      <c r="EB8" s="13"/>
      <c r="EC8" s="13"/>
      <c r="ED8" s="13"/>
      <c r="EE8" s="13"/>
      <c r="EF8" s="13"/>
      <c r="EG8" s="13"/>
      <c r="EH8" s="13" t="s">
        <v>10162</v>
      </c>
      <c r="EI8" s="13"/>
      <c r="EJ8" s="13"/>
      <c r="EK8" s="13"/>
      <c r="EL8" s="13"/>
      <c r="EN8" s="13"/>
      <c r="EP8" s="13" t="s">
        <v>10163</v>
      </c>
      <c r="ER8" s="11" t="s">
        <v>10164</v>
      </c>
      <c r="ES8" s="13"/>
      <c r="ET8" s="13"/>
      <c r="EV8" s="13"/>
      <c r="EX8" s="13" t="s">
        <v>10165</v>
      </c>
      <c r="EY8" s="13"/>
      <c r="EZ8" s="13" t="s">
        <v>6059</v>
      </c>
      <c r="FA8" s="13" t="s">
        <v>10166</v>
      </c>
      <c r="FB8" s="13"/>
      <c r="FC8" s="13" t="s">
        <v>5782</v>
      </c>
      <c r="FD8" s="13"/>
      <c r="FF8" s="13"/>
      <c r="FH8" s="13" t="s">
        <v>10167</v>
      </c>
      <c r="FI8" s="11" t="s">
        <v>10168</v>
      </c>
      <c r="FJ8" s="13" t="s">
        <v>10169</v>
      </c>
      <c r="FK8" s="13"/>
      <c r="FL8" s="13"/>
      <c r="FM8" s="13"/>
      <c r="FN8" s="13"/>
      <c r="FO8" s="13"/>
      <c r="FP8" s="13" t="s">
        <v>4044</v>
      </c>
      <c r="FQ8" s="13" t="s">
        <v>10170</v>
      </c>
      <c r="FS8" s="13" t="s">
        <v>10171</v>
      </c>
      <c r="FT8" s="13"/>
      <c r="FU8" s="13"/>
      <c r="FV8" s="13"/>
      <c r="FW8" s="13" t="s">
        <v>623</v>
      </c>
      <c r="FX8" s="13"/>
      <c r="FY8" s="13"/>
      <c r="FZ8" s="13"/>
      <c r="GA8" s="13"/>
      <c r="GB8" s="13"/>
      <c r="GC8" s="13"/>
      <c r="GD8" s="13"/>
      <c r="GF8" s="13" t="s">
        <v>10172</v>
      </c>
      <c r="GH8" s="13"/>
      <c r="GI8" s="13" t="s">
        <v>10173</v>
      </c>
      <c r="GJ8" s="13" t="s">
        <v>10174</v>
      </c>
      <c r="GL8" s="13"/>
      <c r="GN8" s="13"/>
      <c r="GO8" s="13"/>
      <c r="GP8" s="13"/>
      <c r="GQ8" s="13"/>
      <c r="GR8" s="13" t="s">
        <v>10175</v>
      </c>
      <c r="GS8" s="13" t="s">
        <v>10176</v>
      </c>
      <c r="GT8" s="13"/>
      <c r="GU8" s="13"/>
      <c r="GV8" s="13"/>
      <c r="GW8" s="13"/>
      <c r="GX8" s="13" t="s">
        <v>10177</v>
      </c>
      <c r="GZ8" s="13" t="s">
        <v>10178</v>
      </c>
      <c r="HB8" s="13" t="s">
        <v>10179</v>
      </c>
      <c r="HC8" s="13" t="s">
        <v>5759</v>
      </c>
      <c r="HD8" s="13"/>
      <c r="HE8" s="13"/>
      <c r="HF8" s="13"/>
      <c r="HG8" s="13"/>
      <c r="HH8" s="13" t="s">
        <v>10180</v>
      </c>
      <c r="HJ8" s="13"/>
      <c r="HL8" s="13" t="s">
        <v>10181</v>
      </c>
      <c r="HM8" s="13" t="s">
        <v>10180</v>
      </c>
      <c r="HN8" s="13" t="s">
        <v>10182</v>
      </c>
      <c r="HP8" s="13"/>
      <c r="HR8" s="13" t="s">
        <v>10183</v>
      </c>
      <c r="HS8" s="13" t="s">
        <v>10184</v>
      </c>
      <c r="HT8" s="13"/>
      <c r="HU8" s="13"/>
      <c r="HV8" s="13"/>
      <c r="HW8" s="13"/>
      <c r="HX8" s="13" t="s">
        <v>10185</v>
      </c>
      <c r="HZ8" s="13" t="s">
        <v>10186</v>
      </c>
      <c r="IB8" s="13" t="s">
        <v>10187</v>
      </c>
      <c r="IC8" s="13"/>
      <c r="ID8" s="13"/>
      <c r="IE8" s="13"/>
      <c r="IF8" s="13"/>
      <c r="IG8" s="13" t="s">
        <v>10188</v>
      </c>
      <c r="IH8" s="13"/>
      <c r="IJ8" s="13"/>
      <c r="IL8" s="13" t="s">
        <v>10189</v>
      </c>
      <c r="IN8" s="13" t="s">
        <v>10189</v>
      </c>
      <c r="IP8" s="13" t="s">
        <v>10190</v>
      </c>
      <c r="IR8" s="13"/>
      <c r="IT8" s="13" t="n">
        <f aca="false">8273</f>
        <v>8273</v>
      </c>
      <c r="IV8" s="13"/>
      <c r="IX8" s="13"/>
      <c r="IZ8" s="13" t="s">
        <v>10191</v>
      </c>
      <c r="JB8" s="13"/>
      <c r="JC8" s="13"/>
      <c r="JD8" s="13" t="s">
        <v>10192</v>
      </c>
      <c r="JE8" s="13"/>
      <c r="JG8" s="13" t="s">
        <v>10193</v>
      </c>
      <c r="JI8" s="13"/>
      <c r="JK8" s="13" t="s">
        <v>10194</v>
      </c>
      <c r="JM8" s="13" t="s">
        <v>10195</v>
      </c>
      <c r="JO8" s="13"/>
      <c r="JQ8" s="13" t="s">
        <v>10196</v>
      </c>
      <c r="JS8" s="13" t="s">
        <v>7373</v>
      </c>
      <c r="JU8" s="13"/>
      <c r="JW8" s="13" t="s">
        <v>10197</v>
      </c>
      <c r="JY8" s="13"/>
      <c r="KA8" s="13" t="s">
        <v>10198</v>
      </c>
      <c r="KC8" s="13"/>
      <c r="KE8" s="13" t="s">
        <v>4041</v>
      </c>
      <c r="KG8" s="12" t="s">
        <v>10199</v>
      </c>
      <c r="KI8" s="13"/>
      <c r="KK8" s="13"/>
      <c r="KM8" s="13"/>
      <c r="KO8" s="13"/>
      <c r="KQ8" s="13"/>
      <c r="KS8" s="13"/>
      <c r="KT8" s="13" t="s">
        <v>10200</v>
      </c>
      <c r="KU8" s="11" t="s">
        <v>10201</v>
      </c>
      <c r="KV8" s="11" t="s">
        <v>10202</v>
      </c>
      <c r="KW8" s="13"/>
      <c r="KX8" s="13" t="s">
        <v>10198</v>
      </c>
      <c r="KY8" s="13" t="s">
        <v>10203</v>
      </c>
      <c r="KZ8" s="13" t="s">
        <v>10204</v>
      </c>
      <c r="LA8" s="13" t="s">
        <v>5626</v>
      </c>
      <c r="LB8" s="13"/>
      <c r="LC8" s="13"/>
      <c r="LE8" s="13" t="s">
        <v>10205</v>
      </c>
      <c r="LF8" s="13" t="s">
        <v>10206</v>
      </c>
      <c r="LG8" s="11" t="s">
        <v>10207</v>
      </c>
      <c r="LH8" s="13" t="s">
        <v>10208</v>
      </c>
      <c r="LI8" s="13" t="s">
        <v>10209</v>
      </c>
      <c r="LJ8" s="13" t="s">
        <v>6044</v>
      </c>
      <c r="LK8" s="13" t="s">
        <v>79</v>
      </c>
      <c r="LL8" s="13"/>
      <c r="LM8" s="13"/>
      <c r="LN8" s="13"/>
      <c r="LO8" s="13"/>
      <c r="LP8" s="13" t="s">
        <v>709</v>
      </c>
      <c r="LQ8" s="13"/>
      <c r="LR8" s="13" t="s">
        <v>709</v>
      </c>
      <c r="LS8" s="13"/>
      <c r="LT8" s="13"/>
      <c r="LU8" s="13"/>
      <c r="LV8" s="13"/>
      <c r="LW8" s="13"/>
      <c r="LX8" s="13" t="s">
        <v>434</v>
      </c>
      <c r="LY8" s="13"/>
      <c r="LZ8" s="13"/>
      <c r="MA8" s="13"/>
      <c r="MB8" s="13" t="s">
        <v>713</v>
      </c>
      <c r="MC8" s="13"/>
      <c r="MD8" s="13"/>
      <c r="ME8" s="13" t="s">
        <v>1142</v>
      </c>
      <c r="MG8" s="13"/>
      <c r="MI8" s="13"/>
      <c r="MJ8" s="13"/>
      <c r="MK8" s="13"/>
      <c r="ML8" s="13"/>
      <c r="MO8" s="13"/>
      <c r="MQ8" s="13"/>
      <c r="MR8" s="13"/>
      <c r="MS8" s="13"/>
      <c r="MT8" s="13"/>
      <c r="MU8" s="13"/>
      <c r="MV8" s="13" t="s">
        <v>360</v>
      </c>
      <c r="MX8" s="13"/>
      <c r="MY8" s="13"/>
      <c r="MZ8" s="13"/>
      <c r="NA8" s="13"/>
      <c r="NB8" s="13"/>
      <c r="NC8" s="13"/>
      <c r="ND8" s="12" t="s">
        <v>10210</v>
      </c>
      <c r="NE8" s="13" t="s">
        <v>6044</v>
      </c>
      <c r="NF8" s="13"/>
      <c r="NG8" s="13"/>
      <c r="NH8" s="13"/>
      <c r="NI8" s="13"/>
      <c r="NJ8" s="13"/>
      <c r="NK8" s="13"/>
      <c r="NL8" s="13" t="s">
        <v>10211</v>
      </c>
      <c r="NM8" s="13" t="s">
        <v>10212</v>
      </c>
      <c r="NN8" s="13" t="s">
        <v>371</v>
      </c>
      <c r="NP8" s="13"/>
      <c r="NQ8" s="13"/>
      <c r="NR8" s="13"/>
      <c r="NS8" s="13"/>
      <c r="NT8" s="13"/>
      <c r="NU8" s="11" t="s">
        <v>10213</v>
      </c>
      <c r="NV8" s="13"/>
      <c r="NW8" s="13"/>
      <c r="NX8" s="13"/>
      <c r="NY8" s="13"/>
      <c r="NZ8" s="13"/>
      <c r="OA8" s="11" t="s">
        <v>10214</v>
      </c>
      <c r="OB8" s="11" t="s">
        <v>10215</v>
      </c>
    </row>
    <row r="9" customFormat="false" ht="28.35" hidden="false" customHeight="true" outlineLevel="0" collapsed="false">
      <c r="C9" s="28" t="s">
        <v>10216</v>
      </c>
      <c r="E9" s="11" t="s">
        <v>10217</v>
      </c>
      <c r="F9" s="11" t="s">
        <v>10218</v>
      </c>
      <c r="H9" s="11" t="s">
        <v>10218</v>
      </c>
      <c r="J9" s="13" t="s">
        <v>10219</v>
      </c>
      <c r="L9" s="13" t="s">
        <v>10220</v>
      </c>
      <c r="N9" s="13" t="s">
        <v>10221</v>
      </c>
      <c r="Z9" s="13" t="s">
        <v>10222</v>
      </c>
      <c r="AB9" s="13"/>
      <c r="AD9" s="11" t="s">
        <v>10011</v>
      </c>
      <c r="AF9" s="13" t="s">
        <v>10223</v>
      </c>
      <c r="AG9" s="13"/>
      <c r="AH9" s="13"/>
      <c r="AI9" s="13"/>
      <c r="AJ9" s="13"/>
      <c r="AK9" s="13"/>
      <c r="AN9" s="13" t="s">
        <v>940</v>
      </c>
      <c r="AO9" s="13"/>
      <c r="AP9" s="13"/>
      <c r="AQ9" s="13"/>
      <c r="AR9" s="13"/>
      <c r="AS9" s="13" t="s">
        <v>10224</v>
      </c>
      <c r="AT9" s="13" t="s">
        <v>360</v>
      </c>
      <c r="AU9" s="13" t="s">
        <v>10225</v>
      </c>
      <c r="AV9" s="13" t="s">
        <v>599</v>
      </c>
      <c r="AW9" s="13" t="s">
        <v>360</v>
      </c>
      <c r="AX9" s="12" t="s">
        <v>9857</v>
      </c>
      <c r="AY9" s="13" t="s">
        <v>360</v>
      </c>
      <c r="AZ9" s="13" t="s">
        <v>472</v>
      </c>
      <c r="BB9" s="13"/>
      <c r="BD9" s="13"/>
      <c r="BF9" s="13"/>
      <c r="BH9" s="13"/>
      <c r="BJ9" s="13"/>
      <c r="BL9" s="13"/>
      <c r="BN9" s="13"/>
      <c r="BO9" s="13"/>
      <c r="BQ9" s="13"/>
      <c r="BS9" s="13"/>
      <c r="BU9" s="13"/>
      <c r="BW9" s="13"/>
      <c r="BY9" s="13"/>
      <c r="CA9" s="13"/>
      <c r="CC9" s="13"/>
      <c r="CE9" s="13"/>
      <c r="CG9" s="13"/>
      <c r="CI9" s="13"/>
      <c r="CK9" s="13"/>
      <c r="CL9" s="13"/>
      <c r="CM9" s="13"/>
      <c r="CN9" s="13"/>
      <c r="CO9" s="13"/>
      <c r="CP9" s="13"/>
      <c r="CQ9" s="13" t="s">
        <v>10226</v>
      </c>
      <c r="CS9" s="13"/>
      <c r="CU9" s="13"/>
      <c r="CY9" s="13"/>
      <c r="DA9" s="13"/>
      <c r="DC9" s="13"/>
      <c r="DE9" s="13" t="s">
        <v>516</v>
      </c>
      <c r="DG9" s="13"/>
      <c r="DI9" s="13"/>
      <c r="DK9" s="13"/>
      <c r="DN9" s="13"/>
      <c r="DO9" s="11" t="s">
        <v>10227</v>
      </c>
      <c r="DP9" s="13" t="s">
        <v>10228</v>
      </c>
      <c r="DQ9" s="11" t="s">
        <v>10229</v>
      </c>
      <c r="DR9" s="13" t="s">
        <v>10230</v>
      </c>
      <c r="DS9" s="13" t="s">
        <v>10231</v>
      </c>
      <c r="DT9" s="12" t="s">
        <v>1730</v>
      </c>
      <c r="DV9" s="13"/>
      <c r="DX9" s="13"/>
      <c r="DZ9" s="13"/>
      <c r="EB9" s="11" t="s">
        <v>10232</v>
      </c>
      <c r="EC9" s="13"/>
      <c r="ED9" s="13"/>
      <c r="EE9" s="13"/>
      <c r="EF9" s="13"/>
      <c r="EG9" s="13"/>
      <c r="EH9" s="13" t="s">
        <v>10233</v>
      </c>
      <c r="EI9" s="13"/>
      <c r="EJ9" s="13"/>
      <c r="EK9" s="13"/>
      <c r="EL9" s="11" t="s">
        <v>10234</v>
      </c>
      <c r="EN9" s="13" t="s">
        <v>10235</v>
      </c>
      <c r="EP9" s="13"/>
      <c r="ER9" s="11" t="s">
        <v>10236</v>
      </c>
      <c r="ES9" s="13"/>
      <c r="ET9" s="13"/>
      <c r="EV9" s="13" t="s">
        <v>10237</v>
      </c>
      <c r="EX9" s="13"/>
      <c r="EY9" s="13" t="s">
        <v>10238</v>
      </c>
      <c r="EZ9" s="13" t="s">
        <v>10239</v>
      </c>
      <c r="FA9" s="13"/>
      <c r="FB9" s="13"/>
      <c r="FC9" s="13"/>
      <c r="FD9" s="13"/>
      <c r="FF9" s="11" t="s">
        <v>10240</v>
      </c>
      <c r="FH9" s="13" t="s">
        <v>10241</v>
      </c>
      <c r="FI9" s="13"/>
      <c r="FJ9" s="13"/>
      <c r="FK9" s="13" t="s">
        <v>10242</v>
      </c>
      <c r="FL9" s="13"/>
      <c r="FM9" s="13"/>
      <c r="FN9" s="13"/>
      <c r="FO9" s="13"/>
      <c r="FP9" s="13"/>
      <c r="FQ9" s="13"/>
      <c r="FS9" s="13" t="s">
        <v>10243</v>
      </c>
      <c r="FT9" s="13"/>
      <c r="FU9" s="13"/>
      <c r="FV9" s="13"/>
      <c r="FW9" s="13" t="s">
        <v>10244</v>
      </c>
      <c r="FX9" s="13"/>
      <c r="FY9" s="13" t="s">
        <v>10245</v>
      </c>
      <c r="FZ9" s="13"/>
      <c r="GA9" s="13" t="s">
        <v>10246</v>
      </c>
      <c r="GB9" s="11" t="s">
        <v>10247</v>
      </c>
      <c r="GC9" s="13" t="s">
        <v>10248</v>
      </c>
      <c r="GD9" s="13"/>
      <c r="GF9" s="13" t="s">
        <v>10249</v>
      </c>
      <c r="GH9" s="13"/>
      <c r="GI9" s="13"/>
      <c r="GJ9" s="13"/>
      <c r="GL9" s="13"/>
      <c r="GN9" s="13"/>
      <c r="GO9" s="13" t="s">
        <v>10250</v>
      </c>
      <c r="GP9" s="13"/>
      <c r="GQ9" s="13" t="s">
        <v>10251</v>
      </c>
      <c r="GR9" s="13"/>
      <c r="GS9" s="13"/>
      <c r="GT9" s="13" t="s">
        <v>10252</v>
      </c>
      <c r="GU9" s="13"/>
      <c r="GV9" s="13"/>
      <c r="GW9" s="13"/>
      <c r="GX9" s="13"/>
      <c r="GZ9" s="11" t="s">
        <v>10253</v>
      </c>
      <c r="HB9" s="13" t="s">
        <v>10254</v>
      </c>
      <c r="HC9" s="13"/>
      <c r="HD9" s="13"/>
      <c r="HE9" s="13"/>
      <c r="HF9" s="13"/>
      <c r="HG9" s="13" t="s">
        <v>10255</v>
      </c>
      <c r="HH9" s="13" t="s">
        <v>10256</v>
      </c>
      <c r="HJ9" s="13" t="s">
        <v>10257</v>
      </c>
      <c r="HL9" s="13"/>
      <c r="HM9" s="13" t="s">
        <v>10258</v>
      </c>
      <c r="HN9" s="13"/>
      <c r="HP9" s="13"/>
      <c r="HR9" s="13"/>
      <c r="HS9" s="13" t="n">
        <f aca="false">14207</f>
        <v>14207</v>
      </c>
      <c r="HT9" s="13"/>
      <c r="HU9" s="13"/>
      <c r="HV9" s="13"/>
      <c r="HW9" s="13" t="s">
        <v>3888</v>
      </c>
      <c r="HX9" s="13" t="s">
        <v>2390</v>
      </c>
      <c r="HZ9" s="13" t="s">
        <v>10259</v>
      </c>
      <c r="IB9" s="13" t="s">
        <v>10260</v>
      </c>
      <c r="IC9" s="13" t="s">
        <v>1017</v>
      </c>
      <c r="ID9" s="13"/>
      <c r="IE9" s="13"/>
      <c r="IF9" s="13" t="s">
        <v>10261</v>
      </c>
      <c r="IG9" s="13"/>
      <c r="IH9" s="13"/>
      <c r="IJ9" s="13" t="s">
        <v>10262</v>
      </c>
      <c r="IL9" s="13"/>
      <c r="IN9" s="13" t="s">
        <v>10263</v>
      </c>
      <c r="IP9" s="13" t="s">
        <v>10264</v>
      </c>
      <c r="IR9" s="13"/>
      <c r="IT9" s="11" t="s">
        <v>10265</v>
      </c>
      <c r="IV9" s="13"/>
      <c r="IX9" s="13"/>
      <c r="IZ9" s="13"/>
      <c r="JB9" s="13" t="s">
        <v>10266</v>
      </c>
      <c r="JC9" s="13"/>
      <c r="JD9" s="13"/>
      <c r="JE9" s="13" t="s">
        <v>10267</v>
      </c>
      <c r="JG9" s="13"/>
      <c r="JI9" s="13"/>
      <c r="JK9" s="13"/>
      <c r="JM9" s="13"/>
      <c r="JO9" s="13" t="s">
        <v>10268</v>
      </c>
      <c r="JQ9" s="13" t="s">
        <v>10269</v>
      </c>
      <c r="JS9" s="13"/>
      <c r="JU9" s="13"/>
      <c r="JW9" s="13"/>
      <c r="JY9" s="13" t="s">
        <v>10270</v>
      </c>
      <c r="KA9" s="13" t="s">
        <v>10271</v>
      </c>
      <c r="KC9" s="13"/>
      <c r="KE9" s="13"/>
      <c r="KG9" s="13"/>
      <c r="KI9" s="13" t="s">
        <v>10272</v>
      </c>
      <c r="KK9" s="13"/>
      <c r="KM9" s="13"/>
      <c r="KO9" s="13" t="s">
        <v>10273</v>
      </c>
      <c r="KQ9" s="13" t="s">
        <v>10274</v>
      </c>
      <c r="KS9" s="13"/>
      <c r="KT9" s="13"/>
      <c r="KU9" s="13"/>
      <c r="KV9" s="11" t="s">
        <v>10275</v>
      </c>
      <c r="KW9" s="13" t="s">
        <v>10276</v>
      </c>
      <c r="KX9" s="13"/>
      <c r="KY9" s="13" t="s">
        <v>10277</v>
      </c>
      <c r="KZ9" s="13"/>
      <c r="LA9" s="13"/>
      <c r="LB9" s="13"/>
      <c r="LC9" s="13" t="s">
        <v>10278</v>
      </c>
      <c r="LE9" s="13"/>
      <c r="LF9" s="13" t="s">
        <v>417</v>
      </c>
      <c r="LG9" s="13" t="s">
        <v>1550</v>
      </c>
      <c r="LH9" s="13"/>
      <c r="LI9" s="11" t="s">
        <v>10279</v>
      </c>
      <c r="LJ9" s="13" t="s">
        <v>10280</v>
      </c>
      <c r="LK9" s="13" t="s">
        <v>10281</v>
      </c>
      <c r="LL9" s="13"/>
      <c r="LM9" s="13" t="s">
        <v>10282</v>
      </c>
      <c r="LN9" s="13" t="s">
        <v>10283</v>
      </c>
      <c r="LO9" s="13"/>
      <c r="LP9" s="13" t="s">
        <v>709</v>
      </c>
      <c r="LQ9" s="13"/>
      <c r="LR9" s="13"/>
      <c r="LS9" s="13"/>
      <c r="LT9" s="13"/>
      <c r="LU9" s="13"/>
      <c r="LV9" s="13"/>
      <c r="LW9" s="13" t="s">
        <v>10284</v>
      </c>
      <c r="LX9" s="13"/>
      <c r="LY9" s="13"/>
      <c r="LZ9" s="13" t="n">
        <f aca="false">22763</f>
        <v>22763</v>
      </c>
      <c r="MA9" s="13"/>
      <c r="MB9" s="13"/>
      <c r="MC9" s="13"/>
      <c r="MD9" s="13" t="s">
        <v>7604</v>
      </c>
      <c r="ME9" s="13" t="s">
        <v>4165</v>
      </c>
      <c r="MG9" s="13"/>
      <c r="MI9" s="13" t="s">
        <v>10285</v>
      </c>
      <c r="MJ9" s="13" t="s">
        <v>10286</v>
      </c>
      <c r="MK9" s="13"/>
      <c r="ML9" s="13"/>
      <c r="MO9" s="13"/>
      <c r="MQ9" s="13" t="s">
        <v>10287</v>
      </c>
      <c r="MR9" s="13"/>
      <c r="MS9" s="13"/>
      <c r="MT9" s="13"/>
      <c r="MU9" s="13"/>
      <c r="MV9" s="13" t="s">
        <v>360</v>
      </c>
      <c r="MX9" s="13"/>
      <c r="MY9" s="13"/>
      <c r="MZ9" s="13"/>
      <c r="NA9" s="13"/>
      <c r="NB9" s="13"/>
      <c r="NC9" s="13"/>
      <c r="ND9" s="13"/>
      <c r="NE9" s="13" t="s">
        <v>6044</v>
      </c>
      <c r="NF9" s="13" t="s">
        <v>458</v>
      </c>
      <c r="NG9" s="13"/>
      <c r="NH9" s="13"/>
      <c r="NI9" s="13"/>
      <c r="NJ9" s="13"/>
      <c r="NK9" s="13"/>
      <c r="NL9" s="13"/>
      <c r="NM9" s="11" t="s">
        <v>10288</v>
      </c>
      <c r="NN9" s="13" t="s">
        <v>371</v>
      </c>
      <c r="NP9" s="13"/>
      <c r="NQ9" s="13"/>
      <c r="NR9" s="13"/>
      <c r="NS9" s="13"/>
      <c r="NT9" s="13"/>
      <c r="NU9" s="11" t="s">
        <v>10289</v>
      </c>
      <c r="NV9" s="13"/>
      <c r="NW9" s="13"/>
      <c r="NX9" s="13"/>
      <c r="NY9" s="13"/>
      <c r="NZ9" s="13"/>
      <c r="OA9" s="11" t="s">
        <v>10290</v>
      </c>
      <c r="OB9" s="11" t="s">
        <v>10291</v>
      </c>
    </row>
    <row r="10" customFormat="false" ht="28.35" hidden="false" customHeight="true" outlineLevel="0" collapsed="false">
      <c r="C10" s="28" t="s">
        <v>10292</v>
      </c>
      <c r="E10" s="11" t="s">
        <v>10293</v>
      </c>
      <c r="F10" s="13" t="s">
        <v>10294</v>
      </c>
      <c r="H10" s="13" t="s">
        <v>10294</v>
      </c>
      <c r="J10" s="13" t="s">
        <v>10295</v>
      </c>
      <c r="L10" s="13" t="s">
        <v>10296</v>
      </c>
      <c r="N10" s="11" t="s">
        <v>10297</v>
      </c>
      <c r="Z10" s="13" t="s">
        <v>10298</v>
      </c>
      <c r="AB10" s="13" t="s">
        <v>10299</v>
      </c>
      <c r="AD10" s="11" t="s">
        <v>10011</v>
      </c>
      <c r="AF10" s="13" t="s">
        <v>10300</v>
      </c>
      <c r="AG10" s="13" t="s">
        <v>712</v>
      </c>
      <c r="AH10" s="13" t="s">
        <v>10301</v>
      </c>
      <c r="AI10" s="13"/>
      <c r="AJ10" s="13"/>
      <c r="AK10" s="13"/>
      <c r="AN10" s="13"/>
      <c r="AO10" s="13"/>
      <c r="AP10" s="13"/>
      <c r="AQ10" s="13"/>
      <c r="AR10" s="13"/>
      <c r="AS10" s="11" t="s">
        <v>10302</v>
      </c>
      <c r="AT10" s="11" t="s">
        <v>10303</v>
      </c>
      <c r="AU10" s="13" t="s">
        <v>10304</v>
      </c>
      <c r="AV10" s="13" t="s">
        <v>472</v>
      </c>
      <c r="AW10" s="13" t="s">
        <v>360</v>
      </c>
      <c r="AX10" s="12" t="s">
        <v>10090</v>
      </c>
      <c r="AY10" s="13" t="s">
        <v>360</v>
      </c>
      <c r="AZ10" s="13"/>
      <c r="BB10" s="13"/>
      <c r="BD10" s="13" t="s">
        <v>5350</v>
      </c>
      <c r="BF10" s="13"/>
      <c r="BH10" s="13" t="s">
        <v>472</v>
      </c>
      <c r="BJ10" s="13"/>
      <c r="BL10" s="13"/>
      <c r="BN10" s="13" t="s">
        <v>472</v>
      </c>
      <c r="BO10" s="13"/>
      <c r="BQ10" s="13" t="s">
        <v>9902</v>
      </c>
      <c r="BS10" s="13"/>
      <c r="BU10" s="13"/>
      <c r="BW10" s="13" t="s">
        <v>10305</v>
      </c>
      <c r="BY10" s="13" t="s">
        <v>10306</v>
      </c>
      <c r="CA10" s="13"/>
      <c r="CC10" s="13"/>
      <c r="CE10" s="13"/>
      <c r="CG10" s="13"/>
      <c r="CI10" s="13"/>
      <c r="CK10" s="11" t="s">
        <v>10307</v>
      </c>
      <c r="CL10" s="13" t="s">
        <v>10308</v>
      </c>
      <c r="CM10" s="11" t="s">
        <v>10309</v>
      </c>
      <c r="CN10" s="13"/>
      <c r="CO10" s="13"/>
      <c r="CP10" s="13"/>
      <c r="CQ10" s="13"/>
      <c r="CS10" s="13"/>
      <c r="CU10" s="13"/>
      <c r="CY10" s="13"/>
      <c r="DA10" s="13"/>
      <c r="DC10" s="13"/>
      <c r="DE10" s="13"/>
      <c r="DG10" s="13"/>
      <c r="DI10" s="13"/>
      <c r="DK10" s="13"/>
      <c r="DN10" s="13"/>
      <c r="DO10" s="13"/>
      <c r="DP10" s="13"/>
      <c r="DQ10" s="13"/>
      <c r="DR10" s="13"/>
      <c r="DS10" s="13"/>
      <c r="DT10" s="13"/>
      <c r="DV10" s="13"/>
      <c r="DX10" s="13"/>
      <c r="DZ10" s="13"/>
      <c r="EB10" s="13"/>
      <c r="EC10" s="13" t="s">
        <v>1212</v>
      </c>
      <c r="ED10" s="13"/>
      <c r="EE10" s="13"/>
      <c r="EF10" s="13"/>
      <c r="EG10" s="13"/>
      <c r="EH10" s="13" t="s">
        <v>9950</v>
      </c>
      <c r="EI10" s="13"/>
      <c r="EJ10" s="13"/>
      <c r="EK10" s="13"/>
      <c r="EL10" s="13"/>
      <c r="EN10" s="13"/>
      <c r="EP10" s="13" t="s">
        <v>10310</v>
      </c>
      <c r="ER10" s="13"/>
      <c r="ES10" s="13"/>
      <c r="ET10" s="13"/>
      <c r="EV10" s="13" t="s">
        <v>8828</v>
      </c>
      <c r="EX10" s="13"/>
      <c r="EY10" s="13"/>
      <c r="EZ10" s="13"/>
      <c r="FA10" s="13" t="s">
        <v>10311</v>
      </c>
      <c r="FB10" s="13"/>
      <c r="FC10" s="13"/>
      <c r="FD10" s="13"/>
      <c r="FF10" s="13" t="s">
        <v>4685</v>
      </c>
      <c r="FH10" s="13"/>
      <c r="FI10" s="13"/>
      <c r="FJ10" s="13"/>
      <c r="FK10" s="13" t="s">
        <v>10312</v>
      </c>
      <c r="FL10" s="13"/>
      <c r="FM10" s="13"/>
      <c r="FN10" s="13"/>
      <c r="FO10" s="13" t="s">
        <v>10313</v>
      </c>
      <c r="FP10" s="13"/>
      <c r="FQ10" s="13"/>
      <c r="FS10" s="13"/>
      <c r="FT10" s="13"/>
      <c r="FU10" s="13"/>
      <c r="FV10" s="13"/>
      <c r="FW10" s="11" t="s">
        <v>10314</v>
      </c>
      <c r="FX10" s="13"/>
      <c r="FY10" s="13"/>
      <c r="FZ10" s="13"/>
      <c r="GA10" s="13" t="s">
        <v>4178</v>
      </c>
      <c r="GB10" s="13"/>
      <c r="GC10" s="13"/>
      <c r="GD10" s="13"/>
      <c r="GF10" s="13" t="s">
        <v>6921</v>
      </c>
      <c r="GH10" s="13"/>
      <c r="GI10" s="13"/>
      <c r="GJ10" s="13"/>
      <c r="GL10" s="13" t="n">
        <f aca="false">333</f>
        <v>333</v>
      </c>
      <c r="GN10" s="13"/>
      <c r="GO10" s="13"/>
      <c r="GP10" s="13"/>
      <c r="GQ10" s="13" t="s">
        <v>5612</v>
      </c>
      <c r="GR10" s="13"/>
      <c r="GS10" s="13"/>
      <c r="GT10" s="13"/>
      <c r="GU10" s="13" t="s">
        <v>10315</v>
      </c>
      <c r="GV10" s="13"/>
      <c r="GW10" s="13"/>
      <c r="GX10" s="13"/>
      <c r="GZ10" s="13" t="s">
        <v>10316</v>
      </c>
      <c r="HB10" s="13"/>
      <c r="HC10" s="13"/>
      <c r="HD10" s="13"/>
      <c r="HE10" s="13" t="s">
        <v>10317</v>
      </c>
      <c r="HF10" s="13"/>
      <c r="HG10" s="13"/>
      <c r="HH10" s="13"/>
      <c r="HJ10" s="13" t="s">
        <v>10318</v>
      </c>
      <c r="HL10" s="13"/>
      <c r="HM10" s="13"/>
      <c r="HN10" s="13"/>
      <c r="HP10" s="13" t="s">
        <v>10319</v>
      </c>
      <c r="HR10" s="13"/>
      <c r="HS10" s="13"/>
      <c r="HT10" s="13"/>
      <c r="HU10" s="13" t="s">
        <v>10320</v>
      </c>
      <c r="HV10" s="13"/>
      <c r="HW10" s="13"/>
      <c r="HX10" s="13"/>
      <c r="HZ10" s="13" t="s">
        <v>8121</v>
      </c>
      <c r="IB10" s="13"/>
      <c r="IC10" s="13"/>
      <c r="ID10" s="13"/>
      <c r="IE10" s="13" t="s">
        <v>3537</v>
      </c>
      <c r="IF10" s="13"/>
      <c r="IG10" s="13"/>
      <c r="IH10" s="13"/>
      <c r="IJ10" s="13" t="s">
        <v>2115</v>
      </c>
      <c r="IL10" s="13"/>
      <c r="IN10" s="13"/>
      <c r="IP10" s="13"/>
      <c r="IR10" s="13" t="s">
        <v>10321</v>
      </c>
      <c r="IT10" s="13"/>
      <c r="IV10" s="13"/>
      <c r="IX10" s="13"/>
      <c r="IZ10" s="11" t="s">
        <v>10322</v>
      </c>
      <c r="JB10" s="13" t="s">
        <v>10323</v>
      </c>
      <c r="JC10" s="13"/>
      <c r="JD10" s="13" t="s">
        <v>6921</v>
      </c>
      <c r="JE10" s="13" t="s">
        <v>4136</v>
      </c>
      <c r="JG10" s="13" t="s">
        <v>10324</v>
      </c>
      <c r="JI10" s="13" t="s">
        <v>1080</v>
      </c>
      <c r="JK10" s="13" t="s">
        <v>9482</v>
      </c>
      <c r="JM10" s="11" t="s">
        <v>10325</v>
      </c>
      <c r="JO10" s="13" t="s">
        <v>6921</v>
      </c>
      <c r="JQ10" s="13" t="s">
        <v>10326</v>
      </c>
      <c r="JS10" s="13" t="s">
        <v>10327</v>
      </c>
      <c r="JU10" s="13" t="n">
        <f aca="false">480</f>
        <v>480</v>
      </c>
      <c r="JW10" s="13" t="s">
        <v>4178</v>
      </c>
      <c r="JY10" s="11" t="s">
        <v>10328</v>
      </c>
      <c r="KA10" s="13" t="s">
        <v>5536</v>
      </c>
      <c r="KC10" s="13" t="s">
        <v>10329</v>
      </c>
      <c r="KE10" s="13" t="n">
        <f aca="false">333</f>
        <v>333</v>
      </c>
      <c r="KG10" s="11" t="s">
        <v>10330</v>
      </c>
      <c r="KI10" s="13" t="s">
        <v>822</v>
      </c>
      <c r="KK10" s="13" t="s">
        <v>5933</v>
      </c>
      <c r="KM10" s="13" t="s">
        <v>10331</v>
      </c>
      <c r="KO10" s="13" t="s">
        <v>10332</v>
      </c>
      <c r="KQ10" s="11" t="s">
        <v>10333</v>
      </c>
      <c r="KS10" s="13"/>
      <c r="KT10" s="13" t="s">
        <v>10334</v>
      </c>
      <c r="KU10" s="13" t="s">
        <v>10335</v>
      </c>
      <c r="KV10" s="11" t="s">
        <v>10336</v>
      </c>
      <c r="KW10" s="11" t="s">
        <v>10337</v>
      </c>
      <c r="KX10" s="13" t="s">
        <v>634</v>
      </c>
      <c r="KY10" s="13" t="s">
        <v>10326</v>
      </c>
      <c r="KZ10" s="13" t="s">
        <v>10338</v>
      </c>
      <c r="LA10" s="13" t="s">
        <v>10339</v>
      </c>
      <c r="LB10" s="13"/>
      <c r="LC10" s="13"/>
      <c r="LE10" s="13"/>
      <c r="LF10" s="13" t="s">
        <v>879</v>
      </c>
      <c r="LG10" s="13" t="s">
        <v>418</v>
      </c>
      <c r="LH10" s="13"/>
      <c r="LI10" s="13" t="s">
        <v>10340</v>
      </c>
      <c r="LJ10" s="13" t="s">
        <v>434</v>
      </c>
      <c r="LK10" s="13" t="s">
        <v>10341</v>
      </c>
      <c r="LL10" s="13"/>
      <c r="LM10" s="11" t="s">
        <v>10342</v>
      </c>
      <c r="LN10" s="13"/>
      <c r="LO10" s="13"/>
      <c r="LP10" s="13" t="s">
        <v>10343</v>
      </c>
      <c r="LQ10" s="11" t="s">
        <v>10344</v>
      </c>
      <c r="LR10" s="13"/>
      <c r="LS10" s="13" t="s">
        <v>10345</v>
      </c>
      <c r="LT10" s="13"/>
      <c r="LU10" s="13"/>
      <c r="LV10" s="13"/>
      <c r="LW10" s="13" t="s">
        <v>10346</v>
      </c>
      <c r="LX10" s="13" t="s">
        <v>434</v>
      </c>
      <c r="LY10" s="13"/>
      <c r="LZ10" s="13" t="s">
        <v>1990</v>
      </c>
      <c r="MA10" s="13"/>
      <c r="MB10" s="13"/>
      <c r="MC10" s="13" t="s">
        <v>10347</v>
      </c>
      <c r="MD10" s="13" t="s">
        <v>10348</v>
      </c>
      <c r="ME10" s="13" t="s">
        <v>10349</v>
      </c>
      <c r="MG10" s="13" t="s">
        <v>10350</v>
      </c>
      <c r="MI10" s="13" t="s">
        <v>10351</v>
      </c>
      <c r="MJ10" s="13" t="s">
        <v>10352</v>
      </c>
      <c r="MK10" s="13"/>
      <c r="ML10" s="13"/>
      <c r="MO10" s="13" t="s">
        <v>10353</v>
      </c>
      <c r="MQ10" s="13"/>
      <c r="MR10" s="13"/>
      <c r="MS10" s="13"/>
      <c r="MT10" s="13"/>
      <c r="MU10" s="13"/>
      <c r="MV10" s="13" t="s">
        <v>360</v>
      </c>
      <c r="MX10" s="13"/>
      <c r="MY10" s="13"/>
      <c r="MZ10" s="13"/>
      <c r="NA10" s="13"/>
      <c r="NB10" s="13"/>
      <c r="NC10" s="13" t="s">
        <v>370</v>
      </c>
      <c r="ND10" s="13" t="s">
        <v>106</v>
      </c>
      <c r="NE10" s="13" t="s">
        <v>458</v>
      </c>
      <c r="NF10" s="13"/>
      <c r="NG10" s="13"/>
      <c r="NH10" s="13"/>
      <c r="NI10" s="13"/>
      <c r="NJ10" s="13"/>
      <c r="NK10" s="13"/>
      <c r="NL10" s="11" t="s">
        <v>10354</v>
      </c>
      <c r="NM10" s="11" t="s">
        <v>10355</v>
      </c>
      <c r="NN10" s="13" t="s">
        <v>371</v>
      </c>
      <c r="NP10" s="13"/>
      <c r="NQ10" s="13"/>
      <c r="NR10" s="13"/>
      <c r="NS10" s="13"/>
      <c r="NT10" s="13"/>
      <c r="NU10" s="13" t="s">
        <v>7441</v>
      </c>
      <c r="NV10" s="13"/>
      <c r="NW10" s="13"/>
      <c r="NX10" s="13"/>
      <c r="NY10" s="13"/>
      <c r="NZ10" s="11" t="s">
        <v>10356</v>
      </c>
      <c r="OA10" s="13" t="e">
        <f aca="false">·lasse
ROPRIETÉ DU SDNC (DGFIP)-NE PAS</f>
        <v>#N/A</v>
      </c>
      <c r="OB10" s="13" t="s">
        <v>9880</v>
      </c>
    </row>
    <row r="11" customFormat="false" ht="28.35" hidden="false" customHeight="true" outlineLevel="0" collapsed="false">
      <c r="C11" s="28" t="s">
        <v>10357</v>
      </c>
      <c r="E11" s="11" t="s">
        <v>10358</v>
      </c>
      <c r="F11" s="13" t="s">
        <v>10359</v>
      </c>
      <c r="H11" s="13" t="s">
        <v>10359</v>
      </c>
      <c r="J11" s="13" t="s">
        <v>10360</v>
      </c>
      <c r="L11" s="13" t="s">
        <v>10361</v>
      </c>
      <c r="N11" s="13" t="s">
        <v>10362</v>
      </c>
      <c r="Z11" s="13" t="s">
        <v>10363</v>
      </c>
      <c r="AB11" s="13" t="s">
        <v>10364</v>
      </c>
      <c r="AD11" s="11" t="s">
        <v>10365</v>
      </c>
      <c r="AF11" s="13" t="s">
        <v>10366</v>
      </c>
      <c r="AG11" s="13" t="s">
        <v>1994</v>
      </c>
      <c r="AH11" s="13" t="s">
        <v>10367</v>
      </c>
      <c r="AI11" s="13"/>
      <c r="AJ11" s="13"/>
      <c r="AK11" s="13"/>
      <c r="AN11" s="13"/>
      <c r="AO11" s="13"/>
      <c r="AP11" s="13"/>
      <c r="AQ11" s="13"/>
      <c r="AR11" s="13"/>
      <c r="AS11" s="13" t="s">
        <v>10368</v>
      </c>
      <c r="AT11" s="13" t="s">
        <v>360</v>
      </c>
      <c r="AU11" s="13" t="s">
        <v>10369</v>
      </c>
      <c r="AV11" s="13" t="s">
        <v>472</v>
      </c>
      <c r="AW11" s="13" t="s">
        <v>360</v>
      </c>
      <c r="AX11" s="12" t="s">
        <v>9857</v>
      </c>
      <c r="AY11" s="13" t="s">
        <v>360</v>
      </c>
      <c r="AZ11" s="13"/>
      <c r="BB11" s="13"/>
      <c r="BD11" s="13"/>
      <c r="BF11" s="13" t="s">
        <v>472</v>
      </c>
      <c r="BH11" s="13"/>
      <c r="BJ11" s="13" t="s">
        <v>550</v>
      </c>
      <c r="BL11" s="13"/>
      <c r="BN11" s="13"/>
      <c r="BO11" s="13" t="s">
        <v>897</v>
      </c>
      <c r="BQ11" s="13"/>
      <c r="BS11" s="13"/>
      <c r="BU11" s="13"/>
      <c r="BW11" s="13" t="s">
        <v>1891</v>
      </c>
      <c r="BY11" s="11" t="s">
        <v>10370</v>
      </c>
      <c r="CA11" s="13"/>
      <c r="CC11" s="12" t="s">
        <v>1730</v>
      </c>
      <c r="CE11" s="13"/>
      <c r="CG11" s="11" t="s">
        <v>10371</v>
      </c>
      <c r="CI11" s="13"/>
      <c r="CK11" s="11" t="s">
        <v>10372</v>
      </c>
      <c r="CL11" s="13" t="s">
        <v>10373</v>
      </c>
      <c r="CM11" s="11" t="s">
        <v>10374</v>
      </c>
      <c r="CN11" s="13"/>
      <c r="CO11" s="13"/>
      <c r="CP11" s="13"/>
      <c r="CQ11" s="12" t="s">
        <v>10375</v>
      </c>
      <c r="CS11" s="13"/>
      <c r="CU11" s="13"/>
      <c r="CY11" s="13"/>
      <c r="DA11" s="13"/>
      <c r="DC11" s="13"/>
      <c r="DE11" s="13"/>
      <c r="DG11" s="13"/>
      <c r="DI11" s="13"/>
      <c r="DK11" s="13"/>
      <c r="DN11" s="11" t="s">
        <v>10376</v>
      </c>
      <c r="DO11" s="13" t="s">
        <v>10377</v>
      </c>
      <c r="DP11" s="11" t="s">
        <v>10374</v>
      </c>
      <c r="DQ11" s="13"/>
      <c r="DR11" s="13"/>
      <c r="DS11" s="13"/>
      <c r="DT11" s="13"/>
      <c r="DV11" s="13"/>
      <c r="DX11" s="13"/>
      <c r="DZ11" s="13"/>
      <c r="EB11" s="13"/>
      <c r="EC11" s="13" t="s">
        <v>6885</v>
      </c>
      <c r="ED11" s="13"/>
      <c r="EE11" s="13"/>
      <c r="EF11" s="13" t="s">
        <v>472</v>
      </c>
      <c r="EG11" s="11" t="s">
        <v>10378</v>
      </c>
      <c r="EH11" s="13" t="s">
        <v>10379</v>
      </c>
      <c r="EI11" s="11" t="s">
        <v>10380</v>
      </c>
      <c r="EJ11" s="13"/>
      <c r="EK11" s="13"/>
      <c r="EL11" s="13"/>
      <c r="EN11" s="13"/>
      <c r="EP11" s="13" t="s">
        <v>3163</v>
      </c>
      <c r="ER11" s="13" t="s">
        <v>10381</v>
      </c>
      <c r="ES11" s="13" t="s">
        <v>10382</v>
      </c>
      <c r="ET11" s="13"/>
      <c r="EV11" s="13" t="s">
        <v>10383</v>
      </c>
      <c r="EX11" s="13" t="s">
        <v>3911</v>
      </c>
      <c r="EY11" s="13" t="s">
        <v>10384</v>
      </c>
      <c r="EZ11" s="13"/>
      <c r="FA11" s="13"/>
      <c r="FB11" s="13"/>
      <c r="FC11" s="12" t="s">
        <v>10385</v>
      </c>
      <c r="FD11" s="13"/>
      <c r="FF11" s="13" t="s">
        <v>568</v>
      </c>
      <c r="FH11" s="13" t="s">
        <v>1412</v>
      </c>
      <c r="FI11" s="13"/>
      <c r="FJ11" s="13"/>
      <c r="FK11" s="13" t="s">
        <v>10386</v>
      </c>
      <c r="FL11" s="13"/>
      <c r="FM11" s="13" t="s">
        <v>10387</v>
      </c>
      <c r="FN11" s="13"/>
      <c r="FO11" s="13"/>
      <c r="FP11" s="13" t="s">
        <v>1990</v>
      </c>
      <c r="FQ11" s="13"/>
      <c r="FS11" s="13"/>
      <c r="FT11" s="13"/>
      <c r="FU11" s="13"/>
      <c r="FV11" s="13"/>
      <c r="FW11" s="11" t="s">
        <v>10388</v>
      </c>
      <c r="FX11" s="13" t="s">
        <v>1872</v>
      </c>
      <c r="FY11" s="13"/>
      <c r="FZ11" s="13"/>
      <c r="GA11" s="13" t="s">
        <v>10389</v>
      </c>
      <c r="GB11" s="13"/>
      <c r="GC11" s="13"/>
      <c r="GD11" s="13"/>
      <c r="GF11" s="13" t="s">
        <v>10390</v>
      </c>
      <c r="GH11" s="13" t="s">
        <v>10391</v>
      </c>
      <c r="GI11" s="13" t="s">
        <v>2798</v>
      </c>
      <c r="GJ11" s="13"/>
      <c r="GL11" s="13" t="s">
        <v>4115</v>
      </c>
      <c r="GN11" s="13" t="s">
        <v>10392</v>
      </c>
      <c r="GO11" s="13"/>
      <c r="GP11" s="13"/>
      <c r="GQ11" s="13" t="s">
        <v>9957</v>
      </c>
      <c r="GR11" s="13"/>
      <c r="GS11" s="13"/>
      <c r="GT11" s="13"/>
      <c r="GU11" s="13" t="s">
        <v>545</v>
      </c>
      <c r="GV11" s="13"/>
      <c r="GW11" s="13"/>
      <c r="GX11" s="13"/>
      <c r="GZ11" s="13" t="s">
        <v>79</v>
      </c>
      <c r="HB11" s="13" t="s">
        <v>10393</v>
      </c>
      <c r="HC11" s="13"/>
      <c r="HD11" s="13"/>
      <c r="HE11" s="13"/>
      <c r="HF11" s="13" t="s">
        <v>5165</v>
      </c>
      <c r="HG11" s="13"/>
      <c r="HH11" s="13"/>
      <c r="HJ11" s="13" t="s">
        <v>10394</v>
      </c>
      <c r="HL11" s="13" t="s">
        <v>10390</v>
      </c>
      <c r="HM11" s="13"/>
      <c r="HN11" s="13"/>
      <c r="HP11" s="13"/>
      <c r="HR11" s="13" t="s">
        <v>2728</v>
      </c>
      <c r="HS11" s="13"/>
      <c r="HT11" s="13"/>
      <c r="HU11" s="13"/>
      <c r="HV11" s="13" t="s">
        <v>545</v>
      </c>
      <c r="HW11" s="13"/>
      <c r="HX11" s="13"/>
      <c r="HZ11" s="13"/>
      <c r="IB11" s="13" t="s">
        <v>5742</v>
      </c>
      <c r="IC11" s="13"/>
      <c r="ID11" s="13"/>
      <c r="IE11" s="13"/>
      <c r="IF11" s="11" t="s">
        <v>10395</v>
      </c>
      <c r="IG11" s="13"/>
      <c r="IH11" s="13"/>
      <c r="IJ11" s="13" t="s">
        <v>5763</v>
      </c>
      <c r="IL11" s="13" t="s">
        <v>10396</v>
      </c>
      <c r="IN11" s="13" t="s">
        <v>10397</v>
      </c>
      <c r="IP11" s="13" t="s">
        <v>10398</v>
      </c>
      <c r="IR11" s="13"/>
      <c r="IT11" s="13" t="s">
        <v>10399</v>
      </c>
      <c r="IV11" s="13" t="s">
        <v>10400</v>
      </c>
      <c r="IX11" s="13"/>
      <c r="IZ11" s="13" t="s">
        <v>10401</v>
      </c>
      <c r="JB11" s="13" t="s">
        <v>5713</v>
      </c>
      <c r="JC11" s="13"/>
      <c r="JD11" s="13" t="s">
        <v>10402</v>
      </c>
      <c r="JE11" s="13" t="s">
        <v>4537</v>
      </c>
      <c r="JG11" s="13" t="s">
        <v>10403</v>
      </c>
      <c r="JI11" s="13" t="s">
        <v>6322</v>
      </c>
      <c r="JK11" s="13" t="s">
        <v>10404</v>
      </c>
      <c r="JM11" s="13" t="s">
        <v>1284</v>
      </c>
      <c r="JO11" s="13"/>
      <c r="JQ11" s="13" t="s">
        <v>10405</v>
      </c>
      <c r="JS11" s="13"/>
      <c r="JU11" s="13" t="s">
        <v>2798</v>
      </c>
      <c r="JW11" s="13"/>
      <c r="JY11" s="13"/>
      <c r="KA11" s="13"/>
      <c r="KC11" s="13" t="s">
        <v>1777</v>
      </c>
      <c r="KE11" s="13"/>
      <c r="KG11" s="13" t="s">
        <v>8410</v>
      </c>
      <c r="KI11" s="13"/>
      <c r="KK11" s="13" t="s">
        <v>10406</v>
      </c>
      <c r="KM11" s="13" t="s">
        <v>10407</v>
      </c>
      <c r="KO11" s="13" t="s">
        <v>858</v>
      </c>
      <c r="KQ11" s="13" t="s">
        <v>6931</v>
      </c>
      <c r="KS11" s="13"/>
      <c r="KT11" s="13"/>
      <c r="KU11" s="13"/>
      <c r="KV11" s="11" t="s">
        <v>10408</v>
      </c>
      <c r="KW11" s="13" t="s">
        <v>10409</v>
      </c>
      <c r="KX11" s="13" t="s">
        <v>1210</v>
      </c>
      <c r="KY11" s="13" t="s">
        <v>3444</v>
      </c>
      <c r="KZ11" s="11" t="s">
        <v>10410</v>
      </c>
      <c r="LA11" s="13"/>
      <c r="LB11" s="13"/>
      <c r="LC11" s="13"/>
      <c r="LE11" s="11" t="s">
        <v>10411</v>
      </c>
      <c r="LF11" s="13" t="s">
        <v>503</v>
      </c>
      <c r="LG11" s="13"/>
      <c r="LH11" s="13"/>
      <c r="LI11" s="13" t="s">
        <v>10412</v>
      </c>
      <c r="LJ11" s="11" t="s">
        <v>10413</v>
      </c>
      <c r="LK11" s="11" t="s">
        <v>10414</v>
      </c>
      <c r="LL11" s="13"/>
      <c r="LM11" s="13" t="s">
        <v>1872</v>
      </c>
      <c r="LN11" s="13" t="s">
        <v>3565</v>
      </c>
      <c r="LO11" s="13"/>
      <c r="LP11" s="13" t="s">
        <v>710</v>
      </c>
      <c r="LQ11" s="13"/>
      <c r="LR11" s="13"/>
      <c r="LS11" s="13"/>
      <c r="LT11" s="13"/>
      <c r="LU11" s="13"/>
      <c r="LV11" s="13"/>
      <c r="LW11" s="11" t="s">
        <v>10415</v>
      </c>
      <c r="LX11" s="13" t="s">
        <v>546</v>
      </c>
      <c r="LY11" s="13"/>
      <c r="LZ11" s="13"/>
      <c r="MA11" s="13" t="s">
        <v>1799</v>
      </c>
      <c r="MB11" s="13"/>
      <c r="MC11" s="13" t="s">
        <v>10416</v>
      </c>
      <c r="MD11" s="13" t="s">
        <v>1102</v>
      </c>
      <c r="ME11" s="11" t="s">
        <v>10417</v>
      </c>
      <c r="MG11" s="13" t="s">
        <v>10397</v>
      </c>
      <c r="MI11" s="13" t="s">
        <v>958</v>
      </c>
      <c r="MJ11" s="13"/>
      <c r="MK11" s="13"/>
      <c r="ML11" s="13"/>
      <c r="MO11" s="13" t="s">
        <v>10418</v>
      </c>
      <c r="MQ11" s="13" t="s">
        <v>10419</v>
      </c>
      <c r="MR11" s="13"/>
      <c r="MS11" s="13"/>
      <c r="MT11" s="13"/>
      <c r="MU11" s="13"/>
      <c r="MV11" s="13" t="s">
        <v>360</v>
      </c>
      <c r="MX11" s="13"/>
      <c r="MY11" s="13"/>
      <c r="MZ11" s="13"/>
      <c r="NA11" s="13"/>
      <c r="NB11" s="13"/>
      <c r="NC11" s="13"/>
      <c r="ND11" s="13"/>
      <c r="NE11" s="13"/>
      <c r="NF11" s="13"/>
      <c r="NG11" s="13"/>
      <c r="NH11" s="13"/>
      <c r="NI11" s="13"/>
      <c r="NJ11" s="13"/>
      <c r="NK11" s="13"/>
      <c r="NL11" s="13" t="s">
        <v>10070</v>
      </c>
      <c r="NM11" s="11" t="s">
        <v>10420</v>
      </c>
      <c r="NN11" s="13" t="s">
        <v>10421</v>
      </c>
      <c r="NP11" s="13" t="s">
        <v>10422</v>
      </c>
      <c r="NQ11" s="11" t="s">
        <v>10423</v>
      </c>
      <c r="NR11" s="13" t="s">
        <v>10424</v>
      </c>
      <c r="NS11" s="13" t="s">
        <v>4601</v>
      </c>
      <c r="NT11" s="13"/>
      <c r="NU11" s="11" t="s">
        <v>10425</v>
      </c>
      <c r="NV11" s="13"/>
      <c r="NW11" s="13"/>
      <c r="NX11" s="13"/>
      <c r="NY11" s="13" t="s">
        <v>2006</v>
      </c>
      <c r="NZ11" s="13"/>
      <c r="OA11" s="11" t="s">
        <v>10426</v>
      </c>
      <c r="OB11" s="11" t="s">
        <v>10427</v>
      </c>
    </row>
    <row r="12" customFormat="false" ht="28.35" hidden="false" customHeight="true" outlineLevel="0" collapsed="false">
      <c r="C12" s="28" t="s">
        <v>10428</v>
      </c>
      <c r="E12" s="11" t="s">
        <v>10429</v>
      </c>
      <c r="F12" s="13" t="s">
        <v>10430</v>
      </c>
      <c r="H12" s="13" t="s">
        <v>10431</v>
      </c>
      <c r="J12" s="13" t="s">
        <v>10432</v>
      </c>
      <c r="L12" s="13" t="s">
        <v>10433</v>
      </c>
      <c r="N12" s="13" t="s">
        <v>10434</v>
      </c>
      <c r="Z12" s="13" t="s">
        <v>10435</v>
      </c>
      <c r="AB12" s="13" t="s">
        <v>10364</v>
      </c>
      <c r="AD12" s="11" t="s">
        <v>10436</v>
      </c>
      <c r="AF12" s="13"/>
      <c r="AG12" s="13"/>
      <c r="AH12" s="13"/>
      <c r="AI12" s="13"/>
      <c r="AJ12" s="13"/>
      <c r="AK12" s="13"/>
      <c r="AN12" s="13"/>
      <c r="AO12" s="13"/>
      <c r="AP12" s="13"/>
      <c r="AQ12" s="13"/>
      <c r="AR12" s="13"/>
      <c r="AS12" s="11" t="s">
        <v>3713</v>
      </c>
      <c r="AT12" s="13" t="s">
        <v>360</v>
      </c>
      <c r="AU12" s="13"/>
      <c r="AV12" s="13"/>
      <c r="AW12" s="13" t="s">
        <v>360</v>
      </c>
      <c r="AX12" s="12" t="s">
        <v>9857</v>
      </c>
      <c r="AY12" s="13" t="s">
        <v>360</v>
      </c>
      <c r="AZ12" s="13" t="s">
        <v>472</v>
      </c>
      <c r="BB12" s="13" t="s">
        <v>472</v>
      </c>
      <c r="BD12" s="13"/>
      <c r="BF12" s="13"/>
      <c r="BH12" s="13"/>
      <c r="BJ12" s="13" t="s">
        <v>79</v>
      </c>
      <c r="BL12" s="13"/>
      <c r="BN12" s="13"/>
      <c r="BO12" s="13"/>
      <c r="BQ12" s="13" t="s">
        <v>65</v>
      </c>
      <c r="BS12" s="13"/>
      <c r="BU12" s="13"/>
      <c r="BW12" s="13" t="s">
        <v>1162</v>
      </c>
      <c r="BY12" s="11" t="s">
        <v>10437</v>
      </c>
      <c r="CA12" s="13"/>
      <c r="CC12" s="13"/>
      <c r="CE12" s="13"/>
      <c r="CG12" s="13"/>
      <c r="CI12" s="13"/>
      <c r="CK12" s="11" t="s">
        <v>10438</v>
      </c>
      <c r="CL12" s="13" t="s">
        <v>10439</v>
      </c>
      <c r="CM12" s="11" t="s">
        <v>10440</v>
      </c>
      <c r="CN12" s="13"/>
      <c r="CO12" s="13"/>
      <c r="CP12" s="13"/>
      <c r="CQ12" s="12" t="s">
        <v>1730</v>
      </c>
      <c r="CS12" s="13"/>
      <c r="CU12" s="13"/>
      <c r="CY12" s="13"/>
      <c r="DA12" s="13"/>
      <c r="DC12" s="13" t="s">
        <v>798</v>
      </c>
      <c r="DE12" s="13"/>
      <c r="DG12" s="13"/>
      <c r="DI12" s="13" t="s">
        <v>10441</v>
      </c>
      <c r="DK12" s="13"/>
      <c r="DN12" s="11" t="s">
        <v>10442</v>
      </c>
      <c r="DO12" s="11" t="s">
        <v>10443</v>
      </c>
      <c r="DP12" s="11" t="s">
        <v>10444</v>
      </c>
      <c r="DQ12" s="13"/>
      <c r="DR12" s="13"/>
      <c r="DS12" s="13"/>
      <c r="DT12" s="12" t="s">
        <v>5140</v>
      </c>
      <c r="DV12" s="13"/>
      <c r="DX12" s="13" t="s">
        <v>10445</v>
      </c>
      <c r="DZ12" s="13" t="s">
        <v>10446</v>
      </c>
      <c r="EB12" s="11" t="s">
        <v>10447</v>
      </c>
      <c r="EC12" s="13" t="s">
        <v>10448</v>
      </c>
      <c r="ED12" s="13"/>
      <c r="EE12" s="13"/>
      <c r="EF12" s="13" t="s">
        <v>472</v>
      </c>
      <c r="EG12" s="13" t="s">
        <v>10449</v>
      </c>
      <c r="EH12" s="13" t="s">
        <v>10450</v>
      </c>
      <c r="EI12" s="11" t="s">
        <v>10440</v>
      </c>
      <c r="EJ12" s="13"/>
      <c r="EK12" s="13"/>
      <c r="EL12" s="13"/>
      <c r="EN12" s="13"/>
      <c r="EP12" s="13" t="s">
        <v>10451</v>
      </c>
      <c r="ER12" s="13"/>
      <c r="ES12" s="13" t="s">
        <v>10452</v>
      </c>
      <c r="ET12" s="13"/>
      <c r="EV12" s="13" t="s">
        <v>10453</v>
      </c>
      <c r="EX12" s="13"/>
      <c r="EY12" s="13" t="s">
        <v>10454</v>
      </c>
      <c r="EZ12" s="13"/>
      <c r="FA12" s="13"/>
      <c r="FB12" s="13"/>
      <c r="FC12" s="13"/>
      <c r="FD12" s="13"/>
      <c r="FF12" s="13" t="s">
        <v>10455</v>
      </c>
      <c r="FH12" s="13"/>
      <c r="FI12" s="13" t="s">
        <v>2798</v>
      </c>
      <c r="FJ12" s="13"/>
      <c r="FK12" s="13" t="s">
        <v>919</v>
      </c>
      <c r="FL12" s="13"/>
      <c r="FM12" s="13" t="s">
        <v>10456</v>
      </c>
      <c r="FN12" s="13"/>
      <c r="FO12" s="13" t="s">
        <v>8781</v>
      </c>
      <c r="FP12" s="13"/>
      <c r="FQ12" s="13"/>
      <c r="FS12" s="13"/>
      <c r="FT12" s="13"/>
      <c r="FU12" s="13"/>
      <c r="FV12" s="13"/>
      <c r="FW12" s="13" t="s">
        <v>623</v>
      </c>
      <c r="FX12" s="13"/>
      <c r="FY12" s="13"/>
      <c r="FZ12" s="13"/>
      <c r="GA12" s="13" t="s">
        <v>10457</v>
      </c>
      <c r="GB12" s="13"/>
      <c r="GC12" s="13"/>
      <c r="GD12" s="13"/>
      <c r="GF12" s="13" t="s">
        <v>4991</v>
      </c>
      <c r="GH12" s="13"/>
      <c r="GI12" s="13"/>
      <c r="GJ12" s="13"/>
      <c r="GL12" s="13" t="s">
        <v>2719</v>
      </c>
      <c r="GN12" s="13"/>
      <c r="GO12" s="13" t="s">
        <v>10458</v>
      </c>
      <c r="GP12" s="13"/>
      <c r="GQ12" s="13" t="s">
        <v>7694</v>
      </c>
      <c r="GR12" s="13"/>
      <c r="GS12" s="13" t="s">
        <v>7384</v>
      </c>
      <c r="GT12" s="13"/>
      <c r="GU12" s="13" t="s">
        <v>10459</v>
      </c>
      <c r="GV12" s="13"/>
      <c r="GW12" s="13"/>
      <c r="GX12" s="13"/>
      <c r="GZ12" s="13" t="s">
        <v>79</v>
      </c>
      <c r="HB12" s="13"/>
      <c r="HC12" s="13" t="s">
        <v>832</v>
      </c>
      <c r="HD12" s="13"/>
      <c r="HE12" s="13"/>
      <c r="HF12" s="13"/>
      <c r="HG12" s="13"/>
      <c r="HH12" s="13"/>
      <c r="HJ12" s="13"/>
      <c r="HL12" s="13"/>
      <c r="HM12" s="13" t="s">
        <v>2798</v>
      </c>
      <c r="HN12" s="13"/>
      <c r="HP12" s="13" t="s">
        <v>2798</v>
      </c>
      <c r="HR12" s="13"/>
      <c r="HS12" s="13"/>
      <c r="HT12" s="13"/>
      <c r="HU12" s="13"/>
      <c r="HV12" s="13"/>
      <c r="HW12" s="13" t="s">
        <v>10460</v>
      </c>
      <c r="HX12" s="13"/>
      <c r="HZ12" s="13"/>
      <c r="IB12" s="13"/>
      <c r="IC12" s="13" t="s">
        <v>2731</v>
      </c>
      <c r="ID12" s="13"/>
      <c r="IE12" s="13"/>
      <c r="IF12" s="13"/>
      <c r="IG12" s="13" t="s">
        <v>8182</v>
      </c>
      <c r="IH12" s="13"/>
      <c r="IJ12" s="13" t="s">
        <v>10461</v>
      </c>
      <c r="IL12" s="13" t="s">
        <v>10462</v>
      </c>
      <c r="IN12" s="13" t="s">
        <v>2445</v>
      </c>
      <c r="IP12" s="13" t="s">
        <v>10463</v>
      </c>
      <c r="IR12" s="13" t="s">
        <v>4365</v>
      </c>
      <c r="IT12" s="13" t="s">
        <v>1449</v>
      </c>
      <c r="IV12" s="13" t="s">
        <v>5418</v>
      </c>
      <c r="IX12" s="13" t="s">
        <v>10464</v>
      </c>
      <c r="IZ12" s="13" t="s">
        <v>7694</v>
      </c>
      <c r="JB12" s="13" t="s">
        <v>6426</v>
      </c>
      <c r="JC12" s="13"/>
      <c r="JD12" s="13" t="s">
        <v>10416</v>
      </c>
      <c r="JE12" s="13" t="s">
        <v>10465</v>
      </c>
      <c r="JG12" s="13" t="s">
        <v>2798</v>
      </c>
      <c r="JI12" s="13" t="s">
        <v>10466</v>
      </c>
      <c r="JK12" s="13"/>
      <c r="JM12" s="11" t="s">
        <v>10467</v>
      </c>
      <c r="JO12" s="13"/>
      <c r="JQ12" s="13" t="s">
        <v>2952</v>
      </c>
      <c r="JS12" s="13"/>
      <c r="JU12" s="13" t="s">
        <v>984</v>
      </c>
      <c r="JW12" s="13"/>
      <c r="JY12" s="13" t="s">
        <v>1411</v>
      </c>
      <c r="KA12" s="13"/>
      <c r="KC12" s="13" t="s">
        <v>10468</v>
      </c>
      <c r="KE12" s="13"/>
      <c r="KG12" s="13" t="s">
        <v>1411</v>
      </c>
      <c r="KI12" s="13"/>
      <c r="KK12" s="13" t="s">
        <v>10469</v>
      </c>
      <c r="KM12" s="13" t="s">
        <v>10470</v>
      </c>
      <c r="KO12" s="13"/>
      <c r="KQ12" s="13"/>
      <c r="KS12" s="13"/>
      <c r="KT12" s="13" t="s">
        <v>10471</v>
      </c>
      <c r="KU12" s="13" t="s">
        <v>10472</v>
      </c>
      <c r="KV12" s="11" t="s">
        <v>10473</v>
      </c>
      <c r="KW12" s="13" t="s">
        <v>798</v>
      </c>
      <c r="KX12" s="13"/>
      <c r="KY12" s="13"/>
      <c r="KZ12" s="13"/>
      <c r="LA12" s="13"/>
      <c r="LB12" s="13"/>
      <c r="LC12" s="13"/>
      <c r="LE12" s="13" t="s">
        <v>10474</v>
      </c>
      <c r="LF12" s="13" t="s">
        <v>704</v>
      </c>
      <c r="LG12" s="13" t="s">
        <v>10475</v>
      </c>
      <c r="LH12" s="13"/>
      <c r="LI12" s="11" t="s">
        <v>10476</v>
      </c>
      <c r="LJ12" s="13" t="s">
        <v>6044</v>
      </c>
      <c r="LK12" s="11" t="s">
        <v>10477</v>
      </c>
      <c r="LL12" s="11" t="s">
        <v>10478</v>
      </c>
      <c r="LM12" s="13" t="e">
        <f aca="false">2 $69</f>
        <v>#VALUE!</v>
      </c>
      <c r="LN12" s="13"/>
      <c r="LO12" s="13" t="s">
        <v>7783</v>
      </c>
      <c r="LP12" s="13" t="s">
        <v>710</v>
      </c>
      <c r="LQ12" s="13"/>
      <c r="LR12" s="13"/>
      <c r="LS12" s="13"/>
      <c r="LT12" s="13"/>
      <c r="LU12" s="13"/>
      <c r="LV12" s="13"/>
      <c r="LW12" s="13"/>
      <c r="LX12" s="11" t="s">
        <v>10479</v>
      </c>
      <c r="LY12" s="13" t="s">
        <v>10480</v>
      </c>
      <c r="LZ12" s="13"/>
      <c r="MA12" s="13" t="s">
        <v>8410</v>
      </c>
      <c r="MB12" s="13"/>
      <c r="MC12" s="13" t="s">
        <v>10481</v>
      </c>
      <c r="MD12" s="13" t="s">
        <v>10481</v>
      </c>
      <c r="ME12" s="13" t="s">
        <v>10481</v>
      </c>
      <c r="MG12" s="13" t="s">
        <v>10397</v>
      </c>
      <c r="MI12" s="13" t="s">
        <v>5149</v>
      </c>
      <c r="MJ12" s="13"/>
      <c r="MK12" s="13"/>
      <c r="ML12" s="13"/>
      <c r="MO12" s="13" t="s">
        <v>10482</v>
      </c>
      <c r="MQ12" s="13" t="s">
        <v>10483</v>
      </c>
      <c r="MR12" s="13"/>
      <c r="MS12" s="13"/>
      <c r="MT12" s="13"/>
      <c r="MU12" s="13"/>
      <c r="MV12" s="13" t="s">
        <v>10484</v>
      </c>
      <c r="MX12" s="13" t="s">
        <v>4039</v>
      </c>
      <c r="MY12" s="11" t="s">
        <v>10485</v>
      </c>
      <c r="MZ12" s="13" t="s">
        <v>10486</v>
      </c>
      <c r="NA12" s="13" t="s">
        <v>10487</v>
      </c>
      <c r="NB12" s="12" t="s">
        <v>5140</v>
      </c>
      <c r="NC12" s="12" t="s">
        <v>1730</v>
      </c>
      <c r="ND12" s="13" t="s">
        <v>106</v>
      </c>
      <c r="NE12" s="13"/>
      <c r="NF12" s="13"/>
      <c r="NG12" s="13" t="s">
        <v>409</v>
      </c>
      <c r="NH12" s="13"/>
      <c r="NI12" s="13" t="s">
        <v>472</v>
      </c>
      <c r="NJ12" s="13"/>
      <c r="NK12" s="13"/>
      <c r="NL12" s="11" t="s">
        <v>10488</v>
      </c>
      <c r="NM12" s="13" t="s">
        <v>10489</v>
      </c>
      <c r="NN12" s="13" t="s">
        <v>371</v>
      </c>
      <c r="NP12" s="13"/>
      <c r="NQ12" s="13"/>
      <c r="NR12" s="13"/>
      <c r="NS12" s="13"/>
      <c r="NT12" s="13"/>
      <c r="NU12" s="11" t="s">
        <v>10490</v>
      </c>
      <c r="NV12" s="13"/>
      <c r="NW12" s="13"/>
      <c r="NX12" s="13"/>
      <c r="NY12" s="13"/>
      <c r="NZ12" s="13" t="s">
        <v>550</v>
      </c>
      <c r="OA12" s="11" t="s">
        <v>10426</v>
      </c>
      <c r="OB12" s="11" t="s">
        <v>10491</v>
      </c>
    </row>
    <row r="13" customFormat="false" ht="28.35" hidden="false" customHeight="true" outlineLevel="0" collapsed="false">
      <c r="C13" s="28" t="s">
        <v>10492</v>
      </c>
      <c r="E13" s="11" t="s">
        <v>10493</v>
      </c>
      <c r="F13" s="11" t="s">
        <v>10494</v>
      </c>
      <c r="H13" s="11" t="s">
        <v>10495</v>
      </c>
      <c r="J13" s="11" t="s">
        <v>10496</v>
      </c>
      <c r="L13" s="11" t="s">
        <v>10497</v>
      </c>
      <c r="N13" s="11" t="s">
        <v>10498</v>
      </c>
      <c r="Z13" s="13" t="s">
        <v>10499</v>
      </c>
      <c r="AB13" s="13"/>
      <c r="AD13" s="11" t="s">
        <v>10500</v>
      </c>
      <c r="AF13" s="13"/>
      <c r="AG13" s="13"/>
      <c r="AH13" s="13"/>
      <c r="AI13" s="13" t="s">
        <v>10501</v>
      </c>
      <c r="AJ13" s="13" t="s">
        <v>716</v>
      </c>
      <c r="AK13" s="13" t="s">
        <v>10502</v>
      </c>
      <c r="AN13" s="13"/>
      <c r="AO13" s="13"/>
      <c r="AP13" s="13"/>
      <c r="AQ13" s="13"/>
      <c r="AR13" s="13"/>
      <c r="AS13" s="11" t="s">
        <v>3713</v>
      </c>
      <c r="AT13" s="13" t="s">
        <v>360</v>
      </c>
      <c r="AU13" s="13"/>
      <c r="AV13" s="13"/>
      <c r="AW13" s="13" t="s">
        <v>10503</v>
      </c>
      <c r="AX13" s="12" t="s">
        <v>9857</v>
      </c>
      <c r="AY13" s="13" t="s">
        <v>360</v>
      </c>
      <c r="AZ13" s="13" t="s">
        <v>472</v>
      </c>
      <c r="BB13" s="13"/>
      <c r="BD13" s="13"/>
      <c r="BF13" s="13"/>
      <c r="BH13" s="13"/>
      <c r="BJ13" s="13"/>
      <c r="BL13" s="13" t="s">
        <v>472</v>
      </c>
      <c r="BN13" s="13"/>
      <c r="BO13" s="13"/>
      <c r="BQ13" s="13"/>
      <c r="BS13" s="13"/>
      <c r="BU13" s="13"/>
      <c r="BW13" s="13"/>
      <c r="BY13" s="13" t="s">
        <v>10504</v>
      </c>
      <c r="CA13" s="13"/>
      <c r="CC13" s="13"/>
      <c r="CE13" s="13"/>
      <c r="CG13" s="13"/>
      <c r="CI13" s="13"/>
      <c r="CK13" s="13"/>
      <c r="CL13" s="13"/>
      <c r="CM13" s="13"/>
      <c r="CN13" s="13"/>
      <c r="CO13" s="13"/>
      <c r="CP13" s="13"/>
      <c r="CQ13" s="13" t="s">
        <v>550</v>
      </c>
      <c r="CS13" s="13"/>
      <c r="CU13" s="13"/>
      <c r="CY13" s="13"/>
      <c r="DA13" s="13" t="s">
        <v>10505</v>
      </c>
      <c r="DC13" s="13" t="s">
        <v>1974</v>
      </c>
      <c r="DE13" s="13" t="s">
        <v>897</v>
      </c>
      <c r="DG13" s="13"/>
      <c r="DI13" s="13" t="s">
        <v>1162</v>
      </c>
      <c r="DK13" s="13"/>
      <c r="DN13" s="11" t="s">
        <v>10506</v>
      </c>
      <c r="DO13" s="13" t="s">
        <v>10507</v>
      </c>
      <c r="DP13" s="13" t="s">
        <v>10508</v>
      </c>
      <c r="DQ13" s="11" t="s">
        <v>10509</v>
      </c>
      <c r="DR13" s="13" t="s">
        <v>10510</v>
      </c>
      <c r="DS13" s="11" t="s">
        <v>10511</v>
      </c>
      <c r="DT13" s="13"/>
      <c r="DV13" s="13" t="s">
        <v>1212</v>
      </c>
      <c r="DX13" s="13" t="s">
        <v>10512</v>
      </c>
      <c r="DZ13" s="13"/>
      <c r="EB13" s="11" t="s">
        <v>10513</v>
      </c>
      <c r="EC13" s="13" t="s">
        <v>3059</v>
      </c>
      <c r="ED13" s="13"/>
      <c r="EE13" s="13"/>
      <c r="EF13" s="13"/>
      <c r="EG13" s="11" t="s">
        <v>10514</v>
      </c>
      <c r="EH13" s="13" t="s">
        <v>10515</v>
      </c>
      <c r="EI13" s="11" t="s">
        <v>10516</v>
      </c>
      <c r="EJ13" s="13"/>
      <c r="EK13" s="13"/>
      <c r="EL13" s="11" t="s">
        <v>10517</v>
      </c>
      <c r="EN13" s="13" t="s">
        <v>10518</v>
      </c>
      <c r="EP13" s="13" t="s">
        <v>10519</v>
      </c>
      <c r="ER13" s="13" t="s">
        <v>10520</v>
      </c>
      <c r="ES13" s="13"/>
      <c r="ET13" s="13"/>
      <c r="EV13" s="13" t="s">
        <v>10521</v>
      </c>
      <c r="EX13" s="13" t="s">
        <v>10522</v>
      </c>
      <c r="EY13" s="13"/>
      <c r="EZ13" s="13"/>
      <c r="FA13" s="13"/>
      <c r="FB13" s="13"/>
      <c r="FC13" s="13"/>
      <c r="FD13" s="13"/>
      <c r="FF13" s="13"/>
      <c r="FH13" s="13" t="s">
        <v>10523</v>
      </c>
      <c r="FI13" s="13" t="s">
        <v>4990</v>
      </c>
      <c r="FJ13" s="13"/>
      <c r="FK13" s="13"/>
      <c r="FL13" s="13"/>
      <c r="FM13" s="13" t="s">
        <v>801</v>
      </c>
      <c r="FN13" s="13"/>
      <c r="FO13" s="12" t="s">
        <v>10524</v>
      </c>
      <c r="FP13" s="13"/>
      <c r="FQ13" s="13"/>
      <c r="FS13" s="13"/>
      <c r="FT13" s="13"/>
      <c r="FU13" s="13"/>
      <c r="FV13" s="13"/>
      <c r="FW13" s="13" t="s">
        <v>623</v>
      </c>
      <c r="FX13" s="13"/>
      <c r="FY13" s="13"/>
      <c r="FZ13" s="13"/>
      <c r="GA13" s="13" t="s">
        <v>10525</v>
      </c>
      <c r="GB13" s="13"/>
      <c r="GC13" s="13"/>
      <c r="GD13" s="13"/>
      <c r="GF13" s="13" t="s">
        <v>5740</v>
      </c>
      <c r="GH13" s="13" t="s">
        <v>4781</v>
      </c>
      <c r="GI13" s="13"/>
      <c r="GJ13" s="13"/>
      <c r="GL13" s="13"/>
      <c r="GN13" s="13"/>
      <c r="GO13" s="13"/>
      <c r="GP13" s="13" t="s">
        <v>10526</v>
      </c>
      <c r="GQ13" s="13" t="s">
        <v>5472</v>
      </c>
      <c r="GR13" s="13"/>
      <c r="GS13" s="13"/>
      <c r="GT13" s="13"/>
      <c r="GU13" s="13"/>
      <c r="GV13" s="13"/>
      <c r="GW13" s="13" t="s">
        <v>1854</v>
      </c>
      <c r="GX13" s="13"/>
      <c r="GZ13" s="13" t="s">
        <v>79</v>
      </c>
      <c r="HB13" s="13" t="s">
        <v>10527</v>
      </c>
      <c r="HC13" s="13"/>
      <c r="HD13" s="13"/>
      <c r="HE13" s="13"/>
      <c r="HF13" s="13"/>
      <c r="HG13" s="13"/>
      <c r="HH13" s="13" t="s">
        <v>10528</v>
      </c>
      <c r="HJ13" s="13"/>
      <c r="HL13" s="13" t="s">
        <v>2708</v>
      </c>
      <c r="HM13" s="13"/>
      <c r="HN13" s="13"/>
      <c r="HP13" s="12" t="s">
        <v>10529</v>
      </c>
      <c r="HR13" s="13" t="s">
        <v>10461</v>
      </c>
      <c r="HS13" s="13"/>
      <c r="HT13" s="13"/>
      <c r="HU13" s="13" t="s">
        <v>10530</v>
      </c>
      <c r="HV13" s="13"/>
      <c r="HW13" s="13"/>
      <c r="HX13" s="13" t="s">
        <v>10531</v>
      </c>
      <c r="HZ13" s="13"/>
      <c r="IB13" s="13" t="s">
        <v>6544</v>
      </c>
      <c r="IC13" s="13"/>
      <c r="ID13" s="13"/>
      <c r="IE13" s="13" t="s">
        <v>5472</v>
      </c>
      <c r="IF13" s="13"/>
      <c r="IG13" s="13"/>
      <c r="IH13" s="13"/>
      <c r="IJ13" s="13" t="s">
        <v>10532</v>
      </c>
      <c r="IL13" s="13"/>
      <c r="IN13" s="13" t="s">
        <v>8121</v>
      </c>
      <c r="IP13" s="13"/>
      <c r="IR13" s="13" t="s">
        <v>8172</v>
      </c>
      <c r="IT13" s="13" t="s">
        <v>10533</v>
      </c>
      <c r="IV13" s="13"/>
      <c r="IX13" s="13"/>
      <c r="IZ13" s="13"/>
      <c r="JB13" s="13" t="s">
        <v>4306</v>
      </c>
      <c r="JC13" s="13"/>
      <c r="JD13" s="13" t="s">
        <v>10534</v>
      </c>
      <c r="JE13" s="13" t="s">
        <v>10535</v>
      </c>
      <c r="JG13" s="13" t="s">
        <v>618</v>
      </c>
      <c r="JI13" s="13" t="s">
        <v>3565</v>
      </c>
      <c r="JK13" s="11" t="s">
        <v>10536</v>
      </c>
      <c r="JM13" s="13" t="s">
        <v>618</v>
      </c>
      <c r="JO13" s="13" t="s">
        <v>839</v>
      </c>
      <c r="JQ13" s="13"/>
      <c r="JS13" s="13"/>
      <c r="JU13" s="13" t="s">
        <v>10537</v>
      </c>
      <c r="JW13" s="13"/>
      <c r="JY13" s="13" t="s">
        <v>6351</v>
      </c>
      <c r="KA13" s="13" t="s">
        <v>10538</v>
      </c>
      <c r="KC13" s="13"/>
      <c r="KE13" s="13" t="s">
        <v>10539</v>
      </c>
      <c r="KG13" s="11" t="s">
        <v>10540</v>
      </c>
      <c r="KI13" s="13" t="s">
        <v>2151</v>
      </c>
      <c r="KK13" s="13"/>
      <c r="KM13" s="13" t="s">
        <v>10541</v>
      </c>
      <c r="KO13" s="13" t="s">
        <v>575</v>
      </c>
      <c r="KQ13" s="13"/>
      <c r="KS13" s="13"/>
      <c r="KT13" s="13" t="n">
        <f aca="false">38256</f>
        <v>38256</v>
      </c>
      <c r="KU13" s="13" t="s">
        <v>7304</v>
      </c>
      <c r="KV13" s="11" t="s">
        <v>10542</v>
      </c>
      <c r="KW13" s="13" t="s">
        <v>10543</v>
      </c>
      <c r="KX13" s="12" t="s">
        <v>1651</v>
      </c>
      <c r="KY13" s="13" t="s">
        <v>10544</v>
      </c>
      <c r="KZ13" s="13" t="s">
        <v>10545</v>
      </c>
      <c r="LA13" s="13"/>
      <c r="LB13" s="13"/>
      <c r="LC13" s="13"/>
      <c r="LE13" s="13" t="s">
        <v>10546</v>
      </c>
      <c r="LF13" s="13" t="s">
        <v>4153</v>
      </c>
      <c r="LG13" s="11" t="s">
        <v>10547</v>
      </c>
      <c r="LH13" s="13"/>
      <c r="LI13" s="13" t="s">
        <v>10548</v>
      </c>
      <c r="LJ13" s="13" t="s">
        <v>10549</v>
      </c>
      <c r="LK13" s="11" t="s">
        <v>10550</v>
      </c>
      <c r="LL13" s="11" t="s">
        <v>10551</v>
      </c>
      <c r="LM13" s="13"/>
      <c r="LN13" s="13" t="s">
        <v>10552</v>
      </c>
      <c r="LO13" s="13"/>
      <c r="LP13" s="13" t="s">
        <v>709</v>
      </c>
      <c r="LQ13" s="13"/>
      <c r="LR13" s="13" t="s">
        <v>709</v>
      </c>
      <c r="LS13" s="13"/>
      <c r="LT13" s="13"/>
      <c r="LU13" s="13"/>
      <c r="LV13" s="13"/>
      <c r="LW13" s="13"/>
      <c r="LX13" s="13"/>
      <c r="LY13" s="13"/>
      <c r="LZ13" s="13"/>
      <c r="MA13" s="13" t="s">
        <v>10553</v>
      </c>
      <c r="MB13" s="13"/>
      <c r="MC13" s="13" t="s">
        <v>10554</v>
      </c>
      <c r="MD13" s="13" t="s">
        <v>8035</v>
      </c>
      <c r="ME13" s="13" t="s">
        <v>516</v>
      </c>
      <c r="MG13" s="13" t="n">
        <f aca="false">4456</f>
        <v>4456</v>
      </c>
      <c r="MI13" s="13" t="s">
        <v>3444</v>
      </c>
      <c r="MJ13" s="13"/>
      <c r="MK13" s="13"/>
      <c r="ML13" s="13"/>
      <c r="MO13" s="13" t="s">
        <v>10396</v>
      </c>
      <c r="MQ13" s="13"/>
      <c r="MR13" s="13"/>
      <c r="MS13" s="13"/>
      <c r="MT13" s="13"/>
      <c r="MU13" s="13"/>
      <c r="MV13" s="13" t="s">
        <v>360</v>
      </c>
      <c r="MX13" s="13"/>
      <c r="MY13" s="13"/>
      <c r="MZ13" s="13"/>
      <c r="NA13" s="13"/>
      <c r="NB13" s="13"/>
      <c r="NC13" s="13"/>
      <c r="ND13" s="13"/>
      <c r="NE13" s="13" t="s">
        <v>1670</v>
      </c>
      <c r="NF13" s="13"/>
      <c r="NG13" s="13"/>
      <c r="NH13" s="13"/>
      <c r="NI13" s="13"/>
      <c r="NJ13" s="13"/>
      <c r="NK13" s="13"/>
      <c r="NL13" s="13" t="s">
        <v>10555</v>
      </c>
      <c r="NM13" s="13" t="s">
        <v>10556</v>
      </c>
      <c r="NN13" s="13" t="s">
        <v>10557</v>
      </c>
      <c r="NP13" s="13" t="s">
        <v>8633</v>
      </c>
      <c r="NQ13" s="13" t="s">
        <v>10558</v>
      </c>
      <c r="NR13" s="13" t="s">
        <v>10559</v>
      </c>
      <c r="NS13" s="13" t="s">
        <v>10560</v>
      </c>
      <c r="NT13" s="13"/>
      <c r="NU13" s="11" t="s">
        <v>10561</v>
      </c>
      <c r="NV13" s="13"/>
      <c r="NW13" s="13"/>
      <c r="NX13" s="13"/>
      <c r="NY13" s="12" t="s">
        <v>1779</v>
      </c>
      <c r="NZ13" s="13"/>
      <c r="OA13" s="11" t="s">
        <v>10562</v>
      </c>
      <c r="OB13" s="11" t="s">
        <v>10563</v>
      </c>
    </row>
    <row r="14" customFormat="false" ht="28.35" hidden="false" customHeight="true" outlineLevel="0" collapsed="false">
      <c r="C14" s="28" t="s">
        <v>10564</v>
      </c>
      <c r="E14" s="11" t="s">
        <v>10565</v>
      </c>
      <c r="F14" s="11" t="s">
        <v>10566</v>
      </c>
      <c r="H14" s="11" t="s">
        <v>10567</v>
      </c>
      <c r="J14" s="11" t="s">
        <v>10568</v>
      </c>
      <c r="L14" s="11" t="s">
        <v>10569</v>
      </c>
      <c r="N14" s="11" t="s">
        <v>10570</v>
      </c>
      <c r="Z14" s="13" t="s">
        <v>10571</v>
      </c>
      <c r="AB14" s="13" t="s">
        <v>10364</v>
      </c>
      <c r="AD14" s="11" t="s">
        <v>10083</v>
      </c>
      <c r="AF14" s="13"/>
      <c r="AG14" s="13"/>
      <c r="AH14" s="13"/>
      <c r="AI14" s="13" t="s">
        <v>10572</v>
      </c>
      <c r="AJ14" s="13" t="s">
        <v>10573</v>
      </c>
      <c r="AK14" s="13" t="s">
        <v>1941</v>
      </c>
      <c r="AN14" s="13"/>
      <c r="AO14" s="13"/>
      <c r="AP14" s="13"/>
      <c r="AQ14" s="13"/>
      <c r="AR14" s="13" t="s">
        <v>472</v>
      </c>
      <c r="AS14" s="11" t="s">
        <v>3713</v>
      </c>
      <c r="AT14" s="13" t="s">
        <v>360</v>
      </c>
      <c r="AU14" s="13" t="s">
        <v>10574</v>
      </c>
      <c r="AV14" s="13"/>
      <c r="AW14" s="13" t="s">
        <v>360</v>
      </c>
      <c r="AX14" s="12" t="s">
        <v>10090</v>
      </c>
      <c r="AY14" s="13" t="s">
        <v>10575</v>
      </c>
      <c r="AZ14" s="13"/>
      <c r="BB14" s="13"/>
      <c r="BD14" s="13"/>
      <c r="BF14" s="13"/>
      <c r="BH14" s="13"/>
      <c r="BJ14" s="13" t="s">
        <v>79</v>
      </c>
      <c r="BL14" s="13"/>
      <c r="BN14" s="13"/>
      <c r="BO14" s="13"/>
      <c r="BQ14" s="13"/>
      <c r="BS14" s="13"/>
      <c r="BU14" s="13"/>
      <c r="BW14" s="13"/>
      <c r="BY14" s="13" t="s">
        <v>10576</v>
      </c>
      <c r="CA14" s="13"/>
      <c r="CC14" s="13"/>
      <c r="CE14" s="13"/>
      <c r="CG14" s="13"/>
      <c r="CI14" s="13"/>
      <c r="CK14" s="13"/>
      <c r="CL14" s="13"/>
      <c r="CM14" s="13"/>
      <c r="CN14" s="13"/>
      <c r="CO14" s="13"/>
      <c r="CP14" s="13"/>
      <c r="CQ14" s="13" t="s">
        <v>516</v>
      </c>
      <c r="CS14" s="13" t="s">
        <v>10577</v>
      </c>
      <c r="CU14" s="13"/>
      <c r="CY14" s="13"/>
      <c r="DA14" s="13"/>
      <c r="DC14" s="13"/>
      <c r="DE14" s="13"/>
      <c r="DG14" s="13"/>
      <c r="DI14" s="13"/>
      <c r="DK14" s="13"/>
      <c r="DN14" s="13"/>
      <c r="DO14" s="13"/>
      <c r="DP14" s="13"/>
      <c r="DQ14" s="13"/>
      <c r="DR14" s="13"/>
      <c r="DS14" s="13"/>
      <c r="DT14" s="13"/>
      <c r="DV14" s="13"/>
      <c r="DX14" s="13"/>
      <c r="DZ14" s="13"/>
      <c r="EB14" s="13"/>
      <c r="EC14" s="13" t="s">
        <v>10578</v>
      </c>
      <c r="ED14" s="13"/>
      <c r="EE14" s="13"/>
      <c r="EF14" s="13"/>
      <c r="EG14" s="13"/>
      <c r="EH14" s="13" t="s">
        <v>9950</v>
      </c>
      <c r="EI14" s="13"/>
      <c r="EJ14" s="13"/>
      <c r="EK14" s="13"/>
      <c r="EL14" s="11" t="s">
        <v>10579</v>
      </c>
      <c r="EN14" s="13" t="s">
        <v>10580</v>
      </c>
      <c r="EP14" s="13" t="s">
        <v>10581</v>
      </c>
      <c r="ER14" s="13" t="s">
        <v>10582</v>
      </c>
      <c r="ES14" s="13"/>
      <c r="ET14" s="13"/>
      <c r="EV14" s="13"/>
      <c r="EX14" s="13"/>
      <c r="EY14" s="13"/>
      <c r="EZ14" s="13"/>
      <c r="FA14" s="13"/>
      <c r="FB14" s="13"/>
      <c r="FC14" s="13"/>
      <c r="FD14" s="13"/>
      <c r="FF14" s="13"/>
      <c r="FH14" s="13"/>
      <c r="FI14" s="13"/>
      <c r="FJ14" s="13"/>
      <c r="FK14" s="13"/>
      <c r="FL14" s="13"/>
      <c r="FM14" s="13"/>
      <c r="FN14" s="13"/>
      <c r="FO14" s="13"/>
      <c r="FP14" s="13"/>
      <c r="FQ14" s="13"/>
      <c r="FS14" s="13"/>
      <c r="FT14" s="13"/>
      <c r="FU14" s="13"/>
      <c r="FV14" s="13"/>
      <c r="FW14" s="13" t="s">
        <v>623</v>
      </c>
      <c r="FX14" s="13"/>
      <c r="FY14" s="13"/>
      <c r="FZ14" s="13"/>
      <c r="GA14" s="13"/>
      <c r="GB14" s="13"/>
      <c r="GC14" s="13"/>
      <c r="GD14" s="13"/>
      <c r="GF14" s="13"/>
      <c r="GH14" s="13" t="s">
        <v>5688</v>
      </c>
      <c r="GI14" s="13"/>
      <c r="GJ14" s="13" t="s">
        <v>10583</v>
      </c>
      <c r="GL14" s="13"/>
      <c r="GN14" s="13"/>
      <c r="GO14" s="13"/>
      <c r="GP14" s="13"/>
      <c r="GQ14" s="13"/>
      <c r="GR14" s="13"/>
      <c r="GS14" s="13"/>
      <c r="GT14" s="13"/>
      <c r="GU14" s="13"/>
      <c r="GV14" s="13"/>
      <c r="GW14" s="13"/>
      <c r="GX14" s="13"/>
      <c r="GZ14" s="11" t="s">
        <v>10584</v>
      </c>
      <c r="HB14" s="13"/>
      <c r="HC14" s="13"/>
      <c r="HD14" s="13"/>
      <c r="HE14" s="13"/>
      <c r="HF14" s="13"/>
      <c r="HG14" s="13"/>
      <c r="HH14" s="13"/>
      <c r="HJ14" s="13"/>
      <c r="HL14" s="13"/>
      <c r="HM14" s="13" t="s">
        <v>10585</v>
      </c>
      <c r="HN14" s="13"/>
      <c r="HP14" s="13"/>
      <c r="HR14" s="13"/>
      <c r="HS14" s="13"/>
      <c r="HT14" s="13"/>
      <c r="HU14" s="13"/>
      <c r="HV14" s="13"/>
      <c r="HW14" s="13"/>
      <c r="HX14" s="13"/>
      <c r="HZ14" s="13"/>
      <c r="IB14" s="13"/>
      <c r="IC14" s="13"/>
      <c r="ID14" s="13"/>
      <c r="IE14" s="13"/>
      <c r="IF14" s="13"/>
      <c r="IG14" s="13"/>
      <c r="IH14" s="13"/>
      <c r="IJ14" s="13" t="s">
        <v>10586</v>
      </c>
      <c r="IL14" s="13" t="s">
        <v>10587</v>
      </c>
      <c r="IN14" s="13"/>
      <c r="IP14" s="13"/>
      <c r="IR14" s="13"/>
      <c r="IT14" s="13"/>
      <c r="IV14" s="13"/>
      <c r="IX14" s="13" t="s">
        <v>3963</v>
      </c>
      <c r="IZ14" s="13" t="s">
        <v>10588</v>
      </c>
      <c r="JB14" s="13"/>
      <c r="JC14" s="13"/>
      <c r="JD14" s="13"/>
      <c r="JE14" s="13"/>
      <c r="JG14" s="13" t="s">
        <v>10589</v>
      </c>
      <c r="JI14" s="13"/>
      <c r="JK14" s="13"/>
      <c r="JM14" s="13"/>
      <c r="JO14" s="13"/>
      <c r="JQ14" s="13"/>
      <c r="JS14" s="13" t="s">
        <v>1952</v>
      </c>
      <c r="JU14" s="13"/>
      <c r="JW14" s="13"/>
      <c r="JY14" s="13"/>
      <c r="KA14" s="13" t="s">
        <v>10590</v>
      </c>
      <c r="KC14" s="13"/>
      <c r="KE14" s="13"/>
      <c r="KG14" s="13"/>
      <c r="KI14" s="13" t="s">
        <v>10591</v>
      </c>
      <c r="KK14" s="13"/>
      <c r="KM14" s="13"/>
      <c r="KO14" s="13" t="s">
        <v>10592</v>
      </c>
      <c r="KQ14" s="13"/>
      <c r="KS14" s="13"/>
      <c r="KT14" s="13"/>
      <c r="KU14" s="13"/>
      <c r="KV14" s="11" t="s">
        <v>10593</v>
      </c>
      <c r="KW14" s="13"/>
      <c r="KX14" s="13"/>
      <c r="KY14" s="13"/>
      <c r="KZ14" s="13"/>
      <c r="LA14" s="13"/>
      <c r="LB14" s="13"/>
      <c r="LC14" s="13"/>
      <c r="LE14" s="13"/>
      <c r="LF14" s="13" t="s">
        <v>10594</v>
      </c>
      <c r="LG14" s="13"/>
      <c r="LH14" s="13"/>
      <c r="LI14" s="13" t="s">
        <v>10595</v>
      </c>
      <c r="LJ14" s="13"/>
      <c r="LK14" s="13" t="s">
        <v>79</v>
      </c>
      <c r="LL14" s="13"/>
      <c r="LM14" s="13"/>
      <c r="LN14" s="13"/>
      <c r="LO14" s="13"/>
      <c r="LP14" s="13" t="s">
        <v>10596</v>
      </c>
      <c r="LQ14" s="13"/>
      <c r="LR14" s="13" t="s">
        <v>506</v>
      </c>
      <c r="LS14" s="13"/>
      <c r="LT14" s="13"/>
      <c r="LU14" s="13"/>
      <c r="LV14" s="13"/>
      <c r="LW14" s="13"/>
      <c r="LX14" s="13"/>
      <c r="LY14" s="13"/>
      <c r="LZ14" s="13"/>
      <c r="MA14" s="13"/>
      <c r="MB14" s="13"/>
      <c r="MC14" s="13"/>
      <c r="MD14" s="13"/>
      <c r="ME14" s="13"/>
      <c r="MG14" s="13"/>
      <c r="MI14" s="13"/>
      <c r="MJ14" s="13"/>
      <c r="MK14" s="13"/>
      <c r="ML14" s="13"/>
      <c r="MO14" s="13"/>
      <c r="MQ14" s="13"/>
      <c r="MR14" s="13"/>
      <c r="MS14" s="13"/>
      <c r="MT14" s="13"/>
      <c r="MU14" s="13"/>
      <c r="MV14" s="13" t="s">
        <v>360</v>
      </c>
      <c r="MX14" s="13" t="s">
        <v>409</v>
      </c>
      <c r="MY14" s="11" t="s">
        <v>10597</v>
      </c>
      <c r="MZ14" s="13" t="s">
        <v>783</v>
      </c>
      <c r="NA14" s="13" t="s">
        <v>10598</v>
      </c>
      <c r="NB14" s="13"/>
      <c r="NC14" s="13" t="s">
        <v>10599</v>
      </c>
      <c r="ND14" s="11" t="s">
        <v>10600</v>
      </c>
      <c r="NE14" s="13" t="s">
        <v>6044</v>
      </c>
      <c r="NF14" s="13"/>
      <c r="NG14" s="13" t="s">
        <v>1247</v>
      </c>
      <c r="NH14" s="13"/>
      <c r="NI14" s="13"/>
      <c r="NJ14" s="13"/>
      <c r="NK14" s="13"/>
      <c r="NL14" s="13" t="s">
        <v>10601</v>
      </c>
      <c r="NM14" s="11" t="s">
        <v>10602</v>
      </c>
      <c r="NN14" s="13" t="s">
        <v>371</v>
      </c>
      <c r="NP14" s="13" t="s">
        <v>516</v>
      </c>
      <c r="NQ14" s="13" t="s">
        <v>10603</v>
      </c>
      <c r="NR14" s="13" t="s">
        <v>10604</v>
      </c>
      <c r="NS14" s="13" t="s">
        <v>10605</v>
      </c>
      <c r="NT14" s="13"/>
      <c r="NU14" s="11" t="s">
        <v>10606</v>
      </c>
      <c r="NV14" s="13"/>
      <c r="NW14" s="13"/>
      <c r="NX14" s="13"/>
      <c r="NY14" s="13"/>
      <c r="NZ14" s="11" t="s">
        <v>10607</v>
      </c>
      <c r="OA14" s="11" t="s">
        <v>10608</v>
      </c>
      <c r="OB14" s="11" t="s">
        <v>10609</v>
      </c>
    </row>
    <row r="15" customFormat="false" ht="28.35" hidden="false" customHeight="true" outlineLevel="0" collapsed="false">
      <c r="C15" s="28" t="s">
        <v>10610</v>
      </c>
      <c r="E15" s="11" t="s">
        <v>10611</v>
      </c>
      <c r="F15" s="11" t="s">
        <v>10612</v>
      </c>
      <c r="H15" s="11" t="s">
        <v>10613</v>
      </c>
      <c r="J15" s="11" t="s">
        <v>10614</v>
      </c>
      <c r="L15" s="11" t="s">
        <v>10615</v>
      </c>
      <c r="N15" s="11" t="s">
        <v>10616</v>
      </c>
      <c r="Z15" s="13" t="s">
        <v>10617</v>
      </c>
      <c r="AB15" s="13"/>
      <c r="AD15" s="11" t="s">
        <v>10500</v>
      </c>
      <c r="AF15" s="12" t="s">
        <v>10618</v>
      </c>
      <c r="AG15" s="13" t="s">
        <v>997</v>
      </c>
      <c r="AH15" s="13" t="s">
        <v>10619</v>
      </c>
      <c r="AI15" s="13"/>
      <c r="AJ15" s="13"/>
      <c r="AK15" s="13"/>
      <c r="AN15" s="13"/>
      <c r="AO15" s="13"/>
      <c r="AP15" s="13"/>
      <c r="AQ15" s="13" t="s">
        <v>472</v>
      </c>
      <c r="AR15" s="13"/>
      <c r="AS15" s="11" t="s">
        <v>10302</v>
      </c>
      <c r="AT15" s="13" t="s">
        <v>360</v>
      </c>
      <c r="AU15" s="13"/>
      <c r="AV15" s="13"/>
      <c r="AW15" s="13" t="s">
        <v>10620</v>
      </c>
      <c r="AX15" s="11" t="s">
        <v>10621</v>
      </c>
      <c r="AY15" s="12" t="s">
        <v>10622</v>
      </c>
      <c r="AZ15" s="13"/>
      <c r="BB15" s="13"/>
      <c r="BD15" s="13"/>
      <c r="BF15" s="13"/>
      <c r="BH15" s="13"/>
      <c r="BJ15" s="13" t="s">
        <v>550</v>
      </c>
      <c r="BL15" s="13"/>
      <c r="BN15" s="13"/>
      <c r="BO15" s="13"/>
      <c r="BQ15" s="13"/>
      <c r="BS15" s="13"/>
      <c r="BU15" s="13"/>
      <c r="BW15" s="13"/>
      <c r="BY15" s="13" t="s">
        <v>1614</v>
      </c>
      <c r="CA15" s="13"/>
      <c r="CC15" s="13"/>
      <c r="CE15" s="13"/>
      <c r="CG15" s="13"/>
      <c r="CI15" s="13"/>
      <c r="CK15" s="13"/>
      <c r="CL15" s="13"/>
      <c r="CM15" s="13"/>
      <c r="CN15" s="13"/>
      <c r="CO15" s="13"/>
      <c r="CP15" s="13"/>
      <c r="CQ15" s="13"/>
      <c r="CS15" s="13"/>
      <c r="CU15" s="13"/>
      <c r="CY15" s="13"/>
      <c r="DA15" s="13"/>
      <c r="DC15" s="13"/>
      <c r="DE15" s="13"/>
      <c r="DG15" s="13"/>
      <c r="DI15" s="13"/>
      <c r="DK15" s="13"/>
      <c r="DN15" s="13"/>
      <c r="DO15" s="13" t="s">
        <v>10623</v>
      </c>
      <c r="DP15" s="13" t="s">
        <v>10624</v>
      </c>
      <c r="DQ15" s="11" t="s">
        <v>10625</v>
      </c>
      <c r="DR15" s="11" t="s">
        <v>10626</v>
      </c>
      <c r="DS15" s="13" t="s">
        <v>3254</v>
      </c>
      <c r="DT15" s="13"/>
      <c r="DV15" s="13"/>
      <c r="DX15" s="13"/>
      <c r="DZ15" s="13"/>
      <c r="EB15" s="13"/>
      <c r="EC15" s="13"/>
      <c r="ED15" s="13"/>
      <c r="EE15" s="13"/>
      <c r="EF15" s="13"/>
      <c r="EG15" s="13" t="s">
        <v>10627</v>
      </c>
      <c r="EH15" s="13" t="s">
        <v>10628</v>
      </c>
      <c r="EI15" s="13"/>
      <c r="EJ15" s="13"/>
      <c r="EK15" s="13"/>
      <c r="EL15" s="13"/>
      <c r="EN15" s="13"/>
      <c r="EP15" s="13" t="s">
        <v>10629</v>
      </c>
      <c r="ER15" s="13"/>
      <c r="ES15" s="13"/>
      <c r="ET15" s="13"/>
      <c r="EV15" s="13"/>
      <c r="EX15" s="13"/>
      <c r="EY15" s="13"/>
      <c r="EZ15" s="13"/>
      <c r="FA15" s="13"/>
      <c r="FB15" s="13"/>
      <c r="FC15" s="13"/>
      <c r="FD15" s="13"/>
      <c r="FF15" s="13"/>
      <c r="FH15" s="13"/>
      <c r="FI15" s="13"/>
      <c r="FJ15" s="13"/>
      <c r="FK15" s="13"/>
      <c r="FL15" s="13"/>
      <c r="FM15" s="13"/>
      <c r="FN15" s="13"/>
      <c r="FO15" s="13"/>
      <c r="FP15" s="13"/>
      <c r="FQ15" s="13"/>
      <c r="FS15" s="13"/>
      <c r="FT15" s="13"/>
      <c r="FU15" s="13"/>
      <c r="FV15" s="13"/>
      <c r="FW15" s="13" t="s">
        <v>623</v>
      </c>
      <c r="FX15" s="13"/>
      <c r="FY15" s="13"/>
      <c r="FZ15" s="13"/>
      <c r="GA15" s="13"/>
      <c r="GB15" s="13"/>
      <c r="GC15" s="13"/>
      <c r="GD15" s="13"/>
      <c r="GF15" s="13" t="s">
        <v>634</v>
      </c>
      <c r="GH15" s="13"/>
      <c r="GI15" s="13"/>
      <c r="GJ15" s="13"/>
      <c r="GL15" s="13"/>
      <c r="GN15" s="13"/>
      <c r="GO15" s="13"/>
      <c r="GP15" s="13"/>
      <c r="GQ15" s="13"/>
      <c r="GR15" s="13"/>
      <c r="GS15" s="13"/>
      <c r="GT15" s="13"/>
      <c r="GU15" s="13" t="s">
        <v>10630</v>
      </c>
      <c r="GV15" s="13"/>
      <c r="GW15" s="13"/>
      <c r="GX15" s="13"/>
      <c r="GZ15" s="11" t="s">
        <v>10631</v>
      </c>
      <c r="HB15" s="13"/>
      <c r="HC15" s="13"/>
      <c r="HD15" s="13"/>
      <c r="HE15" s="13"/>
      <c r="HF15" s="13"/>
      <c r="HG15" s="13"/>
      <c r="HH15" s="13"/>
      <c r="HJ15" s="13" t="s">
        <v>10632</v>
      </c>
      <c r="HL15" s="13"/>
      <c r="HM15" s="13"/>
      <c r="HN15" s="13"/>
      <c r="HP15" s="13" t="s">
        <v>713</v>
      </c>
      <c r="HR15" s="13"/>
      <c r="HS15" s="13"/>
      <c r="HT15" s="13"/>
      <c r="HU15" s="13" t="s">
        <v>5561</v>
      </c>
      <c r="HV15" s="13"/>
      <c r="HW15" s="13"/>
      <c r="HX15" s="13"/>
      <c r="HZ15" s="13"/>
      <c r="IB15" s="13"/>
      <c r="IC15" s="13"/>
      <c r="ID15" s="13"/>
      <c r="IE15" s="13"/>
      <c r="IF15" s="13"/>
      <c r="IG15" s="13"/>
      <c r="IH15" s="13"/>
      <c r="IJ15" s="13" t="s">
        <v>10633</v>
      </c>
      <c r="IL15" s="13"/>
      <c r="IN15" s="13"/>
      <c r="IP15" s="13"/>
      <c r="IR15" s="13"/>
      <c r="IT15" s="13"/>
      <c r="IV15" s="13"/>
      <c r="IX15" s="13"/>
      <c r="IZ15" s="13"/>
      <c r="JB15" s="13" t="s">
        <v>634</v>
      </c>
      <c r="JC15" s="13"/>
      <c r="JD15" s="13" t="s">
        <v>10326</v>
      </c>
      <c r="JE15" s="13"/>
      <c r="JG15" s="13" t="s">
        <v>10634</v>
      </c>
      <c r="JI15" s="13"/>
      <c r="JK15" s="13"/>
      <c r="JM15" s="13" t="s">
        <v>65</v>
      </c>
      <c r="JO15" s="13"/>
      <c r="JQ15" s="13"/>
      <c r="JS15" s="13" t="s">
        <v>10326</v>
      </c>
      <c r="JU15" s="13"/>
      <c r="JW15" s="13"/>
      <c r="JY15" s="13"/>
      <c r="KA15" s="13" t="e">
        <f aca="false">елг</f>
        <v>#NAME?</v>
      </c>
      <c r="KC15" s="13"/>
      <c r="KE15" s="13"/>
      <c r="KG15" s="13"/>
      <c r="KI15" s="13"/>
      <c r="KK15" s="13"/>
      <c r="KM15" s="13"/>
      <c r="KO15" s="13"/>
      <c r="KQ15" s="13"/>
      <c r="KS15" s="13"/>
      <c r="KT15" s="13"/>
      <c r="KU15" s="13"/>
      <c r="KV15" s="11" t="s">
        <v>10635</v>
      </c>
      <c r="KW15" s="13"/>
      <c r="KX15" s="13"/>
      <c r="KY15" s="13"/>
      <c r="KZ15" s="13"/>
      <c r="LA15" s="13"/>
      <c r="LB15" s="13"/>
      <c r="LC15" s="13" t="s">
        <v>472</v>
      </c>
      <c r="LE15" s="13"/>
      <c r="LF15" s="13" t="s">
        <v>2044</v>
      </c>
      <c r="LG15" s="13" t="s">
        <v>10636</v>
      </c>
      <c r="LH15" s="13"/>
      <c r="LI15" s="11" t="s">
        <v>10637</v>
      </c>
      <c r="LJ15" s="13"/>
      <c r="LK15" s="13" t="s">
        <v>10638</v>
      </c>
      <c r="LL15" s="13"/>
      <c r="LM15" s="13"/>
      <c r="LN15" s="13"/>
      <c r="LO15" s="13"/>
      <c r="LP15" s="13" t="s">
        <v>422</v>
      </c>
      <c r="LQ15" s="13" t="s">
        <v>10639</v>
      </c>
      <c r="LR15" s="13"/>
      <c r="LS15" s="13"/>
      <c r="LT15" s="13"/>
      <c r="LU15" s="13"/>
      <c r="LV15" s="13"/>
      <c r="LW15" s="13"/>
      <c r="LX15" s="13"/>
      <c r="LY15" s="13"/>
      <c r="LZ15" s="13"/>
      <c r="MA15" s="13"/>
      <c r="MB15" s="13"/>
      <c r="MC15" s="13" t="s">
        <v>2293</v>
      </c>
      <c r="MD15" s="13"/>
      <c r="ME15" s="13"/>
      <c r="MG15" s="13"/>
      <c r="MI15" s="13"/>
      <c r="MJ15" s="13"/>
      <c r="MK15" s="13"/>
      <c r="ML15" s="13"/>
      <c r="MO15" s="13" t="s">
        <v>10640</v>
      </c>
      <c r="MQ15" s="13"/>
      <c r="MR15" s="13"/>
      <c r="MS15" s="13"/>
      <c r="MT15" s="13"/>
      <c r="MU15" s="13"/>
      <c r="MV15" s="13" t="s">
        <v>360</v>
      </c>
      <c r="MX15" s="13"/>
      <c r="MY15" s="13"/>
      <c r="MZ15" s="13"/>
      <c r="NA15" s="13"/>
      <c r="NB15" s="13"/>
      <c r="NC15" s="13"/>
      <c r="ND15" s="13"/>
      <c r="NE15" s="13" t="s">
        <v>6044</v>
      </c>
      <c r="NF15" s="13"/>
      <c r="NG15" s="13"/>
      <c r="NH15" s="13"/>
      <c r="NI15" s="13"/>
      <c r="NJ15" s="13"/>
      <c r="NK15" s="13"/>
      <c r="NL15" s="13"/>
      <c r="NM15" s="13" t="s">
        <v>10641</v>
      </c>
      <c r="NN15" s="13" t="s">
        <v>371</v>
      </c>
      <c r="NP15" s="13"/>
      <c r="NQ15" s="13"/>
      <c r="NR15" s="13"/>
      <c r="NS15" s="13"/>
      <c r="NT15" s="13"/>
      <c r="NU15" s="11" t="s">
        <v>10642</v>
      </c>
      <c r="NV15" s="13"/>
      <c r="NW15" s="13"/>
      <c r="NX15" s="13"/>
      <c r="NY15" s="13"/>
      <c r="NZ15" s="13"/>
      <c r="OA15" s="13" t="s">
        <v>10643</v>
      </c>
      <c r="OB15" s="13" t="e">
        <f aca="false">10 sau 2023
diffuser</f>
        <v>#VALUE!</v>
      </c>
    </row>
    <row r="16" customFormat="false" ht="28.35" hidden="false" customHeight="true" outlineLevel="0" collapsed="false">
      <c r="C16" s="28" t="s">
        <v>10644</v>
      </c>
      <c r="E16" s="11" t="s">
        <v>10645</v>
      </c>
      <c r="F16" s="11" t="s">
        <v>10646</v>
      </c>
      <c r="H16" s="11" t="s">
        <v>10647</v>
      </c>
      <c r="J16" s="11" t="s">
        <v>10648</v>
      </c>
      <c r="L16" s="11" t="s">
        <v>10649</v>
      </c>
      <c r="N16" s="11" t="s">
        <v>10650</v>
      </c>
      <c r="Z16" s="11" t="s">
        <v>10651</v>
      </c>
      <c r="AB16" s="13" t="s">
        <v>10652</v>
      </c>
      <c r="AD16" s="11" t="s">
        <v>10653</v>
      </c>
      <c r="AF16" s="13"/>
      <c r="AG16" s="13"/>
      <c r="AH16" s="13"/>
      <c r="AI16" s="13"/>
      <c r="AJ16" s="13"/>
      <c r="AK16" s="13"/>
      <c r="AN16" s="13"/>
      <c r="AO16" s="13"/>
      <c r="AP16" s="13"/>
      <c r="AQ16" s="13"/>
      <c r="AR16" s="13"/>
      <c r="AS16" s="11" t="s">
        <v>10654</v>
      </c>
      <c r="AT16" s="13" t="n">
        <f aca="false">24112022</f>
        <v>24112022</v>
      </c>
      <c r="AU16" s="13" t="s">
        <v>10655</v>
      </c>
      <c r="AV16" s="13" t="s">
        <v>599</v>
      </c>
      <c r="AW16" s="13" t="s">
        <v>360</v>
      </c>
      <c r="AX16" s="12" t="s">
        <v>9857</v>
      </c>
      <c r="AY16" s="13" t="s">
        <v>360</v>
      </c>
      <c r="AZ16" s="13"/>
      <c r="BB16" s="13" t="s">
        <v>599</v>
      </c>
      <c r="BD16" s="13" t="s">
        <v>472</v>
      </c>
      <c r="BF16" s="13"/>
      <c r="BH16" s="13"/>
      <c r="BJ16" s="13" t="s">
        <v>550</v>
      </c>
      <c r="BL16" s="13"/>
      <c r="BN16" s="13"/>
      <c r="BO16" s="13" t="s">
        <v>458</v>
      </c>
      <c r="BQ16" s="13" t="s">
        <v>4453</v>
      </c>
      <c r="BS16" s="13"/>
      <c r="BU16" s="13"/>
      <c r="BW16" s="13"/>
      <c r="BY16" s="13" t="s">
        <v>10656</v>
      </c>
      <c r="CA16" s="13"/>
      <c r="CC16" s="13"/>
      <c r="CE16" s="13"/>
      <c r="CG16" s="13"/>
      <c r="CI16" s="13"/>
      <c r="CK16" s="13" t="s">
        <v>10657</v>
      </c>
      <c r="CL16" s="11" t="s">
        <v>10658</v>
      </c>
      <c r="CM16" s="13" t="s">
        <v>10659</v>
      </c>
      <c r="CN16" s="13"/>
      <c r="CO16" s="13"/>
      <c r="CP16" s="13" t="s">
        <v>3588</v>
      </c>
      <c r="CQ16" s="13"/>
      <c r="CS16" s="13"/>
      <c r="CU16" s="13"/>
      <c r="CY16" s="13"/>
      <c r="DA16" s="13"/>
      <c r="DC16" s="13"/>
      <c r="DE16" s="13"/>
      <c r="DG16" s="13"/>
      <c r="DI16" s="13"/>
      <c r="DK16" s="13"/>
      <c r="DN16" s="13"/>
      <c r="DO16" s="13"/>
      <c r="DP16" s="13"/>
      <c r="DQ16" s="13"/>
      <c r="DR16" s="13"/>
      <c r="DS16" s="13"/>
      <c r="DT16" s="13"/>
      <c r="DV16" s="13"/>
      <c r="DX16" s="13"/>
      <c r="DZ16" s="13" t="s">
        <v>10660</v>
      </c>
      <c r="EB16" s="13" t="s">
        <v>10661</v>
      </c>
      <c r="EC16" s="13" t="s">
        <v>10662</v>
      </c>
      <c r="ED16" s="13"/>
      <c r="EE16" s="13"/>
      <c r="EF16" s="13" t="s">
        <v>472</v>
      </c>
      <c r="EG16" s="11" t="s">
        <v>10663</v>
      </c>
      <c r="EH16" s="13" t="s">
        <v>10664</v>
      </c>
      <c r="EI16" s="13" t="s">
        <v>10659</v>
      </c>
      <c r="EJ16" s="13"/>
      <c r="EK16" s="13"/>
      <c r="EL16" s="13"/>
      <c r="EN16" s="13"/>
      <c r="EP16" s="13" t="s">
        <v>10665</v>
      </c>
      <c r="ER16" s="13"/>
      <c r="ES16" s="13" t="s">
        <v>10666</v>
      </c>
      <c r="ET16" s="13" t="s">
        <v>10667</v>
      </c>
      <c r="EV16" s="13" t="s">
        <v>10668</v>
      </c>
      <c r="EX16" s="13" t="s">
        <v>10669</v>
      </c>
      <c r="EY16" s="13"/>
      <c r="EZ16" s="13"/>
      <c r="FA16" s="13" t="s">
        <v>10670</v>
      </c>
      <c r="FB16" s="13"/>
      <c r="FC16" s="13" t="s">
        <v>10671</v>
      </c>
      <c r="FD16" s="13" t="s">
        <v>10672</v>
      </c>
      <c r="FF16" s="13" t="s">
        <v>7604</v>
      </c>
      <c r="FH16" s="13" t="s">
        <v>10673</v>
      </c>
      <c r="FI16" s="13" t="s">
        <v>10674</v>
      </c>
      <c r="FJ16" s="13"/>
      <c r="FK16" s="13"/>
      <c r="FL16" s="13" t="s">
        <v>10675</v>
      </c>
      <c r="FM16" s="13"/>
      <c r="FN16" s="13" t="s">
        <v>10331</v>
      </c>
      <c r="FO16" s="13" t="s">
        <v>10676</v>
      </c>
      <c r="FP16" s="13"/>
      <c r="FQ16" s="13" t="s">
        <v>10677</v>
      </c>
      <c r="FS16" s="13"/>
      <c r="FT16" s="13"/>
      <c r="FU16" s="13"/>
      <c r="FV16" s="13"/>
      <c r="FW16" s="13" t="s">
        <v>10678</v>
      </c>
      <c r="FX16" s="13" t="s">
        <v>2151</v>
      </c>
      <c r="FY16" s="13"/>
      <c r="FZ16" s="13"/>
      <c r="GA16" s="13"/>
      <c r="GB16" s="13"/>
      <c r="GC16" s="11" t="s">
        <v>10679</v>
      </c>
      <c r="GD16" s="13" t="n">
        <f aca="false">1918</f>
        <v>1918</v>
      </c>
      <c r="GF16" s="13"/>
      <c r="GH16" s="13" t="s">
        <v>8744</v>
      </c>
      <c r="GI16" s="13" t="s">
        <v>8749</v>
      </c>
      <c r="GJ16" s="13" t="s">
        <v>10680</v>
      </c>
      <c r="GL16" s="13" t="s">
        <v>6456</v>
      </c>
      <c r="GN16" s="13"/>
      <c r="GO16" s="13"/>
      <c r="GP16" s="13" t="n">
        <f aca="false">1939</f>
        <v>1939</v>
      </c>
      <c r="GQ16" s="13" t="s">
        <v>10681</v>
      </c>
      <c r="GR16" s="13" t="s">
        <v>10682</v>
      </c>
      <c r="GS16" s="13" t="s">
        <v>10683</v>
      </c>
      <c r="GT16" s="13" t="s">
        <v>10684</v>
      </c>
      <c r="GU16" s="13" t="s">
        <v>10685</v>
      </c>
      <c r="GV16" s="13" t="s">
        <v>984</v>
      </c>
      <c r="GW16" s="13"/>
      <c r="GX16" s="13" t="s">
        <v>10686</v>
      </c>
      <c r="GZ16" s="13" t="s">
        <v>79</v>
      </c>
      <c r="HB16" s="13" t="s">
        <v>1212</v>
      </c>
      <c r="HC16" s="13" t="s">
        <v>10687</v>
      </c>
      <c r="HD16" s="13"/>
      <c r="HE16" s="13" t="s">
        <v>5887</v>
      </c>
      <c r="HF16" s="13"/>
      <c r="HG16" s="13" t="s">
        <v>799</v>
      </c>
      <c r="HH16" s="13"/>
      <c r="HJ16" s="13" t="s">
        <v>10688</v>
      </c>
      <c r="HL16" s="13" t="s">
        <v>10689</v>
      </c>
      <c r="HM16" s="13" t="s">
        <v>10690</v>
      </c>
      <c r="HN16" s="13" t="s">
        <v>10691</v>
      </c>
      <c r="HP16" s="13"/>
      <c r="HR16" s="13" t="s">
        <v>10692</v>
      </c>
      <c r="HS16" s="13" t="s">
        <v>10693</v>
      </c>
      <c r="HT16" s="13"/>
      <c r="HU16" s="13"/>
      <c r="HV16" s="13" t="s">
        <v>10694</v>
      </c>
      <c r="HW16" s="13"/>
      <c r="HX16" s="13" t="s">
        <v>10695</v>
      </c>
      <c r="HZ16" s="13" t="s">
        <v>4920</v>
      </c>
      <c r="IB16" s="13" t="s">
        <v>10696</v>
      </c>
      <c r="IC16" s="13" t="s">
        <v>1188</v>
      </c>
      <c r="ID16" s="13" t="s">
        <v>10697</v>
      </c>
      <c r="IE16" s="13" t="s">
        <v>409</v>
      </c>
      <c r="IF16" s="13"/>
      <c r="IG16" s="13" t="s">
        <v>10698</v>
      </c>
      <c r="IH16" s="13" t="s">
        <v>546</v>
      </c>
      <c r="IJ16" s="13" t="s">
        <v>1537</v>
      </c>
      <c r="IL16" s="13" t="s">
        <v>518</v>
      </c>
      <c r="IN16" s="13" t="s">
        <v>1671</v>
      </c>
      <c r="IP16" s="13"/>
      <c r="IR16" s="13" t="s">
        <v>3912</v>
      </c>
      <c r="IT16" s="13"/>
      <c r="IV16" s="13" t="s">
        <v>10699</v>
      </c>
      <c r="IX16" s="13" t="s">
        <v>10700</v>
      </c>
      <c r="IZ16" s="13" t="s">
        <v>1212</v>
      </c>
      <c r="JB16" s="13" t="s">
        <v>10701</v>
      </c>
      <c r="JC16" s="13"/>
      <c r="JD16" s="13"/>
      <c r="JE16" s="13" t="s">
        <v>10702</v>
      </c>
      <c r="JG16" s="13" t="s">
        <v>10703</v>
      </c>
      <c r="JI16" s="13" t="s">
        <v>2972</v>
      </c>
      <c r="JK16" s="13"/>
      <c r="JM16" s="13" t="s">
        <v>10704</v>
      </c>
      <c r="JO16" s="13" t="s">
        <v>534</v>
      </c>
      <c r="JQ16" s="13" t="s">
        <v>5889</v>
      </c>
      <c r="JS16" s="13" t="s">
        <v>10705</v>
      </c>
      <c r="JU16" s="13"/>
      <c r="JW16" s="13" t="s">
        <v>10706</v>
      </c>
      <c r="JY16" s="13" t="s">
        <v>3644</v>
      </c>
      <c r="KA16" s="13"/>
      <c r="KC16" s="13"/>
      <c r="KE16" s="13" t="s">
        <v>10707</v>
      </c>
      <c r="KG16" s="13"/>
      <c r="KI16" s="13" t="s">
        <v>9659</v>
      </c>
      <c r="KK16" s="13" t="s">
        <v>10708</v>
      </c>
      <c r="KM16" s="13"/>
      <c r="KO16" s="13" t="s">
        <v>10709</v>
      </c>
      <c r="KQ16" s="13" t="s">
        <v>4530</v>
      </c>
      <c r="KS16" s="13" t="s">
        <v>472</v>
      </c>
      <c r="KT16" s="13"/>
      <c r="KU16" s="13"/>
      <c r="KV16" s="11" t="s">
        <v>10710</v>
      </c>
      <c r="KW16" s="13" t="s">
        <v>10711</v>
      </c>
      <c r="KX16" s="13" t="s">
        <v>10712</v>
      </c>
      <c r="KY16" s="13" t="s">
        <v>10713</v>
      </c>
      <c r="KZ16" s="13" t="s">
        <v>10714</v>
      </c>
      <c r="LA16" s="13" t="s">
        <v>6360</v>
      </c>
      <c r="LB16" s="13"/>
      <c r="LC16" s="13"/>
      <c r="LE16" s="13"/>
      <c r="LF16" s="13" t="s">
        <v>10715</v>
      </c>
      <c r="LG16" s="13" t="s">
        <v>10716</v>
      </c>
      <c r="LH16" s="13"/>
      <c r="LI16" s="13" t="s">
        <v>10717</v>
      </c>
      <c r="LJ16" s="13" t="s">
        <v>10718</v>
      </c>
      <c r="LK16" s="13" t="s">
        <v>10719</v>
      </c>
      <c r="LL16" s="13" t="s">
        <v>10720</v>
      </c>
      <c r="LM16" s="13"/>
      <c r="LN16" s="13"/>
      <c r="LO16" s="13"/>
      <c r="LP16" s="11" t="s">
        <v>10721</v>
      </c>
      <c r="LQ16" s="13" t="s">
        <v>10722</v>
      </c>
      <c r="LR16" s="13" t="s">
        <v>10723</v>
      </c>
      <c r="LS16" s="13" t="s">
        <v>10724</v>
      </c>
      <c r="LT16" s="13" t="s">
        <v>10725</v>
      </c>
      <c r="LU16" s="13"/>
      <c r="LV16" s="13"/>
      <c r="LW16" s="13"/>
      <c r="LX16" s="11" t="s">
        <v>10726</v>
      </c>
      <c r="LY16" s="13"/>
      <c r="LZ16" s="13" t="s">
        <v>10727</v>
      </c>
      <c r="MA16" s="13" t="s">
        <v>5449</v>
      </c>
      <c r="MB16" s="13" t="s">
        <v>10728</v>
      </c>
      <c r="MC16" s="13" t="s">
        <v>7373</v>
      </c>
      <c r="MD16" s="13" t="s">
        <v>6307</v>
      </c>
      <c r="ME16" s="13"/>
      <c r="MG16" s="13" t="s">
        <v>10729</v>
      </c>
      <c r="MI16" s="13" t="s">
        <v>10730</v>
      </c>
      <c r="MJ16" s="13"/>
      <c r="MK16" s="13"/>
      <c r="ML16" s="13"/>
      <c r="MO16" s="13" t="s">
        <v>10731</v>
      </c>
      <c r="MQ16" s="13" t="s">
        <v>10732</v>
      </c>
      <c r="MR16" s="13"/>
      <c r="MS16" s="13"/>
      <c r="MT16" s="13"/>
      <c r="MU16" s="13"/>
      <c r="MV16" s="13" t="s">
        <v>10733</v>
      </c>
      <c r="MX16" s="13" t="s">
        <v>10734</v>
      </c>
      <c r="MY16" s="11" t="s">
        <v>10735</v>
      </c>
      <c r="MZ16" s="13" t="s">
        <v>10736</v>
      </c>
      <c r="NA16" s="13" t="s">
        <v>10737</v>
      </c>
      <c r="NB16" s="13"/>
      <c r="NC16" s="13"/>
      <c r="ND16" s="13" t="s">
        <v>106</v>
      </c>
      <c r="NE16" s="13" t="s">
        <v>10738</v>
      </c>
      <c r="NF16" s="13"/>
      <c r="NG16" s="13" t="s">
        <v>2958</v>
      </c>
      <c r="NH16" s="13"/>
      <c r="NI16" s="13"/>
      <c r="NJ16" s="13"/>
      <c r="NK16" s="13"/>
      <c r="NL16" s="11" t="s">
        <v>10739</v>
      </c>
      <c r="NM16" s="11" t="s">
        <v>10740</v>
      </c>
      <c r="NN16" s="13" t="s">
        <v>371</v>
      </c>
      <c r="NP16" s="13"/>
      <c r="NQ16" s="13"/>
      <c r="NR16" s="13"/>
      <c r="NS16" s="13"/>
      <c r="NT16" s="13"/>
      <c r="NU16" s="11" t="s">
        <v>10741</v>
      </c>
      <c r="NV16" s="13"/>
      <c r="NW16" s="13"/>
      <c r="NX16" s="13"/>
      <c r="NY16" s="13"/>
      <c r="NZ16" s="13"/>
      <c r="OA16" s="11" t="s">
        <v>10742</v>
      </c>
      <c r="OB16" s="11" t="s">
        <v>10743</v>
      </c>
    </row>
    <row r="17" customFormat="false" ht="28.35" hidden="false" customHeight="true" outlineLevel="0" collapsed="false">
      <c r="C17" s="28" t="s">
        <v>10744</v>
      </c>
      <c r="E17" s="11" t="s">
        <v>10745</v>
      </c>
      <c r="F17" s="11" t="s">
        <v>10746</v>
      </c>
      <c r="H17" s="13" t="s">
        <v>10747</v>
      </c>
      <c r="J17" s="13" t="s">
        <v>10748</v>
      </c>
      <c r="L17" s="13" t="s">
        <v>10749</v>
      </c>
      <c r="N17" s="13" t="s">
        <v>10750</v>
      </c>
      <c r="Z17" s="13" t="s">
        <v>9888</v>
      </c>
      <c r="AB17" s="13"/>
      <c r="AD17" s="11" t="s">
        <v>9890</v>
      </c>
      <c r="AF17" s="13" t="s">
        <v>10751</v>
      </c>
      <c r="AG17" s="13" t="s">
        <v>546</v>
      </c>
      <c r="AH17" s="13" t="s">
        <v>10752</v>
      </c>
      <c r="AI17" s="13"/>
      <c r="AJ17" s="13"/>
      <c r="AK17" s="13"/>
      <c r="AN17" s="13"/>
      <c r="AO17" s="13"/>
      <c r="AP17" s="13"/>
      <c r="AQ17" s="13"/>
      <c r="AR17" s="13"/>
      <c r="AS17" s="13" t="s">
        <v>10753</v>
      </c>
      <c r="AT17" s="13" t="s">
        <v>360</v>
      </c>
      <c r="AU17" s="13" t="s">
        <v>10754</v>
      </c>
      <c r="AV17" s="13"/>
      <c r="AW17" s="13" t="s">
        <v>360</v>
      </c>
      <c r="AX17" s="12" t="s">
        <v>9857</v>
      </c>
      <c r="AY17" s="12" t="s">
        <v>9857</v>
      </c>
      <c r="AZ17" s="13"/>
      <c r="BB17" s="13"/>
      <c r="BD17" s="13"/>
      <c r="BF17" s="13"/>
      <c r="BH17" s="13"/>
      <c r="BJ17" s="13" t="s">
        <v>550</v>
      </c>
      <c r="BL17" s="13"/>
      <c r="BN17" s="13"/>
      <c r="BO17" s="13" t="s">
        <v>2695</v>
      </c>
      <c r="BQ17" s="13" t="s">
        <v>532</v>
      </c>
      <c r="BS17" s="13"/>
      <c r="BU17" s="13"/>
      <c r="BW17" s="13" t="s">
        <v>4365</v>
      </c>
      <c r="BY17" s="13"/>
      <c r="CA17" s="13"/>
      <c r="CC17" s="13"/>
      <c r="CE17" s="13"/>
      <c r="CG17" s="13"/>
      <c r="CI17" s="13"/>
      <c r="CK17" s="13" t="s">
        <v>10755</v>
      </c>
      <c r="CL17" s="13" t="s">
        <v>10756</v>
      </c>
      <c r="CM17" s="13" t="s">
        <v>9862</v>
      </c>
      <c r="CN17" s="13"/>
      <c r="CO17" s="13"/>
      <c r="CP17" s="13"/>
      <c r="CQ17" s="13"/>
      <c r="CS17" s="13"/>
      <c r="CU17" s="13"/>
      <c r="CY17" s="13"/>
      <c r="DA17" s="13"/>
      <c r="DC17" s="13"/>
      <c r="DE17" s="13"/>
      <c r="DG17" s="13"/>
      <c r="DI17" s="13"/>
      <c r="DK17" s="13"/>
      <c r="DN17" s="13"/>
      <c r="DO17" s="13"/>
      <c r="DP17" s="13"/>
      <c r="DQ17" s="13"/>
      <c r="DR17" s="13"/>
      <c r="DS17" s="13"/>
      <c r="DT17" s="13"/>
      <c r="DV17" s="13"/>
      <c r="DX17" s="13"/>
      <c r="DZ17" s="13"/>
      <c r="EB17" s="13"/>
      <c r="EC17" s="13"/>
      <c r="ED17" s="13"/>
      <c r="EE17" s="13"/>
      <c r="EF17" s="13"/>
      <c r="EG17" s="13"/>
      <c r="EH17" s="13" t="s">
        <v>10628</v>
      </c>
      <c r="EI17" s="13"/>
      <c r="EJ17" s="13"/>
      <c r="EK17" s="13"/>
      <c r="EL17" s="13"/>
      <c r="EN17" s="13"/>
      <c r="EP17" s="13" t="s">
        <v>10757</v>
      </c>
      <c r="ER17" s="13" t="s">
        <v>10758</v>
      </c>
      <c r="ES17" s="13"/>
      <c r="ET17" s="13"/>
      <c r="EV17" s="13"/>
      <c r="EX17" s="13"/>
      <c r="EY17" s="13"/>
      <c r="EZ17" s="13"/>
      <c r="FA17" s="13"/>
      <c r="FB17" s="13" t="s">
        <v>8233</v>
      </c>
      <c r="FC17" s="13"/>
      <c r="FD17" s="13"/>
      <c r="FF17" s="13"/>
      <c r="FH17" s="13"/>
      <c r="FI17" s="13"/>
      <c r="FJ17" s="13"/>
      <c r="FK17" s="13" t="s">
        <v>7110</v>
      </c>
      <c r="FL17" s="13"/>
      <c r="FM17" s="13"/>
      <c r="FN17" s="13"/>
      <c r="FO17" s="13"/>
      <c r="FP17" s="13"/>
      <c r="FQ17" s="13"/>
      <c r="FS17" s="13"/>
      <c r="FT17" s="13"/>
      <c r="FU17" s="13"/>
      <c r="FV17" s="13"/>
      <c r="FW17" s="13" t="s">
        <v>623</v>
      </c>
      <c r="FX17" s="13"/>
      <c r="FY17" s="13"/>
      <c r="FZ17" s="13"/>
      <c r="GA17" s="13" t="s">
        <v>2179</v>
      </c>
      <c r="GB17" s="13"/>
      <c r="GC17" s="13"/>
      <c r="GD17" s="13"/>
      <c r="GF17" s="13"/>
      <c r="GH17" s="13" t="s">
        <v>1539</v>
      </c>
      <c r="GI17" s="13"/>
      <c r="GJ17" s="13"/>
      <c r="GL17" s="13" t="s">
        <v>10759</v>
      </c>
      <c r="GN17" s="13"/>
      <c r="GO17" s="13"/>
      <c r="GP17" s="13"/>
      <c r="GQ17" s="13"/>
      <c r="GR17" s="13" t="s">
        <v>4212</v>
      </c>
      <c r="GS17" s="13" t="s">
        <v>1994</v>
      </c>
      <c r="GT17" s="13"/>
      <c r="GU17" s="13" t="s">
        <v>7304</v>
      </c>
      <c r="GV17" s="13"/>
      <c r="GW17" s="13"/>
      <c r="GX17" s="13"/>
      <c r="GZ17" s="13" t="s">
        <v>79</v>
      </c>
      <c r="HB17" s="13"/>
      <c r="HC17" s="13"/>
      <c r="HD17" s="13"/>
      <c r="HE17" s="13"/>
      <c r="HF17" s="13" t="s">
        <v>10760</v>
      </c>
      <c r="HG17" s="13"/>
      <c r="HH17" s="13"/>
      <c r="HJ17" s="13" t="s">
        <v>989</v>
      </c>
      <c r="HL17" s="13" t="s">
        <v>10761</v>
      </c>
      <c r="HM17" s="13" t="s">
        <v>683</v>
      </c>
      <c r="HN17" s="13"/>
      <c r="HP17" s="13"/>
      <c r="HR17" s="13"/>
      <c r="HS17" s="13"/>
      <c r="HT17" s="13"/>
      <c r="HU17" s="13"/>
      <c r="HV17" s="13" t="s">
        <v>10762</v>
      </c>
      <c r="HW17" s="13"/>
      <c r="HX17" s="13"/>
      <c r="HZ17" s="13" t="s">
        <v>716</v>
      </c>
      <c r="IB17" s="13"/>
      <c r="IC17" s="13"/>
      <c r="ID17" s="13"/>
      <c r="IE17" s="13"/>
      <c r="IF17" s="13" t="s">
        <v>801</v>
      </c>
      <c r="IG17" s="13"/>
      <c r="IH17" s="13"/>
      <c r="IJ17" s="13"/>
      <c r="IL17" s="13"/>
      <c r="IN17" s="13"/>
      <c r="IP17" s="13"/>
      <c r="IR17" s="13"/>
      <c r="IT17" s="13"/>
      <c r="IV17" s="13"/>
      <c r="IX17" s="13"/>
      <c r="IZ17" s="11" t="s">
        <v>10763</v>
      </c>
      <c r="JB17" s="13"/>
      <c r="JC17" s="13"/>
      <c r="JD17" s="13"/>
      <c r="JE17" s="11" t="s">
        <v>10764</v>
      </c>
      <c r="JG17" s="13"/>
      <c r="JI17" s="13"/>
      <c r="JK17" s="13" t="s">
        <v>550</v>
      </c>
      <c r="JM17" s="13" t="s">
        <v>65</v>
      </c>
      <c r="JO17" s="13"/>
      <c r="JQ17" s="13"/>
      <c r="JS17" s="13"/>
      <c r="JU17" s="13"/>
      <c r="JW17" s="13" t="s">
        <v>10765</v>
      </c>
      <c r="JY17" s="13"/>
      <c r="KA17" s="13"/>
      <c r="KC17" s="13"/>
      <c r="KE17" s="13"/>
      <c r="KG17" s="13"/>
      <c r="KI17" s="13"/>
      <c r="KK17" s="13" t="s">
        <v>10766</v>
      </c>
      <c r="KM17" s="13"/>
      <c r="KO17" s="13"/>
      <c r="KQ17" s="13" t="s">
        <v>801</v>
      </c>
      <c r="KS17" s="13"/>
      <c r="KT17" s="13" t="s">
        <v>2855</v>
      </c>
      <c r="KU17" s="13"/>
      <c r="KV17" s="11" t="s">
        <v>10767</v>
      </c>
      <c r="KW17" s="11" t="s">
        <v>10768</v>
      </c>
      <c r="KX17" s="13"/>
      <c r="KY17" s="13"/>
      <c r="KZ17" s="13"/>
      <c r="LA17" s="13"/>
      <c r="LB17" s="13"/>
      <c r="LC17" s="13"/>
      <c r="LE17" s="13"/>
      <c r="LF17" s="13" t="s">
        <v>10769</v>
      </c>
      <c r="LG17" s="13" t="s">
        <v>10770</v>
      </c>
      <c r="LH17" s="13" t="s">
        <v>7586</v>
      </c>
      <c r="LI17" s="13" t="s">
        <v>10771</v>
      </c>
      <c r="LJ17" s="13" t="s">
        <v>434</v>
      </c>
      <c r="LK17" s="13" t="s">
        <v>79</v>
      </c>
      <c r="LL17" s="13"/>
      <c r="LM17" s="13"/>
      <c r="LN17" s="13"/>
      <c r="LO17" s="13"/>
      <c r="LP17" s="13" t="s">
        <v>10772</v>
      </c>
      <c r="LQ17" s="13" t="s">
        <v>10773</v>
      </c>
      <c r="LR17" s="13"/>
      <c r="LS17" s="13"/>
      <c r="LT17" s="13"/>
      <c r="LU17" s="13"/>
      <c r="LV17" s="13"/>
      <c r="LW17" s="13"/>
      <c r="LX17" s="13"/>
      <c r="LY17" s="13"/>
      <c r="LZ17" s="13"/>
      <c r="MA17" s="13"/>
      <c r="MB17" s="13"/>
      <c r="MC17" s="13" t="s">
        <v>5154</v>
      </c>
      <c r="MD17" s="13" t="s">
        <v>1659</v>
      </c>
      <c r="ME17" s="13" t="s">
        <v>10774</v>
      </c>
      <c r="MG17" s="13" t="s">
        <v>704</v>
      </c>
      <c r="MI17" s="13"/>
      <c r="MJ17" s="13"/>
      <c r="MK17" s="13"/>
      <c r="ML17" s="13"/>
      <c r="MO17" s="13"/>
      <c r="MQ17" s="13"/>
      <c r="MR17" s="13"/>
      <c r="MS17" s="13"/>
      <c r="MT17" s="13"/>
      <c r="MU17" s="13"/>
      <c r="MV17" s="13" t="s">
        <v>360</v>
      </c>
      <c r="MX17" s="13"/>
      <c r="MY17" s="13"/>
      <c r="MZ17" s="13"/>
      <c r="NA17" s="13"/>
      <c r="NB17" s="13"/>
      <c r="NC17" s="13"/>
      <c r="ND17" s="13" t="s">
        <v>106</v>
      </c>
      <c r="NE17" s="13" t="s">
        <v>6044</v>
      </c>
      <c r="NF17" s="13"/>
      <c r="NG17" s="13"/>
      <c r="NH17" s="13"/>
      <c r="NI17" s="13"/>
      <c r="NJ17" s="13"/>
      <c r="NK17" s="13"/>
      <c r="NL17" s="13"/>
      <c r="NM17" s="11" t="s">
        <v>10775</v>
      </c>
      <c r="NN17" s="13" t="s">
        <v>371</v>
      </c>
      <c r="NP17" s="13"/>
      <c r="NQ17" s="13"/>
      <c r="NR17" s="13"/>
      <c r="NS17" s="13"/>
      <c r="NT17" s="13"/>
      <c r="NU17" s="11" t="s">
        <v>10741</v>
      </c>
      <c r="NV17" s="13"/>
      <c r="NW17" s="13"/>
      <c r="NX17" s="13"/>
      <c r="NY17" s="13"/>
      <c r="NZ17" s="11" t="s">
        <v>10776</v>
      </c>
      <c r="OA17" s="11" t="s">
        <v>10777</v>
      </c>
      <c r="OB17" s="11" t="s">
        <v>10778</v>
      </c>
    </row>
    <row r="18" customFormat="false" ht="28.35" hidden="false" customHeight="true" outlineLevel="0" collapsed="false">
      <c r="C18" s="27" t="s">
        <v>10779</v>
      </c>
      <c r="E18" s="11" t="s">
        <v>10780</v>
      </c>
      <c r="F18" s="13" t="s">
        <v>10781</v>
      </c>
      <c r="H18" s="13" t="s">
        <v>10781</v>
      </c>
      <c r="J18" s="13" t="s">
        <v>10782</v>
      </c>
      <c r="L18" s="13" t="s">
        <v>10783</v>
      </c>
      <c r="N18" s="13" t="s">
        <v>10784</v>
      </c>
      <c r="Z18" s="13" t="s">
        <v>10785</v>
      </c>
      <c r="AB18" s="13"/>
      <c r="AD18" s="11" t="s">
        <v>10011</v>
      </c>
      <c r="AF18" s="13" t="s">
        <v>10786</v>
      </c>
      <c r="AG18" s="11" t="s">
        <v>10787</v>
      </c>
      <c r="AH18" s="13" t="s">
        <v>10788</v>
      </c>
      <c r="AI18" s="13" t="s">
        <v>10789</v>
      </c>
      <c r="AJ18" s="13" t="s">
        <v>10790</v>
      </c>
      <c r="AK18" s="13" t="s">
        <v>10791</v>
      </c>
      <c r="AN18" s="13"/>
      <c r="AO18" s="13" t="s">
        <v>472</v>
      </c>
      <c r="AP18" s="13"/>
      <c r="AQ18" s="13"/>
      <c r="AR18" s="13"/>
      <c r="AS18" s="13" t="s">
        <v>10792</v>
      </c>
      <c r="AT18" s="11" t="s">
        <v>10793</v>
      </c>
      <c r="AU18" s="13" t="s">
        <v>10794</v>
      </c>
      <c r="AV18" s="13"/>
      <c r="AW18" s="13" t="s">
        <v>10795</v>
      </c>
      <c r="AX18" s="12" t="s">
        <v>10013</v>
      </c>
      <c r="AY18" s="13" t="s">
        <v>360</v>
      </c>
      <c r="AZ18" s="13"/>
      <c r="BB18" s="13"/>
      <c r="BD18" s="13"/>
      <c r="BF18" s="13"/>
      <c r="BH18" s="13" t="s">
        <v>472</v>
      </c>
      <c r="BJ18" s="13" t="s">
        <v>79</v>
      </c>
      <c r="BL18" s="13"/>
      <c r="BN18" s="13" t="s">
        <v>472</v>
      </c>
      <c r="BO18" s="13"/>
      <c r="BQ18" s="13" t="s">
        <v>10796</v>
      </c>
      <c r="BS18" s="13"/>
      <c r="BU18" s="13"/>
      <c r="BW18" s="13" t="s">
        <v>10797</v>
      </c>
      <c r="BY18" s="11" t="s">
        <v>10798</v>
      </c>
      <c r="CA18" s="13"/>
      <c r="CC18" s="13"/>
      <c r="CE18" s="13"/>
      <c r="CG18" s="13"/>
      <c r="CI18" s="11" t="s">
        <v>10799</v>
      </c>
      <c r="CK18" s="13" t="s">
        <v>10800</v>
      </c>
      <c r="CL18" s="13" t="s">
        <v>10801</v>
      </c>
      <c r="CM18" s="13" t="s">
        <v>10802</v>
      </c>
      <c r="CN18" s="13"/>
      <c r="CO18" s="13"/>
      <c r="CP18" s="13"/>
      <c r="CQ18" s="13" t="s">
        <v>10803</v>
      </c>
      <c r="CS18" s="13" t="s">
        <v>5907</v>
      </c>
      <c r="CU18" s="13"/>
      <c r="CY18" s="13"/>
      <c r="DA18" s="13"/>
      <c r="DC18" s="13"/>
      <c r="DE18" s="13"/>
      <c r="DG18" s="13"/>
      <c r="DI18" s="13"/>
      <c r="DK18" s="13"/>
      <c r="DN18" s="13"/>
      <c r="DO18" s="13"/>
      <c r="DP18" s="13"/>
      <c r="DQ18" s="13"/>
      <c r="DR18" s="13"/>
      <c r="DS18" s="13"/>
      <c r="DT18" s="13"/>
      <c r="DV18" s="13"/>
      <c r="DX18" s="13"/>
      <c r="DZ18" s="13"/>
      <c r="EB18" s="13"/>
      <c r="EC18" s="13"/>
      <c r="ED18" s="13" t="s">
        <v>75</v>
      </c>
      <c r="EE18" s="13"/>
      <c r="EF18" s="13"/>
      <c r="EG18" s="13" t="s">
        <v>10804</v>
      </c>
      <c r="EH18" s="13" t="s">
        <v>9950</v>
      </c>
      <c r="EI18" s="13"/>
      <c r="EJ18" s="13"/>
      <c r="EK18" s="13"/>
      <c r="EL18" s="13"/>
      <c r="EN18" s="13"/>
      <c r="EP18" s="13" t="s">
        <v>10805</v>
      </c>
      <c r="ER18" s="13" t="s">
        <v>10806</v>
      </c>
      <c r="ES18" s="13" t="s">
        <v>4365</v>
      </c>
      <c r="ET18" s="13"/>
      <c r="EV18" s="13" t="s">
        <v>10807</v>
      </c>
      <c r="EX18" s="13" t="s">
        <v>10808</v>
      </c>
      <c r="EY18" s="13"/>
      <c r="EZ18" s="13"/>
      <c r="FA18" s="13" t="s">
        <v>10809</v>
      </c>
      <c r="FB18" s="13" t="s">
        <v>10810</v>
      </c>
      <c r="FC18" s="13"/>
      <c r="FD18" s="13"/>
      <c r="FF18" s="13" t="s">
        <v>10811</v>
      </c>
      <c r="FH18" s="13" t="s">
        <v>10812</v>
      </c>
      <c r="FI18" s="13"/>
      <c r="FJ18" s="13"/>
      <c r="FK18" s="13"/>
      <c r="FL18" s="13"/>
      <c r="FM18" s="13"/>
      <c r="FN18" s="13"/>
      <c r="FO18" s="13" t="s">
        <v>10813</v>
      </c>
      <c r="FP18" s="13" t="s">
        <v>10814</v>
      </c>
      <c r="FQ18" s="13"/>
      <c r="FS18" s="13"/>
      <c r="FT18" s="13"/>
      <c r="FU18" s="13"/>
      <c r="FV18" s="13"/>
      <c r="FW18" s="13" t="s">
        <v>623</v>
      </c>
      <c r="FX18" s="13"/>
      <c r="FY18" s="13"/>
      <c r="FZ18" s="13"/>
      <c r="GA18" s="13"/>
      <c r="GB18" s="13" t="s">
        <v>10815</v>
      </c>
      <c r="GC18" s="13"/>
      <c r="GD18" s="13"/>
      <c r="GF18" s="13"/>
      <c r="GH18" s="13" t="s">
        <v>10816</v>
      </c>
      <c r="GI18" s="13"/>
      <c r="GJ18" s="13"/>
      <c r="GL18" s="13"/>
      <c r="GN18" s="13" t="s">
        <v>518</v>
      </c>
      <c r="GO18" s="13" t="s">
        <v>10817</v>
      </c>
      <c r="GP18" s="13" t="s">
        <v>7276</v>
      </c>
      <c r="GQ18" s="13"/>
      <c r="GR18" s="13"/>
      <c r="GS18" s="13"/>
      <c r="GT18" s="13"/>
      <c r="GU18" s="13"/>
      <c r="GV18" s="13"/>
      <c r="GW18" s="13"/>
      <c r="GX18" s="13"/>
      <c r="GZ18" s="13" t="s">
        <v>79</v>
      </c>
      <c r="HB18" s="13" t="s">
        <v>1498</v>
      </c>
      <c r="HC18" s="13"/>
      <c r="HD18" s="11" t="s">
        <v>10818</v>
      </c>
      <c r="HE18" s="13"/>
      <c r="HF18" s="13"/>
      <c r="HG18" s="13"/>
      <c r="HH18" s="13"/>
      <c r="HJ18" s="13" t="s">
        <v>1990</v>
      </c>
      <c r="HL18" s="13"/>
      <c r="HM18" s="13"/>
      <c r="HN18" s="13" t="s">
        <v>1505</v>
      </c>
      <c r="HP18" s="13"/>
      <c r="HR18" s="13"/>
      <c r="HS18" s="13"/>
      <c r="HT18" s="13"/>
      <c r="HU18" s="13"/>
      <c r="HV18" s="13"/>
      <c r="HW18" s="13"/>
      <c r="HX18" s="13"/>
      <c r="HZ18" s="13"/>
      <c r="IB18" s="13"/>
      <c r="IC18" s="13"/>
      <c r="ID18" s="13"/>
      <c r="IE18" s="13"/>
      <c r="IF18" s="13"/>
      <c r="IG18" s="13"/>
      <c r="IH18" s="13"/>
      <c r="IJ18" s="13" t="s">
        <v>10819</v>
      </c>
      <c r="IL18" s="13" t="s">
        <v>10820</v>
      </c>
      <c r="IN18" s="13" t="s">
        <v>10821</v>
      </c>
      <c r="IP18" s="13"/>
      <c r="IR18" s="13"/>
      <c r="IT18" s="13"/>
      <c r="IV18" s="13"/>
      <c r="IX18" s="13"/>
      <c r="IZ18" s="13" t="s">
        <v>10822</v>
      </c>
      <c r="JB18" s="13" t="s">
        <v>1985</v>
      </c>
      <c r="JC18" s="13"/>
      <c r="JD18" s="11" t="s">
        <v>10823</v>
      </c>
      <c r="JE18" s="13"/>
      <c r="JG18" s="13" t="s">
        <v>10824</v>
      </c>
      <c r="JI18" s="13" t="s">
        <v>644</v>
      </c>
      <c r="JK18" s="13"/>
      <c r="JM18" s="13"/>
      <c r="JO18" s="13"/>
      <c r="JQ18" s="13"/>
      <c r="JS18" s="13"/>
      <c r="JU18" s="12" t="s">
        <v>10825</v>
      </c>
      <c r="JW18" s="13"/>
      <c r="JY18" s="13"/>
      <c r="KA18" s="13"/>
      <c r="KC18" s="13" t="s">
        <v>989</v>
      </c>
      <c r="KE18" s="13"/>
      <c r="KG18" s="13"/>
      <c r="KI18" s="13"/>
      <c r="KK18" s="13"/>
      <c r="KM18" s="13"/>
      <c r="KO18" s="13"/>
      <c r="KQ18" s="13"/>
      <c r="KS18" s="13"/>
      <c r="KT18" s="13" t="s">
        <v>3185</v>
      </c>
      <c r="KU18" s="13" t="s">
        <v>10820</v>
      </c>
      <c r="KV18" s="11" t="s">
        <v>10826</v>
      </c>
      <c r="KW18" s="13" t="s">
        <v>798</v>
      </c>
      <c r="KX18" s="13" t="s">
        <v>3408</v>
      </c>
      <c r="KY18" s="13" t="s">
        <v>2873</v>
      </c>
      <c r="KZ18" s="13" t="s">
        <v>9603</v>
      </c>
      <c r="LA18" s="13" t="s">
        <v>10827</v>
      </c>
      <c r="LB18" s="13"/>
      <c r="LC18" s="13"/>
      <c r="LE18" s="13" t="s">
        <v>2677</v>
      </c>
      <c r="LF18" s="13" t="s">
        <v>417</v>
      </c>
      <c r="LG18" s="13"/>
      <c r="LH18" s="13"/>
      <c r="LI18" s="13" t="s">
        <v>10828</v>
      </c>
      <c r="LJ18" s="13" t="s">
        <v>10829</v>
      </c>
      <c r="LK18" s="13" t="s">
        <v>79</v>
      </c>
      <c r="LL18" s="13"/>
      <c r="LM18" s="13"/>
      <c r="LN18" s="13"/>
      <c r="LO18" s="13"/>
      <c r="LP18" s="13" t="s">
        <v>10830</v>
      </c>
      <c r="LQ18" s="13"/>
      <c r="LR18" s="13"/>
      <c r="LS18" s="13"/>
      <c r="LT18" s="13" t="s">
        <v>10831</v>
      </c>
      <c r="LU18" s="13" t="s">
        <v>472</v>
      </c>
      <c r="LV18" s="13"/>
      <c r="LW18" s="13"/>
      <c r="LX18" s="13" t="s">
        <v>10832</v>
      </c>
      <c r="LY18" s="13"/>
      <c r="LZ18" s="13"/>
      <c r="MA18" s="13" t="s">
        <v>7599</v>
      </c>
      <c r="MB18" s="13"/>
      <c r="MC18" s="13" t="s">
        <v>10833</v>
      </c>
      <c r="MD18" s="13" t="s">
        <v>534</v>
      </c>
      <c r="ME18" s="13"/>
      <c r="MG18" s="13"/>
      <c r="MI18" s="13" t="s">
        <v>10834</v>
      </c>
      <c r="MJ18" s="13" t="s">
        <v>10835</v>
      </c>
      <c r="MK18" s="13"/>
      <c r="ML18" s="13"/>
      <c r="MO18" s="13" t="s">
        <v>643</v>
      </c>
      <c r="MQ18" s="13"/>
      <c r="MR18" s="13"/>
      <c r="MS18" s="13"/>
      <c r="MT18" s="13"/>
      <c r="MU18" s="13"/>
      <c r="MV18" s="13" t="s">
        <v>10836</v>
      </c>
      <c r="MX18" s="13" t="s">
        <v>713</v>
      </c>
      <c r="MY18" s="13" t="s">
        <v>10837</v>
      </c>
      <c r="MZ18" s="13" t="s">
        <v>10838</v>
      </c>
      <c r="NA18" s="13" t="s">
        <v>10839</v>
      </c>
      <c r="NB18" s="12" t="s">
        <v>1730</v>
      </c>
      <c r="NC18" s="13"/>
      <c r="ND18" s="13" t="s">
        <v>897</v>
      </c>
      <c r="NE18" s="13" t="s">
        <v>578</v>
      </c>
      <c r="NF18" s="13"/>
      <c r="NG18" s="13"/>
      <c r="NH18" s="13"/>
      <c r="NI18" s="13"/>
      <c r="NJ18" s="13"/>
      <c r="NK18" s="13"/>
      <c r="NL18" s="13" t="s">
        <v>10840</v>
      </c>
      <c r="NM18" s="11" t="s">
        <v>10841</v>
      </c>
      <c r="NN18" s="13" t="s">
        <v>371</v>
      </c>
      <c r="NP18" s="13"/>
      <c r="NQ18" s="13"/>
      <c r="NR18" s="13"/>
      <c r="NS18" s="13"/>
      <c r="NT18" s="13"/>
      <c r="NU18" s="11" t="s">
        <v>10490</v>
      </c>
      <c r="NV18" s="13"/>
      <c r="NW18" s="13"/>
      <c r="NX18" s="13"/>
      <c r="NY18" s="13"/>
      <c r="NZ18" s="13" t="s">
        <v>65</v>
      </c>
      <c r="OA18" s="11" t="s">
        <v>10842</v>
      </c>
      <c r="OB18" s="11" t="s">
        <v>10843</v>
      </c>
    </row>
    <row r="19" customFormat="false" ht="28.35" hidden="false" customHeight="true" outlineLevel="0" collapsed="false">
      <c r="C19" s="27" t="s">
        <v>10844</v>
      </c>
      <c r="E19" s="11" t="s">
        <v>10845</v>
      </c>
      <c r="F19" s="11" t="s">
        <v>10846</v>
      </c>
      <c r="H19" s="11" t="s">
        <v>10847</v>
      </c>
      <c r="J19" s="11" t="s">
        <v>10848</v>
      </c>
      <c r="L19" s="11" t="s">
        <v>10849</v>
      </c>
      <c r="N19" s="11" t="s">
        <v>10850</v>
      </c>
      <c r="Z19" s="13" t="s">
        <v>10851</v>
      </c>
      <c r="AB19" s="11" t="s">
        <v>10852</v>
      </c>
      <c r="AD19" s="11" t="s">
        <v>10083</v>
      </c>
      <c r="AF19" s="13"/>
      <c r="AG19" s="13"/>
      <c r="AH19" s="13"/>
      <c r="AI19" s="13"/>
      <c r="AJ19" s="13"/>
      <c r="AK19" s="13"/>
      <c r="AN19" s="13" t="s">
        <v>518</v>
      </c>
      <c r="AO19" s="13"/>
      <c r="AP19" s="13"/>
      <c r="AQ19" s="13"/>
      <c r="AR19" s="13"/>
      <c r="AS19" s="11" t="s">
        <v>10012</v>
      </c>
      <c r="AT19" s="13" t="s">
        <v>360</v>
      </c>
      <c r="AU19" s="13"/>
      <c r="AV19" s="13"/>
      <c r="AW19" s="13" t="s">
        <v>360</v>
      </c>
      <c r="AX19" s="12" t="s">
        <v>9857</v>
      </c>
      <c r="AY19" s="13" t="s">
        <v>360</v>
      </c>
      <c r="AZ19" s="13"/>
      <c r="BB19" s="13"/>
      <c r="BD19" s="13" t="s">
        <v>1008</v>
      </c>
      <c r="BF19" s="13"/>
      <c r="BH19" s="13"/>
      <c r="BJ19" s="13" t="s">
        <v>79</v>
      </c>
      <c r="BL19" s="13"/>
      <c r="BN19" s="13"/>
      <c r="BO19" s="13"/>
      <c r="BQ19" s="13"/>
      <c r="BS19" s="13"/>
      <c r="BU19" s="13"/>
      <c r="BW19" s="13"/>
      <c r="BY19" s="13"/>
      <c r="CA19" s="13"/>
      <c r="CC19" s="13"/>
      <c r="CE19" s="13"/>
      <c r="CG19" s="13"/>
      <c r="CI19" s="13"/>
      <c r="CK19" s="13"/>
      <c r="CL19" s="13"/>
      <c r="CM19" s="13"/>
      <c r="CN19" s="13"/>
      <c r="CO19" s="13"/>
      <c r="CP19" s="13"/>
      <c r="CQ19" s="13"/>
      <c r="CS19" s="13"/>
      <c r="CU19" s="13"/>
      <c r="CY19" s="13"/>
      <c r="DA19" s="13"/>
      <c r="DC19" s="13"/>
      <c r="DE19" s="13"/>
      <c r="DG19" s="13"/>
      <c r="DI19" s="13"/>
      <c r="DK19" s="13"/>
      <c r="DN19" s="13"/>
      <c r="DO19" s="13"/>
      <c r="DP19" s="13"/>
      <c r="DQ19" s="13"/>
      <c r="DR19" s="13"/>
      <c r="DS19" s="13"/>
      <c r="DT19" s="13"/>
      <c r="DV19" s="13"/>
      <c r="DX19" s="13"/>
      <c r="DZ19" s="13"/>
      <c r="EB19" s="13"/>
      <c r="EC19" s="13" t="s">
        <v>66</v>
      </c>
      <c r="ED19" s="13"/>
      <c r="EE19" s="13"/>
      <c r="EF19" s="13"/>
      <c r="EG19" s="11" t="s">
        <v>10853</v>
      </c>
      <c r="EH19" s="13" t="s">
        <v>10854</v>
      </c>
      <c r="EI19" s="13" t="s">
        <v>10855</v>
      </c>
      <c r="EJ19" s="13"/>
      <c r="EK19" s="13"/>
      <c r="EL19" s="13"/>
      <c r="EN19" s="13"/>
      <c r="EP19" s="13" t="s">
        <v>10856</v>
      </c>
      <c r="ER19" s="13"/>
      <c r="ES19" s="13"/>
      <c r="ET19" s="13"/>
      <c r="EV19" s="13"/>
      <c r="EX19" s="13" t="s">
        <v>10183</v>
      </c>
      <c r="EY19" s="13"/>
      <c r="EZ19" s="13"/>
      <c r="FA19" s="13"/>
      <c r="FB19" s="13"/>
      <c r="FC19" s="13"/>
      <c r="FD19" s="13"/>
      <c r="FF19" s="13"/>
      <c r="FH19" s="13" t="s">
        <v>10857</v>
      </c>
      <c r="FI19" s="13"/>
      <c r="FJ19" s="13"/>
      <c r="FK19" s="13"/>
      <c r="FL19" s="13"/>
      <c r="FM19" s="13" t="s">
        <v>10858</v>
      </c>
      <c r="FN19" s="13"/>
      <c r="FO19" s="13"/>
      <c r="FP19" s="13"/>
      <c r="FQ19" s="13" t="s">
        <v>10859</v>
      </c>
      <c r="FS19" s="13"/>
      <c r="FT19" s="13"/>
      <c r="FU19" s="13"/>
      <c r="FV19" s="13"/>
      <c r="FW19" s="13" t="s">
        <v>623</v>
      </c>
      <c r="FX19" s="13"/>
      <c r="FY19" s="13"/>
      <c r="FZ19" s="13" t="s">
        <v>10860</v>
      </c>
      <c r="GA19" s="13"/>
      <c r="GB19" s="13"/>
      <c r="GC19" s="13"/>
      <c r="GD19" s="13" t="s">
        <v>10861</v>
      </c>
      <c r="GF19" s="13" t="s">
        <v>10862</v>
      </c>
      <c r="GH19" s="13"/>
      <c r="GI19" s="13"/>
      <c r="GJ19" s="13"/>
      <c r="GL19" s="13"/>
      <c r="GN19" s="13" t="s">
        <v>10863</v>
      </c>
      <c r="GO19" s="13" t="s">
        <v>1751</v>
      </c>
      <c r="GP19" s="13"/>
      <c r="GQ19" s="13"/>
      <c r="GR19" s="13"/>
      <c r="GS19" s="13"/>
      <c r="GT19" s="13"/>
      <c r="GU19" s="13"/>
      <c r="GV19" s="13"/>
      <c r="GW19" s="13"/>
      <c r="GX19" s="13" t="s">
        <v>10864</v>
      </c>
      <c r="GZ19" s="13" t="s">
        <v>79</v>
      </c>
      <c r="HB19" s="13" t="s">
        <v>10865</v>
      </c>
      <c r="HC19" s="13"/>
      <c r="HD19" s="13"/>
      <c r="HE19" s="13"/>
      <c r="HF19" s="13" t="s">
        <v>516</v>
      </c>
      <c r="HG19" s="13" t="s">
        <v>10866</v>
      </c>
      <c r="HH19" s="13"/>
      <c r="HJ19" s="13"/>
      <c r="HL19" s="13"/>
      <c r="HM19" s="13"/>
      <c r="HN19" s="13" t="s">
        <v>10867</v>
      </c>
      <c r="HP19" s="13" t="s">
        <v>10868</v>
      </c>
      <c r="HR19" s="13"/>
      <c r="HS19" s="13"/>
      <c r="HT19" s="13"/>
      <c r="HU19" s="13"/>
      <c r="HV19" s="13" t="s">
        <v>10869</v>
      </c>
      <c r="HW19" s="13"/>
      <c r="HX19" s="13"/>
      <c r="HZ19" s="13"/>
      <c r="IB19" s="13"/>
      <c r="IC19" s="13" t="s">
        <v>10870</v>
      </c>
      <c r="ID19" s="13" t="s">
        <v>10871</v>
      </c>
      <c r="IE19" s="13"/>
      <c r="IF19" s="13"/>
      <c r="IG19" s="13"/>
      <c r="IH19" s="13" t="s">
        <v>10872</v>
      </c>
      <c r="IJ19" s="13" t="s">
        <v>10873</v>
      </c>
      <c r="IL19" s="13" t="s">
        <v>10874</v>
      </c>
      <c r="IN19" s="13"/>
      <c r="IP19" s="13"/>
      <c r="IR19" s="13"/>
      <c r="IT19" s="13"/>
      <c r="IV19" s="11" t="s">
        <v>10875</v>
      </c>
      <c r="IX19" s="13" t="s">
        <v>10876</v>
      </c>
      <c r="IZ19" s="13"/>
      <c r="JB19" s="13"/>
      <c r="JC19" s="13" t="s">
        <v>10877</v>
      </c>
      <c r="JD19" s="13" t="s">
        <v>10183</v>
      </c>
      <c r="JE19" s="13" t="s">
        <v>10878</v>
      </c>
      <c r="JG19" s="13" t="s">
        <v>1892</v>
      </c>
      <c r="JI19" s="13" t="s">
        <v>10879</v>
      </c>
      <c r="JK19" s="13" t="s">
        <v>409</v>
      </c>
      <c r="JM19" s="13" t="s">
        <v>5473</v>
      </c>
      <c r="JO19" s="13" t="s">
        <v>10880</v>
      </c>
      <c r="JQ19" s="13" t="s">
        <v>10881</v>
      </c>
      <c r="JS19" s="13" t="s">
        <v>4881</v>
      </c>
      <c r="JU19" s="13" t="s">
        <v>10882</v>
      </c>
      <c r="JW19" s="13" t="s">
        <v>798</v>
      </c>
      <c r="JY19" s="13" t="s">
        <v>10883</v>
      </c>
      <c r="KA19" s="13" t="s">
        <v>10884</v>
      </c>
      <c r="KC19" s="13" t="s">
        <v>10885</v>
      </c>
      <c r="KE19" s="13"/>
      <c r="KG19" s="13" t="s">
        <v>10886</v>
      </c>
      <c r="KI19" s="13" t="s">
        <v>10887</v>
      </c>
      <c r="KK19" s="13" t="s">
        <v>10888</v>
      </c>
      <c r="KM19" s="13"/>
      <c r="KO19" s="13" t="s">
        <v>10889</v>
      </c>
      <c r="KQ19" s="13"/>
      <c r="KS19" s="13"/>
      <c r="KT19" s="13" t="n">
        <f aca="false">726</f>
        <v>726</v>
      </c>
      <c r="KU19" s="13" t="s">
        <v>10890</v>
      </c>
      <c r="KV19" s="13" t="s">
        <v>10891</v>
      </c>
      <c r="KW19" s="13" t="s">
        <v>10892</v>
      </c>
      <c r="KX19" s="13"/>
      <c r="KY19" s="13"/>
      <c r="KZ19" s="13" t="s">
        <v>10893</v>
      </c>
      <c r="LA19" s="13" t="s">
        <v>10894</v>
      </c>
      <c r="LB19" s="13"/>
      <c r="LC19" s="13"/>
      <c r="LE19" s="13"/>
      <c r="LF19" s="13" t="s">
        <v>2044</v>
      </c>
      <c r="LG19" s="13" t="s">
        <v>707</v>
      </c>
      <c r="LH19" s="13"/>
      <c r="LI19" s="13" t="s">
        <v>10895</v>
      </c>
      <c r="LJ19" s="11" t="s">
        <v>10896</v>
      </c>
      <c r="LK19" s="11" t="s">
        <v>10897</v>
      </c>
      <c r="LL19" s="13" t="s">
        <v>10898</v>
      </c>
      <c r="LM19" s="13" t="n">
        <f aca="false">3970</f>
        <v>3970</v>
      </c>
      <c r="LN19" s="13" t="s">
        <v>10899</v>
      </c>
      <c r="LO19" s="13" t="s">
        <v>10900</v>
      </c>
      <c r="LP19" s="13" t="s">
        <v>709</v>
      </c>
      <c r="LQ19" s="13"/>
      <c r="LR19" s="13" t="s">
        <v>709</v>
      </c>
      <c r="LS19" s="13"/>
      <c r="LT19" s="13"/>
      <c r="LU19" s="13" t="s">
        <v>472</v>
      </c>
      <c r="LV19" s="13"/>
      <c r="LW19" s="13" t="s">
        <v>10901</v>
      </c>
      <c r="LX19" s="13" t="s">
        <v>10902</v>
      </c>
      <c r="LY19" s="13" t="s">
        <v>10903</v>
      </c>
      <c r="LZ19" s="13"/>
      <c r="MA19" s="13"/>
      <c r="MB19" s="13"/>
      <c r="MC19" s="13" t="s">
        <v>10904</v>
      </c>
      <c r="MD19" s="13" t="s">
        <v>7304</v>
      </c>
      <c r="ME19" s="13" t="s">
        <v>10905</v>
      </c>
      <c r="MG19" s="13" t="s">
        <v>6054</v>
      </c>
      <c r="MI19" s="13" t="s">
        <v>534</v>
      </c>
      <c r="MJ19" s="13" t="s">
        <v>409</v>
      </c>
      <c r="MK19" s="13"/>
      <c r="ML19" s="13"/>
      <c r="MO19" s="13" t="s">
        <v>10906</v>
      </c>
      <c r="MQ19" s="13"/>
      <c r="MR19" s="13"/>
      <c r="MS19" s="13"/>
      <c r="MT19" s="13"/>
      <c r="MU19" s="13"/>
      <c r="MV19" s="13" t="s">
        <v>1039</v>
      </c>
      <c r="MX19" s="13"/>
      <c r="MY19" s="13"/>
      <c r="MZ19" s="13"/>
      <c r="NA19" s="13"/>
      <c r="NB19" s="13"/>
      <c r="NC19" s="13"/>
      <c r="ND19" s="13"/>
      <c r="NE19" s="13" t="s">
        <v>10738</v>
      </c>
      <c r="NF19" s="13"/>
      <c r="NG19" s="13"/>
      <c r="NH19" s="13"/>
      <c r="NI19" s="13"/>
      <c r="NJ19" s="13"/>
      <c r="NK19" s="13"/>
      <c r="NL19" s="13" t="s">
        <v>10907</v>
      </c>
      <c r="NM19" s="13" t="s">
        <v>10147</v>
      </c>
      <c r="NN19" s="13" t="s">
        <v>371</v>
      </c>
      <c r="NP19" s="13"/>
      <c r="NQ19" s="13"/>
      <c r="NR19" s="13"/>
      <c r="NS19" s="13"/>
      <c r="NT19" s="13"/>
      <c r="NU19" s="13" t="s">
        <v>7441</v>
      </c>
      <c r="NV19" s="13"/>
      <c r="NW19" s="13"/>
      <c r="NX19" s="13"/>
      <c r="NY19" s="13"/>
      <c r="NZ19" s="13"/>
      <c r="OA19" s="11" t="s">
        <v>10908</v>
      </c>
      <c r="OB19" s="13" t="e">
        <f aca="false">3110512023
dickens
diffuser</f>
        <v>#VALUE!</v>
      </c>
    </row>
    <row r="20" customFormat="false" ht="28.35" hidden="false" customHeight="true" outlineLevel="0" collapsed="false">
      <c r="C20" s="27" t="s">
        <v>10909</v>
      </c>
      <c r="E20" s="11" t="s">
        <v>10910</v>
      </c>
      <c r="F20" s="13" t="s">
        <v>10911</v>
      </c>
      <c r="H20" s="13" t="s">
        <v>10911</v>
      </c>
      <c r="J20" s="13" t="e">
        <f aca="false">chanteuse</f>
        <v>#NAME?</v>
      </c>
      <c r="L20" s="13" t="s">
        <v>10912</v>
      </c>
      <c r="N20" s="13" t="s">
        <v>10913</v>
      </c>
      <c r="Z20" s="13" t="s">
        <v>10914</v>
      </c>
      <c r="AB20" s="13"/>
      <c r="AD20" s="11" t="s">
        <v>10915</v>
      </c>
      <c r="AF20" s="13"/>
      <c r="AG20" s="13"/>
      <c r="AH20" s="13"/>
      <c r="AI20" s="13"/>
      <c r="AJ20" s="13"/>
      <c r="AK20" s="13"/>
      <c r="AN20" s="13"/>
      <c r="AO20" s="13"/>
      <c r="AP20" s="13"/>
      <c r="AQ20" s="13"/>
      <c r="AR20" s="13"/>
      <c r="AS20" s="13" t="s">
        <v>360</v>
      </c>
      <c r="AT20" s="13" t="s">
        <v>360</v>
      </c>
      <c r="AU20" s="13"/>
      <c r="AV20" s="13"/>
      <c r="AW20" s="13" t="s">
        <v>360</v>
      </c>
      <c r="AX20" s="12" t="s">
        <v>9857</v>
      </c>
      <c r="AY20" s="13" t="s">
        <v>360</v>
      </c>
      <c r="AZ20" s="13" t="s">
        <v>472</v>
      </c>
      <c r="BB20" s="13"/>
      <c r="BD20" s="13"/>
      <c r="BF20" s="13"/>
      <c r="BH20" s="13"/>
      <c r="BJ20" s="13"/>
      <c r="BL20" s="13"/>
      <c r="BN20" s="13"/>
      <c r="BO20" s="13"/>
      <c r="BQ20" s="13"/>
      <c r="BS20" s="13"/>
      <c r="BU20" s="13"/>
      <c r="BW20" s="13"/>
      <c r="BY20" s="13" t="s">
        <v>10916</v>
      </c>
      <c r="CA20" s="13"/>
      <c r="CC20" s="13"/>
      <c r="CE20" s="13"/>
      <c r="CG20" s="13"/>
      <c r="CI20" s="13"/>
      <c r="CK20" s="13"/>
      <c r="CL20" s="13"/>
      <c r="CM20" s="13"/>
      <c r="CN20" s="13"/>
      <c r="CO20" s="13"/>
      <c r="CP20" s="13"/>
      <c r="CQ20" s="13"/>
      <c r="CS20" s="13"/>
      <c r="CU20" s="13"/>
      <c r="CY20" s="13"/>
      <c r="DA20" s="13"/>
      <c r="DC20" s="13"/>
      <c r="DE20" s="13"/>
      <c r="DG20" s="13"/>
      <c r="DI20" s="13"/>
      <c r="DK20" s="13"/>
      <c r="DN20" s="13"/>
      <c r="DO20" s="13"/>
      <c r="DP20" s="13"/>
      <c r="DQ20" s="13"/>
      <c r="DR20" s="13"/>
      <c r="DS20" s="13"/>
      <c r="DT20" s="13"/>
      <c r="DV20" s="13"/>
      <c r="DX20" s="13"/>
      <c r="DZ20" s="13"/>
      <c r="EB20" s="13"/>
      <c r="EC20" s="13"/>
      <c r="ED20" s="13"/>
      <c r="EE20" s="13"/>
      <c r="EF20" s="13"/>
      <c r="EG20" s="11" t="s">
        <v>10917</v>
      </c>
      <c r="EH20" s="13" t="s">
        <v>10628</v>
      </c>
      <c r="EI20" s="13"/>
      <c r="EJ20" s="13"/>
      <c r="EK20" s="13"/>
      <c r="EL20" s="13"/>
      <c r="EN20" s="13"/>
      <c r="EP20" s="11" t="s">
        <v>10918</v>
      </c>
      <c r="ER20" s="11" t="s">
        <v>10919</v>
      </c>
      <c r="ES20" s="13"/>
      <c r="ET20" s="13"/>
      <c r="EV20" s="13"/>
      <c r="EX20" s="13"/>
      <c r="EY20" s="13"/>
      <c r="EZ20" s="13"/>
      <c r="FA20" s="13"/>
      <c r="FB20" s="13"/>
      <c r="FC20" s="13"/>
      <c r="FD20" s="13"/>
      <c r="FF20" s="13"/>
      <c r="FH20" s="13"/>
      <c r="FI20" s="13"/>
      <c r="FJ20" s="13"/>
      <c r="FK20" s="13"/>
      <c r="FL20" s="13"/>
      <c r="FM20" s="13"/>
      <c r="FN20" s="13"/>
      <c r="FO20" s="13"/>
      <c r="FP20" s="13"/>
      <c r="FQ20" s="13"/>
      <c r="FS20" s="13"/>
      <c r="FT20" s="13"/>
      <c r="FU20" s="13"/>
      <c r="FV20" s="13"/>
      <c r="FW20" s="13" t="s">
        <v>623</v>
      </c>
      <c r="FX20" s="13"/>
      <c r="FY20" s="13"/>
      <c r="FZ20" s="13"/>
      <c r="GA20" s="13"/>
      <c r="GB20" s="13"/>
      <c r="GC20" s="13"/>
      <c r="GD20" s="13"/>
      <c r="GF20" s="13"/>
      <c r="GH20" s="13"/>
      <c r="GI20" s="13"/>
      <c r="GJ20" s="13"/>
      <c r="GL20" s="13"/>
      <c r="GN20" s="13"/>
      <c r="GO20" s="13"/>
      <c r="GP20" s="13"/>
      <c r="GQ20" s="13"/>
      <c r="GR20" s="13"/>
      <c r="GS20" s="13"/>
      <c r="GT20" s="13"/>
      <c r="GU20" s="13"/>
      <c r="GV20" s="13"/>
      <c r="GW20" s="13"/>
      <c r="GX20" s="13"/>
      <c r="GZ20" s="13" t="s">
        <v>79</v>
      </c>
      <c r="HB20" s="13"/>
      <c r="HC20" s="13"/>
      <c r="HD20" s="13"/>
      <c r="HE20" s="13"/>
      <c r="HF20" s="13"/>
      <c r="HG20" s="13"/>
      <c r="HH20" s="13"/>
      <c r="HJ20" s="13"/>
      <c r="HL20" s="13"/>
      <c r="HM20" s="13"/>
      <c r="HN20" s="13"/>
      <c r="HP20" s="11" t="s">
        <v>10920</v>
      </c>
      <c r="HR20" s="13" t="s">
        <v>9232</v>
      </c>
      <c r="HS20" s="13"/>
      <c r="HT20" s="13"/>
      <c r="HU20" s="13"/>
      <c r="HV20" s="13"/>
      <c r="HW20" s="13"/>
      <c r="HX20" s="13"/>
      <c r="HZ20" s="13"/>
      <c r="IB20" s="13"/>
      <c r="IC20" s="13"/>
      <c r="ID20" s="13"/>
      <c r="IE20" s="13"/>
      <c r="IF20" s="13"/>
      <c r="IG20" s="13"/>
      <c r="IH20" s="13"/>
      <c r="IJ20" s="13"/>
      <c r="IL20" s="13" t="s">
        <v>3644</v>
      </c>
      <c r="IN20" s="13"/>
      <c r="IP20" s="13"/>
      <c r="IR20" s="13"/>
      <c r="IT20" s="13"/>
      <c r="IV20" s="13"/>
      <c r="IX20" s="13"/>
      <c r="IZ20" s="13" t="s">
        <v>10921</v>
      </c>
      <c r="JB20" s="13"/>
      <c r="JC20" s="13"/>
      <c r="JD20" s="13"/>
      <c r="JE20" s="13"/>
      <c r="JG20" s="13"/>
      <c r="JI20" s="13" t="s">
        <v>10922</v>
      </c>
      <c r="JK20" s="13"/>
      <c r="JM20" s="13"/>
      <c r="JO20" s="13"/>
      <c r="JQ20" s="13"/>
      <c r="JS20" s="13"/>
      <c r="JU20" s="13"/>
      <c r="JW20" s="13"/>
      <c r="JY20" s="13"/>
      <c r="KA20" s="13"/>
      <c r="KC20" s="13"/>
      <c r="KE20" s="13"/>
      <c r="KG20" s="13"/>
      <c r="KI20" s="13"/>
      <c r="KK20" s="13"/>
      <c r="KM20" s="13"/>
      <c r="KO20" s="13"/>
      <c r="KQ20" s="13"/>
      <c r="KS20" s="13"/>
      <c r="KT20" s="13"/>
      <c r="KU20" s="13"/>
      <c r="KV20" s="11" t="s">
        <v>10923</v>
      </c>
      <c r="KW20" s="13"/>
      <c r="KX20" s="13"/>
      <c r="KY20" s="13"/>
      <c r="KZ20" s="13" t="s">
        <v>65</v>
      </c>
      <c r="LA20" s="13"/>
      <c r="LB20" s="13"/>
      <c r="LC20" s="13"/>
      <c r="LE20" s="13"/>
      <c r="LF20" s="13" t="s">
        <v>417</v>
      </c>
      <c r="LG20" s="13" t="s">
        <v>1070</v>
      </c>
      <c r="LH20" s="13"/>
      <c r="LI20" s="13" t="s">
        <v>10924</v>
      </c>
      <c r="LJ20" s="13" t="s">
        <v>6044</v>
      </c>
      <c r="LK20" s="13" t="s">
        <v>79</v>
      </c>
      <c r="LL20" s="13"/>
      <c r="LM20" s="13"/>
      <c r="LN20" s="11" t="s">
        <v>10925</v>
      </c>
      <c r="LO20" s="13"/>
      <c r="LP20" s="13" t="s">
        <v>8976</v>
      </c>
      <c r="LQ20" s="13"/>
      <c r="LR20" s="13"/>
      <c r="LS20" s="13"/>
      <c r="LT20" s="13"/>
      <c r="LU20" s="13" t="s">
        <v>472</v>
      </c>
      <c r="LV20" s="13"/>
      <c r="LW20" s="13"/>
      <c r="LX20" s="13" t="s">
        <v>434</v>
      </c>
      <c r="LY20" s="13"/>
      <c r="LZ20" s="13"/>
      <c r="MA20" s="13"/>
      <c r="MB20" s="13"/>
      <c r="MC20" s="13" t="s">
        <v>10926</v>
      </c>
      <c r="MD20" s="13"/>
      <c r="ME20" s="13"/>
      <c r="MG20" s="13"/>
      <c r="MI20" s="13"/>
      <c r="MJ20" s="13"/>
      <c r="MK20" s="13" t="s">
        <v>472</v>
      </c>
      <c r="ML20" s="13"/>
      <c r="MO20" s="13" t="s">
        <v>10927</v>
      </c>
      <c r="MQ20" s="13" t="s">
        <v>742</v>
      </c>
      <c r="MR20" s="13"/>
      <c r="MS20" s="13"/>
      <c r="MT20" s="13"/>
      <c r="MU20" s="13"/>
      <c r="MV20" s="13" t="s">
        <v>360</v>
      </c>
      <c r="MX20" s="13"/>
      <c r="MY20" s="13"/>
      <c r="MZ20" s="13"/>
      <c r="NA20" s="13"/>
      <c r="NB20" s="13"/>
      <c r="NC20" s="13"/>
      <c r="ND20" s="13" t="s">
        <v>10928</v>
      </c>
      <c r="NE20" s="13" t="s">
        <v>434</v>
      </c>
      <c r="NF20" s="13" t="s">
        <v>568</v>
      </c>
      <c r="NG20" s="13"/>
      <c r="NH20" s="13"/>
      <c r="NI20" s="13"/>
      <c r="NJ20" s="13"/>
      <c r="NK20" s="13"/>
      <c r="NL20" s="13" t="s">
        <v>9923</v>
      </c>
      <c r="NM20" s="11" t="s">
        <v>10929</v>
      </c>
      <c r="NN20" s="11" t="s">
        <v>10930</v>
      </c>
      <c r="NP20" s="13" t="s">
        <v>10931</v>
      </c>
      <c r="NQ20" s="13" t="s">
        <v>10932</v>
      </c>
      <c r="NR20" s="13" t="s">
        <v>10933</v>
      </c>
      <c r="NS20" s="13" t="s">
        <v>10934</v>
      </c>
      <c r="NT20" s="13"/>
      <c r="NU20" s="11" t="s">
        <v>10935</v>
      </c>
      <c r="NV20" s="13"/>
      <c r="NW20" s="13"/>
      <c r="NX20" s="13"/>
      <c r="NY20" s="13"/>
      <c r="NZ20" s="13" t="s">
        <v>550</v>
      </c>
      <c r="OA20" s="13" t="e">
        <f aca="false">25/7/2023
copriete du sdnc (dgfip) - ne pas</f>
        <v>#VALUE!</v>
      </c>
      <c r="OB20" s="13" t="s">
        <v>9880</v>
      </c>
    </row>
    <row r="21" customFormat="false" ht="28.35" hidden="false" customHeight="true" outlineLevel="0" collapsed="false">
      <c r="C21" s="27" t="s">
        <v>10936</v>
      </c>
      <c r="E21" s="11" t="s">
        <v>10937</v>
      </c>
      <c r="F21" s="13" t="s">
        <v>10938</v>
      </c>
      <c r="H21" s="13" t="s">
        <v>10938</v>
      </c>
      <c r="J21" s="13" t="s">
        <v>10939</v>
      </c>
      <c r="L21" s="13" t="s">
        <v>10940</v>
      </c>
      <c r="N21" s="13" t="s">
        <v>10941</v>
      </c>
      <c r="Z21" s="11" t="s">
        <v>10942</v>
      </c>
      <c r="AB21" s="13" t="s">
        <v>10943</v>
      </c>
      <c r="AD21" s="11" t="s">
        <v>10944</v>
      </c>
      <c r="AF21" s="13"/>
      <c r="AG21" s="13"/>
      <c r="AH21" s="13"/>
      <c r="AI21" s="12" t="s">
        <v>10945</v>
      </c>
      <c r="AJ21" s="11" t="s">
        <v>10946</v>
      </c>
      <c r="AK21" s="13" t="s">
        <v>10947</v>
      </c>
      <c r="AN21" s="13" t="s">
        <v>472</v>
      </c>
      <c r="AO21" s="13"/>
      <c r="AP21" s="13"/>
      <c r="AQ21" s="13"/>
      <c r="AR21" s="13"/>
      <c r="AS21" s="11" t="s">
        <v>10948</v>
      </c>
      <c r="AT21" s="13" t="s">
        <v>360</v>
      </c>
      <c r="AU21" s="13"/>
      <c r="AV21" s="13"/>
      <c r="AW21" s="13" t="s">
        <v>360</v>
      </c>
      <c r="AX21" s="11" t="s">
        <v>10949</v>
      </c>
      <c r="AY21" s="13" t="s">
        <v>360</v>
      </c>
      <c r="AZ21" s="13"/>
      <c r="BB21" s="13"/>
      <c r="BD21" s="13"/>
      <c r="BF21" s="13"/>
      <c r="BH21" s="13"/>
      <c r="BJ21" s="13" t="s">
        <v>550</v>
      </c>
      <c r="BL21" s="13"/>
      <c r="BN21" s="13"/>
      <c r="BO21" s="13"/>
      <c r="BQ21" s="13"/>
      <c r="BS21" s="13"/>
      <c r="BU21" s="13"/>
      <c r="BW21" s="13"/>
      <c r="BY21" s="13"/>
      <c r="CA21" s="13"/>
      <c r="CC21" s="13"/>
      <c r="CE21" s="13"/>
      <c r="CG21" s="13"/>
      <c r="CI21" s="13"/>
      <c r="CK21" s="13"/>
      <c r="CL21" s="13"/>
      <c r="CM21" s="13"/>
      <c r="CN21" s="13"/>
      <c r="CO21" s="13"/>
      <c r="CP21" s="13"/>
      <c r="CQ21" s="13" t="s">
        <v>74</v>
      </c>
      <c r="CS21" s="13"/>
      <c r="CU21" s="13"/>
      <c r="CY21" s="13"/>
      <c r="DA21" s="13"/>
      <c r="DC21" s="13"/>
      <c r="DE21" s="13"/>
      <c r="DG21" s="13"/>
      <c r="DI21" s="13"/>
      <c r="DK21" s="13"/>
      <c r="DN21" s="13"/>
      <c r="DO21" s="13"/>
      <c r="DP21" s="13"/>
      <c r="DQ21" s="13"/>
      <c r="DR21" s="13"/>
      <c r="DS21" s="13"/>
      <c r="DT21" s="13"/>
      <c r="DV21" s="13"/>
      <c r="DX21" s="13"/>
      <c r="DZ21" s="13"/>
      <c r="EB21" s="13"/>
      <c r="EC21" s="13"/>
      <c r="ED21" s="13"/>
      <c r="EE21" s="13"/>
      <c r="EF21" s="13"/>
      <c r="EG21" s="13"/>
      <c r="EH21" s="13" t="s">
        <v>10628</v>
      </c>
      <c r="EI21" s="13"/>
      <c r="EJ21" s="13"/>
      <c r="EK21" s="13"/>
      <c r="EL21" s="13"/>
      <c r="EN21" s="13"/>
      <c r="EP21" s="13"/>
      <c r="ER21" s="13" t="s">
        <v>10950</v>
      </c>
      <c r="ES21" s="13"/>
      <c r="ET21" s="13"/>
      <c r="EV21" s="13"/>
      <c r="EX21" s="13"/>
      <c r="EY21" s="13"/>
      <c r="EZ21" s="13"/>
      <c r="FA21" s="13"/>
      <c r="FB21" s="13"/>
      <c r="FC21" s="13"/>
      <c r="FD21" s="13"/>
      <c r="FF21" s="13"/>
      <c r="FH21" s="13"/>
      <c r="FI21" s="13"/>
      <c r="FJ21" s="13"/>
      <c r="FK21" s="13"/>
      <c r="FL21" s="13"/>
      <c r="FM21" s="13"/>
      <c r="FN21" s="13"/>
      <c r="FO21" s="13"/>
      <c r="FP21" s="13"/>
      <c r="FQ21" s="13"/>
      <c r="FS21" s="13"/>
      <c r="FT21" s="13"/>
      <c r="FU21" s="13"/>
      <c r="FV21" s="13"/>
      <c r="FW21" s="13" t="s">
        <v>623</v>
      </c>
      <c r="FX21" s="13"/>
      <c r="FY21" s="13"/>
      <c r="FZ21" s="13"/>
      <c r="GA21" s="13"/>
      <c r="GB21" s="13"/>
      <c r="GC21" s="13"/>
      <c r="GD21" s="13"/>
      <c r="GF21" s="13"/>
      <c r="GH21" s="13"/>
      <c r="GI21" s="13"/>
      <c r="GJ21" s="13"/>
      <c r="GL21" s="13"/>
      <c r="GN21" s="13"/>
      <c r="GO21" s="13"/>
      <c r="GP21" s="13"/>
      <c r="GQ21" s="13"/>
      <c r="GR21" s="13"/>
      <c r="GS21" s="13"/>
      <c r="GT21" s="13"/>
      <c r="GU21" s="13"/>
      <c r="GV21" s="13"/>
      <c r="GW21" s="13"/>
      <c r="GX21" s="13"/>
      <c r="GZ21" s="13" t="s">
        <v>79</v>
      </c>
      <c r="HB21" s="13"/>
      <c r="HC21" s="13"/>
      <c r="HD21" s="13"/>
      <c r="HE21" s="13"/>
      <c r="HF21" s="13"/>
      <c r="HG21" s="13"/>
      <c r="HH21" s="13"/>
      <c r="HJ21" s="13"/>
      <c r="HL21" s="13"/>
      <c r="HM21" s="13"/>
      <c r="HN21" s="13"/>
      <c r="HP21" s="13"/>
      <c r="HR21" s="13"/>
      <c r="HS21" s="13"/>
      <c r="HT21" s="13"/>
      <c r="HU21" s="13"/>
      <c r="HV21" s="13"/>
      <c r="HW21" s="13"/>
      <c r="HX21" s="13"/>
      <c r="HZ21" s="13"/>
      <c r="IB21" s="13"/>
      <c r="IC21" s="13"/>
      <c r="ID21" s="13"/>
      <c r="IE21" s="13"/>
      <c r="IF21" s="13"/>
      <c r="IG21" s="13"/>
      <c r="IH21" s="13"/>
      <c r="IJ21" s="13"/>
      <c r="IL21" s="13"/>
      <c r="IN21" s="13"/>
      <c r="IP21" s="13"/>
      <c r="IR21" s="13"/>
      <c r="IT21" s="13"/>
      <c r="IV21" s="13"/>
      <c r="IX21" s="13"/>
      <c r="IZ21" s="13"/>
      <c r="JB21" s="13"/>
      <c r="JC21" s="13"/>
      <c r="JD21" s="13"/>
      <c r="JE21" s="13"/>
      <c r="JG21" s="13"/>
      <c r="JI21" s="13"/>
      <c r="JK21" s="13"/>
      <c r="JM21" s="13"/>
      <c r="JO21" s="13"/>
      <c r="JQ21" s="13"/>
      <c r="JS21" s="13"/>
      <c r="JU21" s="13"/>
      <c r="JW21" s="13"/>
      <c r="JY21" s="13"/>
      <c r="KA21" s="13"/>
      <c r="KC21" s="13"/>
      <c r="KE21" s="13"/>
      <c r="KG21" s="13"/>
      <c r="KI21" s="13"/>
      <c r="KK21" s="13"/>
      <c r="KM21" s="13"/>
      <c r="KO21" s="13"/>
      <c r="KQ21" s="13"/>
      <c r="KS21" s="13"/>
      <c r="KT21" s="13"/>
      <c r="KU21" s="13"/>
      <c r="KV21" s="11" t="s">
        <v>10951</v>
      </c>
      <c r="KW21" s="13" t="s">
        <v>635</v>
      </c>
      <c r="KX21" s="13"/>
      <c r="KY21" s="13"/>
      <c r="KZ21" s="13"/>
      <c r="LA21" s="13"/>
      <c r="LB21" s="13"/>
      <c r="LC21" s="13"/>
      <c r="LE21" s="13"/>
      <c r="LF21" s="13" t="s">
        <v>7124</v>
      </c>
      <c r="LG21" s="13" t="s">
        <v>1070</v>
      </c>
      <c r="LH21" s="13"/>
      <c r="LI21" s="11" t="s">
        <v>10952</v>
      </c>
      <c r="LJ21" s="13" t="s">
        <v>6044</v>
      </c>
      <c r="LK21" s="13" t="s">
        <v>10953</v>
      </c>
      <c r="LL21" s="13" t="s">
        <v>611</v>
      </c>
      <c r="LM21" s="13"/>
      <c r="LN21" s="13"/>
      <c r="LO21" s="13"/>
      <c r="LP21" s="13" t="s">
        <v>10954</v>
      </c>
      <c r="LQ21" s="13"/>
      <c r="LR21" s="13"/>
      <c r="LS21" s="13"/>
      <c r="LT21" s="13"/>
      <c r="LU21" s="13"/>
      <c r="LV21" s="13"/>
      <c r="LW21" s="13"/>
      <c r="LX21" s="13" t="s">
        <v>434</v>
      </c>
      <c r="LY21" s="13"/>
      <c r="LZ21" s="13"/>
      <c r="MA21" s="13"/>
      <c r="MB21" s="13"/>
      <c r="MC21" s="13"/>
      <c r="MD21" s="13"/>
      <c r="ME21" s="13"/>
      <c r="MG21" s="13"/>
      <c r="MI21" s="13"/>
      <c r="MJ21" s="13"/>
      <c r="MK21" s="13" t="s">
        <v>472</v>
      </c>
      <c r="ML21" s="13"/>
      <c r="MO21" s="13" t="s">
        <v>635</v>
      </c>
      <c r="MQ21" s="13" t="s">
        <v>10955</v>
      </c>
      <c r="MR21" s="13"/>
      <c r="MS21" s="13"/>
      <c r="MT21" s="13"/>
      <c r="MU21" s="13"/>
      <c r="MV21" s="13" t="s">
        <v>360</v>
      </c>
      <c r="MX21" s="13"/>
      <c r="MY21" s="13"/>
      <c r="MZ21" s="13"/>
      <c r="NA21" s="13"/>
      <c r="NB21" s="13"/>
      <c r="NC21" s="13"/>
      <c r="ND21" s="13" t="s">
        <v>518</v>
      </c>
      <c r="NE21" s="13"/>
      <c r="NF21" s="13"/>
      <c r="NG21" s="13"/>
      <c r="NH21" s="13"/>
      <c r="NI21" s="13"/>
      <c r="NJ21" s="13"/>
      <c r="NK21" s="13"/>
      <c r="NL21" s="13"/>
      <c r="NM21" s="11" t="s">
        <v>10956</v>
      </c>
      <c r="NN21" s="13" t="s">
        <v>371</v>
      </c>
      <c r="NP21" s="13"/>
      <c r="NQ21" s="13"/>
      <c r="NR21" s="13"/>
      <c r="NS21" s="13"/>
      <c r="NT21" s="13"/>
      <c r="NU21" s="13" t="s">
        <v>7441</v>
      </c>
      <c r="NV21" s="13"/>
      <c r="NW21" s="13"/>
      <c r="NX21" s="13"/>
      <c r="NY21" s="13" t="s">
        <v>79</v>
      </c>
      <c r="NZ21" s="11" t="s">
        <v>10957</v>
      </c>
      <c r="OA21" s="13" t="s">
        <v>10958</v>
      </c>
      <c r="OB21" s="13" t="e">
        <f aca="false">12/3
diffuser</f>
        <v>#VALUE!</v>
      </c>
    </row>
    <row r="22" customFormat="false" ht="28.35" hidden="false" customHeight="true" outlineLevel="0" collapsed="false">
      <c r="C22" s="27" t="s">
        <v>10959</v>
      </c>
      <c r="E22" s="11" t="s">
        <v>10960</v>
      </c>
      <c r="F22" s="13" t="s">
        <v>10961</v>
      </c>
      <c r="H22" s="13" t="s">
        <v>10962</v>
      </c>
      <c r="J22" s="13" t="s">
        <v>10963</v>
      </c>
      <c r="L22" s="13" t="s">
        <v>10964</v>
      </c>
      <c r="N22" s="13" t="s">
        <v>10965</v>
      </c>
      <c r="Z22" s="13" t="s">
        <v>10966</v>
      </c>
      <c r="AB22" s="13"/>
      <c r="AD22" s="11" t="s">
        <v>10967</v>
      </c>
      <c r="AF22" s="13"/>
      <c r="AG22" s="13"/>
      <c r="AH22" s="13"/>
      <c r="AI22" s="13"/>
      <c r="AJ22" s="13"/>
      <c r="AK22" s="13"/>
      <c r="AN22" s="13"/>
      <c r="AO22" s="13"/>
      <c r="AP22" s="13"/>
      <c r="AQ22" s="13"/>
      <c r="AR22" s="13"/>
      <c r="AS22" s="13" t="s">
        <v>360</v>
      </c>
      <c r="AT22" s="13" t="s">
        <v>1039</v>
      </c>
      <c r="AU22" s="13"/>
      <c r="AV22" s="13"/>
      <c r="AW22" s="13" t="s">
        <v>360</v>
      </c>
      <c r="AX22" s="11" t="s">
        <v>10968</v>
      </c>
      <c r="AY22" s="13" t="s">
        <v>360</v>
      </c>
      <c r="AZ22" s="13"/>
      <c r="BB22" s="13"/>
      <c r="BD22" s="13"/>
      <c r="BF22" s="13"/>
      <c r="BH22" s="13"/>
      <c r="BJ22" s="13" t="s">
        <v>79</v>
      </c>
      <c r="BL22" s="13"/>
      <c r="BN22" s="12" t="s">
        <v>10969</v>
      </c>
      <c r="BO22" s="13"/>
      <c r="BQ22" s="13"/>
      <c r="BS22" s="13"/>
      <c r="BU22" s="13"/>
      <c r="BW22" s="13"/>
      <c r="BY22" s="13" t="s">
        <v>10970</v>
      </c>
      <c r="CA22" s="13"/>
      <c r="CC22" s="13"/>
      <c r="CE22" s="13"/>
      <c r="CG22" s="13"/>
      <c r="CI22" s="13"/>
      <c r="CK22" s="13"/>
      <c r="CL22" s="13"/>
      <c r="CM22" s="13"/>
      <c r="CN22" s="13"/>
      <c r="CO22" s="13"/>
      <c r="CP22" s="13"/>
      <c r="CQ22" s="13" t="s">
        <v>94</v>
      </c>
      <c r="CS22" s="13"/>
      <c r="CU22" s="13"/>
      <c r="CY22" s="13"/>
      <c r="DA22" s="13"/>
      <c r="DC22" s="13"/>
      <c r="DE22" s="13"/>
      <c r="DG22" s="13"/>
      <c r="DI22" s="13"/>
      <c r="DK22" s="13"/>
      <c r="DN22" s="13"/>
      <c r="DO22" s="13"/>
      <c r="DP22" s="13"/>
      <c r="DQ22" s="13"/>
      <c r="DR22" s="13"/>
      <c r="DS22" s="13"/>
      <c r="DT22" s="13"/>
      <c r="DV22" s="13"/>
      <c r="DX22" s="13"/>
      <c r="DZ22" s="13"/>
      <c r="EB22" s="13"/>
      <c r="EC22" s="13"/>
      <c r="ED22" s="13"/>
      <c r="EE22" s="13"/>
      <c r="EF22" s="13"/>
      <c r="EG22" s="13" t="s">
        <v>10971</v>
      </c>
      <c r="EH22" s="13" t="s">
        <v>10628</v>
      </c>
      <c r="EI22" s="13"/>
      <c r="EJ22" s="13"/>
      <c r="EK22" s="13"/>
      <c r="EL22" s="13"/>
      <c r="EN22" s="13"/>
      <c r="EP22" s="13" t="s">
        <v>10972</v>
      </c>
      <c r="ER22" s="13"/>
      <c r="ES22" s="13"/>
      <c r="ET22" s="13"/>
      <c r="EV22" s="13"/>
      <c r="EX22" s="13"/>
      <c r="EY22" s="13"/>
      <c r="EZ22" s="13"/>
      <c r="FA22" s="13" t="s">
        <v>10973</v>
      </c>
      <c r="FB22" s="13"/>
      <c r="FC22" s="13"/>
      <c r="FD22" s="13"/>
      <c r="FF22" s="13"/>
      <c r="FH22" s="13"/>
      <c r="FI22" s="13"/>
      <c r="FJ22" s="13"/>
      <c r="FK22" s="13"/>
      <c r="FL22" s="13"/>
      <c r="FM22" s="13"/>
      <c r="FN22" s="13"/>
      <c r="FO22" s="13"/>
      <c r="FP22" s="13"/>
      <c r="FQ22" s="13"/>
      <c r="FS22" s="13"/>
      <c r="FT22" s="13"/>
      <c r="FU22" s="13"/>
      <c r="FV22" s="13"/>
      <c r="FW22" s="13" t="s">
        <v>623</v>
      </c>
      <c r="FX22" s="13"/>
      <c r="FY22" s="13"/>
      <c r="FZ22" s="13"/>
      <c r="GA22" s="13"/>
      <c r="GB22" s="13"/>
      <c r="GC22" s="13"/>
      <c r="GD22" s="13"/>
      <c r="GF22" s="13"/>
      <c r="GH22" s="13"/>
      <c r="GI22" s="13"/>
      <c r="GJ22" s="13"/>
      <c r="GL22" s="13"/>
      <c r="GN22" s="13"/>
      <c r="GO22" s="13"/>
      <c r="GP22" s="13"/>
      <c r="GQ22" s="13"/>
      <c r="GR22" s="13"/>
      <c r="GS22" s="13"/>
      <c r="GT22" s="13"/>
      <c r="GU22" s="13"/>
      <c r="GV22" s="13"/>
      <c r="GW22" s="13"/>
      <c r="GX22" s="13"/>
      <c r="GZ22" s="13" t="s">
        <v>79</v>
      </c>
      <c r="HB22" s="13"/>
      <c r="HC22" s="13"/>
      <c r="HD22" s="13"/>
      <c r="HE22" s="13"/>
      <c r="HF22" s="13"/>
      <c r="HG22" s="13"/>
      <c r="HH22" s="13"/>
      <c r="HJ22" s="13"/>
      <c r="HL22" s="13"/>
      <c r="HM22" s="13"/>
      <c r="HN22" s="13"/>
      <c r="HP22" s="13"/>
      <c r="HR22" s="13"/>
      <c r="HS22" s="13"/>
      <c r="HT22" s="13"/>
      <c r="HU22" s="13"/>
      <c r="HV22" s="13"/>
      <c r="HW22" s="13"/>
      <c r="HX22" s="13"/>
      <c r="HZ22" s="13"/>
      <c r="IB22" s="13"/>
      <c r="IC22" s="13"/>
      <c r="ID22" s="13"/>
      <c r="IE22" s="13"/>
      <c r="IF22" s="13"/>
      <c r="IG22" s="13"/>
      <c r="IH22" s="13"/>
      <c r="IJ22" s="13"/>
      <c r="IL22" s="13"/>
      <c r="IN22" s="13"/>
      <c r="IP22" s="13"/>
      <c r="IR22" s="13"/>
      <c r="IT22" s="13"/>
      <c r="IV22" s="13"/>
      <c r="IX22" s="13"/>
      <c r="IZ22" s="13"/>
      <c r="JB22" s="13"/>
      <c r="JC22" s="13"/>
      <c r="JD22" s="13"/>
      <c r="JE22" s="13"/>
      <c r="JG22" s="13"/>
      <c r="JI22" s="13"/>
      <c r="JK22" s="13"/>
      <c r="JM22" s="13"/>
      <c r="JO22" s="13"/>
      <c r="JQ22" s="13"/>
      <c r="JS22" s="13"/>
      <c r="JU22" s="13"/>
      <c r="JW22" s="13"/>
      <c r="JY22" s="13"/>
      <c r="KA22" s="13"/>
      <c r="KC22" s="13"/>
      <c r="KE22" s="13"/>
      <c r="KG22" s="13"/>
      <c r="KI22" s="13"/>
      <c r="KK22" s="13"/>
      <c r="KM22" s="13"/>
      <c r="KO22" s="13"/>
      <c r="KQ22" s="13"/>
      <c r="KS22" s="13"/>
      <c r="KT22" s="13"/>
      <c r="KU22" s="13"/>
      <c r="KV22" s="11" t="s">
        <v>10974</v>
      </c>
      <c r="KW22" s="13" t="s">
        <v>798</v>
      </c>
      <c r="KX22" s="13"/>
      <c r="KY22" s="13"/>
      <c r="KZ22" s="13"/>
      <c r="LA22" s="13"/>
      <c r="LB22" s="13"/>
      <c r="LC22" s="13"/>
      <c r="LE22" s="13"/>
      <c r="LF22" s="13" t="s">
        <v>8179</v>
      </c>
      <c r="LG22" s="11" t="s">
        <v>10975</v>
      </c>
      <c r="LH22" s="13"/>
      <c r="LI22" s="13" t="s">
        <v>10976</v>
      </c>
      <c r="LJ22" s="13" t="s">
        <v>6044</v>
      </c>
      <c r="LK22" s="13"/>
      <c r="LL22" s="13"/>
      <c r="LM22" s="13"/>
      <c r="LN22" s="13"/>
      <c r="LO22" s="13"/>
      <c r="LP22" s="13" t="s">
        <v>506</v>
      </c>
      <c r="LQ22" s="13"/>
      <c r="LR22" s="13"/>
      <c r="LS22" s="13"/>
      <c r="LT22" s="13"/>
      <c r="LU22" s="13"/>
      <c r="LV22" s="13"/>
      <c r="LW22" s="13" t="s">
        <v>10977</v>
      </c>
      <c r="LX22" s="13"/>
      <c r="LY22" s="13"/>
      <c r="LZ22" s="13"/>
      <c r="MA22" s="13"/>
      <c r="MB22" s="13"/>
      <c r="MC22" s="13"/>
      <c r="MD22" s="13"/>
      <c r="ME22" s="13"/>
      <c r="MG22" s="13" t="s">
        <v>858</v>
      </c>
      <c r="MI22" s="13" t="s">
        <v>833</v>
      </c>
      <c r="MJ22" s="13"/>
      <c r="MK22" s="13"/>
      <c r="ML22" s="13"/>
      <c r="MO22" s="13" t="s">
        <v>833</v>
      </c>
      <c r="MQ22" s="13"/>
      <c r="MR22" s="13"/>
      <c r="MS22" s="13"/>
      <c r="MT22" s="13"/>
      <c r="MU22" s="13"/>
      <c r="MV22" s="13" t="s">
        <v>360</v>
      </c>
      <c r="MX22" s="13"/>
      <c r="MY22" s="13"/>
      <c r="MZ22" s="13"/>
      <c r="NA22" s="13"/>
      <c r="NB22" s="13"/>
      <c r="NC22" s="13"/>
      <c r="ND22" s="13" t="s">
        <v>106</v>
      </c>
      <c r="NE22" s="13" t="s">
        <v>1670</v>
      </c>
      <c r="NF22" s="13" t="s">
        <v>3744</v>
      </c>
      <c r="NG22" s="13"/>
      <c r="NH22" s="13"/>
      <c r="NI22" s="13"/>
      <c r="NJ22" s="13"/>
      <c r="NK22" s="13"/>
      <c r="NL22" s="13" t="s">
        <v>10978</v>
      </c>
      <c r="NM22" s="11" t="s">
        <v>10979</v>
      </c>
      <c r="NN22" s="13" t="s">
        <v>371</v>
      </c>
      <c r="NP22" s="13"/>
      <c r="NQ22" s="13"/>
      <c r="NR22" s="13"/>
      <c r="NS22" s="13"/>
      <c r="NT22" s="13"/>
      <c r="NU22" s="11" t="s">
        <v>10980</v>
      </c>
      <c r="NV22" s="13"/>
      <c r="NW22" s="13"/>
      <c r="NX22" s="13"/>
      <c r="NY22" s="13"/>
      <c r="NZ22" s="13"/>
      <c r="OA22" s="13" t="s">
        <v>10958</v>
      </c>
      <c r="OB22" s="13" t="s">
        <v>9880</v>
      </c>
    </row>
    <row r="23" customFormat="false" ht="28.35" hidden="false" customHeight="true" outlineLevel="0" collapsed="false">
      <c r="C23" s="27" t="s">
        <v>10981</v>
      </c>
      <c r="E23" s="11" t="s">
        <v>10982</v>
      </c>
      <c r="F23" s="13" t="s">
        <v>10983</v>
      </c>
      <c r="H23" s="13" t="s">
        <v>10983</v>
      </c>
      <c r="J23" s="13" t="e">
        <f aca="false">samsagace</f>
        <v>#NAME?</v>
      </c>
      <c r="L23" s="13" t="s">
        <v>10984</v>
      </c>
      <c r="N23" s="13" t="s">
        <v>10985</v>
      </c>
      <c r="Z23" s="13" t="s">
        <v>10986</v>
      </c>
      <c r="AB23" s="13"/>
      <c r="AD23" s="11" t="s">
        <v>10987</v>
      </c>
      <c r="AF23" s="13" t="s">
        <v>10988</v>
      </c>
      <c r="AG23" s="13" t="s">
        <v>10989</v>
      </c>
      <c r="AH23" s="13" t="s">
        <v>10990</v>
      </c>
      <c r="AI23" s="13" t="s">
        <v>10991</v>
      </c>
      <c r="AJ23" s="11" t="s">
        <v>10992</v>
      </c>
      <c r="AK23" s="13" t="s">
        <v>10993</v>
      </c>
      <c r="AN23" s="13" t="s">
        <v>472</v>
      </c>
      <c r="AO23" s="13"/>
      <c r="AP23" s="13"/>
      <c r="AQ23" s="13"/>
      <c r="AR23" s="13"/>
      <c r="AS23" s="11" t="s">
        <v>10994</v>
      </c>
      <c r="AT23" s="13" t="s">
        <v>360</v>
      </c>
      <c r="AU23" s="13" t="s">
        <v>10995</v>
      </c>
      <c r="AV23" s="13"/>
      <c r="AW23" s="13" t="s">
        <v>360</v>
      </c>
      <c r="AX23" s="12" t="s">
        <v>9857</v>
      </c>
      <c r="AY23" s="13" t="s">
        <v>360</v>
      </c>
      <c r="AZ23" s="13"/>
      <c r="BB23" s="13"/>
      <c r="BD23" s="13"/>
      <c r="BF23" s="13"/>
      <c r="BH23" s="13"/>
      <c r="BJ23" s="13" t="s">
        <v>550</v>
      </c>
      <c r="BL23" s="13"/>
      <c r="BN23" s="13"/>
      <c r="BO23" s="13" t="s">
        <v>516</v>
      </c>
      <c r="BQ23" s="13"/>
      <c r="BS23" s="13"/>
      <c r="BU23" s="13"/>
      <c r="BW23" s="13"/>
      <c r="BY23" s="13" t="s">
        <v>10996</v>
      </c>
      <c r="CA23" s="13"/>
      <c r="CC23" s="13"/>
      <c r="CE23" s="13"/>
      <c r="CG23" s="13"/>
      <c r="CI23" s="13"/>
      <c r="CK23" s="13" t="s">
        <v>10997</v>
      </c>
      <c r="CL23" s="13" t="s">
        <v>10998</v>
      </c>
      <c r="CM23" s="13" t="s">
        <v>10999</v>
      </c>
      <c r="CN23" s="13" t="s">
        <v>11000</v>
      </c>
      <c r="CO23" s="13" t="s">
        <v>11001</v>
      </c>
      <c r="CP23" s="13" t="s">
        <v>11002</v>
      </c>
      <c r="CQ23" s="13" t="s">
        <v>11003</v>
      </c>
      <c r="CS23" s="13"/>
      <c r="CU23" s="13"/>
      <c r="CY23" s="13"/>
      <c r="DA23" s="13"/>
      <c r="DC23" s="13"/>
      <c r="DE23" s="13"/>
      <c r="DG23" s="13"/>
      <c r="DI23" s="13"/>
      <c r="DK23" s="13"/>
      <c r="DN23" s="13"/>
      <c r="DO23" s="13"/>
      <c r="DP23" s="13"/>
      <c r="DQ23" s="13"/>
      <c r="DR23" s="13"/>
      <c r="DS23" s="13"/>
      <c r="DT23" s="13"/>
      <c r="DV23" s="13"/>
      <c r="DX23" s="13"/>
      <c r="DZ23" s="13"/>
      <c r="EB23" s="13"/>
      <c r="EC23" s="13"/>
      <c r="ED23" s="13" t="s">
        <v>75</v>
      </c>
      <c r="EE23" s="13"/>
      <c r="EF23" s="13"/>
      <c r="EG23" s="11" t="s">
        <v>11004</v>
      </c>
      <c r="EH23" s="13" t="s">
        <v>11005</v>
      </c>
      <c r="EI23" s="13" t="s">
        <v>8802</v>
      </c>
      <c r="EJ23" s="13"/>
      <c r="EK23" s="13"/>
      <c r="EL23" s="13"/>
      <c r="EN23" s="13"/>
      <c r="EP23" s="13" t="s">
        <v>11006</v>
      </c>
      <c r="ER23" s="13" t="s">
        <v>8072</v>
      </c>
      <c r="ES23" s="13" t="s">
        <v>11007</v>
      </c>
      <c r="ET23" s="13"/>
      <c r="EV23" s="13"/>
      <c r="EX23" s="13"/>
      <c r="EY23" s="13"/>
      <c r="EZ23" s="13"/>
      <c r="FA23" s="13"/>
      <c r="FB23" s="13"/>
      <c r="FC23" s="13"/>
      <c r="FD23" s="13"/>
      <c r="FF23" s="13"/>
      <c r="FH23" s="13"/>
      <c r="FI23" s="13"/>
      <c r="FJ23" s="13"/>
      <c r="FK23" s="13"/>
      <c r="FL23" s="13"/>
      <c r="FM23" s="13"/>
      <c r="FN23" s="13"/>
      <c r="FO23" s="13"/>
      <c r="FP23" s="13"/>
      <c r="FQ23" s="13"/>
      <c r="FS23" s="13"/>
      <c r="FT23" s="13"/>
      <c r="FU23" s="13"/>
      <c r="FV23" s="13"/>
      <c r="FW23" s="13" t="s">
        <v>623</v>
      </c>
      <c r="FX23" s="13"/>
      <c r="FY23" s="13"/>
      <c r="FZ23" s="13"/>
      <c r="GA23" s="13"/>
      <c r="GB23" s="13"/>
      <c r="GC23" s="13"/>
      <c r="GD23" s="13"/>
      <c r="GF23" s="13"/>
      <c r="GH23" s="13"/>
      <c r="GI23" s="13"/>
      <c r="GJ23" s="13"/>
      <c r="GL23" s="13"/>
      <c r="GN23" s="13"/>
      <c r="GO23" s="13"/>
      <c r="GP23" s="13"/>
      <c r="GQ23" s="13"/>
      <c r="GR23" s="13"/>
      <c r="GS23" s="13"/>
      <c r="GT23" s="13"/>
      <c r="GU23" s="13"/>
      <c r="GV23" s="13"/>
      <c r="GW23" s="13"/>
      <c r="GX23" s="13"/>
      <c r="GZ23" s="13" t="s">
        <v>79</v>
      </c>
      <c r="HB23" s="13"/>
      <c r="HC23" s="13"/>
      <c r="HD23" s="13"/>
      <c r="HE23" s="13"/>
      <c r="HF23" s="13"/>
      <c r="HG23" s="13"/>
      <c r="HH23" s="13"/>
      <c r="HJ23" s="13"/>
      <c r="HL23" s="13"/>
      <c r="HM23" s="13"/>
      <c r="HN23" s="13"/>
      <c r="HP23" s="13"/>
      <c r="HR23" s="13"/>
      <c r="HS23" s="13"/>
      <c r="HT23" s="13"/>
      <c r="HU23" s="13"/>
      <c r="HV23" s="13"/>
      <c r="HW23" s="13"/>
      <c r="HX23" s="13"/>
      <c r="HZ23" s="13"/>
      <c r="IB23" s="13"/>
      <c r="IC23" s="13"/>
      <c r="ID23" s="13"/>
      <c r="IE23" s="13"/>
      <c r="IF23" s="13"/>
      <c r="IG23" s="13"/>
      <c r="IH23" s="13"/>
      <c r="IJ23" s="13"/>
      <c r="IL23" s="13"/>
      <c r="IN23" s="13"/>
      <c r="IP23" s="13"/>
      <c r="IR23" s="13"/>
      <c r="IT23" s="13"/>
      <c r="IV23" s="13"/>
      <c r="IX23" s="13"/>
      <c r="IZ23" s="13"/>
      <c r="JB23" s="13"/>
      <c r="JC23" s="13"/>
      <c r="JD23" s="13"/>
      <c r="JE23" s="13"/>
      <c r="JG23" s="13" t="s">
        <v>618</v>
      </c>
      <c r="JI23" s="13"/>
      <c r="JK23" s="13"/>
      <c r="JM23" s="13"/>
      <c r="JO23" s="13"/>
      <c r="JQ23" s="13"/>
      <c r="JS23" s="13"/>
      <c r="JU23" s="13"/>
      <c r="JW23" s="13"/>
      <c r="JY23" s="13"/>
      <c r="KA23" s="13" t="s">
        <v>11008</v>
      </c>
      <c r="KC23" s="13"/>
      <c r="KE23" s="13"/>
      <c r="KG23" s="13"/>
      <c r="KI23" s="13"/>
      <c r="KK23" s="13"/>
      <c r="KM23" s="13"/>
      <c r="KO23" s="13"/>
      <c r="KQ23" s="13"/>
      <c r="KS23" s="13"/>
      <c r="KT23" s="13"/>
      <c r="KU23" s="13"/>
      <c r="KV23" s="11" t="s">
        <v>11009</v>
      </c>
      <c r="KW23" s="13"/>
      <c r="KX23" s="13"/>
      <c r="KY23" s="13"/>
      <c r="KZ23" s="13"/>
      <c r="LA23" s="13"/>
      <c r="LB23" s="13" t="s">
        <v>472</v>
      </c>
      <c r="LC23" s="13"/>
      <c r="LE23" s="13"/>
      <c r="LF23" s="13"/>
      <c r="LG23" s="13" t="s">
        <v>2964</v>
      </c>
      <c r="LH23" s="13"/>
      <c r="LI23" s="13" t="s">
        <v>11010</v>
      </c>
      <c r="LJ23" s="13"/>
      <c r="LK23" s="13" t="s">
        <v>79</v>
      </c>
      <c r="LL23" s="13"/>
      <c r="LM23" s="13"/>
      <c r="LN23" s="13"/>
      <c r="LO23" s="13"/>
      <c r="LP23" s="13" t="s">
        <v>710</v>
      </c>
      <c r="LQ23" s="13"/>
      <c r="LR23" s="13"/>
      <c r="LS23" s="13"/>
      <c r="LT23" s="13"/>
      <c r="LU23" s="13"/>
      <c r="LV23" s="13"/>
      <c r="LW23" s="13"/>
      <c r="LX23" s="13" t="s">
        <v>434</v>
      </c>
      <c r="LY23" s="13"/>
      <c r="LZ23" s="13"/>
      <c r="MA23" s="13"/>
      <c r="MB23" s="13"/>
      <c r="MC23" s="13" t="s">
        <v>807</v>
      </c>
      <c r="MD23" s="13" t="s">
        <v>636</v>
      </c>
      <c r="ME23" s="13" t="s">
        <v>2006</v>
      </c>
      <c r="MG23" s="13"/>
      <c r="MI23" s="13"/>
      <c r="MJ23" s="13"/>
      <c r="MK23" s="13"/>
      <c r="ML23" s="13"/>
      <c r="MO23" s="13" t="s">
        <v>6223</v>
      </c>
      <c r="MQ23" s="13" t="s">
        <v>64</v>
      </c>
      <c r="MR23" s="13"/>
      <c r="MS23" s="13"/>
      <c r="MT23" s="13"/>
      <c r="MU23" s="13"/>
      <c r="MV23" s="13" t="s">
        <v>360</v>
      </c>
      <c r="MX23" s="13"/>
      <c r="MY23" s="13"/>
      <c r="MZ23" s="13"/>
      <c r="NA23" s="13"/>
      <c r="NB23" s="13"/>
      <c r="NC23" s="13" t="s">
        <v>3565</v>
      </c>
      <c r="ND23" s="13" t="s">
        <v>10928</v>
      </c>
      <c r="NE23" s="13" t="s">
        <v>11011</v>
      </c>
      <c r="NF23" s="13" t="s">
        <v>370</v>
      </c>
      <c r="NG23" s="13" t="s">
        <v>11012</v>
      </c>
      <c r="NH23" s="13"/>
      <c r="NI23" s="13"/>
      <c r="NJ23" s="13"/>
      <c r="NK23" s="13"/>
      <c r="NL23" s="13"/>
      <c r="NM23" s="13" t="s">
        <v>11013</v>
      </c>
      <c r="NN23" s="13" t="s">
        <v>371</v>
      </c>
      <c r="NP23" s="13"/>
      <c r="NQ23" s="13"/>
      <c r="NR23" s="13"/>
      <c r="NS23" s="13"/>
      <c r="NT23" s="13"/>
      <c r="NU23" s="11" t="s">
        <v>11014</v>
      </c>
      <c r="NV23" s="13" t="s">
        <v>11015</v>
      </c>
      <c r="NW23" s="13" t="s">
        <v>11016</v>
      </c>
      <c r="NX23" s="13"/>
      <c r="NY23" s="13" t="s">
        <v>4337</v>
      </c>
      <c r="NZ23" s="13" t="s">
        <v>11017</v>
      </c>
      <c r="OA23" s="13" t="s">
        <v>11018</v>
      </c>
      <c r="OB23" s="11" t="s">
        <v>11019</v>
      </c>
    </row>
    <row r="24" customFormat="false" ht="28.35" hidden="false" customHeight="true" outlineLevel="0" collapsed="false">
      <c r="C24" s="27" t="s">
        <v>11020</v>
      </c>
      <c r="E24" s="11" t="s">
        <v>11021</v>
      </c>
      <c r="F24" s="11" t="s">
        <v>11022</v>
      </c>
      <c r="H24" s="11" t="s">
        <v>11023</v>
      </c>
      <c r="J24" s="11" t="s">
        <v>11024</v>
      </c>
      <c r="L24" s="11" t="s">
        <v>11025</v>
      </c>
      <c r="N24" s="11" t="s">
        <v>11026</v>
      </c>
      <c r="Z24" s="13" t="s">
        <v>11027</v>
      </c>
      <c r="AB24" s="13"/>
      <c r="AD24" s="11" t="s">
        <v>10083</v>
      </c>
      <c r="AF24" s="13"/>
      <c r="AG24" s="13"/>
      <c r="AH24" s="13"/>
      <c r="AI24" s="13"/>
      <c r="AJ24" s="13"/>
      <c r="AK24" s="13"/>
      <c r="AN24" s="13"/>
      <c r="AO24" s="13"/>
      <c r="AP24" s="13"/>
      <c r="AQ24" s="13"/>
      <c r="AR24" s="13"/>
      <c r="AS24" s="13" t="s">
        <v>360</v>
      </c>
      <c r="AT24" s="13" t="s">
        <v>1039</v>
      </c>
      <c r="AU24" s="13"/>
      <c r="AV24" s="13"/>
      <c r="AW24" s="13" t="s">
        <v>11028</v>
      </c>
      <c r="AX24" s="11" t="s">
        <v>10949</v>
      </c>
      <c r="AY24" s="11" t="s">
        <v>11029</v>
      </c>
      <c r="AZ24" s="13"/>
      <c r="BB24" s="13"/>
      <c r="BD24" s="13"/>
      <c r="BF24" s="13"/>
      <c r="BH24" s="13"/>
      <c r="BJ24" s="13"/>
      <c r="BL24" s="13"/>
      <c r="BN24" s="13"/>
      <c r="BO24" s="13"/>
      <c r="BQ24" s="13"/>
      <c r="BS24" s="13"/>
      <c r="BU24" s="13"/>
      <c r="BW24" s="13"/>
      <c r="BY24" s="11" t="s">
        <v>11030</v>
      </c>
      <c r="CA24" s="13"/>
      <c r="CC24" s="13"/>
      <c r="CE24" s="13"/>
      <c r="CG24" s="13"/>
      <c r="CI24" s="13"/>
      <c r="CK24" s="13"/>
      <c r="CL24" s="13"/>
      <c r="CM24" s="13"/>
      <c r="CN24" s="13"/>
      <c r="CO24" s="13"/>
      <c r="CP24" s="13"/>
      <c r="CQ24" s="13" t="s">
        <v>434</v>
      </c>
      <c r="CS24" s="13"/>
      <c r="CU24" s="13"/>
      <c r="CY24" s="13"/>
      <c r="DA24" s="13"/>
      <c r="DC24" s="13"/>
      <c r="DE24" s="13"/>
      <c r="DG24" s="13"/>
      <c r="DI24" s="13"/>
      <c r="DK24" s="13"/>
      <c r="DN24" s="13"/>
      <c r="DO24" s="13"/>
      <c r="DP24" s="13"/>
      <c r="DQ24" s="13"/>
      <c r="DR24" s="13"/>
      <c r="DS24" s="13"/>
      <c r="DT24" s="13"/>
      <c r="DV24" s="13"/>
      <c r="DX24" s="13"/>
      <c r="DZ24" s="13"/>
      <c r="EB24" s="13"/>
      <c r="EC24" s="13" t="s">
        <v>1142</v>
      </c>
      <c r="ED24" s="13"/>
      <c r="EE24" s="13"/>
      <c r="EF24" s="13"/>
      <c r="EG24" s="13"/>
      <c r="EH24" s="13" t="s">
        <v>9950</v>
      </c>
      <c r="EI24" s="13"/>
      <c r="EJ24" s="13"/>
      <c r="EK24" s="13"/>
      <c r="EL24" s="13"/>
      <c r="EN24" s="13"/>
      <c r="EP24" s="13" t="s">
        <v>11031</v>
      </c>
      <c r="ER24" s="13" t="s">
        <v>10200</v>
      </c>
      <c r="ES24" s="13" t="s">
        <v>6454</v>
      </c>
      <c r="ET24" s="12" t="s">
        <v>11032</v>
      </c>
      <c r="EV24" s="13"/>
      <c r="EX24" s="13" t="s">
        <v>11033</v>
      </c>
      <c r="EY24" s="13" t="s">
        <v>11034</v>
      </c>
      <c r="EZ24" s="13" t="s">
        <v>11035</v>
      </c>
      <c r="FA24" s="13" t="s">
        <v>11036</v>
      </c>
      <c r="FB24" s="13"/>
      <c r="FC24" s="13" t="s">
        <v>11037</v>
      </c>
      <c r="FD24" s="13" t="s">
        <v>2255</v>
      </c>
      <c r="FF24" s="13" t="s">
        <v>1872</v>
      </c>
      <c r="FH24" s="13"/>
      <c r="FI24" s="13" t="s">
        <v>11038</v>
      </c>
      <c r="FJ24" s="13" t="s">
        <v>11039</v>
      </c>
      <c r="FK24" s="13" t="s">
        <v>11040</v>
      </c>
      <c r="FL24" s="13" t="s">
        <v>11041</v>
      </c>
      <c r="FM24" s="11" t="s">
        <v>11042</v>
      </c>
      <c r="FN24" s="13"/>
      <c r="FO24" s="13" t="s">
        <v>11043</v>
      </c>
      <c r="FP24" s="13" t="s">
        <v>11044</v>
      </c>
      <c r="FQ24" s="13" t="s">
        <v>989</v>
      </c>
      <c r="FS24" s="13"/>
      <c r="FT24" s="13"/>
      <c r="FU24" s="13"/>
      <c r="FV24" s="13" t="s">
        <v>472</v>
      </c>
      <c r="FW24" s="11" t="s">
        <v>11045</v>
      </c>
      <c r="FX24" s="13" t="s">
        <v>9995</v>
      </c>
      <c r="FY24" s="13"/>
      <c r="FZ24" s="13" t="s">
        <v>11046</v>
      </c>
      <c r="GA24" s="13" t="s">
        <v>2726</v>
      </c>
      <c r="GB24" s="13" t="n">
        <f aca="false">1234</f>
        <v>1234</v>
      </c>
      <c r="GC24" s="13" t="s">
        <v>905</v>
      </c>
      <c r="GD24" s="13" t="n">
        <f aca="false">1819</f>
        <v>1819</v>
      </c>
      <c r="GF24" s="13" t="s">
        <v>11047</v>
      </c>
      <c r="GH24" s="13" t="s">
        <v>11048</v>
      </c>
      <c r="GI24" s="13" t="s">
        <v>1609</v>
      </c>
      <c r="GJ24" s="13" t="s">
        <v>5098</v>
      </c>
      <c r="GL24" s="13"/>
      <c r="GN24" s="13" t="n">
        <f aca="false">4355</f>
        <v>4355</v>
      </c>
      <c r="GO24" s="13"/>
      <c r="GP24" s="13" t="s">
        <v>11049</v>
      </c>
      <c r="GQ24" s="13" t="n">
        <f aca="false">3132</f>
        <v>3132</v>
      </c>
      <c r="GR24" s="13" t="s">
        <v>11050</v>
      </c>
      <c r="GS24" s="13" t="s">
        <v>11051</v>
      </c>
      <c r="GT24" s="13" t="s">
        <v>80</v>
      </c>
      <c r="GU24" s="13" t="s">
        <v>11052</v>
      </c>
      <c r="GV24" s="13"/>
      <c r="GW24" s="13" t="s">
        <v>4961</v>
      </c>
      <c r="GX24" s="13" t="s">
        <v>11053</v>
      </c>
      <c r="GZ24" s="11" t="s">
        <v>11054</v>
      </c>
      <c r="HB24" s="13" t="s">
        <v>11055</v>
      </c>
      <c r="HC24" s="13" t="s">
        <v>11056</v>
      </c>
      <c r="HD24" s="13" t="n">
        <f aca="false">3781</f>
        <v>3781</v>
      </c>
      <c r="HE24" s="13"/>
      <c r="HF24" s="13"/>
      <c r="HG24" s="13"/>
      <c r="HH24" s="13" t="s">
        <v>11057</v>
      </c>
      <c r="HJ24" s="13" t="s">
        <v>11058</v>
      </c>
      <c r="HL24" s="13"/>
      <c r="HM24" s="11" t="s">
        <v>11059</v>
      </c>
      <c r="HN24" s="13" t="s">
        <v>11060</v>
      </c>
      <c r="HP24" s="13" t="s">
        <v>11061</v>
      </c>
      <c r="HR24" s="13" t="s">
        <v>546</v>
      </c>
      <c r="HS24" s="13" t="s">
        <v>546</v>
      </c>
      <c r="HT24" s="13" t="s">
        <v>550</v>
      </c>
      <c r="HU24" s="13"/>
      <c r="HV24" s="13" t="s">
        <v>11062</v>
      </c>
      <c r="HW24" s="13" t="s">
        <v>11063</v>
      </c>
      <c r="HX24" s="13" t="s">
        <v>636</v>
      </c>
      <c r="HZ24" s="13" t="s">
        <v>516</v>
      </c>
      <c r="IB24" s="13"/>
      <c r="IC24" s="13"/>
      <c r="ID24" s="13"/>
      <c r="IE24" s="13" t="s">
        <v>11064</v>
      </c>
      <c r="IF24" s="13" t="s">
        <v>11065</v>
      </c>
      <c r="IG24" s="13" t="s">
        <v>6709</v>
      </c>
      <c r="IH24" s="13" t="s">
        <v>11066</v>
      </c>
      <c r="IJ24" s="13" t="s">
        <v>11067</v>
      </c>
      <c r="IL24" s="13" t="s">
        <v>11068</v>
      </c>
      <c r="IN24" s="13" t="s">
        <v>575</v>
      </c>
      <c r="IP24" s="13" t="s">
        <v>11069</v>
      </c>
      <c r="IR24" s="13" t="s">
        <v>11070</v>
      </c>
      <c r="IT24" s="13" t="s">
        <v>11071</v>
      </c>
      <c r="IV24" s="13" t="s">
        <v>11072</v>
      </c>
      <c r="IX24" s="13" t="s">
        <v>11073</v>
      </c>
      <c r="IZ24" s="13" t="s">
        <v>11074</v>
      </c>
      <c r="JB24" s="13" t="s">
        <v>11075</v>
      </c>
      <c r="JC24" s="13"/>
      <c r="JD24" s="13" t="s">
        <v>4880</v>
      </c>
      <c r="JE24" s="13" t="s">
        <v>11076</v>
      </c>
      <c r="JG24" s="11" t="s">
        <v>11077</v>
      </c>
      <c r="JI24" s="13" t="s">
        <v>11078</v>
      </c>
      <c r="JK24" s="13" t="s">
        <v>11079</v>
      </c>
      <c r="JM24" s="13" t="s">
        <v>2855</v>
      </c>
      <c r="JO24" s="13"/>
      <c r="JQ24" s="13" t="s">
        <v>11080</v>
      </c>
      <c r="JS24" s="13" t="s">
        <v>1505</v>
      </c>
      <c r="JU24" s="13" t="s">
        <v>11081</v>
      </c>
      <c r="JW24" s="13" t="s">
        <v>11082</v>
      </c>
      <c r="JY24" s="13" t="s">
        <v>9482</v>
      </c>
      <c r="KA24" s="13" t="e">
        <f aca="false">33 14</f>
        <v>#VALUE!</v>
      </c>
      <c r="KC24" s="13" t="s">
        <v>516</v>
      </c>
      <c r="KE24" s="13" t="s">
        <v>11083</v>
      </c>
      <c r="KG24" s="13"/>
      <c r="KI24" s="13" t="s">
        <v>11084</v>
      </c>
      <c r="KK24" s="13" t="s">
        <v>6398</v>
      </c>
      <c r="KM24" s="13" t="s">
        <v>1362</v>
      </c>
      <c r="KO24" s="13"/>
      <c r="KQ24" s="13" t="s">
        <v>11085</v>
      </c>
      <c r="KS24" s="13"/>
      <c r="KT24" s="13" t="n">
        <f aca="false">1956</f>
        <v>1956</v>
      </c>
      <c r="KU24" s="12" t="s">
        <v>11086</v>
      </c>
      <c r="KV24" s="11" t="s">
        <v>11087</v>
      </c>
      <c r="KW24" s="13" t="s">
        <v>11088</v>
      </c>
      <c r="KX24" s="13" t="s">
        <v>11089</v>
      </c>
      <c r="KY24" s="13"/>
      <c r="KZ24" s="11" t="s">
        <v>11090</v>
      </c>
      <c r="LA24" s="13" t="s">
        <v>9433</v>
      </c>
      <c r="LB24" s="13" t="s">
        <v>472</v>
      </c>
      <c r="LC24" s="13" t="s">
        <v>1227</v>
      </c>
      <c r="LE24" s="13" t="n">
        <f aca="false">2528</f>
        <v>2528</v>
      </c>
      <c r="LF24" s="13" t="s">
        <v>11091</v>
      </c>
      <c r="LG24" s="13" t="s">
        <v>11092</v>
      </c>
      <c r="LH24" s="13"/>
      <c r="LI24" s="13" t="s">
        <v>11093</v>
      </c>
      <c r="LJ24" s="13" t="s">
        <v>11094</v>
      </c>
      <c r="LK24" s="13" t="s">
        <v>79</v>
      </c>
      <c r="LL24" s="13"/>
      <c r="LM24" s="13" t="n">
        <f aca="false">360</f>
        <v>360</v>
      </c>
      <c r="LN24" s="13" t="s">
        <v>11095</v>
      </c>
      <c r="LO24" s="13" t="s">
        <v>11096</v>
      </c>
      <c r="LP24" s="13" t="s">
        <v>11097</v>
      </c>
      <c r="LQ24" s="13" t="n">
        <f aca="false">2333</f>
        <v>2333</v>
      </c>
      <c r="LR24" s="13" t="s">
        <v>709</v>
      </c>
      <c r="LS24" s="13"/>
      <c r="LT24" s="13" t="s">
        <v>11098</v>
      </c>
      <c r="LU24" s="13" t="s">
        <v>472</v>
      </c>
      <c r="LV24" s="13"/>
      <c r="LW24" s="13"/>
      <c r="LX24" s="11" t="s">
        <v>11099</v>
      </c>
      <c r="LY24" s="13"/>
      <c r="LZ24" s="13" t="s">
        <v>11100</v>
      </c>
      <c r="MA24" s="13" t="s">
        <v>1799</v>
      </c>
      <c r="MB24" s="13" t="s">
        <v>11101</v>
      </c>
      <c r="MC24" s="13" t="s">
        <v>11057</v>
      </c>
      <c r="MD24" s="13"/>
      <c r="ME24" s="13" t="s">
        <v>11102</v>
      </c>
      <c r="MG24" s="13" t="s">
        <v>6808</v>
      </c>
      <c r="MI24" s="13" t="s">
        <v>11103</v>
      </c>
      <c r="MJ24" s="13"/>
      <c r="MK24" s="13" t="s">
        <v>472</v>
      </c>
      <c r="ML24" s="13"/>
      <c r="MO24" s="13" t="s">
        <v>11104</v>
      </c>
      <c r="MQ24" s="13" t="s">
        <v>7630</v>
      </c>
      <c r="MR24" s="13"/>
      <c r="MS24" s="13" t="s">
        <v>798</v>
      </c>
      <c r="MT24" s="13"/>
      <c r="MU24" s="13"/>
      <c r="MV24" s="13" t="s">
        <v>360</v>
      </c>
      <c r="MX24" s="13"/>
      <c r="MY24" s="13"/>
      <c r="MZ24" s="13"/>
      <c r="NA24" s="13"/>
      <c r="NB24" s="13"/>
      <c r="NC24" s="13"/>
      <c r="ND24" s="13" t="s">
        <v>106</v>
      </c>
      <c r="NE24" s="13"/>
      <c r="NF24" s="13"/>
      <c r="NG24" s="13"/>
      <c r="NH24" s="13"/>
      <c r="NI24" s="13"/>
      <c r="NJ24" s="13"/>
      <c r="NK24" s="13"/>
      <c r="NL24" s="13"/>
      <c r="NM24" s="13" t="s">
        <v>11105</v>
      </c>
      <c r="NN24" s="13" t="s">
        <v>371</v>
      </c>
      <c r="NP24" s="13"/>
      <c r="NQ24" s="13"/>
      <c r="NR24" s="13"/>
      <c r="NS24" s="13"/>
      <c r="NT24" s="13"/>
      <c r="NU24" s="13" t="s">
        <v>4121</v>
      </c>
      <c r="NV24" s="13"/>
      <c r="NW24" s="13"/>
      <c r="NX24" s="13"/>
      <c r="NY24" s="13"/>
      <c r="NZ24" s="13" t="s">
        <v>550</v>
      </c>
      <c r="OA24" s="11" t="s">
        <v>11106</v>
      </c>
      <c r="OB24" s="11" t="s">
        <v>11107</v>
      </c>
    </row>
    <row r="25" customFormat="false" ht="28.35" hidden="false" customHeight="true" outlineLevel="0" collapsed="false">
      <c r="C25" s="27" t="s">
        <v>11108</v>
      </c>
      <c r="E25" s="11" t="s">
        <v>11109</v>
      </c>
      <c r="F25" s="13" t="s">
        <v>11110</v>
      </c>
      <c r="H25" s="13" t="s">
        <v>11110</v>
      </c>
      <c r="J25" s="13" t="s">
        <v>11111</v>
      </c>
      <c r="L25" s="13" t="s">
        <v>11112</v>
      </c>
      <c r="N25" s="13" t="s">
        <v>11113</v>
      </c>
      <c r="Z25" s="13" t="s">
        <v>11114</v>
      </c>
      <c r="AB25" s="13"/>
      <c r="AD25" s="11" t="s">
        <v>9890</v>
      </c>
      <c r="AF25" s="13"/>
      <c r="AG25" s="13" t="s">
        <v>11115</v>
      </c>
      <c r="AH25" s="13" t="s">
        <v>11116</v>
      </c>
      <c r="AI25" s="13"/>
      <c r="AJ25" s="13"/>
      <c r="AK25" s="13"/>
      <c r="AN25" s="13"/>
      <c r="AO25" s="13"/>
      <c r="AP25" s="13"/>
      <c r="AQ25" s="13"/>
      <c r="AR25" s="13" t="s">
        <v>472</v>
      </c>
      <c r="AS25" s="11" t="s">
        <v>10012</v>
      </c>
      <c r="AT25" s="13" t="s">
        <v>360</v>
      </c>
      <c r="AU25" s="13"/>
      <c r="AV25" s="13"/>
      <c r="AW25" s="13" t="s">
        <v>360</v>
      </c>
      <c r="AX25" s="12" t="s">
        <v>11117</v>
      </c>
      <c r="AY25" s="13" t="s">
        <v>360</v>
      </c>
      <c r="AZ25" s="13" t="s">
        <v>472</v>
      </c>
      <c r="BB25" s="13"/>
      <c r="BD25" s="13"/>
      <c r="BF25" s="13"/>
      <c r="BH25" s="13"/>
      <c r="BJ25" s="11" t="s">
        <v>11118</v>
      </c>
      <c r="BL25" s="13"/>
      <c r="BN25" s="13"/>
      <c r="BO25" s="13"/>
      <c r="BQ25" s="13"/>
      <c r="BS25" s="13"/>
      <c r="BU25" s="13"/>
      <c r="BW25" s="13"/>
      <c r="BY25" s="13"/>
      <c r="CA25" s="13"/>
      <c r="CC25" s="13"/>
      <c r="CE25" s="13"/>
      <c r="CG25" s="13"/>
      <c r="CI25" s="13"/>
      <c r="CK25" s="13"/>
      <c r="CL25" s="13"/>
      <c r="CM25" s="13"/>
      <c r="CN25" s="13"/>
      <c r="CO25" s="13"/>
      <c r="CP25" s="13"/>
      <c r="CQ25" s="13"/>
      <c r="CS25" s="13"/>
      <c r="CU25" s="13"/>
      <c r="CY25" s="13"/>
      <c r="DA25" s="13"/>
      <c r="DC25" s="13"/>
      <c r="DE25" s="13"/>
      <c r="DG25" s="13"/>
      <c r="DI25" s="13"/>
      <c r="DK25" s="13"/>
      <c r="DN25" s="13"/>
      <c r="DO25" s="13"/>
      <c r="DP25" s="13"/>
      <c r="DQ25" s="13"/>
      <c r="DR25" s="13"/>
      <c r="DS25" s="13"/>
      <c r="DT25" s="13"/>
      <c r="DV25" s="13"/>
      <c r="DX25" s="13" t="s">
        <v>11119</v>
      </c>
      <c r="DZ25" s="13"/>
      <c r="EB25" s="11" t="s">
        <v>11120</v>
      </c>
      <c r="EC25" s="13"/>
      <c r="ED25" s="13"/>
      <c r="EE25" s="13"/>
      <c r="EF25" s="13"/>
      <c r="EG25" s="13"/>
      <c r="EH25" s="13" t="s">
        <v>11121</v>
      </c>
      <c r="EI25" s="13"/>
      <c r="EJ25" s="13"/>
      <c r="EK25" s="13"/>
      <c r="EL25" s="13"/>
      <c r="EN25" s="13"/>
      <c r="EP25" s="11" t="s">
        <v>11122</v>
      </c>
      <c r="ER25" s="13" t="s">
        <v>616</v>
      </c>
      <c r="ES25" s="13"/>
      <c r="ET25" s="13"/>
      <c r="EV25" s="13"/>
      <c r="EX25" s="13"/>
      <c r="EY25" s="13"/>
      <c r="EZ25" s="13"/>
      <c r="FA25" s="13"/>
      <c r="FB25" s="13"/>
      <c r="FC25" s="13"/>
      <c r="FD25" s="13"/>
      <c r="FF25" s="13"/>
      <c r="FH25" s="13"/>
      <c r="FI25" s="13"/>
      <c r="FJ25" s="13"/>
      <c r="FK25" s="13"/>
      <c r="FL25" s="13"/>
      <c r="FM25" s="13"/>
      <c r="FN25" s="13"/>
      <c r="FO25" s="13"/>
      <c r="FP25" s="13"/>
      <c r="FQ25" s="13"/>
      <c r="FS25" s="13"/>
      <c r="FT25" s="13"/>
      <c r="FU25" s="13"/>
      <c r="FV25" s="13"/>
      <c r="FW25" s="13" t="s">
        <v>623</v>
      </c>
      <c r="FX25" s="13"/>
      <c r="FY25" s="13"/>
      <c r="FZ25" s="13"/>
      <c r="GA25" s="13"/>
      <c r="GB25" s="13"/>
      <c r="GC25" s="13" t="s">
        <v>8862</v>
      </c>
      <c r="GD25" s="13"/>
      <c r="GF25" s="13"/>
      <c r="GH25" s="13"/>
      <c r="GI25" s="13"/>
      <c r="GJ25" s="13"/>
      <c r="GL25" s="13"/>
      <c r="GN25" s="13"/>
      <c r="GO25" s="13"/>
      <c r="GP25" s="13"/>
      <c r="GQ25" s="13"/>
      <c r="GR25" s="13"/>
      <c r="GS25" s="13"/>
      <c r="GT25" s="13"/>
      <c r="GU25" s="13"/>
      <c r="GV25" s="13"/>
      <c r="GW25" s="13"/>
      <c r="GX25" s="13" t="s">
        <v>11123</v>
      </c>
      <c r="GZ25" s="11" t="s">
        <v>11124</v>
      </c>
      <c r="HB25" s="13"/>
      <c r="HC25" s="13" t="s">
        <v>11125</v>
      </c>
      <c r="HD25" s="13"/>
      <c r="HE25" s="13"/>
      <c r="HF25" s="13"/>
      <c r="HG25" s="13"/>
      <c r="HH25" s="13"/>
      <c r="HJ25" s="13"/>
      <c r="HL25" s="13"/>
      <c r="HM25" s="13"/>
      <c r="HN25" s="13"/>
      <c r="HP25" s="13"/>
      <c r="HR25" s="13"/>
      <c r="HS25" s="13"/>
      <c r="HT25" s="13"/>
      <c r="HU25" s="13"/>
      <c r="HV25" s="13"/>
      <c r="HW25" s="13"/>
      <c r="HX25" s="13" t="s">
        <v>11126</v>
      </c>
      <c r="HZ25" s="13"/>
      <c r="IB25" s="13"/>
      <c r="IC25" s="13"/>
      <c r="ID25" s="13"/>
      <c r="IE25" s="13"/>
      <c r="IF25" s="13"/>
      <c r="IG25" s="13" t="s">
        <v>11127</v>
      </c>
      <c r="IH25" s="13"/>
      <c r="IJ25" s="13"/>
      <c r="IL25" s="13" t="s">
        <v>11128</v>
      </c>
      <c r="IN25" s="13"/>
      <c r="IP25" s="13"/>
      <c r="IR25" s="13"/>
      <c r="IT25" s="13"/>
      <c r="IV25" s="13" t="s">
        <v>11129</v>
      </c>
      <c r="IX25" s="13"/>
      <c r="IZ25" s="13"/>
      <c r="JB25" s="13"/>
      <c r="JC25" s="13"/>
      <c r="JD25" s="13"/>
      <c r="JE25" s="13"/>
      <c r="JG25" s="13" t="s">
        <v>11130</v>
      </c>
      <c r="JI25" s="13"/>
      <c r="JK25" s="13"/>
      <c r="JM25" s="13"/>
      <c r="JO25" s="13"/>
      <c r="JQ25" s="13"/>
      <c r="JS25" s="13"/>
      <c r="JU25" s="13"/>
      <c r="JW25" s="13"/>
      <c r="JY25" s="13"/>
      <c r="KA25" s="13"/>
      <c r="KC25" s="13"/>
      <c r="KE25" s="13"/>
      <c r="KG25" s="13"/>
      <c r="KI25" s="13" t="s">
        <v>11131</v>
      </c>
      <c r="KK25" s="13"/>
      <c r="KM25" s="13" t="s">
        <v>7187</v>
      </c>
      <c r="KO25" s="13" t="s">
        <v>8210</v>
      </c>
      <c r="KQ25" s="13" t="s">
        <v>11132</v>
      </c>
      <c r="KS25" s="13" t="s">
        <v>472</v>
      </c>
      <c r="KT25" s="13" t="s">
        <v>11133</v>
      </c>
      <c r="KU25" s="13" t="s">
        <v>11134</v>
      </c>
      <c r="KV25" s="11" t="s">
        <v>11135</v>
      </c>
      <c r="KW25" s="11" t="s">
        <v>11136</v>
      </c>
      <c r="KX25" s="13"/>
      <c r="KY25" s="13" t="s">
        <v>4159</v>
      </c>
      <c r="KZ25" s="13" t="s">
        <v>11131</v>
      </c>
      <c r="LA25" s="11" t="s">
        <v>11137</v>
      </c>
      <c r="LB25" s="13"/>
      <c r="LC25" s="13" t="s">
        <v>472</v>
      </c>
      <c r="LE25" s="13"/>
      <c r="LF25" s="13" t="s">
        <v>879</v>
      </c>
      <c r="LG25" s="13" t="s">
        <v>679</v>
      </c>
      <c r="LH25" s="13"/>
      <c r="LI25" s="13" t="s">
        <v>11138</v>
      </c>
      <c r="LJ25" s="13" t="s">
        <v>6044</v>
      </c>
      <c r="LK25" s="13" t="s">
        <v>79</v>
      </c>
      <c r="LL25" s="13"/>
      <c r="LM25" s="13"/>
      <c r="LN25" s="13"/>
      <c r="LO25" s="13"/>
      <c r="LP25" s="13" t="s">
        <v>11139</v>
      </c>
      <c r="LQ25" s="13"/>
      <c r="LR25" s="13"/>
      <c r="LS25" s="13"/>
      <c r="LT25" s="13"/>
      <c r="LU25" s="13"/>
      <c r="LV25" s="13"/>
      <c r="LW25" s="13"/>
      <c r="LX25" s="13"/>
      <c r="LY25" s="13"/>
      <c r="LZ25" s="13"/>
      <c r="MA25" s="13"/>
      <c r="MB25" s="13"/>
      <c r="MC25" s="13" t="s">
        <v>11140</v>
      </c>
      <c r="MD25" s="11" t="s">
        <v>11141</v>
      </c>
      <c r="ME25" s="13" t="s">
        <v>11142</v>
      </c>
      <c r="MG25" s="13"/>
      <c r="MI25" s="13"/>
      <c r="MJ25" s="13"/>
      <c r="MK25" s="13" t="s">
        <v>472</v>
      </c>
      <c r="ML25" s="13"/>
      <c r="MO25" s="13" t="s">
        <v>11143</v>
      </c>
      <c r="MQ25" s="13" t="s">
        <v>11144</v>
      </c>
      <c r="MR25" s="13"/>
      <c r="MS25" s="13"/>
      <c r="MT25" s="13"/>
      <c r="MU25" s="13"/>
      <c r="MV25" s="13" t="s">
        <v>11145</v>
      </c>
      <c r="MX25" s="13" t="s">
        <v>11146</v>
      </c>
      <c r="MY25" s="11" t="s">
        <v>11147</v>
      </c>
      <c r="MZ25" s="13" t="s">
        <v>1284</v>
      </c>
      <c r="NA25" s="13" t="s">
        <v>11148</v>
      </c>
      <c r="NB25" s="13"/>
      <c r="NC25" s="13"/>
      <c r="ND25" s="13"/>
      <c r="NE25" s="13" t="s">
        <v>6044</v>
      </c>
      <c r="NF25" s="13" t="s">
        <v>897</v>
      </c>
      <c r="NG25" s="13" t="s">
        <v>1188</v>
      </c>
      <c r="NH25" s="13" t="s">
        <v>472</v>
      </c>
      <c r="NI25" s="13"/>
      <c r="NJ25" s="13"/>
      <c r="NK25" s="13"/>
      <c r="NL25" s="13"/>
      <c r="NM25" s="13" t="s">
        <v>11149</v>
      </c>
      <c r="NN25" s="13" t="s">
        <v>371</v>
      </c>
      <c r="NP25" s="13"/>
      <c r="NQ25" s="13"/>
      <c r="NR25" s="13"/>
      <c r="NS25" s="13"/>
      <c r="NT25" s="13"/>
      <c r="NU25" s="13" t="s">
        <v>7441</v>
      </c>
      <c r="NV25" s="13"/>
      <c r="NW25" s="13"/>
      <c r="NX25" s="13"/>
      <c r="NY25" s="13"/>
      <c r="NZ25" s="13" t="s">
        <v>550</v>
      </c>
      <c r="OA25" s="13" t="s">
        <v>10643</v>
      </c>
      <c r="OB25" s="13" t="s">
        <v>9880</v>
      </c>
    </row>
    <row r="26" customFormat="false" ht="28.35" hidden="false" customHeight="true" outlineLevel="0" collapsed="false">
      <c r="C26" s="27" t="s">
        <v>11150</v>
      </c>
      <c r="E26" s="11" t="s">
        <v>11151</v>
      </c>
      <c r="F26" s="13" t="s">
        <v>11152</v>
      </c>
      <c r="H26" s="13" t="s">
        <v>11152</v>
      </c>
      <c r="J26" s="13" t="s">
        <v>11153</v>
      </c>
      <c r="L26" s="13" t="s">
        <v>11154</v>
      </c>
      <c r="N26" s="13" t="s">
        <v>11155</v>
      </c>
      <c r="Z26" s="13" t="s">
        <v>11156</v>
      </c>
      <c r="AB26" s="13" t="s">
        <v>11157</v>
      </c>
      <c r="AD26" s="11" t="s">
        <v>10011</v>
      </c>
      <c r="AF26" s="13"/>
      <c r="AG26" s="13"/>
      <c r="AH26" s="13"/>
      <c r="AI26" s="13"/>
      <c r="AJ26" s="13"/>
      <c r="AK26" s="13"/>
      <c r="AN26" s="13"/>
      <c r="AO26" s="13"/>
      <c r="AP26" s="13"/>
      <c r="AQ26" s="13"/>
      <c r="AR26" s="13"/>
      <c r="AS26" s="11" t="s">
        <v>3713</v>
      </c>
      <c r="AT26" s="13" t="s">
        <v>360</v>
      </c>
      <c r="AU26" s="13"/>
      <c r="AV26" s="13"/>
      <c r="AW26" s="13" t="s">
        <v>360</v>
      </c>
      <c r="AX26" s="12" t="s">
        <v>9857</v>
      </c>
      <c r="AY26" s="13" t="s">
        <v>360</v>
      </c>
      <c r="AZ26" s="13"/>
      <c r="BB26" s="13"/>
      <c r="BD26" s="13"/>
      <c r="BF26" s="13"/>
      <c r="BH26" s="13"/>
      <c r="BJ26" s="13" t="s">
        <v>79</v>
      </c>
      <c r="BL26" s="13"/>
      <c r="BN26" s="13"/>
      <c r="BO26" s="12" t="s">
        <v>11158</v>
      </c>
      <c r="BQ26" s="13" t="s">
        <v>360</v>
      </c>
      <c r="BS26" s="13"/>
      <c r="BU26" s="13"/>
      <c r="BW26" s="13"/>
      <c r="BY26" s="11" t="s">
        <v>11159</v>
      </c>
      <c r="CA26" s="13"/>
      <c r="CC26" s="13"/>
      <c r="CE26" s="13"/>
      <c r="CG26" s="13"/>
      <c r="CI26" s="13"/>
      <c r="CK26" s="13" t="s">
        <v>11160</v>
      </c>
      <c r="CL26" s="13" t="s">
        <v>11161</v>
      </c>
      <c r="CM26" s="13" t="s">
        <v>11162</v>
      </c>
      <c r="CN26" s="13"/>
      <c r="CO26" s="13"/>
      <c r="CP26" s="13"/>
      <c r="CQ26" s="13"/>
      <c r="CS26" s="13"/>
      <c r="CU26" s="13"/>
      <c r="CY26" s="13"/>
      <c r="DA26" s="13"/>
      <c r="DC26" s="13"/>
      <c r="DE26" s="13"/>
      <c r="DG26" s="13"/>
      <c r="DI26" s="13"/>
      <c r="DK26" s="13"/>
      <c r="DN26" s="13"/>
      <c r="DO26" s="13"/>
      <c r="DP26" s="13"/>
      <c r="DQ26" s="13"/>
      <c r="DR26" s="13"/>
      <c r="DS26" s="13"/>
      <c r="DT26" s="13"/>
      <c r="DV26" s="13"/>
      <c r="DX26" s="13" t="s">
        <v>62</v>
      </c>
      <c r="DZ26" s="13"/>
      <c r="EB26" s="13"/>
      <c r="EC26" s="13"/>
      <c r="ED26" s="13" t="s">
        <v>75</v>
      </c>
      <c r="EE26" s="13"/>
      <c r="EF26" s="13"/>
      <c r="EG26" s="13"/>
      <c r="EH26" s="13" t="s">
        <v>9863</v>
      </c>
      <c r="EI26" s="13"/>
      <c r="EJ26" s="13"/>
      <c r="EK26" s="13"/>
      <c r="EL26" s="13"/>
      <c r="EN26" s="13"/>
      <c r="EP26" s="13" t="s">
        <v>11163</v>
      </c>
      <c r="ER26" s="13" t="s">
        <v>11164</v>
      </c>
      <c r="ES26" s="13"/>
      <c r="ET26" s="13" t="s">
        <v>11165</v>
      </c>
      <c r="EV26" s="13" t="s">
        <v>11166</v>
      </c>
      <c r="EX26" s="13"/>
      <c r="EY26" s="13" t="s">
        <v>11167</v>
      </c>
      <c r="EZ26" s="13"/>
      <c r="FA26" s="13"/>
      <c r="FB26" s="11" t="s">
        <v>11168</v>
      </c>
      <c r="FC26" s="13"/>
      <c r="FD26" s="13"/>
      <c r="FF26" s="13" t="s">
        <v>11169</v>
      </c>
      <c r="FH26" s="13"/>
      <c r="FI26" s="13"/>
      <c r="FJ26" s="13"/>
      <c r="FK26" s="13"/>
      <c r="FL26" s="13" t="s">
        <v>11170</v>
      </c>
      <c r="FM26" s="13" t="s">
        <v>11171</v>
      </c>
      <c r="FN26" s="13"/>
      <c r="FO26" s="13"/>
      <c r="FP26" s="13"/>
      <c r="FQ26" s="13"/>
      <c r="FS26" s="13"/>
      <c r="FT26" s="13"/>
      <c r="FU26" s="13"/>
      <c r="FV26" s="13"/>
      <c r="FW26" s="13" t="s">
        <v>11172</v>
      </c>
      <c r="FX26" s="13"/>
      <c r="FY26" s="13"/>
      <c r="FZ26" s="13"/>
      <c r="GA26" s="13"/>
      <c r="GB26" s="13"/>
      <c r="GC26" s="13"/>
      <c r="GD26" s="13"/>
      <c r="GF26" s="13"/>
      <c r="GH26" s="13"/>
      <c r="GI26" s="13"/>
      <c r="GJ26" s="13"/>
      <c r="GL26" s="13"/>
      <c r="GN26" s="13" t="n">
        <f aca="false">18957</f>
        <v>18957</v>
      </c>
      <c r="GO26" s="13"/>
      <c r="GP26" s="13"/>
      <c r="GQ26" s="13"/>
      <c r="GR26" s="13"/>
      <c r="GS26" s="13" t="s">
        <v>11173</v>
      </c>
      <c r="GT26" s="13" t="s">
        <v>11174</v>
      </c>
      <c r="GU26" s="13"/>
      <c r="GV26" s="13"/>
      <c r="GW26" s="13"/>
      <c r="GX26" s="13"/>
      <c r="GZ26" s="13" t="s">
        <v>79</v>
      </c>
      <c r="HB26" s="13" t="s">
        <v>11175</v>
      </c>
      <c r="HC26" s="13"/>
      <c r="HD26" s="13" t="s">
        <v>11176</v>
      </c>
      <c r="HE26" s="13" t="s">
        <v>11177</v>
      </c>
      <c r="HF26" s="13"/>
      <c r="HG26" s="13" t="s">
        <v>11178</v>
      </c>
      <c r="HH26" s="13"/>
      <c r="HJ26" s="13"/>
      <c r="HL26" s="13"/>
      <c r="HM26" s="13"/>
      <c r="HN26" s="13"/>
      <c r="HP26" s="13"/>
      <c r="HR26" s="13" t="s">
        <v>11179</v>
      </c>
      <c r="HS26" s="13" t="s">
        <v>11180</v>
      </c>
      <c r="HT26" s="13"/>
      <c r="HU26" s="13" t="s">
        <v>11181</v>
      </c>
      <c r="HV26" s="13"/>
      <c r="HW26" s="13"/>
      <c r="HX26" s="13" t="s">
        <v>11182</v>
      </c>
      <c r="HZ26" s="13"/>
      <c r="IB26" s="13" t="s">
        <v>516</v>
      </c>
      <c r="IC26" s="13" t="s">
        <v>11183</v>
      </c>
      <c r="ID26" s="13"/>
      <c r="IE26" s="13"/>
      <c r="IF26" s="13" t="s">
        <v>2808</v>
      </c>
      <c r="IG26" s="13"/>
      <c r="IH26" s="13" t="s">
        <v>11184</v>
      </c>
      <c r="IJ26" s="13" t="s">
        <v>11185</v>
      </c>
      <c r="IL26" s="13"/>
      <c r="IN26" s="13" t="s">
        <v>11186</v>
      </c>
      <c r="IP26" s="13"/>
      <c r="IR26" s="13"/>
      <c r="IT26" s="13" t="s">
        <v>11187</v>
      </c>
      <c r="IV26" s="13"/>
      <c r="IX26" s="13" t="s">
        <v>11188</v>
      </c>
      <c r="IZ26" s="11" t="s">
        <v>11189</v>
      </c>
      <c r="JB26" s="13"/>
      <c r="JC26" s="13"/>
      <c r="JD26" s="13" t="s">
        <v>8884</v>
      </c>
      <c r="JE26" s="13"/>
      <c r="JG26" s="13"/>
      <c r="JI26" s="13" t="s">
        <v>11190</v>
      </c>
      <c r="JK26" s="13" t="s">
        <v>11191</v>
      </c>
      <c r="JM26" s="13" t="s">
        <v>11192</v>
      </c>
      <c r="JO26" s="13"/>
      <c r="JQ26" s="13" t="s">
        <v>11193</v>
      </c>
      <c r="JS26" s="13"/>
      <c r="JU26" s="13" t="s">
        <v>11194</v>
      </c>
      <c r="JW26" s="13"/>
      <c r="JY26" s="11" t="s">
        <v>11195</v>
      </c>
      <c r="KA26" s="13"/>
      <c r="KC26" s="13" t="s">
        <v>11196</v>
      </c>
      <c r="KE26" s="13"/>
      <c r="KG26" s="13"/>
      <c r="KI26" s="13"/>
      <c r="KK26" s="13" t="s">
        <v>11197</v>
      </c>
      <c r="KM26" s="13"/>
      <c r="KO26" s="13" t="s">
        <v>11198</v>
      </c>
      <c r="KQ26" s="13"/>
      <c r="KS26" s="13"/>
      <c r="KT26" s="13" t="s">
        <v>11199</v>
      </c>
      <c r="KU26" s="13"/>
      <c r="KV26" s="11" t="s">
        <v>11200</v>
      </c>
      <c r="KW26" s="13" t="s">
        <v>798</v>
      </c>
      <c r="KX26" s="11" t="s">
        <v>11201</v>
      </c>
      <c r="KY26" s="13"/>
      <c r="KZ26" s="13" t="s">
        <v>11202</v>
      </c>
      <c r="LA26" s="13"/>
      <c r="LB26" s="13"/>
      <c r="LC26" s="13"/>
      <c r="LE26" s="13"/>
      <c r="LF26" s="13" t="s">
        <v>11203</v>
      </c>
      <c r="LG26" s="13"/>
      <c r="LH26" s="13"/>
      <c r="LI26" s="11" t="s">
        <v>11204</v>
      </c>
      <c r="LJ26" s="13"/>
      <c r="LK26" s="13" t="s">
        <v>550</v>
      </c>
      <c r="LL26" s="13" t="s">
        <v>11205</v>
      </c>
      <c r="LM26" s="13"/>
      <c r="LN26" s="13"/>
      <c r="LO26" s="13" t="s">
        <v>11206</v>
      </c>
      <c r="LP26" s="13" t="s">
        <v>709</v>
      </c>
      <c r="LQ26" s="13"/>
      <c r="LR26" s="13"/>
      <c r="LS26" s="13"/>
      <c r="LT26" s="13"/>
      <c r="LU26" s="13"/>
      <c r="LV26" s="13"/>
      <c r="LW26" s="13"/>
      <c r="LX26" s="13" t="s">
        <v>434</v>
      </c>
      <c r="LY26" s="13"/>
      <c r="LZ26" s="13"/>
      <c r="MA26" s="13"/>
      <c r="MB26" s="13"/>
      <c r="MC26" s="13"/>
      <c r="MD26" s="13"/>
      <c r="ME26" s="13"/>
      <c r="MG26" s="13"/>
      <c r="MI26" s="13"/>
      <c r="MJ26" s="13"/>
      <c r="MK26" s="13"/>
      <c r="ML26" s="13"/>
      <c r="MO26" s="13" t="s">
        <v>11207</v>
      </c>
      <c r="MQ26" s="13"/>
      <c r="MR26" s="13"/>
      <c r="MS26" s="13"/>
      <c r="MT26" s="13"/>
      <c r="MU26" s="13"/>
      <c r="MV26" s="13" t="s">
        <v>360</v>
      </c>
      <c r="MX26" s="13"/>
      <c r="MY26" s="13"/>
      <c r="MZ26" s="13"/>
      <c r="NA26" s="13"/>
      <c r="NB26" s="13"/>
      <c r="NC26" s="13"/>
      <c r="ND26" s="13"/>
      <c r="NE26" s="13" t="s">
        <v>1670</v>
      </c>
      <c r="NF26" s="13" t="s">
        <v>370</v>
      </c>
      <c r="NG26" s="13" t="s">
        <v>989</v>
      </c>
      <c r="NH26" s="13"/>
      <c r="NI26" s="13"/>
      <c r="NJ26" s="13"/>
      <c r="NK26" s="13"/>
      <c r="NL26" s="13" t="s">
        <v>11208</v>
      </c>
      <c r="NM26" s="11" t="s">
        <v>11209</v>
      </c>
      <c r="NN26" s="13" t="s">
        <v>11210</v>
      </c>
      <c r="NP26" s="13" t="s">
        <v>2673</v>
      </c>
      <c r="NQ26" s="13" t="s">
        <v>11211</v>
      </c>
      <c r="NR26" s="13" t="s">
        <v>11212</v>
      </c>
      <c r="NS26" s="13" t="s">
        <v>11213</v>
      </c>
      <c r="NT26" s="13"/>
      <c r="NU26" s="11" t="s">
        <v>11214</v>
      </c>
      <c r="NV26" s="13"/>
      <c r="NW26" s="13"/>
      <c r="NX26" s="13"/>
      <c r="NY26" s="13" t="s">
        <v>550</v>
      </c>
      <c r="NZ26" s="13" t="s">
        <v>550</v>
      </c>
      <c r="OA26" s="11" t="s">
        <v>11215</v>
      </c>
      <c r="OB26" s="11" t="s">
        <v>11216</v>
      </c>
    </row>
    <row r="27" customFormat="false" ht="28.35" hidden="false" customHeight="true" outlineLevel="0" collapsed="false">
      <c r="C27" s="27" t="s">
        <v>11217</v>
      </c>
      <c r="E27" s="11" t="s">
        <v>11218</v>
      </c>
      <c r="F27" s="11" t="s">
        <v>11219</v>
      </c>
      <c r="H27" s="11" t="s">
        <v>11220</v>
      </c>
      <c r="J27" s="13" t="s">
        <v>11221</v>
      </c>
      <c r="L27" s="13" t="s">
        <v>11222</v>
      </c>
      <c r="N27" s="13" t="s">
        <v>11223</v>
      </c>
      <c r="Z27" s="13" t="s">
        <v>11224</v>
      </c>
      <c r="AB27" s="13"/>
      <c r="AD27" s="11" t="s">
        <v>11225</v>
      </c>
      <c r="AF27" s="13"/>
      <c r="AG27" s="13"/>
      <c r="AH27" s="13"/>
      <c r="AI27" s="13" t="s">
        <v>11226</v>
      </c>
      <c r="AJ27" s="13"/>
      <c r="AK27" s="13"/>
      <c r="AN27" s="13"/>
      <c r="AO27" s="13"/>
      <c r="AP27" s="13"/>
      <c r="AQ27" s="13"/>
      <c r="AR27" s="13"/>
      <c r="AS27" s="13" t="s">
        <v>360</v>
      </c>
      <c r="AT27" s="13" t="s">
        <v>1039</v>
      </c>
      <c r="AU27" s="13"/>
      <c r="AV27" s="13" t="s">
        <v>598</v>
      </c>
      <c r="AW27" s="13" t="s">
        <v>360</v>
      </c>
      <c r="AX27" s="11" t="s">
        <v>11227</v>
      </c>
      <c r="AY27" s="13" t="s">
        <v>1393</v>
      </c>
      <c r="AZ27" s="13"/>
      <c r="BB27" s="13"/>
      <c r="BD27" s="13"/>
      <c r="BF27" s="13" t="s">
        <v>1008</v>
      </c>
      <c r="BH27" s="13"/>
      <c r="BJ27" s="13" t="s">
        <v>550</v>
      </c>
      <c r="BL27" s="13"/>
      <c r="BN27" s="13" t="s">
        <v>472</v>
      </c>
      <c r="BO27" s="13"/>
      <c r="BQ27" s="13" t="s">
        <v>742</v>
      </c>
      <c r="BS27" s="13"/>
      <c r="BU27" s="13"/>
      <c r="BW27" s="13"/>
      <c r="BY27" s="13" t="s">
        <v>11228</v>
      </c>
      <c r="CA27" s="13"/>
      <c r="CC27" s="13"/>
      <c r="CE27" s="13" t="s">
        <v>2726</v>
      </c>
      <c r="CG27" s="13"/>
      <c r="CI27" s="13"/>
      <c r="CK27" s="13" t="s">
        <v>11229</v>
      </c>
      <c r="CL27" s="13" t="s">
        <v>11230</v>
      </c>
      <c r="CM27" s="13" t="s">
        <v>11231</v>
      </c>
      <c r="CN27" s="13"/>
      <c r="CO27" s="13"/>
      <c r="CP27" s="13"/>
      <c r="CQ27" s="13" t="s">
        <v>74</v>
      </c>
      <c r="CS27" s="13"/>
      <c r="CU27" s="13"/>
      <c r="CY27" s="13"/>
      <c r="DA27" s="13"/>
      <c r="DC27" s="13"/>
      <c r="DE27" s="13"/>
      <c r="DG27" s="13"/>
      <c r="DI27" s="13"/>
      <c r="DK27" s="13"/>
      <c r="DN27" s="13"/>
      <c r="DO27" s="13"/>
      <c r="DP27" s="13"/>
      <c r="DQ27" s="13"/>
      <c r="DR27" s="13"/>
      <c r="DS27" s="13"/>
      <c r="DT27" s="13"/>
      <c r="DV27" s="13"/>
      <c r="DX27" s="13"/>
      <c r="DZ27" s="13"/>
      <c r="EB27" s="13"/>
      <c r="EC27" s="13"/>
      <c r="ED27" s="13" t="s">
        <v>472</v>
      </c>
      <c r="EE27" s="13"/>
      <c r="EF27" s="13"/>
      <c r="EG27" s="11" t="s">
        <v>11232</v>
      </c>
      <c r="EH27" s="13" t="s">
        <v>10664</v>
      </c>
      <c r="EI27" s="13" t="s">
        <v>11233</v>
      </c>
      <c r="EJ27" s="13"/>
      <c r="EK27" s="13"/>
      <c r="EL27" s="13"/>
      <c r="EN27" s="13"/>
      <c r="EP27" s="13" t="s">
        <v>11234</v>
      </c>
      <c r="ER27" s="13"/>
      <c r="ES27" s="13" t="s">
        <v>11235</v>
      </c>
      <c r="ET27" s="13"/>
      <c r="EV27" s="13"/>
      <c r="EX27" s="13" t="s">
        <v>11236</v>
      </c>
      <c r="EY27" s="13"/>
      <c r="EZ27" s="13"/>
      <c r="FA27" s="13" t="s">
        <v>11237</v>
      </c>
      <c r="FB27" s="13"/>
      <c r="FC27" s="13"/>
      <c r="FD27" s="13"/>
      <c r="FF27" s="13"/>
      <c r="FH27" s="13"/>
      <c r="FI27" s="13" t="s">
        <v>11238</v>
      </c>
      <c r="FJ27" s="13"/>
      <c r="FK27" s="13"/>
      <c r="FL27" s="13" t="s">
        <v>11239</v>
      </c>
      <c r="FM27" s="13"/>
      <c r="FN27" s="13"/>
      <c r="FO27" s="13" t="s">
        <v>11240</v>
      </c>
      <c r="FP27" s="13"/>
      <c r="FQ27" s="13"/>
      <c r="FS27" s="13"/>
      <c r="FT27" s="13"/>
      <c r="FU27" s="13"/>
      <c r="FV27" s="13"/>
      <c r="FW27" s="13" t="s">
        <v>623</v>
      </c>
      <c r="FX27" s="13"/>
      <c r="FY27" s="13"/>
      <c r="FZ27" s="13"/>
      <c r="GA27" s="13"/>
      <c r="GB27" s="13"/>
      <c r="GC27" s="13"/>
      <c r="GD27" s="13"/>
      <c r="GF27" s="13"/>
      <c r="GH27" s="13" t="s">
        <v>11241</v>
      </c>
      <c r="GI27" s="13" t="s">
        <v>11242</v>
      </c>
      <c r="GJ27" s="13"/>
      <c r="GL27" s="11" t="s">
        <v>11243</v>
      </c>
      <c r="GN27" s="13"/>
      <c r="GO27" s="13"/>
      <c r="GP27" s="13"/>
      <c r="GQ27" s="13"/>
      <c r="GR27" s="13"/>
      <c r="GS27" s="13" t="s">
        <v>11244</v>
      </c>
      <c r="GT27" s="13"/>
      <c r="GU27" s="13"/>
      <c r="GV27" s="13" t="s">
        <v>11245</v>
      </c>
      <c r="GW27" s="13"/>
      <c r="GX27" s="13"/>
      <c r="GZ27" s="13" t="s">
        <v>11246</v>
      </c>
      <c r="HB27" s="13"/>
      <c r="HC27" s="13" t="s">
        <v>1014</v>
      </c>
      <c r="HD27" s="13"/>
      <c r="HE27" s="13" t="s">
        <v>11247</v>
      </c>
      <c r="HF27" s="13"/>
      <c r="HG27" s="13"/>
      <c r="HH27" s="13"/>
      <c r="HJ27" s="13"/>
      <c r="HL27" s="13" t="s">
        <v>11248</v>
      </c>
      <c r="HM27" s="13"/>
      <c r="HN27" s="13"/>
      <c r="HP27" s="13" t="s">
        <v>8580</v>
      </c>
      <c r="HR27" s="13"/>
      <c r="HS27" s="13" t="s">
        <v>11249</v>
      </c>
      <c r="HT27" s="13"/>
      <c r="HU27" s="13" t="s">
        <v>11250</v>
      </c>
      <c r="HV27" s="13" t="s">
        <v>11251</v>
      </c>
      <c r="HW27" s="13"/>
      <c r="HX27" s="13"/>
      <c r="HZ27" s="13" t="s">
        <v>516</v>
      </c>
      <c r="IB27" s="13"/>
      <c r="IC27" s="13"/>
      <c r="ID27" s="13"/>
      <c r="IE27" s="13" t="s">
        <v>11252</v>
      </c>
      <c r="IF27" s="13"/>
      <c r="IG27" s="13" t="s">
        <v>11253</v>
      </c>
      <c r="IH27" s="13"/>
      <c r="IJ27" s="13"/>
      <c r="IL27" s="13" t="s">
        <v>11254</v>
      </c>
      <c r="IN27" s="13"/>
      <c r="IP27" s="13"/>
      <c r="IR27" s="13" t="s">
        <v>11255</v>
      </c>
      <c r="IT27" s="13"/>
      <c r="IV27" s="13" t="s">
        <v>1505</v>
      </c>
      <c r="IX27" s="13"/>
      <c r="IZ27" s="13" t="s">
        <v>11256</v>
      </c>
      <c r="JB27" s="13"/>
      <c r="JC27" s="13"/>
      <c r="JD27" s="13" t="s">
        <v>11257</v>
      </c>
      <c r="JE27" s="13"/>
      <c r="JG27" s="13"/>
      <c r="JI27" s="13"/>
      <c r="JK27" s="13"/>
      <c r="JM27" s="13" t="s">
        <v>11258</v>
      </c>
      <c r="JO27" s="13"/>
      <c r="JQ27" s="13"/>
      <c r="JS27" s="13"/>
      <c r="JU27" s="13" t="s">
        <v>11259</v>
      </c>
      <c r="JW27" s="13"/>
      <c r="JY27" s="13"/>
      <c r="KA27" s="13"/>
      <c r="KC27" s="13" t="s">
        <v>11260</v>
      </c>
      <c r="KE27" s="13"/>
      <c r="KG27" s="13"/>
      <c r="KI27" s="13"/>
      <c r="KK27" s="13" t="s">
        <v>11261</v>
      </c>
      <c r="KM27" s="13"/>
      <c r="KO27" s="13"/>
      <c r="KQ27" s="13" t="s">
        <v>11262</v>
      </c>
      <c r="KS27" s="13"/>
      <c r="KT27" s="13" t="s">
        <v>11263</v>
      </c>
      <c r="KU27" s="13"/>
      <c r="KV27" s="11" t="s">
        <v>11264</v>
      </c>
      <c r="KW27" s="13"/>
      <c r="KX27" s="13"/>
      <c r="KY27" s="13"/>
      <c r="KZ27" s="13" t="s">
        <v>65</v>
      </c>
      <c r="LA27" s="13"/>
      <c r="LB27" s="13"/>
      <c r="LC27" s="13"/>
      <c r="LE27" s="13"/>
      <c r="LF27" s="13" t="s">
        <v>679</v>
      </c>
      <c r="LG27" s="11" t="s">
        <v>11265</v>
      </c>
      <c r="LH27" s="13"/>
      <c r="LI27" s="13" t="s">
        <v>11266</v>
      </c>
      <c r="LJ27" s="13" t="s">
        <v>6044</v>
      </c>
      <c r="LK27" s="13" t="s">
        <v>79</v>
      </c>
      <c r="LL27" s="13" t="s">
        <v>611</v>
      </c>
      <c r="LM27" s="13"/>
      <c r="LN27" s="13"/>
      <c r="LO27" s="13"/>
      <c r="LP27" s="13" t="s">
        <v>709</v>
      </c>
      <c r="LQ27" s="11" t="s">
        <v>11267</v>
      </c>
      <c r="LR27" s="13"/>
      <c r="LS27" s="13"/>
      <c r="LT27" s="13" t="s">
        <v>11268</v>
      </c>
      <c r="LU27" s="13"/>
      <c r="LV27" s="13"/>
      <c r="LW27" s="13"/>
      <c r="LX27" s="13" t="s">
        <v>434</v>
      </c>
      <c r="LY27" s="13"/>
      <c r="LZ27" s="13"/>
      <c r="MA27" s="13"/>
      <c r="MB27" s="13"/>
      <c r="MC27" s="13" t="s">
        <v>11269</v>
      </c>
      <c r="MD27" s="13"/>
      <c r="ME27" s="13"/>
      <c r="MG27" s="13" t="s">
        <v>11270</v>
      </c>
      <c r="MI27" s="13"/>
      <c r="MJ27" s="13"/>
      <c r="MK27" s="13"/>
      <c r="ML27" s="13"/>
      <c r="MO27" s="13" t="s">
        <v>11271</v>
      </c>
      <c r="MQ27" s="13"/>
      <c r="MR27" s="13"/>
      <c r="MS27" s="13"/>
      <c r="MT27" s="13"/>
      <c r="MU27" s="13"/>
      <c r="MV27" s="13" t="s">
        <v>360</v>
      </c>
      <c r="MX27" s="13" t="s">
        <v>550</v>
      </c>
      <c r="MY27" s="13" t="s">
        <v>11272</v>
      </c>
      <c r="MZ27" s="13" t="s">
        <v>11273</v>
      </c>
      <c r="NA27" s="13" t="s">
        <v>11274</v>
      </c>
      <c r="NB27" s="13"/>
      <c r="NC27" s="13"/>
      <c r="ND27" s="13" t="s">
        <v>106</v>
      </c>
      <c r="NE27" s="13"/>
      <c r="NF27" s="13"/>
      <c r="NG27" s="13" t="s">
        <v>989</v>
      </c>
      <c r="NH27" s="13"/>
      <c r="NI27" s="13"/>
      <c r="NJ27" s="13"/>
      <c r="NK27" s="13"/>
      <c r="NL27" s="13" t="s">
        <v>11275</v>
      </c>
      <c r="NM27" s="11" t="s">
        <v>11276</v>
      </c>
      <c r="NN27" s="13" t="s">
        <v>371</v>
      </c>
      <c r="NP27" s="13"/>
      <c r="NQ27" s="13"/>
      <c r="NR27" s="13"/>
      <c r="NS27" s="13"/>
      <c r="NT27" s="13"/>
      <c r="NU27" s="11" t="s">
        <v>11277</v>
      </c>
      <c r="NV27" s="13"/>
      <c r="NW27" s="13"/>
      <c r="NX27" s="13"/>
      <c r="NY27" s="13" t="s">
        <v>409</v>
      </c>
      <c r="NZ27" s="13" t="s">
        <v>11278</v>
      </c>
      <c r="OA27" s="11" t="s">
        <v>11279</v>
      </c>
      <c r="OB27" s="11" t="s">
        <v>11280</v>
      </c>
    </row>
    <row r="28" customFormat="false" ht="28.35" hidden="false" customHeight="true" outlineLevel="0" collapsed="false">
      <c r="C28" s="27" t="s">
        <v>11281</v>
      </c>
      <c r="E28" s="11" t="s">
        <v>11282</v>
      </c>
      <c r="F28" s="11" t="s">
        <v>11283</v>
      </c>
      <c r="H28" s="11" t="s">
        <v>11284</v>
      </c>
      <c r="J28" s="13" t="e">
        <f aca="false">jonathan
Prénoms: THIERRY</f>
        <v>#N/A</v>
      </c>
      <c r="L28" s="11" t="s">
        <v>11285</v>
      </c>
      <c r="N28" s="11" t="s">
        <v>11286</v>
      </c>
      <c r="Z28" s="13" t="s">
        <v>11287</v>
      </c>
      <c r="AB28" s="11" t="s">
        <v>10852</v>
      </c>
      <c r="AD28" s="11" t="s">
        <v>11288</v>
      </c>
      <c r="AF28" s="13"/>
      <c r="AG28" s="13"/>
      <c r="AH28" s="13"/>
      <c r="AI28" s="13"/>
      <c r="AJ28" s="13" t="s">
        <v>8177</v>
      </c>
      <c r="AK28" s="13" t="s">
        <v>395</v>
      </c>
      <c r="AN28" s="13" t="s">
        <v>472</v>
      </c>
      <c r="AO28" s="13"/>
      <c r="AP28" s="13"/>
      <c r="AQ28" s="13"/>
      <c r="AR28" s="13"/>
      <c r="AS28" s="11" t="s">
        <v>11289</v>
      </c>
      <c r="AT28" s="13" t="s">
        <v>360</v>
      </c>
      <c r="AU28" s="11" t="s">
        <v>11290</v>
      </c>
      <c r="AV28" s="13"/>
      <c r="AW28" s="13" t="s">
        <v>360</v>
      </c>
      <c r="AX28" s="11" t="s">
        <v>11291</v>
      </c>
      <c r="AY28" s="13" t="s">
        <v>360</v>
      </c>
      <c r="AZ28" s="13"/>
      <c r="BB28" s="13"/>
      <c r="BD28" s="12" t="s">
        <v>4841</v>
      </c>
      <c r="BF28" s="13"/>
      <c r="BH28" s="13"/>
      <c r="BJ28" s="13"/>
      <c r="BL28" s="13"/>
      <c r="BN28" s="13"/>
      <c r="BO28" s="13"/>
      <c r="BQ28" s="13" t="s">
        <v>1212</v>
      </c>
      <c r="BS28" s="13"/>
      <c r="BU28" s="13"/>
      <c r="BW28" s="13" t="s">
        <v>743</v>
      </c>
      <c r="BY28" s="13" t="s">
        <v>11292</v>
      </c>
      <c r="CA28" s="13"/>
      <c r="CC28" s="13"/>
      <c r="CE28" s="13"/>
      <c r="CG28" s="13"/>
      <c r="CI28" s="13"/>
      <c r="CK28" s="13" t="s">
        <v>11293</v>
      </c>
      <c r="CL28" s="13" t="s">
        <v>11294</v>
      </c>
      <c r="CM28" s="13" t="s">
        <v>395</v>
      </c>
      <c r="CN28" s="13"/>
      <c r="CO28" s="13"/>
      <c r="CP28" s="13"/>
      <c r="CQ28" s="12" t="s">
        <v>1741</v>
      </c>
      <c r="CS28" s="13" t="s">
        <v>11295</v>
      </c>
      <c r="CU28" s="13"/>
      <c r="CY28" s="13"/>
      <c r="DA28" s="13"/>
      <c r="DC28" s="13"/>
      <c r="DE28" s="13"/>
      <c r="DG28" s="13"/>
      <c r="DI28" s="13"/>
      <c r="DK28" s="13"/>
      <c r="DN28" s="13"/>
      <c r="DO28" s="13"/>
      <c r="DP28" s="13"/>
      <c r="DQ28" s="13"/>
      <c r="DR28" s="13"/>
      <c r="DS28" s="13"/>
      <c r="DT28" s="13"/>
      <c r="DV28" s="13"/>
      <c r="DX28" s="13"/>
      <c r="DZ28" s="13"/>
      <c r="EB28" s="13"/>
      <c r="EC28" s="13"/>
      <c r="ED28" s="13" t="s">
        <v>75</v>
      </c>
      <c r="EE28" s="13"/>
      <c r="EF28" s="13" t="s">
        <v>472</v>
      </c>
      <c r="EG28" s="13" t="s">
        <v>11296</v>
      </c>
      <c r="EH28" s="11" t="s">
        <v>11297</v>
      </c>
      <c r="EI28" s="11" t="s">
        <v>11298</v>
      </c>
      <c r="EJ28" s="13"/>
      <c r="EK28" s="13"/>
      <c r="EL28" s="13"/>
      <c r="EN28" s="13"/>
      <c r="EP28" s="13" t="s">
        <v>11299</v>
      </c>
      <c r="ER28" s="12" t="s">
        <v>11300</v>
      </c>
      <c r="ES28" s="12" t="s">
        <v>11301</v>
      </c>
      <c r="ET28" s="13"/>
      <c r="EV28" s="13"/>
      <c r="EX28" s="13"/>
      <c r="EY28" s="13"/>
      <c r="EZ28" s="13"/>
      <c r="FA28" s="13"/>
      <c r="FB28" s="13"/>
      <c r="FC28" s="13"/>
      <c r="FD28" s="13"/>
      <c r="FF28" s="13"/>
      <c r="FH28" s="13"/>
      <c r="FI28" s="13"/>
      <c r="FJ28" s="13"/>
      <c r="FK28" s="13" t="s">
        <v>11302</v>
      </c>
      <c r="FL28" s="13"/>
      <c r="FM28" s="13"/>
      <c r="FN28" s="13"/>
      <c r="FO28" s="13" t="s">
        <v>11303</v>
      </c>
      <c r="FP28" s="13"/>
      <c r="FQ28" s="13"/>
      <c r="FS28" s="13"/>
      <c r="FT28" s="13" t="s">
        <v>8633</v>
      </c>
      <c r="FU28" s="13"/>
      <c r="FV28" s="13"/>
      <c r="FW28" s="13" t="s">
        <v>623</v>
      </c>
      <c r="FX28" s="13"/>
      <c r="FY28" s="13"/>
      <c r="FZ28" s="13"/>
      <c r="GA28" s="13"/>
      <c r="GB28" s="13"/>
      <c r="GC28" s="13"/>
      <c r="GD28" s="13"/>
      <c r="GF28" s="13"/>
      <c r="GH28" s="13"/>
      <c r="GI28" s="13"/>
      <c r="GJ28" s="13"/>
      <c r="GL28" s="13"/>
      <c r="GN28" s="13" t="s">
        <v>6605</v>
      </c>
      <c r="GO28" s="13"/>
      <c r="GP28" s="13"/>
      <c r="GQ28" s="13"/>
      <c r="GR28" s="13"/>
      <c r="GS28" s="13"/>
      <c r="GT28" s="13"/>
      <c r="GU28" s="13"/>
      <c r="GV28" s="13"/>
      <c r="GW28" s="13"/>
      <c r="GX28" s="13"/>
      <c r="GZ28" s="11" t="s">
        <v>11304</v>
      </c>
      <c r="HB28" s="13"/>
      <c r="HC28" s="13"/>
      <c r="HD28" s="13"/>
      <c r="HE28" s="13"/>
      <c r="HF28" s="13"/>
      <c r="HG28" s="13"/>
      <c r="HH28" s="13"/>
      <c r="HJ28" s="13"/>
      <c r="HL28" s="13"/>
      <c r="HM28" s="13"/>
      <c r="HN28" s="13"/>
      <c r="HP28" s="13" t="s">
        <v>11305</v>
      </c>
      <c r="HR28" s="13"/>
      <c r="HS28" s="13"/>
      <c r="HT28" s="13"/>
      <c r="HU28" s="13"/>
      <c r="HV28" s="13"/>
      <c r="HW28" s="13" t="s">
        <v>11306</v>
      </c>
      <c r="HX28" s="13"/>
      <c r="HZ28" s="13" t="s">
        <v>11307</v>
      </c>
      <c r="IB28" s="13"/>
      <c r="IC28" s="13"/>
      <c r="ID28" s="13"/>
      <c r="IE28" s="13"/>
      <c r="IF28" s="13"/>
      <c r="IG28" s="13"/>
      <c r="IH28" s="13"/>
      <c r="IJ28" s="13"/>
      <c r="IL28" s="13"/>
      <c r="IN28" s="13"/>
      <c r="IP28" s="13"/>
      <c r="IR28" s="13"/>
      <c r="IT28" s="13"/>
      <c r="IV28" s="13"/>
      <c r="IX28" s="13"/>
      <c r="IZ28" s="13" t="s">
        <v>754</v>
      </c>
      <c r="JB28" s="13"/>
      <c r="JC28" s="13"/>
      <c r="JD28" s="13"/>
      <c r="JE28" s="13"/>
      <c r="JG28" s="13"/>
      <c r="JI28" s="13"/>
      <c r="JK28" s="13" t="s">
        <v>1465</v>
      </c>
      <c r="JM28" s="13" t="s">
        <v>11308</v>
      </c>
      <c r="JO28" s="13"/>
      <c r="JQ28" s="13" t="s">
        <v>11309</v>
      </c>
      <c r="JS28" s="13"/>
      <c r="JU28" s="13"/>
      <c r="JW28" s="13" t="s">
        <v>11310</v>
      </c>
      <c r="JY28" s="13"/>
      <c r="KA28" s="13" t="s">
        <v>11311</v>
      </c>
      <c r="KC28" s="13"/>
      <c r="KE28" s="13"/>
      <c r="KG28" s="13" t="s">
        <v>612</v>
      </c>
      <c r="KI28" s="13"/>
      <c r="KK28" s="13" t="s">
        <v>8613</v>
      </c>
      <c r="KM28" s="13"/>
      <c r="KO28" s="13"/>
      <c r="KQ28" s="13"/>
      <c r="KS28" s="13"/>
      <c r="KT28" s="13" t="s">
        <v>839</v>
      </c>
      <c r="KU28" s="13"/>
      <c r="KV28" s="11" t="s">
        <v>11312</v>
      </c>
      <c r="KW28" s="13" t="s">
        <v>409</v>
      </c>
      <c r="KX28" s="13"/>
      <c r="KY28" s="13"/>
      <c r="KZ28" s="13" t="s">
        <v>11313</v>
      </c>
      <c r="LA28" s="13"/>
      <c r="LB28" s="13"/>
      <c r="LC28" s="13"/>
      <c r="LE28" s="13" t="s">
        <v>2726</v>
      </c>
      <c r="LF28" s="13" t="s">
        <v>2959</v>
      </c>
      <c r="LG28" s="13" t="s">
        <v>1665</v>
      </c>
      <c r="LH28" s="13"/>
      <c r="LI28" s="11" t="s">
        <v>11314</v>
      </c>
      <c r="LJ28" s="13"/>
      <c r="LK28" s="13" t="s">
        <v>79</v>
      </c>
      <c r="LL28" s="13"/>
      <c r="LM28" s="13"/>
      <c r="LN28" s="13"/>
      <c r="LO28" s="13"/>
      <c r="LP28" s="13" t="s">
        <v>506</v>
      </c>
      <c r="LQ28" s="13"/>
      <c r="LR28" s="13" t="s">
        <v>506</v>
      </c>
      <c r="LS28" s="13"/>
      <c r="LT28" s="13"/>
      <c r="LU28" s="13" t="s">
        <v>599</v>
      </c>
      <c r="LV28" s="13"/>
      <c r="LW28" s="13" t="s">
        <v>409</v>
      </c>
      <c r="LX28" s="13" t="s">
        <v>434</v>
      </c>
      <c r="LY28" s="13"/>
      <c r="LZ28" s="13"/>
      <c r="MA28" s="13"/>
      <c r="MB28" s="13"/>
      <c r="MC28" s="13" t="s">
        <v>11315</v>
      </c>
      <c r="MD28" s="13"/>
      <c r="ME28" s="13" t="s">
        <v>11316</v>
      </c>
      <c r="MG28" s="13"/>
      <c r="MI28" s="13" t="s">
        <v>7250</v>
      </c>
      <c r="MJ28" s="13"/>
      <c r="MK28" s="13"/>
      <c r="ML28" s="13"/>
      <c r="MO28" s="13" t="s">
        <v>11317</v>
      </c>
      <c r="MQ28" s="13" t="s">
        <v>11318</v>
      </c>
      <c r="MR28" s="13"/>
      <c r="MS28" s="13"/>
      <c r="MT28" s="13"/>
      <c r="MU28" s="13"/>
      <c r="MV28" s="13" t="s">
        <v>360</v>
      </c>
      <c r="MX28" s="13" t="s">
        <v>409</v>
      </c>
      <c r="MY28" s="13" t="s">
        <v>11319</v>
      </c>
      <c r="MZ28" s="13" t="s">
        <v>11320</v>
      </c>
      <c r="NA28" s="13" t="s">
        <v>5335</v>
      </c>
      <c r="NB28" s="13" t="s">
        <v>11321</v>
      </c>
      <c r="NC28" s="13" t="s">
        <v>11322</v>
      </c>
      <c r="ND28" s="13" t="s">
        <v>11323</v>
      </c>
      <c r="NE28" s="13" t="s">
        <v>1670</v>
      </c>
      <c r="NF28" s="11" t="s">
        <v>11324</v>
      </c>
      <c r="NG28" s="13" t="s">
        <v>79</v>
      </c>
      <c r="NH28" s="13"/>
      <c r="NI28" s="13"/>
      <c r="NJ28" s="13"/>
      <c r="NK28" s="13"/>
      <c r="NL28" s="13"/>
      <c r="NM28" s="11" t="s">
        <v>11325</v>
      </c>
      <c r="NN28" s="13" t="s">
        <v>371</v>
      </c>
      <c r="NP28" s="13"/>
      <c r="NQ28" s="13"/>
      <c r="NR28" s="13"/>
      <c r="NS28" s="13"/>
      <c r="NT28" s="13"/>
      <c r="NU28" s="11" t="s">
        <v>10490</v>
      </c>
      <c r="NV28" s="13"/>
      <c r="NW28" s="13"/>
      <c r="NX28" s="13"/>
      <c r="NY28" s="13"/>
      <c r="NZ28" s="11" t="s">
        <v>11326</v>
      </c>
      <c r="OA28" s="11" t="s">
        <v>11327</v>
      </c>
      <c r="OB28" s="13" t="e">
        <f aca="false">5703 12012
diffuser</f>
        <v>#VALUE!</v>
      </c>
    </row>
    <row r="29" customFormat="false" ht="28.35" hidden="false" customHeight="true" outlineLevel="0" collapsed="false">
      <c r="C29" s="27" t="s">
        <v>11328</v>
      </c>
      <c r="E29" s="11" t="s">
        <v>11329</v>
      </c>
      <c r="F29" s="11" t="s">
        <v>11330</v>
      </c>
      <c r="H29" s="11" t="s">
        <v>11331</v>
      </c>
      <c r="J29" s="11" t="s">
        <v>11332</v>
      </c>
      <c r="L29" s="11" t="s">
        <v>11333</v>
      </c>
      <c r="N29" s="11" t="s">
        <v>11334</v>
      </c>
      <c r="Z29" s="13" t="s">
        <v>10435</v>
      </c>
      <c r="AB29" s="13"/>
      <c r="AD29" s="11" t="s">
        <v>11335</v>
      </c>
      <c r="AF29" s="13"/>
      <c r="AG29" s="13"/>
      <c r="AH29" s="13"/>
      <c r="AI29" s="13"/>
      <c r="AJ29" s="13"/>
      <c r="AK29" s="13"/>
      <c r="AN29" s="13"/>
      <c r="AO29" s="13" t="s">
        <v>472</v>
      </c>
      <c r="AP29" s="13"/>
      <c r="AQ29" s="13"/>
      <c r="AR29" s="13"/>
      <c r="AS29" s="12" t="s">
        <v>9855</v>
      </c>
      <c r="AT29" s="13" t="s">
        <v>360</v>
      </c>
      <c r="AU29" s="13"/>
      <c r="AV29" s="13"/>
      <c r="AW29" s="13" t="s">
        <v>11336</v>
      </c>
      <c r="AX29" s="12" t="s">
        <v>9857</v>
      </c>
      <c r="AY29" s="13" t="s">
        <v>360</v>
      </c>
      <c r="AZ29" s="13"/>
      <c r="BB29" s="12" t="s">
        <v>11337</v>
      </c>
      <c r="BD29" s="13" t="s">
        <v>472</v>
      </c>
      <c r="BF29" s="13"/>
      <c r="BH29" s="13"/>
      <c r="BJ29" s="13" t="s">
        <v>550</v>
      </c>
      <c r="BL29" s="13"/>
      <c r="BN29" s="13" t="s">
        <v>472</v>
      </c>
      <c r="BO29" s="13" t="s">
        <v>409</v>
      </c>
      <c r="BQ29" s="13"/>
      <c r="BS29" s="13"/>
      <c r="BU29" s="13"/>
      <c r="BW29" s="13" t="s">
        <v>11338</v>
      </c>
      <c r="BY29" s="13" t="s">
        <v>3958</v>
      </c>
      <c r="CA29" s="13"/>
      <c r="CC29" s="13"/>
      <c r="CE29" s="13"/>
      <c r="CG29" s="13"/>
      <c r="CI29" s="13"/>
      <c r="CK29" s="13" t="s">
        <v>11339</v>
      </c>
      <c r="CL29" s="13" t="s">
        <v>11340</v>
      </c>
      <c r="CM29" s="11" t="s">
        <v>11341</v>
      </c>
      <c r="CN29" s="13" t="s">
        <v>11342</v>
      </c>
      <c r="CO29" s="13" t="s">
        <v>11343</v>
      </c>
      <c r="CP29" s="11" t="s">
        <v>10380</v>
      </c>
      <c r="CQ29" s="13" t="s">
        <v>458</v>
      </c>
      <c r="CS29" s="13"/>
      <c r="CU29" s="13"/>
      <c r="CY29" s="13"/>
      <c r="DA29" s="13"/>
      <c r="DC29" s="13"/>
      <c r="DE29" s="13"/>
      <c r="DG29" s="13"/>
      <c r="DI29" s="13"/>
      <c r="DK29" s="13"/>
      <c r="DN29" s="11" t="s">
        <v>11344</v>
      </c>
      <c r="DO29" s="13" t="s">
        <v>11345</v>
      </c>
      <c r="DP29" s="11" t="s">
        <v>11346</v>
      </c>
      <c r="DQ29" s="13"/>
      <c r="DR29" s="13"/>
      <c r="DS29" s="13"/>
      <c r="DT29" s="13" t="s">
        <v>897</v>
      </c>
      <c r="DV29" s="13"/>
      <c r="DX29" s="13" t="s">
        <v>11347</v>
      </c>
      <c r="DZ29" s="13" t="s">
        <v>409</v>
      </c>
      <c r="EB29" s="11" t="s">
        <v>11348</v>
      </c>
      <c r="EC29" s="13" t="s">
        <v>458</v>
      </c>
      <c r="ED29" s="13"/>
      <c r="EE29" s="13"/>
      <c r="EF29" s="13"/>
      <c r="EG29" s="11" t="s">
        <v>11349</v>
      </c>
      <c r="EH29" s="13" t="s">
        <v>11350</v>
      </c>
      <c r="EI29" s="11" t="s">
        <v>10440</v>
      </c>
      <c r="EJ29" s="13"/>
      <c r="EK29" s="13"/>
      <c r="EL29" s="13"/>
      <c r="EN29" s="13"/>
      <c r="EP29" s="11" t="s">
        <v>11351</v>
      </c>
      <c r="ER29" s="13" t="s">
        <v>1061</v>
      </c>
      <c r="ES29" s="13" t="s">
        <v>4050</v>
      </c>
      <c r="ET29" s="13"/>
      <c r="EV29" s="13" t="s">
        <v>2710</v>
      </c>
      <c r="EX29" s="13" t="s">
        <v>2129</v>
      </c>
      <c r="EY29" s="13" t="s">
        <v>11352</v>
      </c>
      <c r="EZ29" s="13"/>
      <c r="FA29" s="13" t="s">
        <v>11353</v>
      </c>
      <c r="FB29" s="11" t="s">
        <v>11354</v>
      </c>
      <c r="FC29" s="13" t="s">
        <v>5590</v>
      </c>
      <c r="FD29" s="13"/>
      <c r="FF29" s="13" t="s">
        <v>11355</v>
      </c>
      <c r="FH29" s="13" t="s">
        <v>2151</v>
      </c>
      <c r="FI29" s="13" t="s">
        <v>7790</v>
      </c>
      <c r="FJ29" s="13"/>
      <c r="FK29" s="13" t="s">
        <v>2798</v>
      </c>
      <c r="FL29" s="13" t="s">
        <v>897</v>
      </c>
      <c r="FM29" s="13" t="s">
        <v>11356</v>
      </c>
      <c r="FN29" s="13"/>
      <c r="FO29" s="13" t="s">
        <v>11357</v>
      </c>
      <c r="FP29" s="13" t="s">
        <v>1990</v>
      </c>
      <c r="FQ29" s="13"/>
      <c r="FS29" s="13"/>
      <c r="FT29" s="13"/>
      <c r="FU29" s="13"/>
      <c r="FV29" s="13"/>
      <c r="FW29" s="11" t="s">
        <v>11358</v>
      </c>
      <c r="FX29" s="13" t="s">
        <v>11359</v>
      </c>
      <c r="FY29" s="13" t="s">
        <v>11360</v>
      </c>
      <c r="FZ29" s="13"/>
      <c r="GA29" s="13" t="s">
        <v>11361</v>
      </c>
      <c r="GB29" s="13"/>
      <c r="GC29" s="13"/>
      <c r="GD29" s="13"/>
      <c r="GF29" s="13" t="s">
        <v>2143</v>
      </c>
      <c r="GH29" s="13" t="s">
        <v>2731</v>
      </c>
      <c r="GI29" s="13" t="s">
        <v>11362</v>
      </c>
      <c r="GJ29" s="13"/>
      <c r="GL29" s="13"/>
      <c r="GN29" s="13" t="s">
        <v>11363</v>
      </c>
      <c r="GO29" s="13" t="s">
        <v>5165</v>
      </c>
      <c r="GP29" s="13"/>
      <c r="GQ29" s="13" t="s">
        <v>11364</v>
      </c>
      <c r="GR29" s="13"/>
      <c r="GS29" s="13"/>
      <c r="GT29" s="13"/>
      <c r="GU29" s="13"/>
      <c r="GV29" s="13" t="s">
        <v>11365</v>
      </c>
      <c r="GW29" s="13" t="s">
        <v>10525</v>
      </c>
      <c r="GX29" s="13"/>
      <c r="GZ29" s="11" t="s">
        <v>11366</v>
      </c>
      <c r="HB29" s="13"/>
      <c r="HC29" s="13" t="s">
        <v>2731</v>
      </c>
      <c r="HD29" s="13"/>
      <c r="HE29" s="13"/>
      <c r="HF29" s="13"/>
      <c r="HG29" s="13"/>
      <c r="HH29" s="13"/>
      <c r="HJ29" s="13"/>
      <c r="HL29" s="13"/>
      <c r="HM29" s="13"/>
      <c r="HN29" s="13"/>
      <c r="HP29" s="12" t="s">
        <v>11367</v>
      </c>
      <c r="HR29" s="13"/>
      <c r="HS29" s="13"/>
      <c r="HT29" s="13"/>
      <c r="HU29" s="13" t="s">
        <v>11368</v>
      </c>
      <c r="HV29" s="13"/>
      <c r="HW29" s="13"/>
      <c r="HX29" s="13"/>
      <c r="HZ29" s="13"/>
      <c r="IB29" s="13"/>
      <c r="IC29" s="13"/>
      <c r="ID29" s="13"/>
      <c r="IE29" s="13"/>
      <c r="IF29" s="13"/>
      <c r="IG29" s="13"/>
      <c r="IH29" s="13"/>
      <c r="IJ29" s="13" t="s">
        <v>11369</v>
      </c>
      <c r="IL29" s="13" t="s">
        <v>11370</v>
      </c>
      <c r="IN29" s="13" t="s">
        <v>11371</v>
      </c>
      <c r="IP29" s="13"/>
      <c r="IR29" s="13" t="s">
        <v>7694</v>
      </c>
      <c r="IT29" s="13" t="s">
        <v>2335</v>
      </c>
      <c r="IV29" s="13" t="s">
        <v>10525</v>
      </c>
      <c r="IX29" s="13"/>
      <c r="IZ29" s="13" t="s">
        <v>1298</v>
      </c>
      <c r="JB29" s="13" t="s">
        <v>4136</v>
      </c>
      <c r="JC29" s="13"/>
      <c r="JD29" s="13" t="s">
        <v>11372</v>
      </c>
      <c r="JE29" s="13" t="s">
        <v>409</v>
      </c>
      <c r="JG29" s="13" t="s">
        <v>6371</v>
      </c>
      <c r="JI29" s="13" t="s">
        <v>11373</v>
      </c>
      <c r="JK29" s="13" t="s">
        <v>3594</v>
      </c>
      <c r="JM29" s="13"/>
      <c r="JO29" s="13" t="s">
        <v>11374</v>
      </c>
      <c r="JQ29" s="13"/>
      <c r="JS29" s="13" t="s">
        <v>2712</v>
      </c>
      <c r="JU29" s="13" t="s">
        <v>11375</v>
      </c>
      <c r="JW29" s="13" t="s">
        <v>2955</v>
      </c>
      <c r="JY29" s="13"/>
      <c r="KA29" s="13"/>
      <c r="KC29" s="13"/>
      <c r="KE29" s="13" t="s">
        <v>11376</v>
      </c>
      <c r="KG29" s="13" t="s">
        <v>1990</v>
      </c>
      <c r="KI29" s="13"/>
      <c r="KK29" s="13" t="s">
        <v>11377</v>
      </c>
      <c r="KM29" s="13" t="s">
        <v>11378</v>
      </c>
      <c r="KO29" s="13"/>
      <c r="KQ29" s="13" t="s">
        <v>2875</v>
      </c>
      <c r="KS29" s="13"/>
      <c r="KT29" s="13" t="s">
        <v>11379</v>
      </c>
      <c r="KU29" s="13" t="s">
        <v>958</v>
      </c>
      <c r="KV29" s="11" t="s">
        <v>11380</v>
      </c>
      <c r="KW29" s="13" t="s">
        <v>798</v>
      </c>
      <c r="KX29" s="13" t="s">
        <v>74</v>
      </c>
      <c r="KY29" s="13"/>
      <c r="KZ29" s="13" t="s">
        <v>65</v>
      </c>
      <c r="LA29" s="13"/>
      <c r="LB29" s="13"/>
      <c r="LC29" s="13"/>
      <c r="LE29" s="11" t="s">
        <v>11381</v>
      </c>
      <c r="LF29" s="11" t="s">
        <v>11382</v>
      </c>
      <c r="LG29" s="11" t="s">
        <v>11383</v>
      </c>
      <c r="LH29" s="13"/>
      <c r="LI29" s="11" t="s">
        <v>11384</v>
      </c>
      <c r="LJ29" s="11" t="s">
        <v>11385</v>
      </c>
      <c r="LK29" s="13" t="s">
        <v>11386</v>
      </c>
      <c r="LL29" s="11" t="s">
        <v>11387</v>
      </c>
      <c r="LM29" s="13" t="s">
        <v>8182</v>
      </c>
      <c r="LN29" s="13" t="s">
        <v>11388</v>
      </c>
      <c r="LO29" s="13" t="s">
        <v>4169</v>
      </c>
      <c r="LP29" s="13" t="s">
        <v>422</v>
      </c>
      <c r="LQ29" s="13" t="s">
        <v>11389</v>
      </c>
      <c r="LR29" s="13" t="s">
        <v>422</v>
      </c>
      <c r="LS29" s="13" t="s">
        <v>501</v>
      </c>
      <c r="LT29" s="13"/>
      <c r="LU29" s="13" t="s">
        <v>472</v>
      </c>
      <c r="LV29" s="13"/>
      <c r="LW29" s="13"/>
      <c r="LX29" s="11" t="s">
        <v>11390</v>
      </c>
      <c r="LY29" s="13"/>
      <c r="LZ29" s="13"/>
      <c r="MA29" s="13"/>
      <c r="MB29" s="13" t="s">
        <v>3893</v>
      </c>
      <c r="MC29" s="13" t="s">
        <v>3508</v>
      </c>
      <c r="MD29" s="13" t="s">
        <v>2726</v>
      </c>
      <c r="ME29" s="13"/>
      <c r="MG29" s="13" t="s">
        <v>11391</v>
      </c>
      <c r="MI29" s="13" t="s">
        <v>11392</v>
      </c>
      <c r="MJ29" s="13"/>
      <c r="MK29" s="13"/>
      <c r="ML29" s="13"/>
      <c r="MO29" s="13" t="s">
        <v>858</v>
      </c>
      <c r="MQ29" s="13" t="s">
        <v>858</v>
      </c>
      <c r="MR29" s="13"/>
      <c r="MS29" s="13"/>
      <c r="MT29" s="13"/>
      <c r="MU29" s="13"/>
      <c r="MV29" s="13" t="s">
        <v>11393</v>
      </c>
      <c r="MX29" s="13" t="s">
        <v>713</v>
      </c>
      <c r="MY29" s="13" t="s">
        <v>11394</v>
      </c>
      <c r="MZ29" s="13" t="s">
        <v>11395</v>
      </c>
      <c r="NA29" s="13" t="s">
        <v>11396</v>
      </c>
      <c r="NB29" s="13"/>
      <c r="NC29" s="13"/>
      <c r="ND29" s="13"/>
      <c r="NE29" s="13" t="s">
        <v>458</v>
      </c>
      <c r="NF29" s="11" t="s">
        <v>11397</v>
      </c>
      <c r="NG29" s="11" t="s">
        <v>11398</v>
      </c>
      <c r="NH29" s="13"/>
      <c r="NI29" s="13"/>
      <c r="NJ29" s="13"/>
      <c r="NK29" s="13"/>
      <c r="NL29" s="11" t="s">
        <v>11399</v>
      </c>
      <c r="NM29" s="11" t="s">
        <v>11400</v>
      </c>
      <c r="NN29" s="11" t="s">
        <v>11401</v>
      </c>
      <c r="NP29" s="13" t="s">
        <v>11402</v>
      </c>
      <c r="NQ29" s="13" t="s">
        <v>11403</v>
      </c>
      <c r="NR29" s="13" t="s">
        <v>11404</v>
      </c>
      <c r="NS29" s="13" t="s">
        <v>573</v>
      </c>
      <c r="NT29" s="13"/>
      <c r="NU29" s="11" t="s">
        <v>10561</v>
      </c>
      <c r="NV29" s="13"/>
      <c r="NW29" s="13"/>
      <c r="NX29" s="13"/>
      <c r="NY29" s="13" t="s">
        <v>897</v>
      </c>
      <c r="NZ29" s="11" t="s">
        <v>11405</v>
      </c>
      <c r="OA29" s="11" t="s">
        <v>11406</v>
      </c>
      <c r="OB29" s="11" t="s">
        <v>11407</v>
      </c>
    </row>
    <row r="30" customFormat="false" ht="28.35" hidden="false" customHeight="true" outlineLevel="0" collapsed="false">
      <c r="C30" s="27" t="s">
        <v>11408</v>
      </c>
      <c r="E30" s="11" t="s">
        <v>11409</v>
      </c>
      <c r="F30" s="13" t="s">
        <v>11410</v>
      </c>
      <c r="H30" s="11" t="s">
        <v>11411</v>
      </c>
      <c r="J30" s="13" t="s">
        <v>11412</v>
      </c>
      <c r="L30" s="13" t="s">
        <v>11413</v>
      </c>
      <c r="N30" s="13" t="s">
        <v>11414</v>
      </c>
      <c r="Z30" s="13" t="s">
        <v>11415</v>
      </c>
      <c r="AB30" s="13"/>
      <c r="AD30" s="11" t="s">
        <v>10011</v>
      </c>
      <c r="AF30" s="13" t="s">
        <v>11416</v>
      </c>
      <c r="AG30" s="13" t="s">
        <v>4513</v>
      </c>
      <c r="AH30" s="13" t="s">
        <v>11417</v>
      </c>
      <c r="AI30" s="13" t="s">
        <v>11418</v>
      </c>
      <c r="AJ30" s="13" t="s">
        <v>4513</v>
      </c>
      <c r="AK30" s="13" t="s">
        <v>11419</v>
      </c>
      <c r="AN30" s="13"/>
      <c r="AO30" s="13"/>
      <c r="AP30" s="13"/>
      <c r="AQ30" s="13"/>
      <c r="AR30" s="13"/>
      <c r="AS30" s="13" t="s">
        <v>11420</v>
      </c>
      <c r="AT30" s="13" t="s">
        <v>360</v>
      </c>
      <c r="AU30" s="11" t="s">
        <v>11421</v>
      </c>
      <c r="AV30" s="13"/>
      <c r="AW30" s="13" t="s">
        <v>360</v>
      </c>
      <c r="AX30" s="12" t="s">
        <v>10090</v>
      </c>
      <c r="AY30" s="13" t="s">
        <v>360</v>
      </c>
      <c r="AZ30" s="13"/>
      <c r="BB30" s="13"/>
      <c r="BD30" s="13"/>
      <c r="BF30" s="13"/>
      <c r="BH30" s="13"/>
      <c r="BJ30" s="13" t="s">
        <v>550</v>
      </c>
      <c r="BL30" s="13"/>
      <c r="BN30" s="13"/>
      <c r="BO30" s="13"/>
      <c r="BQ30" s="13"/>
      <c r="BS30" s="13"/>
      <c r="BU30" s="13"/>
      <c r="BW30" s="13" t="s">
        <v>2219</v>
      </c>
      <c r="BY30" s="13"/>
      <c r="CA30" s="13"/>
      <c r="CC30" s="13"/>
      <c r="CE30" s="13"/>
      <c r="CG30" s="13"/>
      <c r="CI30" s="13"/>
      <c r="CK30" s="13" t="s">
        <v>11422</v>
      </c>
      <c r="CL30" s="13" t="s">
        <v>11423</v>
      </c>
      <c r="CM30" s="13"/>
      <c r="CN30" s="13"/>
      <c r="CO30" s="13"/>
      <c r="CP30" s="13"/>
      <c r="CQ30" s="13" t="s">
        <v>11424</v>
      </c>
      <c r="CS30" s="13"/>
      <c r="CU30" s="13"/>
      <c r="CY30" s="13"/>
      <c r="DA30" s="13"/>
      <c r="DC30" s="13"/>
      <c r="DE30" s="13"/>
      <c r="DG30" s="13"/>
      <c r="DI30" s="13"/>
      <c r="DK30" s="13"/>
      <c r="DN30" s="13"/>
      <c r="DO30" s="13"/>
      <c r="DP30" s="13"/>
      <c r="DQ30" s="13"/>
      <c r="DR30" s="13"/>
      <c r="DS30" s="13"/>
      <c r="DT30" s="13"/>
      <c r="DV30" s="13"/>
      <c r="DX30" s="13"/>
      <c r="DZ30" s="13"/>
      <c r="EB30" s="13"/>
      <c r="EC30" s="13"/>
      <c r="ED30" s="13"/>
      <c r="EE30" s="13"/>
      <c r="EF30" s="13"/>
      <c r="EG30" s="13" t="s">
        <v>11425</v>
      </c>
      <c r="EH30" s="13" t="s">
        <v>10233</v>
      </c>
      <c r="EI30" s="13"/>
      <c r="EJ30" s="13"/>
      <c r="EK30" s="13"/>
      <c r="EL30" s="13"/>
      <c r="EN30" s="13"/>
      <c r="EP30" s="13"/>
      <c r="ER30" s="13"/>
      <c r="ES30" s="13"/>
      <c r="ET30" s="13"/>
      <c r="EV30" s="13"/>
      <c r="EX30" s="13"/>
      <c r="EY30" s="13"/>
      <c r="EZ30" s="13"/>
      <c r="FA30" s="13"/>
      <c r="FB30" s="13"/>
      <c r="FC30" s="13"/>
      <c r="FD30" s="13"/>
      <c r="FF30" s="13"/>
      <c r="FH30" s="13" t="s">
        <v>11426</v>
      </c>
      <c r="FI30" s="13"/>
      <c r="FJ30" s="13"/>
      <c r="FK30" s="13" t="s">
        <v>630</v>
      </c>
      <c r="FL30" s="13" t="s">
        <v>6922</v>
      </c>
      <c r="FM30" s="13" t="s">
        <v>807</v>
      </c>
      <c r="FN30" s="13"/>
      <c r="FO30" s="13"/>
      <c r="FP30" s="13"/>
      <c r="FQ30" s="13"/>
      <c r="FS30" s="13"/>
      <c r="FT30" s="13"/>
      <c r="FU30" s="13"/>
      <c r="FV30" s="13"/>
      <c r="FW30" s="11" t="s">
        <v>11427</v>
      </c>
      <c r="FX30" s="13"/>
      <c r="FY30" s="13"/>
      <c r="FZ30" s="13"/>
      <c r="GA30" s="13" t="n">
        <f aca="false">500</f>
        <v>500</v>
      </c>
      <c r="GB30" s="13"/>
      <c r="GC30" s="13"/>
      <c r="GD30" s="13"/>
      <c r="GF30" s="13"/>
      <c r="GH30" s="13"/>
      <c r="GI30" s="13"/>
      <c r="GJ30" s="13"/>
      <c r="GL30" s="13"/>
      <c r="GN30" s="13" t="s">
        <v>989</v>
      </c>
      <c r="GO30" s="13" t="s">
        <v>989</v>
      </c>
      <c r="GP30" s="13"/>
      <c r="GQ30" s="13"/>
      <c r="GR30" s="13"/>
      <c r="GS30" s="13"/>
      <c r="GT30" s="13"/>
      <c r="GU30" s="13" t="s">
        <v>630</v>
      </c>
      <c r="GV30" s="13" t="s">
        <v>636</v>
      </c>
      <c r="GW30" s="13"/>
      <c r="GX30" s="13"/>
      <c r="GZ30" s="13" t="s">
        <v>79</v>
      </c>
      <c r="HB30" s="13" t="s">
        <v>989</v>
      </c>
      <c r="HC30" s="13"/>
      <c r="HD30" s="13"/>
      <c r="HE30" s="13" t="s">
        <v>11428</v>
      </c>
      <c r="HF30" s="13"/>
      <c r="HG30" s="13"/>
      <c r="HH30" s="13"/>
      <c r="HJ30" s="13"/>
      <c r="HL30" s="13" t="s">
        <v>11429</v>
      </c>
      <c r="HM30" s="13" t="s">
        <v>919</v>
      </c>
      <c r="HN30" s="13"/>
      <c r="HP30" s="13"/>
      <c r="HR30" s="13"/>
      <c r="HS30" s="13"/>
      <c r="HT30" s="13"/>
      <c r="HU30" s="13" t="s">
        <v>877</v>
      </c>
      <c r="HV30" s="13" t="s">
        <v>2726</v>
      </c>
      <c r="HW30" s="13"/>
      <c r="HX30" s="13"/>
      <c r="HZ30" s="13"/>
      <c r="IB30" s="13"/>
      <c r="IC30" s="13"/>
      <c r="ID30" s="13"/>
      <c r="IE30" s="13" t="s">
        <v>4212</v>
      </c>
      <c r="IF30" s="13" t="s">
        <v>4212</v>
      </c>
      <c r="IG30" s="13" t="s">
        <v>1604</v>
      </c>
      <c r="IH30" s="13"/>
      <c r="IJ30" s="13" t="s">
        <v>636</v>
      </c>
      <c r="IL30" s="13"/>
      <c r="IN30" s="13"/>
      <c r="IP30" s="13"/>
      <c r="IR30" s="13"/>
      <c r="IT30" s="13" t="s">
        <v>2726</v>
      </c>
      <c r="IV30" s="13"/>
      <c r="IX30" s="13"/>
      <c r="IZ30" s="13" t="s">
        <v>2139</v>
      </c>
      <c r="JB30" s="13" t="s">
        <v>11430</v>
      </c>
      <c r="JC30" s="13"/>
      <c r="JD30" s="13"/>
      <c r="JE30" s="13"/>
      <c r="JG30" s="13"/>
      <c r="JI30" s="13"/>
      <c r="JK30" s="13"/>
      <c r="JM30" s="13" t="s">
        <v>11431</v>
      </c>
      <c r="JO30" s="13"/>
      <c r="JQ30" s="13" t="s">
        <v>858</v>
      </c>
      <c r="JS30" s="13"/>
      <c r="JU30" s="13"/>
      <c r="JW30" s="13" t="s">
        <v>1404</v>
      </c>
      <c r="JY30" s="13"/>
      <c r="KA30" s="13" t="s">
        <v>11432</v>
      </c>
      <c r="KC30" s="13"/>
      <c r="KE30" s="13" t="s">
        <v>11433</v>
      </c>
      <c r="KG30" s="13"/>
      <c r="KI30" s="13"/>
      <c r="KK30" s="13" t="s">
        <v>3018</v>
      </c>
      <c r="KM30" s="13"/>
      <c r="KO30" s="13"/>
      <c r="KQ30" s="13"/>
      <c r="KS30" s="13"/>
      <c r="KT30" s="13" t="s">
        <v>8925</v>
      </c>
      <c r="KU30" s="13" t="s">
        <v>4137</v>
      </c>
      <c r="KV30" s="11" t="s">
        <v>11434</v>
      </c>
      <c r="KW30" s="13"/>
      <c r="KX30" s="13"/>
      <c r="KY30" s="13" t="s">
        <v>11435</v>
      </c>
      <c r="KZ30" s="13"/>
      <c r="LA30" s="13"/>
      <c r="LB30" s="13"/>
      <c r="LC30" s="13"/>
      <c r="LE30" s="13"/>
      <c r="LF30" s="13" t="s">
        <v>11436</v>
      </c>
      <c r="LG30" s="13" t="s">
        <v>11437</v>
      </c>
      <c r="LH30" s="13" t="s">
        <v>11438</v>
      </c>
      <c r="LI30" s="13" t="s">
        <v>11439</v>
      </c>
      <c r="LJ30" s="13"/>
      <c r="LK30" s="13" t="s">
        <v>550</v>
      </c>
      <c r="LL30" s="13"/>
      <c r="LM30" s="13"/>
      <c r="LN30" s="13"/>
      <c r="LO30" s="13"/>
      <c r="LP30" s="13" t="s">
        <v>709</v>
      </c>
      <c r="LQ30" s="13" t="s">
        <v>11440</v>
      </c>
      <c r="LR30" s="13"/>
      <c r="LS30" s="13"/>
      <c r="LT30" s="13"/>
      <c r="LU30" s="13"/>
      <c r="LV30" s="13"/>
      <c r="LW30" s="13"/>
      <c r="LX30" s="13" t="s">
        <v>434</v>
      </c>
      <c r="LY30" s="13"/>
      <c r="LZ30" s="13"/>
      <c r="MA30" s="13"/>
      <c r="MB30" s="13"/>
      <c r="MC30" s="13" t="s">
        <v>4117</v>
      </c>
      <c r="MD30" s="13" t="s">
        <v>1404</v>
      </c>
      <c r="ME30" s="12" t="s">
        <v>1779</v>
      </c>
      <c r="MG30" s="13" t="s">
        <v>630</v>
      </c>
      <c r="MI30" s="13" t="s">
        <v>79</v>
      </c>
      <c r="MJ30" s="13"/>
      <c r="MK30" s="13"/>
      <c r="ML30" s="13"/>
      <c r="MO30" s="13"/>
      <c r="MQ30" s="13"/>
      <c r="MR30" s="13"/>
      <c r="MS30" s="13"/>
      <c r="MT30" s="13"/>
      <c r="MU30" s="13"/>
      <c r="MV30" s="13" t="s">
        <v>360</v>
      </c>
      <c r="MX30" s="13"/>
      <c r="MY30" s="13"/>
      <c r="MZ30" s="13"/>
      <c r="NA30" s="13"/>
      <c r="NB30" s="13"/>
      <c r="NC30" s="13" t="s">
        <v>370</v>
      </c>
      <c r="ND30" s="13" t="s">
        <v>106</v>
      </c>
      <c r="NE30" s="13" t="s">
        <v>10829</v>
      </c>
      <c r="NF30" s="13"/>
      <c r="NG30" s="13"/>
      <c r="NH30" s="13"/>
      <c r="NI30" s="13"/>
      <c r="NJ30" s="13"/>
      <c r="NK30" s="13"/>
      <c r="NL30" s="13" t="s">
        <v>10211</v>
      </c>
      <c r="NM30" s="13" t="s">
        <v>11441</v>
      </c>
      <c r="NN30" s="13" t="s">
        <v>371</v>
      </c>
      <c r="NP30" s="13"/>
      <c r="NQ30" s="13"/>
      <c r="NR30" s="13"/>
      <c r="NS30" s="13"/>
      <c r="NT30" s="13"/>
      <c r="NU30" s="13" t="s">
        <v>370</v>
      </c>
      <c r="NV30" s="13"/>
      <c r="NW30" s="13"/>
      <c r="NX30" s="13"/>
      <c r="NY30" s="13"/>
      <c r="NZ30" s="13"/>
      <c r="OA30" s="11" t="s">
        <v>11442</v>
      </c>
      <c r="OB30" s="11" t="s">
        <v>11443</v>
      </c>
    </row>
    <row r="31" customFormat="false" ht="28.35" hidden="false" customHeight="true" outlineLevel="0" collapsed="false">
      <c r="C31" s="27" t="s">
        <v>11444</v>
      </c>
      <c r="E31" s="11" t="s">
        <v>11445</v>
      </c>
      <c r="F31" s="11" t="s">
        <v>11446</v>
      </c>
      <c r="H31" s="11" t="s">
        <v>11447</v>
      </c>
      <c r="J31" s="11" t="s">
        <v>11448</v>
      </c>
      <c r="L31" s="11" t="s">
        <v>11449</v>
      </c>
      <c r="N31" s="11" t="s">
        <v>11450</v>
      </c>
      <c r="Z31" s="13" t="s">
        <v>11451</v>
      </c>
      <c r="AB31" s="13"/>
      <c r="AD31" s="11" t="s">
        <v>11452</v>
      </c>
      <c r="AF31" s="13" t="s">
        <v>11453</v>
      </c>
      <c r="AG31" s="13" t="s">
        <v>6321</v>
      </c>
      <c r="AH31" s="13" t="s">
        <v>9937</v>
      </c>
      <c r="AI31" s="13" t="s">
        <v>11454</v>
      </c>
      <c r="AJ31" s="13"/>
      <c r="AK31" s="13" t="s">
        <v>11455</v>
      </c>
      <c r="AN31" s="13"/>
      <c r="AO31" s="13"/>
      <c r="AP31" s="13"/>
      <c r="AQ31" s="13"/>
      <c r="AR31" s="13"/>
      <c r="AS31" s="11" t="s">
        <v>10012</v>
      </c>
      <c r="AT31" s="13" t="s">
        <v>360</v>
      </c>
      <c r="AU31" s="13"/>
      <c r="AV31" s="13"/>
      <c r="AW31" s="13" t="s">
        <v>360</v>
      </c>
      <c r="AX31" s="12" t="s">
        <v>10013</v>
      </c>
      <c r="AY31" s="11" t="s">
        <v>3713</v>
      </c>
      <c r="AZ31" s="13"/>
      <c r="BB31" s="13"/>
      <c r="BD31" s="13"/>
      <c r="BF31" s="13"/>
      <c r="BH31" s="13"/>
      <c r="BJ31" s="13"/>
      <c r="BL31" s="13"/>
      <c r="BN31" s="13"/>
      <c r="BO31" s="13" t="s">
        <v>600</v>
      </c>
      <c r="BQ31" s="13"/>
      <c r="BS31" s="13"/>
      <c r="BU31" s="13"/>
      <c r="BW31" s="13"/>
      <c r="BY31" s="13" t="s">
        <v>4932</v>
      </c>
      <c r="CA31" s="13"/>
      <c r="CC31" s="13"/>
      <c r="CE31" s="13"/>
      <c r="CG31" s="13"/>
      <c r="CI31" s="13"/>
      <c r="CK31" s="13"/>
      <c r="CL31" s="13"/>
      <c r="CM31" s="13"/>
      <c r="CN31" s="13"/>
      <c r="CO31" s="13"/>
      <c r="CP31" s="13"/>
      <c r="CQ31" s="13"/>
      <c r="CS31" s="13"/>
      <c r="CU31" s="13"/>
      <c r="CY31" s="13"/>
      <c r="DA31" s="13"/>
      <c r="DC31" s="13"/>
      <c r="DE31" s="13"/>
      <c r="DG31" s="13"/>
      <c r="DI31" s="13"/>
      <c r="DK31" s="13"/>
      <c r="DN31" s="13"/>
      <c r="DO31" s="13"/>
      <c r="DP31" s="13"/>
      <c r="DQ31" s="13"/>
      <c r="DR31" s="13"/>
      <c r="DS31" s="13"/>
      <c r="DT31" s="13"/>
      <c r="DV31" s="13"/>
      <c r="DX31" s="13"/>
      <c r="DZ31" s="13"/>
      <c r="EB31" s="13"/>
      <c r="EC31" s="13"/>
      <c r="ED31" s="13"/>
      <c r="EE31" s="13"/>
      <c r="EF31" s="13"/>
      <c r="EG31" s="13" t="s">
        <v>11456</v>
      </c>
      <c r="EH31" s="13" t="s">
        <v>9950</v>
      </c>
      <c r="EI31" s="13"/>
      <c r="EJ31" s="13"/>
      <c r="EK31" s="13"/>
      <c r="EL31" s="13"/>
      <c r="EN31" s="13"/>
      <c r="EP31" s="13"/>
      <c r="ER31" s="13"/>
      <c r="ES31" s="13"/>
      <c r="ET31" s="13"/>
      <c r="EV31" s="13"/>
      <c r="EX31" s="13" t="s">
        <v>1298</v>
      </c>
      <c r="EY31" s="13"/>
      <c r="EZ31" s="13"/>
      <c r="FA31" s="13"/>
      <c r="FB31" s="13"/>
      <c r="FC31" s="13"/>
      <c r="FD31" s="13"/>
      <c r="FF31" s="13"/>
      <c r="FH31" s="13"/>
      <c r="FI31" s="13"/>
      <c r="FJ31" s="13"/>
      <c r="FK31" s="13"/>
      <c r="FL31" s="13"/>
      <c r="FM31" s="13"/>
      <c r="FN31" s="13"/>
      <c r="FO31" s="13"/>
      <c r="FP31" s="13"/>
      <c r="FQ31" s="13"/>
      <c r="FS31" s="13"/>
      <c r="FT31" s="13"/>
      <c r="FU31" s="13"/>
      <c r="FV31" s="13"/>
      <c r="FW31" s="13" t="s">
        <v>623</v>
      </c>
      <c r="FX31" s="13"/>
      <c r="FY31" s="13"/>
      <c r="FZ31" s="13"/>
      <c r="GA31" s="13"/>
      <c r="GB31" s="13"/>
      <c r="GC31" s="13"/>
      <c r="GD31" s="13"/>
      <c r="GF31" s="13"/>
      <c r="GH31" s="13"/>
      <c r="GI31" s="13"/>
      <c r="GJ31" s="13"/>
      <c r="GL31" s="13"/>
      <c r="GN31" s="13"/>
      <c r="GO31" s="13"/>
      <c r="GP31" s="13"/>
      <c r="GQ31" s="13"/>
      <c r="GR31" s="13"/>
      <c r="GS31" s="13"/>
      <c r="GT31" s="13"/>
      <c r="GU31" s="13"/>
      <c r="GV31" s="13"/>
      <c r="GW31" s="13"/>
      <c r="GX31" s="13"/>
      <c r="GZ31" s="11" t="s">
        <v>11457</v>
      </c>
      <c r="HB31" s="13"/>
      <c r="HC31" s="13" t="s">
        <v>11458</v>
      </c>
      <c r="HD31" s="13"/>
      <c r="HE31" s="13"/>
      <c r="HF31" s="13"/>
      <c r="HG31" s="13"/>
      <c r="HH31" s="13"/>
      <c r="HJ31" s="13"/>
      <c r="HL31" s="13"/>
      <c r="HM31" s="13"/>
      <c r="HN31" s="13"/>
      <c r="HP31" s="13"/>
      <c r="HR31" s="13"/>
      <c r="HS31" s="13"/>
      <c r="HT31" s="13"/>
      <c r="HU31" s="13"/>
      <c r="HV31" s="13"/>
      <c r="HW31" s="13"/>
      <c r="HX31" s="13"/>
      <c r="HZ31" s="13"/>
      <c r="IB31" s="13"/>
      <c r="IC31" s="13"/>
      <c r="ID31" s="13"/>
      <c r="IE31" s="13"/>
      <c r="IF31" s="13"/>
      <c r="IG31" s="13"/>
      <c r="IH31" s="13"/>
      <c r="IJ31" s="13"/>
      <c r="IL31" s="13"/>
      <c r="IN31" s="13"/>
      <c r="IP31" s="13"/>
      <c r="IR31" s="13" t="s">
        <v>516</v>
      </c>
      <c r="IT31" s="12" t="s">
        <v>1756</v>
      </c>
      <c r="IV31" s="13"/>
      <c r="IX31" s="13" t="s">
        <v>1444</v>
      </c>
      <c r="IZ31" s="13"/>
      <c r="JB31" s="13"/>
      <c r="JC31" s="13"/>
      <c r="JD31" s="13"/>
      <c r="JE31" s="13"/>
      <c r="JG31" s="13"/>
      <c r="JI31" s="13"/>
      <c r="JK31" s="13"/>
      <c r="JM31" s="13"/>
      <c r="JO31" s="13"/>
      <c r="JQ31" s="13"/>
      <c r="JS31" s="13"/>
      <c r="JU31" s="13"/>
      <c r="JW31" s="13"/>
      <c r="JY31" s="13"/>
      <c r="KA31" s="13"/>
      <c r="KC31" s="13"/>
      <c r="KE31" s="13"/>
      <c r="KG31" s="13"/>
      <c r="KI31" s="13"/>
      <c r="KK31" s="13"/>
      <c r="KM31" s="13"/>
      <c r="KO31" s="13"/>
      <c r="KQ31" s="13"/>
      <c r="KS31" s="13"/>
      <c r="KT31" s="13" t="s">
        <v>11459</v>
      </c>
      <c r="KU31" s="13"/>
      <c r="KV31" s="11" t="s">
        <v>11460</v>
      </c>
      <c r="KW31" s="13"/>
      <c r="KX31" s="13"/>
      <c r="KY31" s="13"/>
      <c r="KZ31" s="13"/>
      <c r="LA31" s="13"/>
      <c r="LB31" s="13"/>
      <c r="LC31" s="13"/>
      <c r="LE31" s="13"/>
      <c r="LF31" s="13" t="s">
        <v>462</v>
      </c>
      <c r="LG31" s="13"/>
      <c r="LH31" s="13"/>
      <c r="LI31" s="13" t="s">
        <v>11461</v>
      </c>
      <c r="LJ31" s="13"/>
      <c r="LK31" s="13"/>
      <c r="LL31" s="13"/>
      <c r="LM31" s="13"/>
      <c r="LN31" s="13"/>
      <c r="LO31" s="13"/>
      <c r="LP31" s="13" t="s">
        <v>10723</v>
      </c>
      <c r="LQ31" s="13"/>
      <c r="LR31" s="13" t="s">
        <v>709</v>
      </c>
      <c r="LS31" s="13"/>
      <c r="LT31" s="13"/>
      <c r="LU31" s="13"/>
      <c r="LV31" s="13"/>
      <c r="LW31" s="13"/>
      <c r="LX31" s="13" t="s">
        <v>434</v>
      </c>
      <c r="LY31" s="13"/>
      <c r="LZ31" s="13"/>
      <c r="MA31" s="13"/>
      <c r="MB31" s="13"/>
      <c r="MC31" s="13"/>
      <c r="MD31" s="13"/>
      <c r="ME31" s="13"/>
      <c r="MG31" s="13"/>
      <c r="MI31" s="13"/>
      <c r="MJ31" s="13"/>
      <c r="MK31" s="13"/>
      <c r="ML31" s="13"/>
      <c r="MO31" s="13" t="s">
        <v>713</v>
      </c>
      <c r="MQ31" s="13" t="s">
        <v>1995</v>
      </c>
      <c r="MR31" s="13"/>
      <c r="MS31" s="13"/>
      <c r="MT31" s="13"/>
      <c r="MU31" s="13"/>
      <c r="MV31" s="13" t="s">
        <v>1039</v>
      </c>
      <c r="MX31" s="13" t="s">
        <v>62</v>
      </c>
      <c r="MY31" s="13" t="s">
        <v>11462</v>
      </c>
      <c r="MZ31" s="13" t="s">
        <v>563</v>
      </c>
      <c r="NA31" s="13" t="s">
        <v>4601</v>
      </c>
      <c r="NB31" s="13"/>
      <c r="NC31" s="13"/>
      <c r="ND31" s="13"/>
      <c r="NE31" s="13" t="s">
        <v>6044</v>
      </c>
      <c r="NF31" s="13"/>
      <c r="NG31" s="13"/>
      <c r="NH31" s="13"/>
      <c r="NI31" s="13"/>
      <c r="NJ31" s="13"/>
      <c r="NK31" s="13"/>
      <c r="NL31" s="13"/>
      <c r="NM31" s="11" t="s">
        <v>11463</v>
      </c>
      <c r="NN31" s="13" t="s">
        <v>371</v>
      </c>
      <c r="NP31" s="13"/>
      <c r="NQ31" s="13"/>
      <c r="NR31" s="13"/>
      <c r="NS31" s="13"/>
      <c r="NT31" s="13"/>
      <c r="NU31" s="13" t="s">
        <v>4459</v>
      </c>
      <c r="NV31" s="13"/>
      <c r="NW31" s="13"/>
      <c r="NX31" s="13"/>
      <c r="NY31" s="13"/>
      <c r="NZ31" s="13"/>
      <c r="OA31" s="13" t="s">
        <v>10643</v>
      </c>
      <c r="OB31" s="13" t="s">
        <v>9880</v>
      </c>
    </row>
    <row r="32" customFormat="false" ht="28.35" hidden="false" customHeight="true" outlineLevel="0" collapsed="false">
      <c r="C32" s="27" t="s">
        <v>11464</v>
      </c>
      <c r="E32" s="11" t="s">
        <v>11465</v>
      </c>
      <c r="F32" s="11" t="s">
        <v>11466</v>
      </c>
      <c r="H32" s="11" t="s">
        <v>11467</v>
      </c>
      <c r="J32" s="11" t="s">
        <v>11468</v>
      </c>
      <c r="L32" s="11" t="s">
        <v>11469</v>
      </c>
      <c r="N32" s="11" t="s">
        <v>11470</v>
      </c>
      <c r="Z32" s="13" t="s">
        <v>11471</v>
      </c>
      <c r="AB32" s="13"/>
      <c r="AD32" s="11" t="s">
        <v>11472</v>
      </c>
      <c r="AF32" s="13"/>
      <c r="AG32" s="13"/>
      <c r="AH32" s="13"/>
      <c r="AI32" s="13"/>
      <c r="AJ32" s="13"/>
      <c r="AK32" s="13"/>
      <c r="AN32" s="13"/>
      <c r="AO32" s="13"/>
      <c r="AP32" s="13"/>
      <c r="AQ32" s="13"/>
      <c r="AR32" s="13"/>
      <c r="AS32" s="11" t="s">
        <v>10302</v>
      </c>
      <c r="AT32" s="13" t="s">
        <v>360</v>
      </c>
      <c r="AU32" s="13"/>
      <c r="AV32" s="13"/>
      <c r="AW32" s="13" t="s">
        <v>360</v>
      </c>
      <c r="AX32" s="12" t="s">
        <v>10090</v>
      </c>
      <c r="AY32" s="13" t="s">
        <v>360</v>
      </c>
      <c r="AZ32" s="13"/>
      <c r="BB32" s="13"/>
      <c r="BD32" s="13"/>
      <c r="BF32" s="13"/>
      <c r="BH32" s="13"/>
      <c r="BJ32" s="13" t="s">
        <v>79</v>
      </c>
      <c r="BL32" s="13"/>
      <c r="BN32" s="13"/>
      <c r="BO32" s="13"/>
      <c r="BQ32" s="13"/>
      <c r="BS32" s="13"/>
      <c r="BU32" s="13"/>
      <c r="BW32" s="13"/>
      <c r="BY32" s="13" t="s">
        <v>9145</v>
      </c>
      <c r="CA32" s="13"/>
      <c r="CC32" s="13"/>
      <c r="CE32" s="13"/>
      <c r="CG32" s="13"/>
      <c r="CI32" s="13"/>
      <c r="CK32" s="13"/>
      <c r="CL32" s="13"/>
      <c r="CM32" s="13"/>
      <c r="CN32" s="13"/>
      <c r="CO32" s="13"/>
      <c r="CP32" s="13"/>
      <c r="CQ32" s="13"/>
      <c r="CS32" s="13"/>
      <c r="CU32" s="13"/>
      <c r="CY32" s="13"/>
      <c r="DA32" s="13"/>
      <c r="DC32" s="13"/>
      <c r="DE32" s="13"/>
      <c r="DG32" s="13"/>
      <c r="DI32" s="13"/>
      <c r="DK32" s="13"/>
      <c r="DN32" s="13"/>
      <c r="DO32" s="13"/>
      <c r="DP32" s="13"/>
      <c r="DQ32" s="13"/>
      <c r="DR32" s="13"/>
      <c r="DS32" s="13"/>
      <c r="DT32" s="13"/>
      <c r="DV32" s="13"/>
      <c r="DX32" s="13"/>
      <c r="DZ32" s="13"/>
      <c r="EB32" s="13"/>
      <c r="EC32" s="12" t="s">
        <v>11473</v>
      </c>
      <c r="ED32" s="13"/>
      <c r="EE32" s="13"/>
      <c r="EF32" s="13"/>
      <c r="EG32" s="13" t="s">
        <v>11474</v>
      </c>
      <c r="EH32" s="13" t="s">
        <v>11475</v>
      </c>
      <c r="EI32" s="13" t="s">
        <v>979</v>
      </c>
      <c r="EJ32" s="13"/>
      <c r="EK32" s="13"/>
      <c r="EL32" s="13" t="s">
        <v>11476</v>
      </c>
      <c r="EN32" s="13" t="s">
        <v>11477</v>
      </c>
      <c r="EP32" s="13"/>
      <c r="ER32" s="13"/>
      <c r="ES32" s="13"/>
      <c r="ET32" s="13"/>
      <c r="EV32" s="13"/>
      <c r="EX32" s="13" t="s">
        <v>11478</v>
      </c>
      <c r="EY32" s="13"/>
      <c r="EZ32" s="13"/>
      <c r="FA32" s="13"/>
      <c r="FB32" s="13" t="s">
        <v>1872</v>
      </c>
      <c r="FC32" s="13"/>
      <c r="FD32" s="13"/>
      <c r="FF32" s="12" t="s">
        <v>11479</v>
      </c>
      <c r="FH32" s="13"/>
      <c r="FI32" s="13"/>
      <c r="FJ32" s="13"/>
      <c r="FK32" s="13"/>
      <c r="FL32" s="13"/>
      <c r="FM32" s="13"/>
      <c r="FN32" s="13"/>
      <c r="FO32" s="13"/>
      <c r="FP32" s="13"/>
      <c r="FQ32" s="13"/>
      <c r="FS32" s="13"/>
      <c r="FT32" s="13"/>
      <c r="FU32" s="13"/>
      <c r="FV32" s="13"/>
      <c r="FW32" s="13" t="s">
        <v>623</v>
      </c>
      <c r="FX32" s="13"/>
      <c r="FY32" s="13"/>
      <c r="FZ32" s="13"/>
      <c r="GA32" s="13"/>
      <c r="GB32" s="13"/>
      <c r="GC32" s="13"/>
      <c r="GD32" s="13"/>
      <c r="GF32" s="13"/>
      <c r="GH32" s="13"/>
      <c r="GI32" s="13"/>
      <c r="GJ32" s="13"/>
      <c r="GL32" s="13"/>
      <c r="GN32" s="13"/>
      <c r="GO32" s="13"/>
      <c r="GP32" s="13"/>
      <c r="GQ32" s="13"/>
      <c r="GR32" s="13"/>
      <c r="GS32" s="13"/>
      <c r="GT32" s="13"/>
      <c r="GU32" s="13"/>
      <c r="GV32" s="13"/>
      <c r="GW32" s="13"/>
      <c r="GX32" s="13"/>
      <c r="GZ32" s="13" t="s">
        <v>79</v>
      </c>
      <c r="HB32" s="13"/>
      <c r="HC32" s="13"/>
      <c r="HD32" s="13"/>
      <c r="HE32" s="13"/>
      <c r="HF32" s="13"/>
      <c r="HG32" s="13"/>
      <c r="HH32" s="13"/>
      <c r="HJ32" s="13"/>
      <c r="HL32" s="13"/>
      <c r="HM32" s="13"/>
      <c r="HN32" s="13"/>
      <c r="HP32" s="13"/>
      <c r="HR32" s="13"/>
      <c r="HS32" s="13"/>
      <c r="HT32" s="13"/>
      <c r="HU32" s="13"/>
      <c r="HV32" s="13"/>
      <c r="HW32" s="13"/>
      <c r="HX32" s="13"/>
      <c r="HZ32" s="13"/>
      <c r="IB32" s="13"/>
      <c r="IC32" s="13"/>
      <c r="ID32" s="13"/>
      <c r="IE32" s="13"/>
      <c r="IF32" s="13"/>
      <c r="IG32" s="13"/>
      <c r="IH32" s="13"/>
      <c r="IJ32" s="13"/>
      <c r="IL32" s="13"/>
      <c r="IN32" s="13"/>
      <c r="IP32" s="13"/>
      <c r="IR32" s="13"/>
      <c r="IT32" s="13"/>
      <c r="IV32" s="13"/>
      <c r="IX32" s="13"/>
      <c r="IZ32" s="13"/>
      <c r="JB32" s="13"/>
      <c r="JC32" s="13"/>
      <c r="JD32" s="13"/>
      <c r="JE32" s="13"/>
      <c r="JG32" s="13"/>
      <c r="JI32" s="13"/>
      <c r="JK32" s="13"/>
      <c r="JM32" s="13"/>
      <c r="JO32" s="13"/>
      <c r="JQ32" s="13"/>
      <c r="JS32" s="13"/>
      <c r="JU32" s="13"/>
      <c r="JW32" s="13"/>
      <c r="JY32" s="13"/>
      <c r="KA32" s="13"/>
      <c r="KC32" s="13"/>
      <c r="KE32" s="13"/>
      <c r="KG32" s="13"/>
      <c r="KI32" s="13"/>
      <c r="KK32" s="13"/>
      <c r="KM32" s="13"/>
      <c r="KO32" s="13"/>
      <c r="KQ32" s="13"/>
      <c r="KS32" s="13"/>
      <c r="KT32" s="13"/>
      <c r="KU32" s="13"/>
      <c r="KV32" s="11" t="s">
        <v>11480</v>
      </c>
      <c r="KW32" s="13"/>
      <c r="KX32" s="13"/>
      <c r="KY32" s="13"/>
      <c r="KZ32" s="13"/>
      <c r="LA32" s="13"/>
      <c r="LB32" s="13"/>
      <c r="LC32" s="13"/>
      <c r="LE32" s="13"/>
      <c r="LF32" s="13" t="s">
        <v>679</v>
      </c>
      <c r="LG32" s="13" t="s">
        <v>11481</v>
      </c>
      <c r="LH32" s="13"/>
      <c r="LI32" s="11" t="s">
        <v>11482</v>
      </c>
      <c r="LJ32" s="13" t="s">
        <v>6044</v>
      </c>
      <c r="LK32" s="13" t="s">
        <v>79</v>
      </c>
      <c r="LL32" s="13"/>
      <c r="LM32" s="13"/>
      <c r="LN32" s="13"/>
      <c r="LO32" s="13"/>
      <c r="LP32" s="13" t="s">
        <v>11483</v>
      </c>
      <c r="LQ32" s="13"/>
      <c r="LR32" s="13" t="s">
        <v>709</v>
      </c>
      <c r="LS32" s="13"/>
      <c r="LT32" s="13"/>
      <c r="LU32" s="13"/>
      <c r="LV32" s="13"/>
      <c r="LW32" s="13"/>
      <c r="LX32" s="13"/>
      <c r="LY32" s="13"/>
      <c r="LZ32" s="13"/>
      <c r="MA32" s="13"/>
      <c r="MB32" s="13"/>
      <c r="MC32" s="13"/>
      <c r="MD32" s="13"/>
      <c r="ME32" s="13"/>
      <c r="MG32" s="13"/>
      <c r="MI32" s="13"/>
      <c r="MJ32" s="13"/>
      <c r="MK32" s="13"/>
      <c r="ML32" s="13"/>
      <c r="MO32" s="13" t="s">
        <v>11484</v>
      </c>
      <c r="MQ32" s="13" t="s">
        <v>11485</v>
      </c>
      <c r="MR32" s="13" t="s">
        <v>11486</v>
      </c>
      <c r="MS32" s="13" t="s">
        <v>1995</v>
      </c>
      <c r="MT32" s="13" t="s">
        <v>8210</v>
      </c>
      <c r="MU32" s="13" t="s">
        <v>860</v>
      </c>
      <c r="MV32" s="13" t="s">
        <v>360</v>
      </c>
      <c r="MX32" s="13"/>
      <c r="MY32" s="13"/>
      <c r="MZ32" s="13"/>
      <c r="NA32" s="13"/>
      <c r="NB32" s="13"/>
      <c r="NC32" s="13"/>
      <c r="ND32" s="12" t="s">
        <v>11487</v>
      </c>
      <c r="NE32" s="13"/>
      <c r="NF32" s="13"/>
      <c r="NG32" s="13"/>
      <c r="NH32" s="13"/>
      <c r="NI32" s="13"/>
      <c r="NJ32" s="13"/>
      <c r="NK32" s="13"/>
      <c r="NL32" s="13" t="s">
        <v>11441</v>
      </c>
      <c r="NM32" s="13" t="s">
        <v>11488</v>
      </c>
      <c r="NN32" s="13" t="s">
        <v>371</v>
      </c>
      <c r="NP32" s="13"/>
      <c r="NQ32" s="13" t="s">
        <v>11489</v>
      </c>
      <c r="NR32" s="13"/>
      <c r="NS32" s="13"/>
      <c r="NT32" s="13"/>
      <c r="NU32" s="11" t="s">
        <v>10741</v>
      </c>
      <c r="NV32" s="13"/>
      <c r="NW32" s="13"/>
      <c r="NX32" s="13"/>
      <c r="NY32" s="13"/>
      <c r="NZ32" s="13"/>
      <c r="OA32" s="13" t="s">
        <v>11018</v>
      </c>
      <c r="OB32" s="13" t="s">
        <v>9880</v>
      </c>
    </row>
    <row r="33" customFormat="false" ht="28.35" hidden="false" customHeight="true" outlineLevel="0" collapsed="false">
      <c r="C33" s="27" t="s">
        <v>11490</v>
      </c>
      <c r="E33" s="11" t="s">
        <v>11491</v>
      </c>
      <c r="F33" s="11" t="s">
        <v>11492</v>
      </c>
      <c r="H33" s="11" t="s">
        <v>11493</v>
      </c>
      <c r="J33" s="11" t="s">
        <v>11494</v>
      </c>
      <c r="L33" s="11" t="s">
        <v>11495</v>
      </c>
      <c r="N33" s="11" t="s">
        <v>11496</v>
      </c>
      <c r="Z33" s="13" t="s">
        <v>11497</v>
      </c>
      <c r="AB33" s="13"/>
      <c r="AD33" s="11" t="s">
        <v>11498</v>
      </c>
      <c r="AF33" s="13"/>
      <c r="AG33" s="13"/>
      <c r="AH33" s="13"/>
      <c r="AI33" s="13"/>
      <c r="AJ33" s="13"/>
      <c r="AK33" s="13"/>
      <c r="AN33" s="13"/>
      <c r="AO33" s="13"/>
      <c r="AP33" s="13"/>
      <c r="AQ33" s="13"/>
      <c r="AR33" s="13"/>
      <c r="AS33" s="13" t="s">
        <v>360</v>
      </c>
      <c r="AT33" s="13" t="s">
        <v>360</v>
      </c>
      <c r="AU33" s="13"/>
      <c r="AV33" s="13"/>
      <c r="AW33" s="13" t="s">
        <v>360</v>
      </c>
      <c r="AX33" s="13" t="s">
        <v>11499</v>
      </c>
      <c r="AY33" s="13" t="s">
        <v>360</v>
      </c>
      <c r="AZ33" s="13"/>
      <c r="BB33" s="13"/>
      <c r="BD33" s="13"/>
      <c r="BF33" s="13"/>
      <c r="BH33" s="13"/>
      <c r="BJ33" s="13" t="s">
        <v>79</v>
      </c>
      <c r="BL33" s="13"/>
      <c r="BN33" s="13"/>
      <c r="BO33" s="13"/>
      <c r="BQ33" s="13"/>
      <c r="BS33" s="13"/>
      <c r="BU33" s="13"/>
      <c r="BW33" s="13"/>
      <c r="BY33" s="13" t="s">
        <v>566</v>
      </c>
      <c r="CA33" s="13"/>
      <c r="CC33" s="13"/>
      <c r="CE33" s="13"/>
      <c r="CG33" s="13"/>
      <c r="CI33" s="13"/>
      <c r="CK33" s="13"/>
      <c r="CL33" s="13"/>
      <c r="CM33" s="13"/>
      <c r="CN33" s="13"/>
      <c r="CO33" s="13"/>
      <c r="CP33" s="13"/>
      <c r="CQ33" s="13"/>
      <c r="CS33" s="13"/>
      <c r="CU33" s="13"/>
      <c r="CY33" s="13"/>
      <c r="DA33" s="13"/>
      <c r="DC33" s="13"/>
      <c r="DE33" s="13"/>
      <c r="DG33" s="13"/>
      <c r="DI33" s="13"/>
      <c r="DK33" s="13"/>
      <c r="DN33" s="13"/>
      <c r="DO33" s="13"/>
      <c r="DP33" s="13"/>
      <c r="DQ33" s="13"/>
      <c r="DR33" s="13"/>
      <c r="DS33" s="13"/>
      <c r="DT33" s="13"/>
      <c r="DV33" s="13"/>
      <c r="DX33" s="13"/>
      <c r="DZ33" s="13"/>
      <c r="EB33" s="13"/>
      <c r="EC33" s="13"/>
      <c r="ED33" s="13"/>
      <c r="EE33" s="13"/>
      <c r="EF33" s="13"/>
      <c r="EG33" s="13"/>
      <c r="EH33" s="13" t="s">
        <v>10628</v>
      </c>
      <c r="EI33" s="13"/>
      <c r="EJ33" s="13"/>
      <c r="EK33" s="13"/>
      <c r="EL33" s="13"/>
      <c r="EN33" s="13"/>
      <c r="EP33" s="13"/>
      <c r="ER33" s="13"/>
      <c r="ES33" s="13"/>
      <c r="ET33" s="13"/>
      <c r="EV33" s="13" t="s">
        <v>11500</v>
      </c>
      <c r="EX33" s="13" t="s">
        <v>824</v>
      </c>
      <c r="EY33" s="13"/>
      <c r="EZ33" s="13"/>
      <c r="FA33" s="13"/>
      <c r="FB33" s="13"/>
      <c r="FC33" s="13"/>
      <c r="FD33" s="13"/>
      <c r="FF33" s="13" t="s">
        <v>11501</v>
      </c>
      <c r="FH33" s="13" t="s">
        <v>5871</v>
      </c>
      <c r="FI33" s="13"/>
      <c r="FJ33" s="13"/>
      <c r="FK33" s="13"/>
      <c r="FL33" s="13"/>
      <c r="FM33" s="13"/>
      <c r="FN33" s="13"/>
      <c r="FO33" s="13"/>
      <c r="FP33" s="13"/>
      <c r="FQ33" s="13"/>
      <c r="FS33" s="13"/>
      <c r="FT33" s="13"/>
      <c r="FU33" s="13"/>
      <c r="FV33" s="13"/>
      <c r="FW33" s="13" t="s">
        <v>623</v>
      </c>
      <c r="FX33" s="13"/>
      <c r="FY33" s="13"/>
      <c r="FZ33" s="13"/>
      <c r="GA33" s="13"/>
      <c r="GB33" s="13"/>
      <c r="GC33" s="13"/>
      <c r="GD33" s="13"/>
      <c r="GF33" s="13" t="s">
        <v>11502</v>
      </c>
      <c r="GH33" s="13" t="s">
        <v>11503</v>
      </c>
      <c r="GI33" s="13"/>
      <c r="GJ33" s="13"/>
      <c r="GL33" s="13"/>
      <c r="GN33" s="13"/>
      <c r="GO33" s="13"/>
      <c r="GP33" s="13"/>
      <c r="GQ33" s="13"/>
      <c r="GR33" s="13"/>
      <c r="GS33" s="13"/>
      <c r="GT33" s="13"/>
      <c r="GU33" s="13"/>
      <c r="GV33" s="13"/>
      <c r="GW33" s="13"/>
      <c r="GX33" s="13"/>
      <c r="GZ33" s="13" t="s">
        <v>79</v>
      </c>
      <c r="HB33" s="13" t="s">
        <v>11504</v>
      </c>
      <c r="HC33" s="13"/>
      <c r="HD33" s="13"/>
      <c r="HE33" s="13"/>
      <c r="HF33" s="13"/>
      <c r="HG33" s="13"/>
      <c r="HH33" s="13"/>
      <c r="HJ33" s="13"/>
      <c r="HL33" s="13"/>
      <c r="HM33" s="13"/>
      <c r="HN33" s="13"/>
      <c r="HP33" s="13"/>
      <c r="HR33" s="13"/>
      <c r="HS33" s="13"/>
      <c r="HT33" s="13"/>
      <c r="HU33" s="13"/>
      <c r="HV33" s="13"/>
      <c r="HW33" s="13"/>
      <c r="HX33" s="13"/>
      <c r="HZ33" s="13"/>
      <c r="IB33" s="13"/>
      <c r="IC33" s="13"/>
      <c r="ID33" s="13"/>
      <c r="IE33" s="13"/>
      <c r="IF33" s="13"/>
      <c r="IG33" s="13"/>
      <c r="IH33" s="13"/>
      <c r="IJ33" s="13"/>
      <c r="IL33" s="13"/>
      <c r="IN33" s="13"/>
      <c r="IP33" s="13"/>
      <c r="IR33" s="13"/>
      <c r="IT33" s="13"/>
      <c r="IV33" s="13"/>
      <c r="IX33" s="13"/>
      <c r="IZ33" s="13"/>
      <c r="JB33" s="13" t="s">
        <v>600</v>
      </c>
      <c r="JC33" s="13"/>
      <c r="JD33" s="13" t="s">
        <v>4741</v>
      </c>
      <c r="JE33" s="13" t="s">
        <v>600</v>
      </c>
      <c r="JG33" s="13"/>
      <c r="JI33" s="13"/>
      <c r="JK33" s="13"/>
      <c r="JM33" s="13" t="s">
        <v>66</v>
      </c>
      <c r="JO33" s="13"/>
      <c r="JQ33" s="13"/>
      <c r="JS33" s="13"/>
      <c r="JU33" s="13"/>
      <c r="JW33" s="13"/>
      <c r="JY33" s="13"/>
      <c r="KA33" s="13"/>
      <c r="KC33" s="13"/>
      <c r="KE33" s="13"/>
      <c r="KG33" s="13"/>
      <c r="KI33" s="13"/>
      <c r="KK33" s="13"/>
      <c r="KM33" s="13"/>
      <c r="KO33" s="13"/>
      <c r="KQ33" s="13"/>
      <c r="KS33" s="13"/>
      <c r="KT33" s="13"/>
      <c r="KU33" s="13"/>
      <c r="KV33" s="11" t="s">
        <v>11505</v>
      </c>
      <c r="KW33" s="13" t="s">
        <v>518</v>
      </c>
      <c r="KX33" s="13"/>
      <c r="KY33" s="13"/>
      <c r="KZ33" s="13"/>
      <c r="LA33" s="13"/>
      <c r="LB33" s="13"/>
      <c r="LC33" s="13"/>
      <c r="LE33" s="13"/>
      <c r="LF33" s="13" t="s">
        <v>417</v>
      </c>
      <c r="LG33" s="11" t="s">
        <v>11506</v>
      </c>
      <c r="LH33" s="13" t="s">
        <v>713</v>
      </c>
      <c r="LI33" s="11" t="s">
        <v>11507</v>
      </c>
      <c r="LJ33" s="13" t="s">
        <v>434</v>
      </c>
      <c r="LK33" s="13" t="s">
        <v>79</v>
      </c>
      <c r="LL33" s="13"/>
      <c r="LM33" s="13"/>
      <c r="LN33" s="13"/>
      <c r="LO33" s="13"/>
      <c r="LP33" s="12" t="s">
        <v>11508</v>
      </c>
      <c r="LQ33" s="13" t="s">
        <v>11509</v>
      </c>
      <c r="LR33" s="13"/>
      <c r="LS33" s="13" t="s">
        <v>1471</v>
      </c>
      <c r="LT33" s="13"/>
      <c r="LU33" s="13"/>
      <c r="LV33" s="13"/>
      <c r="LW33" s="13"/>
      <c r="LX33" s="13" t="s">
        <v>434</v>
      </c>
      <c r="LY33" s="13"/>
      <c r="LZ33" s="13"/>
      <c r="MA33" s="13"/>
      <c r="MB33" s="13"/>
      <c r="MC33" s="13"/>
      <c r="MD33" s="13"/>
      <c r="ME33" s="13"/>
      <c r="MG33" s="13"/>
      <c r="MI33" s="13"/>
      <c r="MJ33" s="13"/>
      <c r="MK33" s="13"/>
      <c r="ML33" s="13"/>
      <c r="MO33" s="13" t="s">
        <v>11510</v>
      </c>
      <c r="MQ33" s="13" t="s">
        <v>1210</v>
      </c>
      <c r="MR33" s="13"/>
      <c r="MS33" s="13"/>
      <c r="MT33" s="13"/>
      <c r="MU33" s="13"/>
      <c r="MV33" s="13" t="s">
        <v>11511</v>
      </c>
      <c r="MX33" s="13"/>
      <c r="MY33" s="13" t="s">
        <v>11512</v>
      </c>
      <c r="MZ33" s="13" t="s">
        <v>563</v>
      </c>
      <c r="NA33" s="13" t="s">
        <v>4601</v>
      </c>
      <c r="NB33" s="13"/>
      <c r="NC33" s="13" t="s">
        <v>370</v>
      </c>
      <c r="ND33" s="12" t="s">
        <v>11513</v>
      </c>
      <c r="NE33" s="13" t="s">
        <v>6044</v>
      </c>
      <c r="NF33" s="13"/>
      <c r="NG33" s="13"/>
      <c r="NH33" s="13" t="s">
        <v>598</v>
      </c>
      <c r="NI33" s="13"/>
      <c r="NJ33" s="13"/>
      <c r="NK33" s="13"/>
      <c r="NL33" s="13" t="s">
        <v>11514</v>
      </c>
      <c r="NM33" s="13" t="s">
        <v>11515</v>
      </c>
      <c r="NN33" s="13" t="s">
        <v>371</v>
      </c>
      <c r="NP33" s="13"/>
      <c r="NQ33" s="13"/>
      <c r="NR33" s="13"/>
      <c r="NS33" s="13"/>
      <c r="NT33" s="13"/>
      <c r="NU33" s="13" t="s">
        <v>11012</v>
      </c>
      <c r="NV33" s="13"/>
      <c r="NW33" s="13"/>
      <c r="NX33" s="13"/>
      <c r="NY33" s="13"/>
      <c r="NZ33" s="11" t="s">
        <v>11516</v>
      </c>
      <c r="OA33" s="11" t="s">
        <v>11517</v>
      </c>
      <c r="OB33" s="13" t="s">
        <v>9880</v>
      </c>
    </row>
    <row r="34" customFormat="false" ht="28.35" hidden="false" customHeight="true" outlineLevel="0" collapsed="false">
      <c r="C34" s="27" t="s">
        <v>11518</v>
      </c>
      <c r="E34" s="11" t="s">
        <v>11519</v>
      </c>
      <c r="F34" s="11" t="s">
        <v>11520</v>
      </c>
      <c r="H34" s="11" t="s">
        <v>11521</v>
      </c>
      <c r="J34" s="11" t="s">
        <v>11522</v>
      </c>
      <c r="L34" s="11" t="s">
        <v>11523</v>
      </c>
      <c r="N34" s="11" t="s">
        <v>11524</v>
      </c>
      <c r="Z34" s="13" t="s">
        <v>11525</v>
      </c>
      <c r="AB34" s="13"/>
      <c r="AD34" s="11" t="s">
        <v>11526</v>
      </c>
      <c r="AF34" s="13"/>
      <c r="AG34" s="13"/>
      <c r="AH34" s="13"/>
      <c r="AI34" s="13"/>
      <c r="AJ34" s="13"/>
      <c r="AK34" s="13"/>
      <c r="AN34" s="13"/>
      <c r="AO34" s="13"/>
      <c r="AP34" s="13"/>
      <c r="AQ34" s="13"/>
      <c r="AR34" s="13"/>
      <c r="AS34" s="13" t="s">
        <v>360</v>
      </c>
      <c r="AT34" s="13" t="s">
        <v>360</v>
      </c>
      <c r="AU34" s="13"/>
      <c r="AV34" s="13"/>
      <c r="AW34" s="13" t="s">
        <v>11527</v>
      </c>
      <c r="AX34" s="12" t="s">
        <v>10090</v>
      </c>
      <c r="AY34" s="13" t="s">
        <v>360</v>
      </c>
      <c r="AZ34" s="13"/>
      <c r="BB34" s="13"/>
      <c r="BD34" s="13"/>
      <c r="BF34" s="13" t="s">
        <v>472</v>
      </c>
      <c r="BH34" s="13"/>
      <c r="BJ34" s="13"/>
      <c r="BL34" s="13" t="s">
        <v>2789</v>
      </c>
      <c r="BN34" s="13"/>
      <c r="BO34" s="13"/>
      <c r="BQ34" s="13" t="s">
        <v>11528</v>
      </c>
      <c r="BS34" s="13" t="s">
        <v>742</v>
      </c>
      <c r="BU34" s="13"/>
      <c r="BW34" s="13"/>
      <c r="BY34" s="11" t="s">
        <v>11529</v>
      </c>
      <c r="CA34" s="13" t="s">
        <v>11530</v>
      </c>
      <c r="CC34" s="13" t="s">
        <v>8685</v>
      </c>
      <c r="CE34" s="13" t="s">
        <v>11531</v>
      </c>
      <c r="CG34" s="13" t="s">
        <v>62</v>
      </c>
      <c r="CI34" s="13"/>
      <c r="CK34" s="13"/>
      <c r="CL34" s="13"/>
      <c r="CM34" s="13"/>
      <c r="CN34" s="13"/>
      <c r="CO34" s="13"/>
      <c r="CP34" s="11" t="s">
        <v>11532</v>
      </c>
      <c r="CQ34" s="13"/>
      <c r="CS34" s="13"/>
      <c r="CU34" s="13"/>
      <c r="CY34" s="13"/>
      <c r="DA34" s="13"/>
      <c r="DC34" s="13"/>
      <c r="DE34" s="13"/>
      <c r="DG34" s="13"/>
      <c r="DI34" s="13"/>
      <c r="DK34" s="13"/>
      <c r="DN34" s="13"/>
      <c r="DO34" s="13"/>
      <c r="DP34" s="13"/>
      <c r="DQ34" s="13"/>
      <c r="DR34" s="13"/>
      <c r="DS34" s="13"/>
      <c r="DT34" s="13"/>
      <c r="DV34" s="13"/>
      <c r="DX34" s="13"/>
      <c r="DZ34" s="13"/>
      <c r="EB34" s="13"/>
      <c r="EC34" s="13"/>
      <c r="ED34" s="13"/>
      <c r="EE34" s="13"/>
      <c r="EF34" s="13"/>
      <c r="EG34" s="13"/>
      <c r="EH34" s="13" t="s">
        <v>10628</v>
      </c>
      <c r="EI34" s="13"/>
      <c r="EJ34" s="13"/>
      <c r="EK34" s="13"/>
      <c r="EL34" s="13"/>
      <c r="EN34" s="13"/>
      <c r="EP34" s="13"/>
      <c r="ER34" s="13"/>
      <c r="ES34" s="13"/>
      <c r="ET34" s="13"/>
      <c r="EV34" s="13"/>
      <c r="EX34" s="13"/>
      <c r="EY34" s="13"/>
      <c r="EZ34" s="13"/>
      <c r="FA34" s="13"/>
      <c r="FB34" s="13"/>
      <c r="FC34" s="13"/>
      <c r="FD34" s="13"/>
      <c r="FF34" s="13" t="s">
        <v>11533</v>
      </c>
      <c r="FH34" s="13"/>
      <c r="FI34" s="13"/>
      <c r="FJ34" s="13"/>
      <c r="FK34" s="13"/>
      <c r="FL34" s="13"/>
      <c r="FM34" s="13"/>
      <c r="FN34" s="13"/>
      <c r="FO34" s="13"/>
      <c r="FP34" s="13"/>
      <c r="FQ34" s="13"/>
      <c r="FS34" s="13"/>
      <c r="FT34" s="13"/>
      <c r="FU34" s="13"/>
      <c r="FV34" s="13"/>
      <c r="FW34" s="13" t="s">
        <v>623</v>
      </c>
      <c r="FX34" s="13"/>
      <c r="FY34" s="13"/>
      <c r="FZ34" s="13"/>
      <c r="GA34" s="13"/>
      <c r="GB34" s="13"/>
      <c r="GC34" s="13"/>
      <c r="GD34" s="13"/>
      <c r="GF34" s="13"/>
      <c r="GH34" s="13"/>
      <c r="GI34" s="13"/>
      <c r="GJ34" s="13"/>
      <c r="GL34" s="13"/>
      <c r="GN34" s="13"/>
      <c r="GO34" s="13"/>
      <c r="GP34" s="13"/>
      <c r="GQ34" s="13"/>
      <c r="GR34" s="13"/>
      <c r="GS34" s="13"/>
      <c r="GT34" s="13"/>
      <c r="GU34" s="13"/>
      <c r="GV34" s="13"/>
      <c r="GW34" s="13"/>
      <c r="GX34" s="13"/>
      <c r="GZ34" s="13" t="s">
        <v>79</v>
      </c>
      <c r="HB34" s="13"/>
      <c r="HC34" s="13"/>
      <c r="HD34" s="13"/>
      <c r="HE34" s="13"/>
      <c r="HF34" s="13"/>
      <c r="HG34" s="13"/>
      <c r="HH34" s="13"/>
      <c r="HJ34" s="13"/>
      <c r="HL34" s="13"/>
      <c r="HM34" s="13"/>
      <c r="HN34" s="13"/>
      <c r="HP34" s="13"/>
      <c r="HR34" s="13"/>
      <c r="HS34" s="13"/>
      <c r="HT34" s="13"/>
      <c r="HU34" s="13"/>
      <c r="HV34" s="13"/>
      <c r="HW34" s="13"/>
      <c r="HX34" s="13"/>
      <c r="HZ34" s="13"/>
      <c r="IB34" s="13"/>
      <c r="IC34" s="13"/>
      <c r="ID34" s="13"/>
      <c r="IE34" s="13"/>
      <c r="IF34" s="13"/>
      <c r="IG34" s="13"/>
      <c r="IH34" s="13"/>
      <c r="IJ34" s="13"/>
      <c r="IL34" s="13"/>
      <c r="IN34" s="13"/>
      <c r="IP34" s="13"/>
      <c r="IR34" s="13"/>
      <c r="IT34" s="13"/>
      <c r="IV34" s="13"/>
      <c r="IX34" s="13"/>
      <c r="IZ34" s="13"/>
      <c r="JB34" s="13"/>
      <c r="JC34" s="13"/>
      <c r="JD34" s="13"/>
      <c r="JE34" s="13"/>
      <c r="JG34" s="13" t="s">
        <v>94</v>
      </c>
      <c r="JI34" s="13"/>
      <c r="JK34" s="13"/>
      <c r="JM34" s="13"/>
      <c r="JO34" s="13" t="s">
        <v>600</v>
      </c>
      <c r="JQ34" s="13"/>
      <c r="JS34" s="13"/>
      <c r="JU34" s="13"/>
      <c r="JW34" s="13"/>
      <c r="JY34" s="13"/>
      <c r="KA34" s="13"/>
      <c r="KC34" s="13" t="s">
        <v>11534</v>
      </c>
      <c r="KE34" s="13" t="s">
        <v>11101</v>
      </c>
      <c r="KG34" s="13"/>
      <c r="KI34" s="13"/>
      <c r="KK34" s="13"/>
      <c r="KM34" s="13"/>
      <c r="KO34" s="13"/>
      <c r="KQ34" s="13"/>
      <c r="KS34" s="13"/>
      <c r="KT34" s="13"/>
      <c r="KU34" s="13" t="s">
        <v>801</v>
      </c>
      <c r="KV34" s="11" t="s">
        <v>11535</v>
      </c>
      <c r="KW34" s="13"/>
      <c r="KX34" s="13"/>
      <c r="KY34" s="13"/>
      <c r="KZ34" s="13"/>
      <c r="LA34" s="13"/>
      <c r="LB34" s="13"/>
      <c r="LC34" s="13"/>
      <c r="LE34" s="13"/>
      <c r="LF34" s="13" t="s">
        <v>548</v>
      </c>
      <c r="LG34" s="13" t="s">
        <v>11536</v>
      </c>
      <c r="LH34" s="13"/>
      <c r="LI34" s="13" t="s">
        <v>11537</v>
      </c>
      <c r="LJ34" s="13" t="s">
        <v>6044</v>
      </c>
      <c r="LK34" s="13" t="s">
        <v>79</v>
      </c>
      <c r="LL34" s="13"/>
      <c r="LM34" s="13"/>
      <c r="LN34" s="13"/>
      <c r="LO34" s="13"/>
      <c r="LP34" s="13" t="s">
        <v>709</v>
      </c>
      <c r="LQ34" s="13"/>
      <c r="LR34" s="13" t="s">
        <v>709</v>
      </c>
      <c r="LS34" s="13"/>
      <c r="LT34" s="13"/>
      <c r="LU34" s="13"/>
      <c r="LV34" s="13"/>
      <c r="LW34" s="13"/>
      <c r="LX34" s="13" t="s">
        <v>434</v>
      </c>
      <c r="LY34" s="13"/>
      <c r="LZ34" s="13"/>
      <c r="MA34" s="13"/>
      <c r="MB34" s="13"/>
      <c r="MC34" s="13"/>
      <c r="MD34" s="13"/>
      <c r="ME34" s="13"/>
      <c r="MG34" s="13"/>
      <c r="MI34" s="13"/>
      <c r="MJ34" s="13"/>
      <c r="MK34" s="13"/>
      <c r="ML34" s="13"/>
      <c r="MO34" s="13"/>
      <c r="MQ34" s="13" t="s">
        <v>516</v>
      </c>
      <c r="MR34" s="13"/>
      <c r="MS34" s="13"/>
      <c r="MT34" s="13"/>
      <c r="MU34" s="13" t="s">
        <v>1247</v>
      </c>
      <c r="MV34" s="13" t="s">
        <v>360</v>
      </c>
      <c r="MX34" s="13"/>
      <c r="MY34" s="13"/>
      <c r="MZ34" s="13"/>
      <c r="NA34" s="13"/>
      <c r="NB34" s="13"/>
      <c r="NC34" s="13"/>
      <c r="ND34" s="13" t="s">
        <v>106</v>
      </c>
      <c r="NE34" s="13"/>
      <c r="NF34" s="13"/>
      <c r="NG34" s="13"/>
      <c r="NH34" s="13"/>
      <c r="NI34" s="13"/>
      <c r="NJ34" s="13"/>
      <c r="NK34" s="13"/>
      <c r="NL34" s="13" t="s">
        <v>10211</v>
      </c>
      <c r="NM34" s="13" t="s">
        <v>11538</v>
      </c>
      <c r="NN34" s="13" t="s">
        <v>371</v>
      </c>
      <c r="NP34" s="13"/>
      <c r="NQ34" s="13"/>
      <c r="NR34" s="13"/>
      <c r="NS34" s="13"/>
      <c r="NT34" s="13"/>
      <c r="NU34" s="11" t="s">
        <v>10490</v>
      </c>
      <c r="NV34" s="13"/>
      <c r="NW34" s="13"/>
      <c r="NX34" s="13"/>
      <c r="NY34" s="13"/>
      <c r="NZ34" s="11" t="s">
        <v>11539</v>
      </c>
      <c r="OA34" s="11" t="s">
        <v>11540</v>
      </c>
      <c r="OB34" s="11" t="s">
        <v>11541</v>
      </c>
    </row>
    <row r="35" customFormat="false" ht="28.35" hidden="false" customHeight="true" outlineLevel="0" collapsed="false">
      <c r="C35" s="27" t="s">
        <v>11542</v>
      </c>
      <c r="E35" s="11" t="s">
        <v>11543</v>
      </c>
      <c r="F35" s="13" t="s">
        <v>11544</v>
      </c>
      <c r="H35" s="13" t="s">
        <v>11545</v>
      </c>
      <c r="J35" s="13" t="s">
        <v>11546</v>
      </c>
      <c r="L35" s="13" t="s">
        <v>11547</v>
      </c>
      <c r="N35" s="13" t="s">
        <v>11548</v>
      </c>
      <c r="Z35" s="13" t="s">
        <v>11549</v>
      </c>
      <c r="AB35" s="13"/>
      <c r="AD35" s="11" t="s">
        <v>11550</v>
      </c>
      <c r="AF35" s="13"/>
      <c r="AG35" s="13"/>
      <c r="AH35" s="13"/>
      <c r="AI35" s="13"/>
      <c r="AJ35" s="13"/>
      <c r="AK35" s="13"/>
      <c r="AN35" s="13"/>
      <c r="AO35" s="13"/>
      <c r="AP35" s="13"/>
      <c r="AQ35" s="13"/>
      <c r="AR35" s="13"/>
      <c r="AS35" s="11" t="s">
        <v>10302</v>
      </c>
      <c r="AT35" s="13" t="s">
        <v>11551</v>
      </c>
      <c r="AU35" s="13" t="s">
        <v>11552</v>
      </c>
      <c r="AV35" s="13"/>
      <c r="AW35" s="13" t="s">
        <v>360</v>
      </c>
      <c r="AX35" s="13" t="s">
        <v>1039</v>
      </c>
      <c r="AY35" s="13" t="s">
        <v>360</v>
      </c>
      <c r="AZ35" s="13"/>
      <c r="BB35" s="13"/>
      <c r="BD35" s="13" t="s">
        <v>1008</v>
      </c>
      <c r="BF35" s="13"/>
      <c r="BH35" s="13"/>
      <c r="BJ35" s="13" t="s">
        <v>79</v>
      </c>
      <c r="BL35" s="13"/>
      <c r="BN35" s="13"/>
      <c r="BO35" s="13"/>
      <c r="BQ35" s="13"/>
      <c r="BS35" s="13"/>
      <c r="BU35" s="13"/>
      <c r="BW35" s="13"/>
      <c r="BY35" s="13"/>
      <c r="CA35" s="13"/>
      <c r="CC35" s="13"/>
      <c r="CE35" s="13"/>
      <c r="CG35" s="13"/>
      <c r="CI35" s="13"/>
      <c r="CK35" s="13"/>
      <c r="CL35" s="13"/>
      <c r="CM35" s="13"/>
      <c r="CN35" s="13"/>
      <c r="CO35" s="13"/>
      <c r="CP35" s="13"/>
      <c r="CQ35" s="13" t="s">
        <v>458</v>
      </c>
      <c r="CS35" s="13"/>
      <c r="CU35" s="13"/>
      <c r="CY35" s="13"/>
      <c r="DA35" s="13"/>
      <c r="DC35" s="13" t="s">
        <v>743</v>
      </c>
      <c r="DE35" s="11" t="s">
        <v>11553</v>
      </c>
      <c r="DG35" s="13"/>
      <c r="DI35" s="13"/>
      <c r="DK35" s="13" t="s">
        <v>743</v>
      </c>
      <c r="DN35" s="13" t="s">
        <v>11554</v>
      </c>
      <c r="DO35" s="13" t="s">
        <v>11555</v>
      </c>
      <c r="DP35" s="13" t="s">
        <v>11556</v>
      </c>
      <c r="DQ35" s="13"/>
      <c r="DR35" s="13"/>
      <c r="DS35" s="13"/>
      <c r="DT35" s="13"/>
      <c r="DV35" s="13"/>
      <c r="DX35" s="13"/>
      <c r="DZ35" s="13"/>
      <c r="EB35" s="13"/>
      <c r="EC35" s="13"/>
      <c r="ED35" s="13"/>
      <c r="EE35" s="13"/>
      <c r="EF35" s="13"/>
      <c r="EG35" s="11" t="s">
        <v>11557</v>
      </c>
      <c r="EH35" s="13" t="s">
        <v>10664</v>
      </c>
      <c r="EI35" s="13" t="s">
        <v>11558</v>
      </c>
      <c r="EJ35" s="13"/>
      <c r="EK35" s="13"/>
      <c r="EL35" s="13"/>
      <c r="EN35" s="13"/>
      <c r="EP35" s="13" t="s">
        <v>11559</v>
      </c>
      <c r="ER35" s="13" t="s">
        <v>807</v>
      </c>
      <c r="ES35" s="13"/>
      <c r="ET35" s="13" t="s">
        <v>11560</v>
      </c>
      <c r="EV35" s="13" t="s">
        <v>11561</v>
      </c>
      <c r="EX35" s="13" t="s">
        <v>11562</v>
      </c>
      <c r="EY35" s="13"/>
      <c r="EZ35" s="13"/>
      <c r="FA35" s="13" t="s">
        <v>11563</v>
      </c>
      <c r="FB35" s="13"/>
      <c r="FC35" s="13" t="s">
        <v>518</v>
      </c>
      <c r="FD35" s="13"/>
      <c r="FF35" s="13"/>
      <c r="FH35" s="13" t="s">
        <v>1223</v>
      </c>
      <c r="FI35" s="13"/>
      <c r="FJ35" s="13" t="s">
        <v>11564</v>
      </c>
      <c r="FK35" s="13" t="s">
        <v>11565</v>
      </c>
      <c r="FL35" s="13" t="s">
        <v>11566</v>
      </c>
      <c r="FM35" s="13"/>
      <c r="FN35" s="13"/>
      <c r="FO35" s="13" t="s">
        <v>11567</v>
      </c>
      <c r="FP35" s="13"/>
      <c r="FQ35" s="13" t="s">
        <v>11568</v>
      </c>
      <c r="FS35" s="13"/>
      <c r="FT35" s="13"/>
      <c r="FU35" s="13" t="s">
        <v>472</v>
      </c>
      <c r="FV35" s="13" t="s">
        <v>472</v>
      </c>
      <c r="FW35" s="13" t="s">
        <v>11569</v>
      </c>
      <c r="FX35" s="13" t="s">
        <v>11570</v>
      </c>
      <c r="FY35" s="13"/>
      <c r="FZ35" s="13"/>
      <c r="GA35" s="13"/>
      <c r="GB35" s="13" t="s">
        <v>11571</v>
      </c>
      <c r="GC35" s="13"/>
      <c r="GD35" s="13"/>
      <c r="GF35" s="13" t="s">
        <v>11572</v>
      </c>
      <c r="GH35" s="13"/>
      <c r="GI35" s="13" t="s">
        <v>11573</v>
      </c>
      <c r="GJ35" s="13"/>
      <c r="GL35" s="13" t="s">
        <v>11574</v>
      </c>
      <c r="GN35" s="13" t="s">
        <v>11575</v>
      </c>
      <c r="GO35" s="13"/>
      <c r="GP35" s="13" t="n">
        <f aca="false">11033</f>
        <v>11033</v>
      </c>
      <c r="GQ35" s="13"/>
      <c r="GR35" s="13"/>
      <c r="GS35" s="13"/>
      <c r="GT35" s="13"/>
      <c r="GU35" s="13" t="s">
        <v>2875</v>
      </c>
      <c r="GV35" s="13"/>
      <c r="GW35" s="13" t="s">
        <v>4483</v>
      </c>
      <c r="GX35" s="13"/>
      <c r="GZ35" s="11" t="s">
        <v>11576</v>
      </c>
      <c r="HB35" s="13" t="s">
        <v>11577</v>
      </c>
      <c r="HC35" s="13"/>
      <c r="HD35" s="13" t="s">
        <v>11578</v>
      </c>
      <c r="HE35" s="13"/>
      <c r="HF35" s="13" t="s">
        <v>11579</v>
      </c>
      <c r="HG35" s="13" t="s">
        <v>11580</v>
      </c>
      <c r="HH35" s="13"/>
      <c r="HJ35" s="13" t="s">
        <v>11581</v>
      </c>
      <c r="HL35" s="13"/>
      <c r="HM35" s="13"/>
      <c r="HN35" s="13"/>
      <c r="HP35" s="13" t="s">
        <v>11582</v>
      </c>
      <c r="HR35" s="13" t="s">
        <v>11583</v>
      </c>
      <c r="HS35" s="13" t="s">
        <v>11584</v>
      </c>
      <c r="HT35" s="13"/>
      <c r="HU35" s="13"/>
      <c r="HV35" s="13" t="s">
        <v>9959</v>
      </c>
      <c r="HW35" s="13"/>
      <c r="HX35" s="13"/>
      <c r="HZ35" s="13" t="s">
        <v>6001</v>
      </c>
      <c r="IB35" s="13" t="s">
        <v>11585</v>
      </c>
      <c r="IC35" s="13"/>
      <c r="ID35" s="13" t="s">
        <v>6613</v>
      </c>
      <c r="IE35" s="13"/>
      <c r="IF35" s="13" t="s">
        <v>11586</v>
      </c>
      <c r="IG35" s="13"/>
      <c r="IH35" s="13"/>
      <c r="IJ35" s="13" t="s">
        <v>10523</v>
      </c>
      <c r="IL35" s="13" t="s">
        <v>458</v>
      </c>
      <c r="IN35" s="13"/>
      <c r="IP35" s="13" t="s">
        <v>11587</v>
      </c>
      <c r="IR35" s="13" t="s">
        <v>11588</v>
      </c>
      <c r="IT35" s="13"/>
      <c r="IV35" s="13" t="s">
        <v>11589</v>
      </c>
      <c r="IX35" s="13"/>
      <c r="IZ35" s="13" t="s">
        <v>11590</v>
      </c>
      <c r="JB35" s="13"/>
      <c r="JC35" s="13"/>
      <c r="JD35" s="13"/>
      <c r="JE35" s="13" t="s">
        <v>11591</v>
      </c>
      <c r="JG35" s="13" t="s">
        <v>11592</v>
      </c>
      <c r="JI35" s="13"/>
      <c r="JK35" s="13" t="s">
        <v>516</v>
      </c>
      <c r="JM35" s="13" t="s">
        <v>10264</v>
      </c>
      <c r="JO35" s="13" t="s">
        <v>1650</v>
      </c>
      <c r="JQ35" s="13"/>
      <c r="JS35" s="13" t="s">
        <v>11593</v>
      </c>
      <c r="JU35" s="13"/>
      <c r="JW35" s="13" t="s">
        <v>11594</v>
      </c>
      <c r="JY35" s="13" t="s">
        <v>11595</v>
      </c>
      <c r="KA35" s="13"/>
      <c r="KC35" s="13"/>
      <c r="KE35" s="13" t="s">
        <v>11596</v>
      </c>
      <c r="KG35" s="13"/>
      <c r="KI35" s="13" t="s">
        <v>11597</v>
      </c>
      <c r="KK35" s="13"/>
      <c r="KM35" s="13" t="s">
        <v>11598</v>
      </c>
      <c r="KO35" s="13"/>
      <c r="KQ35" s="13" t="s">
        <v>6360</v>
      </c>
      <c r="KS35" s="13"/>
      <c r="KT35" s="13" t="s">
        <v>11599</v>
      </c>
      <c r="KU35" s="13" t="s">
        <v>4459</v>
      </c>
      <c r="KV35" s="11" t="s">
        <v>11600</v>
      </c>
      <c r="KW35" s="13" t="s">
        <v>11601</v>
      </c>
      <c r="KX35" s="13"/>
      <c r="KY35" s="13"/>
      <c r="KZ35" s="11" t="s">
        <v>11602</v>
      </c>
      <c r="LA35" s="13" t="s">
        <v>11603</v>
      </c>
      <c r="LB35" s="13"/>
      <c r="LC35" s="13"/>
      <c r="LE35" s="13" t="s">
        <v>11604</v>
      </c>
      <c r="LF35" s="13" t="s">
        <v>1315</v>
      </c>
      <c r="LG35" s="13" t="s">
        <v>11605</v>
      </c>
      <c r="LH35" s="13"/>
      <c r="LI35" s="13" t="s">
        <v>11606</v>
      </c>
      <c r="LJ35" s="13" t="s">
        <v>566</v>
      </c>
      <c r="LK35" s="11" t="s">
        <v>11607</v>
      </c>
      <c r="LL35" s="13" t="s">
        <v>11608</v>
      </c>
      <c r="LM35" s="13"/>
      <c r="LN35" s="13" t="s">
        <v>2723</v>
      </c>
      <c r="LO35" s="13"/>
      <c r="LP35" s="13" t="s">
        <v>709</v>
      </c>
      <c r="LQ35" s="13" t="s">
        <v>11609</v>
      </c>
      <c r="LR35" s="13"/>
      <c r="LS35" s="13"/>
      <c r="LT35" s="13" t="s">
        <v>4483</v>
      </c>
      <c r="LU35" s="13"/>
      <c r="LV35" s="13"/>
      <c r="LW35" s="13"/>
      <c r="LX35" s="11" t="s">
        <v>11610</v>
      </c>
      <c r="LY35" s="13" t="s">
        <v>11611</v>
      </c>
      <c r="LZ35" s="13" t="s">
        <v>518</v>
      </c>
      <c r="MA35" s="13" t="s">
        <v>4497</v>
      </c>
      <c r="MB35" s="13"/>
      <c r="MC35" s="13" t="s">
        <v>4548</v>
      </c>
      <c r="MD35" s="13"/>
      <c r="ME35" s="13" t="s">
        <v>1670</v>
      </c>
      <c r="MG35" s="13" t="s">
        <v>11612</v>
      </c>
      <c r="MI35" s="13"/>
      <c r="MJ35" s="13" t="s">
        <v>2958</v>
      </c>
      <c r="MK35" s="13"/>
      <c r="ML35" s="13"/>
      <c r="MO35" s="13"/>
      <c r="MQ35" s="13" t="s">
        <v>11613</v>
      </c>
      <c r="MR35" s="13"/>
      <c r="MS35" s="13"/>
      <c r="MT35" s="13"/>
      <c r="MU35" s="13"/>
      <c r="MV35" s="13" t="s">
        <v>360</v>
      </c>
      <c r="MX35" s="13"/>
      <c r="MY35" s="13"/>
      <c r="MZ35" s="13"/>
      <c r="NA35" s="13"/>
      <c r="NB35" s="13"/>
      <c r="NC35" s="13"/>
      <c r="ND35" s="12" t="s">
        <v>11614</v>
      </c>
      <c r="NE35" s="13"/>
      <c r="NF35" s="13"/>
      <c r="NG35" s="13"/>
      <c r="NH35" s="13"/>
      <c r="NI35" s="13"/>
      <c r="NJ35" s="13"/>
      <c r="NK35" s="13"/>
      <c r="NL35" s="13" t="s">
        <v>10211</v>
      </c>
      <c r="NM35" s="13" t="s">
        <v>10212</v>
      </c>
      <c r="NN35" s="13" t="s">
        <v>11615</v>
      </c>
      <c r="NP35" s="13" t="s">
        <v>11616</v>
      </c>
      <c r="NQ35" s="13" t="s">
        <v>11617</v>
      </c>
      <c r="NR35" s="13" t="s">
        <v>11618</v>
      </c>
      <c r="NS35" s="13" t="s">
        <v>590</v>
      </c>
      <c r="NT35" s="13"/>
      <c r="NU35" s="11" t="s">
        <v>11619</v>
      </c>
      <c r="NV35" s="13"/>
      <c r="NW35" s="13"/>
      <c r="NX35" s="13"/>
      <c r="NY35" s="13" t="s">
        <v>713</v>
      </c>
      <c r="NZ35" s="13"/>
      <c r="OA35" s="11" t="s">
        <v>11620</v>
      </c>
      <c r="OB35" s="11" t="s">
        <v>11621</v>
      </c>
    </row>
    <row r="36" customFormat="false" ht="28.35" hidden="false" customHeight="true" outlineLevel="0" collapsed="false">
      <c r="C36" s="27" t="s">
        <v>11622</v>
      </c>
      <c r="E36" s="11" t="s">
        <v>11623</v>
      </c>
      <c r="F36" s="13" t="s">
        <v>11624</v>
      </c>
      <c r="H36" s="13" t="s">
        <v>11625</v>
      </c>
      <c r="J36" s="13" t="e">
        <f aca="false">salame</f>
        <v>#NAME?</v>
      </c>
      <c r="L36" s="13" t="s">
        <v>11626</v>
      </c>
      <c r="N36" s="13" t="s">
        <v>712</v>
      </c>
      <c r="Z36" s="13" t="s">
        <v>11549</v>
      </c>
      <c r="AB36" s="13"/>
      <c r="AD36" s="11" t="s">
        <v>10011</v>
      </c>
      <c r="AF36" s="13" t="s">
        <v>11627</v>
      </c>
      <c r="AG36" s="11" t="s">
        <v>11628</v>
      </c>
      <c r="AH36" s="13" t="s">
        <v>11629</v>
      </c>
      <c r="AI36" s="13" t="s">
        <v>11630</v>
      </c>
      <c r="AJ36" s="13" t="s">
        <v>5107</v>
      </c>
      <c r="AK36" s="13" t="s">
        <v>11631</v>
      </c>
      <c r="AN36" s="13"/>
      <c r="AO36" s="13"/>
      <c r="AP36" s="13"/>
      <c r="AQ36" s="13"/>
      <c r="AR36" s="13"/>
      <c r="AS36" s="12" t="s">
        <v>11632</v>
      </c>
      <c r="AT36" s="13" t="s">
        <v>360</v>
      </c>
      <c r="AU36" s="13" t="s">
        <v>11633</v>
      </c>
      <c r="AV36" s="13"/>
      <c r="AW36" s="13" t="s">
        <v>11634</v>
      </c>
      <c r="AX36" s="12" t="s">
        <v>10622</v>
      </c>
      <c r="AY36" s="11" t="s">
        <v>11635</v>
      </c>
      <c r="AZ36" s="13"/>
      <c r="BB36" s="13"/>
      <c r="BD36" s="13"/>
      <c r="BF36" s="13"/>
      <c r="BH36" s="13"/>
      <c r="BJ36" s="13" t="s">
        <v>550</v>
      </c>
      <c r="BL36" s="13"/>
      <c r="BN36" s="13"/>
      <c r="BO36" s="13" t="s">
        <v>516</v>
      </c>
      <c r="BQ36" s="13"/>
      <c r="BS36" s="13"/>
      <c r="BU36" s="11" t="s">
        <v>11636</v>
      </c>
      <c r="BW36" s="13"/>
      <c r="BY36" s="13" t="s">
        <v>10996</v>
      </c>
      <c r="CA36" s="13" t="s">
        <v>11637</v>
      </c>
      <c r="CC36" s="11" t="s">
        <v>11638</v>
      </c>
      <c r="CE36" s="13"/>
      <c r="CG36" s="13"/>
      <c r="CI36" s="13" t="s">
        <v>3957</v>
      </c>
      <c r="CK36" s="13" t="s">
        <v>11639</v>
      </c>
      <c r="CL36" s="13" t="s">
        <v>11640</v>
      </c>
      <c r="CM36" s="11" t="s">
        <v>11641</v>
      </c>
      <c r="CN36" s="13" t="s">
        <v>11642</v>
      </c>
      <c r="CO36" s="13" t="s">
        <v>11643</v>
      </c>
      <c r="CP36" s="13" t="s">
        <v>11644</v>
      </c>
      <c r="CQ36" s="13"/>
      <c r="CS36" s="13"/>
      <c r="CU36" s="13"/>
      <c r="CY36" s="13"/>
      <c r="DA36" s="13"/>
      <c r="DC36" s="13"/>
      <c r="DE36" s="13"/>
      <c r="DG36" s="13"/>
      <c r="DI36" s="13"/>
      <c r="DK36" s="13"/>
      <c r="DN36" s="13"/>
      <c r="DO36" s="13"/>
      <c r="DP36" s="13"/>
      <c r="DQ36" s="13"/>
      <c r="DR36" s="13"/>
      <c r="DS36" s="13"/>
      <c r="DT36" s="13" t="s">
        <v>458</v>
      </c>
      <c r="DV36" s="13"/>
      <c r="DX36" s="13"/>
      <c r="DZ36" s="13" t="s">
        <v>11347</v>
      </c>
      <c r="EB36" s="11" t="s">
        <v>11645</v>
      </c>
      <c r="EC36" s="13" t="s">
        <v>516</v>
      </c>
      <c r="ED36" s="13"/>
      <c r="EE36" s="13"/>
      <c r="EF36" s="13"/>
      <c r="EG36" s="11" t="s">
        <v>11646</v>
      </c>
      <c r="EH36" s="13" t="s">
        <v>11647</v>
      </c>
      <c r="EI36" s="13" t="s">
        <v>11648</v>
      </c>
      <c r="EJ36" s="13"/>
      <c r="EK36" s="13"/>
      <c r="EL36" s="13" t="s">
        <v>11649</v>
      </c>
      <c r="EN36" s="13" t="s">
        <v>11650</v>
      </c>
      <c r="EP36" s="13" t="s">
        <v>11651</v>
      </c>
      <c r="ER36" s="13"/>
      <c r="ES36" s="13" t="s">
        <v>1994</v>
      </c>
      <c r="ET36" s="13"/>
      <c r="EV36" s="13" t="s">
        <v>11652</v>
      </c>
      <c r="EX36" s="13" t="s">
        <v>5473</v>
      </c>
      <c r="EY36" s="13"/>
      <c r="EZ36" s="13"/>
      <c r="FA36" s="13" t="s">
        <v>11653</v>
      </c>
      <c r="FB36" s="13" t="s">
        <v>11654</v>
      </c>
      <c r="FC36" s="13"/>
      <c r="FD36" s="13" t="s">
        <v>11655</v>
      </c>
      <c r="FF36" s="13" t="s">
        <v>11656</v>
      </c>
      <c r="FH36" s="13" t="s">
        <v>11657</v>
      </c>
      <c r="FI36" s="13"/>
      <c r="FJ36" s="13"/>
      <c r="FK36" s="13" t="s">
        <v>712</v>
      </c>
      <c r="FL36" s="13"/>
      <c r="FM36" s="13" t="s">
        <v>9611</v>
      </c>
      <c r="FN36" s="13"/>
      <c r="FO36" s="13" t="s">
        <v>11658</v>
      </c>
      <c r="FP36" s="13" t="s">
        <v>4651</v>
      </c>
      <c r="FQ36" s="13"/>
      <c r="FS36" s="13"/>
      <c r="FT36" s="13"/>
      <c r="FU36" s="13"/>
      <c r="FV36" s="13"/>
      <c r="FW36" s="11" t="s">
        <v>11659</v>
      </c>
      <c r="FX36" s="13" t="s">
        <v>11660</v>
      </c>
      <c r="FY36" s="13"/>
      <c r="FZ36" s="13" t="s">
        <v>11661</v>
      </c>
      <c r="GA36" s="13"/>
      <c r="GB36" s="13" t="s">
        <v>11662</v>
      </c>
      <c r="GC36" s="13" t="n">
        <f aca="false">6041</f>
        <v>6041</v>
      </c>
      <c r="GD36" s="13"/>
      <c r="GF36" s="13" t="s">
        <v>1771</v>
      </c>
      <c r="GH36" s="13"/>
      <c r="GI36" s="13"/>
      <c r="GJ36" s="13"/>
      <c r="GL36" s="13" t="s">
        <v>8122</v>
      </c>
      <c r="GN36" s="13" t="s">
        <v>11663</v>
      </c>
      <c r="GO36" s="13"/>
      <c r="GP36" s="13"/>
      <c r="GQ36" s="13" t="s">
        <v>11664</v>
      </c>
      <c r="GR36" s="13"/>
      <c r="GS36" s="13" t="s">
        <v>11665</v>
      </c>
      <c r="GT36" s="13"/>
      <c r="GU36" s="13"/>
      <c r="GV36" s="13" t="n">
        <f aca="false">8</f>
        <v>8</v>
      </c>
      <c r="GW36" s="13"/>
      <c r="GX36" s="13"/>
      <c r="GZ36" s="13" t="s">
        <v>11666</v>
      </c>
      <c r="HB36" s="13" t="s">
        <v>1142</v>
      </c>
      <c r="HC36" s="13"/>
      <c r="HD36" s="13"/>
      <c r="HE36" s="13" t="s">
        <v>11667</v>
      </c>
      <c r="HF36" s="13" t="s">
        <v>11668</v>
      </c>
      <c r="HG36" s="13" t="s">
        <v>11669</v>
      </c>
      <c r="HH36" s="13"/>
      <c r="HJ36" s="13" t="s">
        <v>11670</v>
      </c>
      <c r="HL36" s="13"/>
      <c r="HM36" s="13" t="s">
        <v>575</v>
      </c>
      <c r="HN36" s="13"/>
      <c r="HP36" s="13" t="s">
        <v>11671</v>
      </c>
      <c r="HR36" s="13"/>
      <c r="HS36" s="13"/>
      <c r="HT36" s="13"/>
      <c r="HU36" s="13"/>
      <c r="HV36" s="13" t="s">
        <v>11672</v>
      </c>
      <c r="HW36" s="13"/>
      <c r="HX36" s="13" t="s">
        <v>11673</v>
      </c>
      <c r="HZ36" s="13" t="s">
        <v>11674</v>
      </c>
      <c r="IB36" s="13" t="s">
        <v>11675</v>
      </c>
      <c r="IC36" s="13"/>
      <c r="ID36" s="13"/>
      <c r="IE36" s="13"/>
      <c r="IF36" s="13"/>
      <c r="IG36" s="13" t="s">
        <v>11676</v>
      </c>
      <c r="IH36" s="13"/>
      <c r="IJ36" s="13" t="s">
        <v>11677</v>
      </c>
      <c r="IL36" s="13" t="s">
        <v>11678</v>
      </c>
      <c r="IN36" s="13"/>
      <c r="IP36" s="13" t="s">
        <v>516</v>
      </c>
      <c r="IR36" s="13" t="s">
        <v>11679</v>
      </c>
      <c r="IT36" s="13"/>
      <c r="IV36" s="13" t="s">
        <v>11680</v>
      </c>
      <c r="IX36" s="13"/>
      <c r="IZ36" s="13" t="s">
        <v>11681</v>
      </c>
      <c r="JB36" s="13" t="s">
        <v>11682</v>
      </c>
      <c r="JC36" s="13"/>
      <c r="JD36" s="13"/>
      <c r="JE36" s="13" t="s">
        <v>2972</v>
      </c>
      <c r="JG36" s="13" t="s">
        <v>11683</v>
      </c>
      <c r="JI36" s="13"/>
      <c r="JK36" s="13" t="s">
        <v>3685</v>
      </c>
      <c r="JM36" s="13" t="s">
        <v>11684</v>
      </c>
      <c r="JO36" s="13" t="s">
        <v>360</v>
      </c>
      <c r="JQ36" s="13"/>
      <c r="JS36" s="13" t="s">
        <v>11685</v>
      </c>
      <c r="JU36" s="13"/>
      <c r="JW36" s="13" t="s">
        <v>897</v>
      </c>
      <c r="JY36" s="13"/>
      <c r="KA36" s="13" t="s">
        <v>11686</v>
      </c>
      <c r="KC36" s="13" t="s">
        <v>801</v>
      </c>
      <c r="KE36" s="13"/>
      <c r="KG36" s="13" t="s">
        <v>11687</v>
      </c>
      <c r="KI36" s="13"/>
      <c r="KK36" s="13" t="s">
        <v>11688</v>
      </c>
      <c r="KM36" s="13"/>
      <c r="KO36" s="13" t="s">
        <v>2048</v>
      </c>
      <c r="KQ36" s="13"/>
      <c r="KS36" s="13"/>
      <c r="KT36" s="13" t="s">
        <v>11689</v>
      </c>
      <c r="KU36" s="13" t="s">
        <v>713</v>
      </c>
      <c r="KV36" s="11" t="s">
        <v>11690</v>
      </c>
      <c r="KW36" s="13" t="s">
        <v>11691</v>
      </c>
      <c r="KX36" s="13" t="s">
        <v>11692</v>
      </c>
      <c r="KY36" s="13" t="n">
        <f aca="false">3342</f>
        <v>3342</v>
      </c>
      <c r="KZ36" s="13"/>
      <c r="LA36" s="12" t="s">
        <v>11693</v>
      </c>
      <c r="LB36" s="13"/>
      <c r="LC36" s="13"/>
      <c r="LE36" s="11" t="s">
        <v>11694</v>
      </c>
      <c r="LF36" s="13" t="s">
        <v>679</v>
      </c>
      <c r="LG36" s="11" t="s">
        <v>11695</v>
      </c>
      <c r="LH36" s="13" t="s">
        <v>6472</v>
      </c>
      <c r="LI36" s="13" t="s">
        <v>11696</v>
      </c>
      <c r="LJ36" s="13" t="s">
        <v>11697</v>
      </c>
      <c r="LK36" s="13" t="s">
        <v>11698</v>
      </c>
      <c r="LL36" s="13" t="s">
        <v>11699</v>
      </c>
      <c r="LM36" s="13"/>
      <c r="LN36" s="13" t="s">
        <v>1665</v>
      </c>
      <c r="LO36" s="13" t="s">
        <v>11700</v>
      </c>
      <c r="LP36" s="13" t="s">
        <v>710</v>
      </c>
      <c r="LQ36" s="13" t="s">
        <v>11701</v>
      </c>
      <c r="LR36" s="13"/>
      <c r="LS36" s="13"/>
      <c r="LT36" s="13"/>
      <c r="LU36" s="13"/>
      <c r="LV36" s="13"/>
      <c r="LW36" s="13" t="s">
        <v>1618</v>
      </c>
      <c r="LX36" s="13"/>
      <c r="LY36" s="13" t="s">
        <v>11702</v>
      </c>
      <c r="LZ36" s="13"/>
      <c r="MA36" s="13" t="s">
        <v>1539</v>
      </c>
      <c r="MB36" s="13"/>
      <c r="MC36" s="13" t="s">
        <v>11703</v>
      </c>
      <c r="MD36" s="13"/>
      <c r="ME36" s="13" t="s">
        <v>4651</v>
      </c>
      <c r="MG36" s="13" t="s">
        <v>11704</v>
      </c>
      <c r="MI36" s="13"/>
      <c r="MJ36" s="13" t="s">
        <v>4176</v>
      </c>
      <c r="MK36" s="13"/>
      <c r="ML36" s="13"/>
      <c r="MO36" s="13" t="s">
        <v>11705</v>
      </c>
      <c r="MQ36" s="13" t="s">
        <v>11706</v>
      </c>
      <c r="MR36" s="13"/>
      <c r="MS36" s="13"/>
      <c r="MT36" s="13"/>
      <c r="MU36" s="13"/>
      <c r="MV36" s="13" t="s">
        <v>11707</v>
      </c>
      <c r="MX36" s="13" t="s">
        <v>11708</v>
      </c>
      <c r="MY36" s="13" t="s">
        <v>11709</v>
      </c>
      <c r="MZ36" s="13" t="s">
        <v>11710</v>
      </c>
      <c r="NA36" s="13" t="s">
        <v>11711</v>
      </c>
      <c r="NB36" s="13"/>
      <c r="NC36" s="13"/>
      <c r="ND36" s="13"/>
      <c r="NE36" s="13"/>
      <c r="NF36" s="13"/>
      <c r="NG36" s="13" t="s">
        <v>11712</v>
      </c>
      <c r="NH36" s="13"/>
      <c r="NI36" s="13"/>
      <c r="NJ36" s="13"/>
      <c r="NK36" s="13" t="s">
        <v>472</v>
      </c>
      <c r="NL36" s="11" t="s">
        <v>11713</v>
      </c>
      <c r="NM36" s="13" t="s">
        <v>11714</v>
      </c>
      <c r="NN36" s="13" t="s">
        <v>371</v>
      </c>
      <c r="NP36" s="13"/>
      <c r="NQ36" s="13"/>
      <c r="NR36" s="13"/>
      <c r="NS36" s="13"/>
      <c r="NT36" s="13"/>
      <c r="NU36" s="11" t="s">
        <v>11715</v>
      </c>
      <c r="NV36" s="13"/>
      <c r="NW36" s="13"/>
      <c r="NX36" s="13"/>
      <c r="NY36" s="13"/>
      <c r="NZ36" s="13" t="s">
        <v>11716</v>
      </c>
      <c r="OA36" s="11" t="s">
        <v>11717</v>
      </c>
      <c r="OB36" s="13" t="s">
        <v>9880</v>
      </c>
    </row>
    <row r="37" customFormat="false" ht="28.35" hidden="false" customHeight="true" outlineLevel="0" collapsed="false">
      <c r="C37" s="27" t="s">
        <v>11718</v>
      </c>
      <c r="E37" s="11" t="s">
        <v>11719</v>
      </c>
      <c r="F37" s="13" t="s">
        <v>11720</v>
      </c>
      <c r="H37" s="13" t="s">
        <v>11721</v>
      </c>
      <c r="J37" s="13" t="s">
        <v>11720</v>
      </c>
      <c r="L37" s="13" t="s">
        <v>11722</v>
      </c>
      <c r="N37" s="13" t="e">
        <f aca="false">77 noisiel</f>
        <v>#VALUE!</v>
      </c>
      <c r="Z37" s="13" t="s">
        <v>11723</v>
      </c>
      <c r="AB37" s="13"/>
      <c r="AD37" s="11" t="s">
        <v>11724</v>
      </c>
      <c r="AF37" s="13"/>
      <c r="AG37" s="13"/>
      <c r="AH37" s="13"/>
      <c r="AI37" s="13"/>
      <c r="AJ37" s="13"/>
      <c r="AK37" s="13"/>
      <c r="AN37" s="13"/>
      <c r="AO37" s="13"/>
      <c r="AP37" s="13"/>
      <c r="AQ37" s="13"/>
      <c r="AR37" s="13"/>
      <c r="AS37" s="11" t="s">
        <v>3713</v>
      </c>
      <c r="AT37" s="13" t="s">
        <v>360</v>
      </c>
      <c r="AU37" s="13"/>
      <c r="AV37" s="13"/>
      <c r="AW37" s="13" t="s">
        <v>360</v>
      </c>
      <c r="AX37" s="12" t="s">
        <v>9857</v>
      </c>
      <c r="AY37" s="13" t="s">
        <v>360</v>
      </c>
      <c r="AZ37" s="13" t="s">
        <v>472</v>
      </c>
      <c r="BB37" s="13"/>
      <c r="BD37" s="13"/>
      <c r="BF37" s="13"/>
      <c r="BH37" s="13"/>
      <c r="BJ37" s="13" t="s">
        <v>79</v>
      </c>
      <c r="BL37" s="13"/>
      <c r="BN37" s="13"/>
      <c r="BO37" s="13"/>
      <c r="BQ37" s="13"/>
      <c r="BS37" s="13"/>
      <c r="BU37" s="13"/>
      <c r="BW37" s="13"/>
      <c r="BY37" s="13"/>
      <c r="CA37" s="13"/>
      <c r="CC37" s="13"/>
      <c r="CE37" s="13"/>
      <c r="CG37" s="13"/>
      <c r="CI37" s="13"/>
      <c r="CK37" s="13" t="s">
        <v>11725</v>
      </c>
      <c r="CL37" s="13" t="s">
        <v>11726</v>
      </c>
      <c r="CM37" s="13" t="s">
        <v>11727</v>
      </c>
      <c r="CN37" s="13"/>
      <c r="CO37" s="13"/>
      <c r="CP37" s="13"/>
      <c r="CQ37" s="13"/>
      <c r="CS37" s="13"/>
      <c r="CU37" s="13"/>
      <c r="CY37" s="13"/>
      <c r="DA37" s="13"/>
      <c r="DC37" s="13"/>
      <c r="DE37" s="13"/>
      <c r="DG37" s="13"/>
      <c r="DI37" s="13"/>
      <c r="DK37" s="13"/>
      <c r="DN37" s="13"/>
      <c r="DO37" s="13"/>
      <c r="DP37" s="13"/>
      <c r="DQ37" s="13"/>
      <c r="DR37" s="13"/>
      <c r="DS37" s="13"/>
      <c r="DT37" s="13"/>
      <c r="DV37" s="13"/>
      <c r="DX37" s="13"/>
      <c r="DZ37" s="13"/>
      <c r="EB37" s="13"/>
      <c r="EC37" s="13"/>
      <c r="ED37" s="13"/>
      <c r="EE37" s="13"/>
      <c r="EF37" s="13"/>
      <c r="EG37" s="13"/>
      <c r="EH37" s="13" t="s">
        <v>11728</v>
      </c>
      <c r="EI37" s="13"/>
      <c r="EJ37" s="13"/>
      <c r="EK37" s="13"/>
      <c r="EL37" s="13"/>
      <c r="EN37" s="13"/>
      <c r="EP37" s="13" t="s">
        <v>11729</v>
      </c>
      <c r="ER37" s="13" t="s">
        <v>11730</v>
      </c>
      <c r="ES37" s="13" t="s">
        <v>11731</v>
      </c>
      <c r="ET37" s="13" t="s">
        <v>11732</v>
      </c>
      <c r="EV37" s="13"/>
      <c r="EX37" s="13"/>
      <c r="EY37" s="13"/>
      <c r="EZ37" s="13"/>
      <c r="FA37" s="13"/>
      <c r="FB37" s="13"/>
      <c r="FC37" s="13"/>
      <c r="FD37" s="13" t="s">
        <v>11733</v>
      </c>
      <c r="FF37" s="13" t="s">
        <v>11734</v>
      </c>
      <c r="FH37" s="13"/>
      <c r="FI37" s="11" t="s">
        <v>11735</v>
      </c>
      <c r="FJ37" s="13"/>
      <c r="FK37" s="13"/>
      <c r="FL37" s="13" t="s">
        <v>11736</v>
      </c>
      <c r="FM37" s="13"/>
      <c r="FN37" s="13" t="s">
        <v>11737</v>
      </c>
      <c r="FO37" s="13" t="s">
        <v>11738</v>
      </c>
      <c r="FP37" s="13"/>
      <c r="FQ37" s="13"/>
      <c r="FS37" s="13"/>
      <c r="FT37" s="13"/>
      <c r="FU37" s="13"/>
      <c r="FV37" s="13"/>
      <c r="FW37" s="13" t="s">
        <v>11739</v>
      </c>
      <c r="FX37" s="13"/>
      <c r="FY37" s="11" t="s">
        <v>11740</v>
      </c>
      <c r="FZ37" s="13"/>
      <c r="GA37" s="13"/>
      <c r="GB37" s="13" t="s">
        <v>1539</v>
      </c>
      <c r="GC37" s="13"/>
      <c r="GD37" s="13" t="s">
        <v>11741</v>
      </c>
      <c r="GF37" s="13"/>
      <c r="GH37" s="13"/>
      <c r="GI37" s="13"/>
      <c r="GJ37" s="13"/>
      <c r="GL37" s="13" t="s">
        <v>11742</v>
      </c>
      <c r="GN37" s="13"/>
      <c r="GO37" s="13" t="s">
        <v>11743</v>
      </c>
      <c r="GP37" s="13"/>
      <c r="GQ37" s="13"/>
      <c r="GR37" s="13"/>
      <c r="GS37" s="13"/>
      <c r="GT37" s="13" t="s">
        <v>11744</v>
      </c>
      <c r="GU37" s="13"/>
      <c r="GV37" s="13" t="s">
        <v>11745</v>
      </c>
      <c r="GW37" s="13" t="s">
        <v>11746</v>
      </c>
      <c r="GX37" s="13"/>
      <c r="GZ37" s="13" t="s">
        <v>11747</v>
      </c>
      <c r="HB37" s="13" t="s">
        <v>11748</v>
      </c>
      <c r="HC37" s="13"/>
      <c r="HD37" s="13" t="s">
        <v>11749</v>
      </c>
      <c r="HE37" s="13"/>
      <c r="HF37" s="13"/>
      <c r="HG37" s="13" t="s">
        <v>11750</v>
      </c>
      <c r="HH37" s="13"/>
      <c r="HJ37" s="13" t="s">
        <v>11751</v>
      </c>
      <c r="HL37" s="13" t="s">
        <v>11752</v>
      </c>
      <c r="HM37" s="13"/>
      <c r="HN37" s="13"/>
      <c r="HP37" s="11" t="s">
        <v>11753</v>
      </c>
      <c r="HR37" s="13" t="s">
        <v>11754</v>
      </c>
      <c r="HS37" s="13" t="s">
        <v>11755</v>
      </c>
      <c r="HT37" s="13" t="s">
        <v>11756</v>
      </c>
      <c r="HU37" s="13" t="s">
        <v>11757</v>
      </c>
      <c r="HV37" s="13" t="s">
        <v>11758</v>
      </c>
      <c r="HW37" s="13"/>
      <c r="HX37" s="13"/>
      <c r="HZ37" s="13"/>
      <c r="IB37" s="13"/>
      <c r="IC37" s="13"/>
      <c r="ID37" s="13"/>
      <c r="IE37" s="13" t="s">
        <v>11759</v>
      </c>
      <c r="IF37" s="13"/>
      <c r="IG37" s="13" t="s">
        <v>11760</v>
      </c>
      <c r="IH37" s="13" t="s">
        <v>11761</v>
      </c>
      <c r="IJ37" s="13"/>
      <c r="IL37" s="13" t="s">
        <v>11762</v>
      </c>
      <c r="IN37" s="13" t="s">
        <v>11763</v>
      </c>
      <c r="IP37" s="13" t="s">
        <v>11764</v>
      </c>
      <c r="IR37" s="13" t="s">
        <v>11765</v>
      </c>
      <c r="IT37" s="13"/>
      <c r="IV37" s="13" t="e">
        <f aca="false">52007⁰</f>
        <v>#NAME?</v>
      </c>
      <c r="IX37" s="13"/>
      <c r="IZ37" s="13" t="s">
        <v>612</v>
      </c>
      <c r="JB37" s="13"/>
      <c r="JC37" s="13"/>
      <c r="JD37" s="13" t="s">
        <v>11766</v>
      </c>
      <c r="JE37" s="13"/>
      <c r="JG37" s="13"/>
      <c r="JI37" s="13" t="s">
        <v>6896</v>
      </c>
      <c r="JK37" s="13"/>
      <c r="JM37" s="13" t="s">
        <v>11767</v>
      </c>
      <c r="JO37" s="13"/>
      <c r="JQ37" s="13"/>
      <c r="JS37" s="13" t="s">
        <v>11768</v>
      </c>
      <c r="JU37" s="13"/>
      <c r="JW37" s="13"/>
      <c r="JY37" s="13"/>
      <c r="KA37" s="13"/>
      <c r="KC37" s="13"/>
      <c r="KE37" s="13" t="s">
        <v>11769</v>
      </c>
      <c r="KG37" s="13"/>
      <c r="KI37" s="13" t="s">
        <v>11770</v>
      </c>
      <c r="KK37" s="13"/>
      <c r="KM37" s="13"/>
      <c r="KO37" s="13" t="s">
        <v>11771</v>
      </c>
      <c r="KQ37" s="13"/>
      <c r="KS37" s="13"/>
      <c r="KT37" s="13" t="s">
        <v>11772</v>
      </c>
      <c r="KU37" s="13"/>
      <c r="KV37" s="11" t="s">
        <v>11773</v>
      </c>
      <c r="KW37" s="13"/>
      <c r="KX37" s="13" t="s">
        <v>870</v>
      </c>
      <c r="KY37" s="13"/>
      <c r="KZ37" s="13"/>
      <c r="LA37" s="13"/>
      <c r="LB37" s="13"/>
      <c r="LC37" s="13"/>
      <c r="LE37" s="13" t="s">
        <v>11774</v>
      </c>
      <c r="LF37" s="13" t="s">
        <v>503</v>
      </c>
      <c r="LG37" s="13" t="s">
        <v>1034</v>
      </c>
      <c r="LH37" s="13"/>
      <c r="LI37" s="11" t="s">
        <v>11775</v>
      </c>
      <c r="LJ37" s="13"/>
      <c r="LK37" s="13" t="s">
        <v>79</v>
      </c>
      <c r="LL37" s="13"/>
      <c r="LM37" s="13"/>
      <c r="LN37" s="13"/>
      <c r="LO37" s="13"/>
      <c r="LP37" s="13" t="s">
        <v>11776</v>
      </c>
      <c r="LQ37" s="13"/>
      <c r="LR37" s="13" t="s">
        <v>1505</v>
      </c>
      <c r="LS37" s="13" t="s">
        <v>11777</v>
      </c>
      <c r="LT37" s="13"/>
      <c r="LU37" s="13"/>
      <c r="LV37" s="13"/>
      <c r="LW37" s="13"/>
      <c r="LX37" s="13"/>
      <c r="LY37" s="13"/>
      <c r="LZ37" s="13" t="s">
        <v>11778</v>
      </c>
      <c r="MA37" s="13"/>
      <c r="MB37" s="13"/>
      <c r="MC37" s="13" t="s">
        <v>1412</v>
      </c>
      <c r="MD37" s="13"/>
      <c r="ME37" s="13" t="s">
        <v>4941</v>
      </c>
      <c r="MG37" s="13"/>
      <c r="MI37" s="13"/>
      <c r="MJ37" s="13"/>
      <c r="MK37" s="13"/>
      <c r="ML37" s="13"/>
      <c r="MO37" s="13" t="s">
        <v>11779</v>
      </c>
      <c r="MQ37" s="13"/>
      <c r="MR37" s="13"/>
      <c r="MS37" s="13"/>
      <c r="MT37" s="13"/>
      <c r="MU37" s="13"/>
      <c r="MV37" s="13" t="s">
        <v>360</v>
      </c>
      <c r="MX37" s="13"/>
      <c r="MY37" s="13"/>
      <c r="MZ37" s="13"/>
      <c r="NA37" s="13"/>
      <c r="NB37" s="13"/>
      <c r="NC37" s="13" t="s">
        <v>370</v>
      </c>
      <c r="ND37" s="13" t="s">
        <v>106</v>
      </c>
      <c r="NE37" s="13" t="s">
        <v>6044</v>
      </c>
      <c r="NF37" s="13" t="s">
        <v>2898</v>
      </c>
      <c r="NG37" s="13" t="s">
        <v>550</v>
      </c>
      <c r="NH37" s="13"/>
      <c r="NI37" s="13"/>
      <c r="NJ37" s="13"/>
      <c r="NK37" s="13"/>
      <c r="NL37" s="13" t="s">
        <v>11780</v>
      </c>
      <c r="NM37" s="11" t="s">
        <v>11781</v>
      </c>
      <c r="NN37" s="13" t="s">
        <v>371</v>
      </c>
      <c r="NP37" s="13"/>
      <c r="NQ37" s="13"/>
      <c r="NR37" s="13"/>
      <c r="NS37" s="13"/>
      <c r="NT37" s="13"/>
      <c r="NU37" s="11" t="s">
        <v>11214</v>
      </c>
      <c r="NV37" s="13"/>
      <c r="NW37" s="13"/>
      <c r="NX37" s="13"/>
      <c r="NY37" s="13"/>
      <c r="NZ37" s="13" t="s">
        <v>550</v>
      </c>
      <c r="OA37" s="11" t="s">
        <v>11782</v>
      </c>
      <c r="OB37" s="11" t="s">
        <v>11783</v>
      </c>
    </row>
    <row r="38" customFormat="false" ht="28.35" hidden="false" customHeight="true" outlineLevel="0" collapsed="false">
      <c r="C38" s="27" t="s">
        <v>11784</v>
      </c>
      <c r="E38" s="11" t="s">
        <v>11785</v>
      </c>
      <c r="F38" s="13" t="s">
        <v>11786</v>
      </c>
      <c r="H38" s="13" t="s">
        <v>11787</v>
      </c>
      <c r="J38" s="11" t="s">
        <v>11788</v>
      </c>
      <c r="L38" s="13" t="s">
        <v>11789</v>
      </c>
      <c r="N38" s="13" t="s">
        <v>11790</v>
      </c>
      <c r="Z38" s="13" t="s">
        <v>11791</v>
      </c>
      <c r="AB38" s="13"/>
      <c r="AD38" s="11" t="s">
        <v>11792</v>
      </c>
      <c r="AF38" s="13"/>
      <c r="AG38" s="13"/>
      <c r="AH38" s="13"/>
      <c r="AI38" s="13"/>
      <c r="AJ38" s="13"/>
      <c r="AK38" s="13"/>
      <c r="AN38" s="13"/>
      <c r="AO38" s="13"/>
      <c r="AP38" s="13"/>
      <c r="AQ38" s="13"/>
      <c r="AR38" s="13"/>
      <c r="AS38" s="13" t="s">
        <v>360</v>
      </c>
      <c r="AT38" s="13" t="s">
        <v>11793</v>
      </c>
      <c r="AU38" s="13" t="s">
        <v>11794</v>
      </c>
      <c r="AV38" s="13"/>
      <c r="AW38" s="13" t="s">
        <v>360</v>
      </c>
      <c r="AX38" s="13" t="s">
        <v>360</v>
      </c>
      <c r="AY38" s="13" t="s">
        <v>360</v>
      </c>
      <c r="AZ38" s="13"/>
      <c r="BB38" s="13"/>
      <c r="BD38" s="13"/>
      <c r="BF38" s="13"/>
      <c r="BH38" s="13"/>
      <c r="BJ38" s="13" t="s">
        <v>550</v>
      </c>
      <c r="BL38" s="13"/>
      <c r="BN38" s="13"/>
      <c r="BO38" s="13"/>
      <c r="BQ38" s="13"/>
      <c r="BS38" s="13"/>
      <c r="BU38" s="13"/>
      <c r="BW38" s="13"/>
      <c r="BY38" s="11" t="s">
        <v>11795</v>
      </c>
      <c r="CA38" s="13"/>
      <c r="CC38" s="13"/>
      <c r="CE38" s="13"/>
      <c r="CG38" s="13"/>
      <c r="CI38" s="13"/>
      <c r="CK38" s="13"/>
      <c r="CL38" s="13"/>
      <c r="CM38" s="13"/>
      <c r="CN38" s="13"/>
      <c r="CO38" s="13"/>
      <c r="CP38" s="13"/>
      <c r="CQ38" s="13"/>
      <c r="CS38" s="13"/>
      <c r="CU38" s="13"/>
      <c r="CY38" s="13"/>
      <c r="DA38" s="13"/>
      <c r="DC38" s="13"/>
      <c r="DE38" s="13"/>
      <c r="DG38" s="13"/>
      <c r="DI38" s="13"/>
      <c r="DK38" s="13"/>
      <c r="DN38" s="13"/>
      <c r="DO38" s="13"/>
      <c r="DP38" s="13"/>
      <c r="DQ38" s="13"/>
      <c r="DR38" s="13"/>
      <c r="DS38" s="13"/>
      <c r="DT38" s="13"/>
      <c r="DV38" s="13"/>
      <c r="DX38" s="13"/>
      <c r="DZ38" s="13"/>
      <c r="EB38" s="13"/>
      <c r="EC38" s="13"/>
      <c r="ED38" s="13"/>
      <c r="EE38" s="13"/>
      <c r="EF38" s="13"/>
      <c r="EG38" s="13"/>
      <c r="EH38" s="13" t="s">
        <v>10233</v>
      </c>
      <c r="EI38" s="13"/>
      <c r="EJ38" s="13"/>
      <c r="EK38" s="13"/>
      <c r="EL38" s="13"/>
      <c r="EN38" s="13"/>
      <c r="EP38" s="11" t="s">
        <v>11796</v>
      </c>
      <c r="ER38" s="13" t="s">
        <v>11797</v>
      </c>
      <c r="ES38" s="13" t="s">
        <v>11798</v>
      </c>
      <c r="ET38" s="13"/>
      <c r="EV38" s="13"/>
      <c r="EX38" s="13"/>
      <c r="EY38" s="13"/>
      <c r="EZ38" s="13" t="s">
        <v>3323</v>
      </c>
      <c r="FA38" s="13"/>
      <c r="FB38" s="13"/>
      <c r="FC38" s="13" t="s">
        <v>11799</v>
      </c>
      <c r="FD38" s="13"/>
      <c r="FF38" s="13" t="s">
        <v>11800</v>
      </c>
      <c r="FH38" s="13" t="s">
        <v>11801</v>
      </c>
      <c r="FI38" s="13" t="s">
        <v>2726</v>
      </c>
      <c r="FJ38" s="13"/>
      <c r="FK38" s="13"/>
      <c r="FL38" s="13"/>
      <c r="FM38" s="13"/>
      <c r="FN38" s="13" t="s">
        <v>11802</v>
      </c>
      <c r="FO38" s="13"/>
      <c r="FP38" s="13"/>
      <c r="FQ38" s="13" t="s">
        <v>11803</v>
      </c>
      <c r="FS38" s="13"/>
      <c r="FT38" s="13"/>
      <c r="FU38" s="13"/>
      <c r="FV38" s="13"/>
      <c r="FW38" s="13" t="s">
        <v>623</v>
      </c>
      <c r="FX38" s="13" t="s">
        <v>11804</v>
      </c>
      <c r="FY38" s="13" t="s">
        <v>11805</v>
      </c>
      <c r="FZ38" s="13" t="s">
        <v>11806</v>
      </c>
      <c r="GA38" s="13"/>
      <c r="GB38" s="13"/>
      <c r="GC38" s="13"/>
      <c r="GD38" s="13"/>
      <c r="GF38" s="13"/>
      <c r="GH38" s="13" t="s">
        <v>11807</v>
      </c>
      <c r="GI38" s="13"/>
      <c r="GJ38" s="13"/>
      <c r="GL38" s="13" t="s">
        <v>11808</v>
      </c>
      <c r="GN38" s="13"/>
      <c r="GO38" s="13" t="s">
        <v>11809</v>
      </c>
      <c r="GP38" s="13" t="s">
        <v>11810</v>
      </c>
      <c r="GQ38" s="13"/>
      <c r="GR38" s="13" t="s">
        <v>11811</v>
      </c>
      <c r="GS38" s="13"/>
      <c r="GT38" s="13"/>
      <c r="GU38" s="13"/>
      <c r="GV38" s="13"/>
      <c r="GW38" s="13" t="s">
        <v>11812</v>
      </c>
      <c r="GX38" s="13" t="s">
        <v>11813</v>
      </c>
      <c r="GZ38" s="11" t="s">
        <v>11814</v>
      </c>
      <c r="HB38" s="13" t="s">
        <v>11815</v>
      </c>
      <c r="HC38" s="13" t="s">
        <v>11816</v>
      </c>
      <c r="HD38" s="13" t="s">
        <v>11817</v>
      </c>
      <c r="HE38" s="13"/>
      <c r="HF38" s="13"/>
      <c r="HG38" s="13"/>
      <c r="HH38" s="13"/>
      <c r="HJ38" s="13" t="s">
        <v>11818</v>
      </c>
      <c r="HL38" s="13"/>
      <c r="HM38" s="13" t="s">
        <v>11819</v>
      </c>
      <c r="HN38" s="13" t="s">
        <v>11820</v>
      </c>
      <c r="HP38" s="13" t="s">
        <v>11821</v>
      </c>
      <c r="HR38" s="13" t="s">
        <v>11822</v>
      </c>
      <c r="HS38" s="13"/>
      <c r="HT38" s="13"/>
      <c r="HU38" s="13"/>
      <c r="HV38" s="13"/>
      <c r="HW38" s="13"/>
      <c r="HX38" s="13"/>
      <c r="HZ38" s="13" t="s">
        <v>11823</v>
      </c>
      <c r="IB38" s="13"/>
      <c r="IC38" s="13"/>
      <c r="ID38" s="13" t="s">
        <v>11824</v>
      </c>
      <c r="IE38" s="13" t="s">
        <v>11825</v>
      </c>
      <c r="IF38" s="13" t="s">
        <v>11826</v>
      </c>
      <c r="IG38" s="13" t="s">
        <v>11827</v>
      </c>
      <c r="IH38" s="13"/>
      <c r="IJ38" s="13"/>
      <c r="IL38" s="13"/>
      <c r="IN38" s="13" t="s">
        <v>11828</v>
      </c>
      <c r="IP38" s="13" t="s">
        <v>11829</v>
      </c>
      <c r="IR38" s="13" t="s">
        <v>11830</v>
      </c>
      <c r="IT38" s="13" t="s">
        <v>11831</v>
      </c>
      <c r="IV38" s="13" t="s">
        <v>11832</v>
      </c>
      <c r="IX38" s="13" t="s">
        <v>11833</v>
      </c>
      <c r="IZ38" s="13" t="s">
        <v>11834</v>
      </c>
      <c r="JB38" s="13"/>
      <c r="JC38" s="13"/>
      <c r="JD38" s="13"/>
      <c r="JE38" s="13"/>
      <c r="JG38" s="13"/>
      <c r="JI38" s="13"/>
      <c r="JK38" s="13" t="s">
        <v>11835</v>
      </c>
      <c r="JM38" s="13" t="s">
        <v>11836</v>
      </c>
      <c r="JO38" s="13" t="s">
        <v>11837</v>
      </c>
      <c r="JQ38" s="13" t="s">
        <v>11838</v>
      </c>
      <c r="JS38" s="13"/>
      <c r="JU38" s="13"/>
      <c r="JW38" s="13" t="s">
        <v>10483</v>
      </c>
      <c r="JY38" s="13"/>
      <c r="KA38" s="13" t="s">
        <v>11839</v>
      </c>
      <c r="KC38" s="13"/>
      <c r="KE38" s="13"/>
      <c r="KG38" s="13" t="s">
        <v>10725</v>
      </c>
      <c r="KI38" s="13"/>
      <c r="KK38" s="13" t="s">
        <v>11840</v>
      </c>
      <c r="KM38" s="13"/>
      <c r="KO38" s="13"/>
      <c r="KQ38" s="13" t="s">
        <v>11841</v>
      </c>
      <c r="KS38" s="13"/>
      <c r="KT38" s="13"/>
      <c r="KU38" s="13"/>
      <c r="KV38" s="11" t="s">
        <v>11842</v>
      </c>
      <c r="KW38" s="13"/>
      <c r="KX38" s="13"/>
      <c r="KY38" s="13"/>
      <c r="KZ38" s="13"/>
      <c r="LA38" s="13"/>
      <c r="LB38" s="13"/>
      <c r="LC38" s="13"/>
      <c r="LE38" s="13"/>
      <c r="LF38" s="13" t="s">
        <v>417</v>
      </c>
      <c r="LG38" s="13"/>
      <c r="LH38" s="13"/>
      <c r="LI38" s="13" t="s">
        <v>11843</v>
      </c>
      <c r="LJ38" s="13"/>
      <c r="LK38" s="13" t="s">
        <v>79</v>
      </c>
      <c r="LL38" s="13"/>
      <c r="LM38" s="13"/>
      <c r="LN38" s="13"/>
      <c r="LO38" s="13"/>
      <c r="LP38" s="13" t="s">
        <v>11844</v>
      </c>
      <c r="LQ38" s="13"/>
      <c r="LR38" s="13"/>
      <c r="LS38" s="13"/>
      <c r="LT38" s="13"/>
      <c r="LU38" s="13"/>
      <c r="LV38" s="13"/>
      <c r="LW38" s="13"/>
      <c r="LX38" s="13"/>
      <c r="LY38" s="13"/>
      <c r="LZ38" s="13"/>
      <c r="MA38" s="13"/>
      <c r="MB38" s="13"/>
      <c r="MC38" s="13"/>
      <c r="MD38" s="13"/>
      <c r="ME38" s="13"/>
      <c r="MG38" s="13"/>
      <c r="MI38" s="13"/>
      <c r="MJ38" s="13"/>
      <c r="MK38" s="13"/>
      <c r="ML38" s="13"/>
      <c r="MO38" s="13"/>
      <c r="MQ38" s="13"/>
      <c r="MR38" s="13"/>
      <c r="MS38" s="13"/>
      <c r="MT38" s="13"/>
      <c r="MU38" s="13"/>
      <c r="MV38" s="13" t="s">
        <v>360</v>
      </c>
      <c r="MX38" s="13" t="s">
        <v>550</v>
      </c>
      <c r="MY38" s="13" t="s">
        <v>11845</v>
      </c>
      <c r="MZ38" s="13" t="s">
        <v>11846</v>
      </c>
      <c r="NA38" s="13" t="s">
        <v>11847</v>
      </c>
      <c r="NB38" s="13" t="s">
        <v>1188</v>
      </c>
      <c r="NC38" s="13" t="s">
        <v>11848</v>
      </c>
      <c r="ND38" s="13"/>
      <c r="NE38" s="13" t="s">
        <v>3216</v>
      </c>
      <c r="NF38" s="13" t="s">
        <v>11849</v>
      </c>
      <c r="NG38" s="13" t="s">
        <v>518</v>
      </c>
      <c r="NH38" s="13"/>
      <c r="NI38" s="13"/>
      <c r="NJ38" s="13"/>
      <c r="NK38" s="13"/>
      <c r="NL38" s="13" t="s">
        <v>9872</v>
      </c>
      <c r="NM38" s="13" t="s">
        <v>11850</v>
      </c>
      <c r="NN38" s="13" t="s">
        <v>371</v>
      </c>
      <c r="NP38" s="13"/>
      <c r="NQ38" s="13"/>
      <c r="NR38" s="13"/>
      <c r="NS38" s="13"/>
      <c r="NT38" s="13"/>
      <c r="NU38" s="11" t="s">
        <v>11214</v>
      </c>
      <c r="NV38" s="13"/>
      <c r="NW38" s="13"/>
      <c r="NX38" s="13"/>
      <c r="NY38" s="13"/>
      <c r="NZ38" s="13"/>
      <c r="OA38" s="11" t="s">
        <v>11851</v>
      </c>
      <c r="OB38" s="13" t="e">
        <f aca="false">20 avril 2022
diffuser</f>
        <v>#VALUE!</v>
      </c>
    </row>
    <row r="39" customFormat="false" ht="28.35" hidden="false" customHeight="true" outlineLevel="0" collapsed="false">
      <c r="C39" s="27" t="s">
        <v>11852</v>
      </c>
      <c r="E39" s="11" t="s">
        <v>11853</v>
      </c>
      <c r="F39" s="11" t="s">
        <v>11854</v>
      </c>
      <c r="H39" s="11" t="s">
        <v>11855</v>
      </c>
      <c r="J39" s="11" t="s">
        <v>11856</v>
      </c>
      <c r="L39" s="11" t="s">
        <v>11857</v>
      </c>
      <c r="N39" s="11" t="s">
        <v>11858</v>
      </c>
      <c r="Z39" s="13" t="s">
        <v>11859</v>
      </c>
      <c r="AB39" s="13"/>
      <c r="AD39" s="11" t="s">
        <v>10083</v>
      </c>
      <c r="AF39" s="13" t="s">
        <v>11860</v>
      </c>
      <c r="AG39" s="13" t="s">
        <v>4513</v>
      </c>
      <c r="AH39" s="13" t="s">
        <v>979</v>
      </c>
      <c r="AI39" s="13"/>
      <c r="AJ39" s="13"/>
      <c r="AK39" s="13"/>
      <c r="AN39" s="13"/>
      <c r="AO39" s="13"/>
      <c r="AP39" s="13" t="s">
        <v>472</v>
      </c>
      <c r="AQ39" s="13"/>
      <c r="AR39" s="13"/>
      <c r="AS39" s="13" t="s">
        <v>360</v>
      </c>
      <c r="AT39" s="13" t="s">
        <v>360</v>
      </c>
      <c r="AU39" s="13"/>
      <c r="AV39" s="13"/>
      <c r="AW39" s="13" t="s">
        <v>360</v>
      </c>
      <c r="AX39" s="11" t="s">
        <v>10949</v>
      </c>
      <c r="AY39" s="13" t="s">
        <v>360</v>
      </c>
      <c r="AZ39" s="13"/>
      <c r="BB39" s="13"/>
      <c r="BD39" s="13"/>
      <c r="BF39" s="13"/>
      <c r="BH39" s="13"/>
      <c r="BJ39" s="13" t="s">
        <v>550</v>
      </c>
      <c r="BL39" s="13"/>
      <c r="BN39" s="13"/>
      <c r="BO39" s="13"/>
      <c r="BQ39" s="13"/>
      <c r="BS39" s="13"/>
      <c r="BU39" s="13"/>
      <c r="BW39" s="13"/>
      <c r="BY39" s="13" t="s">
        <v>7153</v>
      </c>
      <c r="CA39" s="13"/>
      <c r="CC39" s="13"/>
      <c r="CE39" s="13"/>
      <c r="CG39" s="13"/>
      <c r="CI39" s="13"/>
      <c r="CK39" s="13"/>
      <c r="CL39" s="13"/>
      <c r="CM39" s="13"/>
      <c r="CN39" s="13"/>
      <c r="CO39" s="13"/>
      <c r="CP39" s="13"/>
      <c r="CQ39" s="13"/>
      <c r="CS39" s="13"/>
      <c r="CU39" s="13"/>
      <c r="CY39" s="13"/>
      <c r="DA39" s="13"/>
      <c r="DC39" s="13"/>
      <c r="DE39" s="13"/>
      <c r="DG39" s="13"/>
      <c r="DI39" s="13"/>
      <c r="DK39" s="13"/>
      <c r="DN39" s="13"/>
      <c r="DO39" s="13"/>
      <c r="DP39" s="13"/>
      <c r="DQ39" s="13"/>
      <c r="DR39" s="13"/>
      <c r="DS39" s="13"/>
      <c r="DT39" s="13"/>
      <c r="DV39" s="13"/>
      <c r="DX39" s="13"/>
      <c r="DZ39" s="13"/>
      <c r="EB39" s="13"/>
      <c r="EC39" s="13"/>
      <c r="ED39" s="13" t="s">
        <v>75</v>
      </c>
      <c r="EE39" s="13"/>
      <c r="EF39" s="13"/>
      <c r="EG39" s="13"/>
      <c r="EH39" s="13" t="s">
        <v>10628</v>
      </c>
      <c r="EI39" s="13"/>
      <c r="EJ39" s="13"/>
      <c r="EK39" s="13"/>
      <c r="EL39" s="13"/>
      <c r="EN39" s="13"/>
      <c r="EP39" s="13" t="s">
        <v>11861</v>
      </c>
      <c r="ER39" s="13" t="s">
        <v>11862</v>
      </c>
      <c r="ES39" s="13" t="s">
        <v>11863</v>
      </c>
      <c r="ET39" s="13" t="s">
        <v>11864</v>
      </c>
      <c r="EV39" s="13"/>
      <c r="EX39" s="13"/>
      <c r="EY39" s="13"/>
      <c r="EZ39" s="13"/>
      <c r="FA39" s="13"/>
      <c r="FB39" s="13" t="s">
        <v>3823</v>
      </c>
      <c r="FC39" s="13" t="s">
        <v>11865</v>
      </c>
      <c r="FD39" s="13"/>
      <c r="FF39" s="13" t="s">
        <v>11866</v>
      </c>
      <c r="FH39" s="13"/>
      <c r="FI39" s="13"/>
      <c r="FJ39" s="13" t="s">
        <v>11867</v>
      </c>
      <c r="FK39" s="13"/>
      <c r="FL39" s="13"/>
      <c r="FM39" s="13"/>
      <c r="FN39" s="13"/>
      <c r="FO39" s="13"/>
      <c r="FP39" s="13"/>
      <c r="FQ39" s="13" t="s">
        <v>11868</v>
      </c>
      <c r="FS39" s="13"/>
      <c r="FT39" s="13"/>
      <c r="FU39" s="13"/>
      <c r="FV39" s="13"/>
      <c r="FW39" s="11" t="s">
        <v>11869</v>
      </c>
      <c r="FX39" s="13" t="s">
        <v>11870</v>
      </c>
      <c r="FY39" s="13"/>
      <c r="FZ39" s="13" t="s">
        <v>1650</v>
      </c>
      <c r="GA39" s="13"/>
      <c r="GB39" s="13"/>
      <c r="GC39" s="13"/>
      <c r="GD39" s="13"/>
      <c r="GF39" s="13" t="s">
        <v>11871</v>
      </c>
      <c r="GH39" s="13" t="s">
        <v>11872</v>
      </c>
      <c r="GI39" s="13" t="s">
        <v>11873</v>
      </c>
      <c r="GJ39" s="13" t="s">
        <v>11874</v>
      </c>
      <c r="GL39" s="13" t="s">
        <v>11875</v>
      </c>
      <c r="GN39" s="13"/>
      <c r="GO39" s="13"/>
      <c r="GP39" s="13"/>
      <c r="GQ39" s="13"/>
      <c r="GR39" s="13"/>
      <c r="GS39" s="13" t="s">
        <v>11876</v>
      </c>
      <c r="GT39" s="13"/>
      <c r="GU39" s="13" t="s">
        <v>11877</v>
      </c>
      <c r="GV39" s="13" t="s">
        <v>11878</v>
      </c>
      <c r="GW39" s="13"/>
      <c r="GX39" s="13" t="s">
        <v>11879</v>
      </c>
      <c r="GZ39" s="11" t="s">
        <v>11880</v>
      </c>
      <c r="HB39" s="13"/>
      <c r="HC39" s="13" t="s">
        <v>11881</v>
      </c>
      <c r="HD39" s="12" t="s">
        <v>11882</v>
      </c>
      <c r="HE39" s="13"/>
      <c r="HF39" s="13" t="s">
        <v>11883</v>
      </c>
      <c r="HG39" s="13"/>
      <c r="HH39" s="13"/>
      <c r="HJ39" s="13" t="s">
        <v>11884</v>
      </c>
      <c r="HL39" s="13"/>
      <c r="HM39" s="13" t="s">
        <v>11885</v>
      </c>
      <c r="HN39" s="13"/>
      <c r="HP39" s="13" t="s">
        <v>860</v>
      </c>
      <c r="HR39" s="13" t="s">
        <v>11886</v>
      </c>
      <c r="HS39" s="13"/>
      <c r="HT39" s="13" t="s">
        <v>11887</v>
      </c>
      <c r="HU39" s="13" t="s">
        <v>11888</v>
      </c>
      <c r="HV39" s="13" t="s">
        <v>11889</v>
      </c>
      <c r="HW39" s="13"/>
      <c r="HX39" s="13"/>
      <c r="HZ39" s="13"/>
      <c r="IB39" s="11" t="s">
        <v>11890</v>
      </c>
      <c r="IC39" s="13"/>
      <c r="ID39" s="13"/>
      <c r="IE39" s="13" t="s">
        <v>11891</v>
      </c>
      <c r="IF39" s="13" t="s">
        <v>11892</v>
      </c>
      <c r="IG39" s="13" t="s">
        <v>1371</v>
      </c>
      <c r="IH39" s="13" t="s">
        <v>11893</v>
      </c>
      <c r="IJ39" s="13" t="s">
        <v>11894</v>
      </c>
      <c r="IL39" s="13"/>
      <c r="IN39" s="13" t="s">
        <v>11895</v>
      </c>
      <c r="IP39" s="13" t="s">
        <v>11896</v>
      </c>
      <c r="IR39" s="13" t="s">
        <v>11897</v>
      </c>
      <c r="IT39" s="13" t="s">
        <v>11898</v>
      </c>
      <c r="IV39" s="13"/>
      <c r="IX39" s="13"/>
      <c r="IZ39" s="13"/>
      <c r="JB39" s="13"/>
      <c r="JC39" s="13"/>
      <c r="JD39" s="13"/>
      <c r="JE39" s="13" t="s">
        <v>11899</v>
      </c>
      <c r="JG39" s="13"/>
      <c r="JI39" s="13"/>
      <c r="JK39" s="13" t="s">
        <v>11900</v>
      </c>
      <c r="JM39" s="13" t="s">
        <v>11901</v>
      </c>
      <c r="JO39" s="13"/>
      <c r="JQ39" s="13"/>
      <c r="JS39" s="13" t="s">
        <v>11902</v>
      </c>
      <c r="JU39" s="13"/>
      <c r="JW39" s="13"/>
      <c r="JY39" s="13" t="s">
        <v>11903</v>
      </c>
      <c r="KA39" s="13"/>
      <c r="KC39" s="13"/>
      <c r="KE39" s="13"/>
      <c r="KG39" s="13" t="s">
        <v>11904</v>
      </c>
      <c r="KI39" s="13"/>
      <c r="KK39" s="13"/>
      <c r="KM39" s="13"/>
      <c r="KO39" s="13" t="s">
        <v>11905</v>
      </c>
      <c r="KQ39" s="13" t="s">
        <v>11906</v>
      </c>
      <c r="KS39" s="13"/>
      <c r="KT39" s="13"/>
      <c r="KU39" s="13"/>
      <c r="KV39" s="11" t="s">
        <v>11907</v>
      </c>
      <c r="KW39" s="13"/>
      <c r="KX39" s="13"/>
      <c r="KY39" s="13"/>
      <c r="KZ39" s="13"/>
      <c r="LA39" s="13"/>
      <c r="LB39" s="13"/>
      <c r="LC39" s="13"/>
      <c r="LE39" s="13"/>
      <c r="LF39" s="13" t="s">
        <v>3195</v>
      </c>
      <c r="LG39" s="13" t="s">
        <v>9145</v>
      </c>
      <c r="LH39" s="13"/>
      <c r="LI39" s="11" t="s">
        <v>11908</v>
      </c>
      <c r="LJ39" s="13"/>
      <c r="LK39" s="13" t="s">
        <v>79</v>
      </c>
      <c r="LL39" s="13"/>
      <c r="LM39" s="13"/>
      <c r="LN39" s="13"/>
      <c r="LO39" s="13"/>
      <c r="LP39" s="13" t="s">
        <v>11909</v>
      </c>
      <c r="LQ39" s="13"/>
      <c r="LR39" s="13" t="s">
        <v>10723</v>
      </c>
      <c r="LS39" s="13"/>
      <c r="LT39" s="13"/>
      <c r="LU39" s="13"/>
      <c r="LV39" s="13"/>
      <c r="LW39" s="13"/>
      <c r="LX39" s="13" t="s">
        <v>434</v>
      </c>
      <c r="LY39" s="13"/>
      <c r="LZ39" s="13"/>
      <c r="MA39" s="13"/>
      <c r="MB39" s="13"/>
      <c r="MC39" s="13"/>
      <c r="MD39" s="13"/>
      <c r="ME39" s="13"/>
      <c r="MG39" s="13"/>
      <c r="MI39" s="13"/>
      <c r="MJ39" s="13"/>
      <c r="MK39" s="13"/>
      <c r="ML39" s="13"/>
      <c r="MO39" s="13"/>
      <c r="MQ39" s="13"/>
      <c r="MR39" s="13"/>
      <c r="MS39" s="13"/>
      <c r="MT39" s="13"/>
      <c r="MU39" s="13"/>
      <c r="MV39" s="13" t="s">
        <v>360</v>
      </c>
      <c r="MX39" s="13"/>
      <c r="MY39" s="13"/>
      <c r="MZ39" s="13"/>
      <c r="NA39" s="13"/>
      <c r="NB39" s="13"/>
      <c r="NC39" s="13"/>
      <c r="ND39" s="13" t="s">
        <v>106</v>
      </c>
      <c r="NE39" s="13" t="s">
        <v>6044</v>
      </c>
      <c r="NF39" s="13"/>
      <c r="NG39" s="13"/>
      <c r="NH39" s="13"/>
      <c r="NI39" s="13"/>
      <c r="NJ39" s="13"/>
      <c r="NK39" s="13"/>
      <c r="NL39" s="13"/>
      <c r="NM39" s="13" t="s">
        <v>11910</v>
      </c>
      <c r="NN39" s="13" t="s">
        <v>371</v>
      </c>
      <c r="NP39" s="13"/>
      <c r="NQ39" s="13"/>
      <c r="NR39" s="13"/>
      <c r="NS39" s="13"/>
      <c r="NT39" s="13"/>
      <c r="NU39" s="11" t="s">
        <v>11214</v>
      </c>
      <c r="NV39" s="13"/>
      <c r="NW39" s="13"/>
      <c r="NX39" s="13"/>
      <c r="NY39" s="13"/>
      <c r="NZ39" s="13" t="s">
        <v>611</v>
      </c>
      <c r="OA39" s="11" t="s">
        <v>10777</v>
      </c>
      <c r="OB39" s="13" t="s">
        <v>9880</v>
      </c>
    </row>
    <row r="40" customFormat="false" ht="28.35" hidden="false" customHeight="true" outlineLevel="0" collapsed="false">
      <c r="C40" s="27" t="s">
        <v>11911</v>
      </c>
      <c r="E40" s="11" t="s">
        <v>11912</v>
      </c>
      <c r="F40" s="11" t="s">
        <v>11913</v>
      </c>
      <c r="H40" s="11" t="s">
        <v>11914</v>
      </c>
      <c r="J40" s="11" t="s">
        <v>11915</v>
      </c>
      <c r="L40" s="11" t="s">
        <v>11916</v>
      </c>
      <c r="N40" s="11" t="s">
        <v>11917</v>
      </c>
      <c r="Z40" s="13" t="s">
        <v>11918</v>
      </c>
      <c r="AB40" s="13" t="s">
        <v>11919</v>
      </c>
      <c r="AD40" s="11" t="s">
        <v>11920</v>
      </c>
      <c r="AF40" s="13"/>
      <c r="AG40" s="13"/>
      <c r="AH40" s="13"/>
      <c r="AI40" s="13"/>
      <c r="AJ40" s="13"/>
      <c r="AK40" s="13"/>
      <c r="AN40" s="13"/>
      <c r="AO40" s="13"/>
      <c r="AP40" s="13"/>
      <c r="AQ40" s="13"/>
      <c r="AR40" s="13"/>
      <c r="AS40" s="11" t="s">
        <v>10302</v>
      </c>
      <c r="AT40" s="13" t="s">
        <v>360</v>
      </c>
      <c r="AU40" s="13"/>
      <c r="AV40" s="13"/>
      <c r="AW40" s="13" t="s">
        <v>360</v>
      </c>
      <c r="AX40" s="12" t="s">
        <v>10013</v>
      </c>
      <c r="AY40" s="11" t="s">
        <v>11227</v>
      </c>
      <c r="AZ40" s="13"/>
      <c r="BB40" s="13"/>
      <c r="BD40" s="13" t="s">
        <v>600</v>
      </c>
      <c r="BF40" s="13"/>
      <c r="BH40" s="13" t="s">
        <v>11921</v>
      </c>
      <c r="BJ40" s="13" t="s">
        <v>550</v>
      </c>
      <c r="BL40" s="13"/>
      <c r="BN40" s="12" t="s">
        <v>11922</v>
      </c>
      <c r="BO40" s="13" t="s">
        <v>409</v>
      </c>
      <c r="BQ40" s="13"/>
      <c r="BS40" s="13" t="s">
        <v>11923</v>
      </c>
      <c r="BU40" s="13"/>
      <c r="BW40" s="13" t="s">
        <v>11924</v>
      </c>
      <c r="BY40" s="11" t="s">
        <v>11925</v>
      </c>
      <c r="CA40" s="13"/>
      <c r="CC40" s="13"/>
      <c r="CE40" s="13"/>
      <c r="CG40" s="13"/>
      <c r="CI40" s="13"/>
      <c r="CK40" s="13" t="s">
        <v>11926</v>
      </c>
      <c r="CL40" s="13" t="s">
        <v>11927</v>
      </c>
      <c r="CM40" s="13" t="s">
        <v>11928</v>
      </c>
      <c r="CN40" s="13"/>
      <c r="CO40" s="13"/>
      <c r="CP40" s="13"/>
      <c r="CQ40" s="13"/>
      <c r="CS40" s="13"/>
      <c r="CU40" s="13"/>
      <c r="CY40" s="13"/>
      <c r="DA40" s="13"/>
      <c r="DC40" s="13"/>
      <c r="DE40" s="13"/>
      <c r="DG40" s="13"/>
      <c r="DI40" s="13"/>
      <c r="DK40" s="13" t="s">
        <v>11929</v>
      </c>
      <c r="DN40" s="13"/>
      <c r="DO40" s="13"/>
      <c r="DP40" s="13"/>
      <c r="DQ40" s="13"/>
      <c r="DR40" s="13"/>
      <c r="DS40" s="13"/>
      <c r="DT40" s="13"/>
      <c r="DV40" s="13"/>
      <c r="DX40" s="13"/>
      <c r="DZ40" s="13"/>
      <c r="EB40" s="13"/>
      <c r="EC40" s="13"/>
      <c r="ED40" s="13"/>
      <c r="EE40" s="13"/>
      <c r="EF40" s="13"/>
      <c r="EG40" s="13" t="s">
        <v>11930</v>
      </c>
      <c r="EH40" s="13" t="s">
        <v>10233</v>
      </c>
      <c r="EI40" s="13" t="s">
        <v>11931</v>
      </c>
      <c r="EJ40" s="13"/>
      <c r="EK40" s="13"/>
      <c r="EL40" s="13"/>
      <c r="EN40" s="13"/>
      <c r="EP40" s="12" t="s">
        <v>11932</v>
      </c>
      <c r="ER40" s="13" t="s">
        <v>11933</v>
      </c>
      <c r="ES40" s="11" t="s">
        <v>11934</v>
      </c>
      <c r="ET40" s="13"/>
      <c r="EV40" s="13"/>
      <c r="EX40" s="13"/>
      <c r="EY40" s="13"/>
      <c r="EZ40" s="13"/>
      <c r="FA40" s="13" t="s">
        <v>11935</v>
      </c>
      <c r="FB40" s="13" t="s">
        <v>2712</v>
      </c>
      <c r="FC40" s="13"/>
      <c r="FD40" s="13"/>
      <c r="FF40" s="13"/>
      <c r="FH40" s="13"/>
      <c r="FI40" s="13"/>
      <c r="FJ40" s="13"/>
      <c r="FK40" s="13"/>
      <c r="FL40" s="13"/>
      <c r="FM40" s="13"/>
      <c r="FN40" s="13"/>
      <c r="FO40" s="13"/>
      <c r="FP40" s="13"/>
      <c r="FQ40" s="13"/>
      <c r="FS40" s="13"/>
      <c r="FT40" s="13"/>
      <c r="FU40" s="13"/>
      <c r="FV40" s="13"/>
      <c r="FW40" s="13" t="s">
        <v>623</v>
      </c>
      <c r="FX40" s="13"/>
      <c r="FY40" s="13"/>
      <c r="FZ40" s="13"/>
      <c r="GA40" s="13"/>
      <c r="GB40" s="13"/>
      <c r="GC40" s="13"/>
      <c r="GD40" s="13"/>
      <c r="GF40" s="13" t="s">
        <v>11936</v>
      </c>
      <c r="GH40" s="13"/>
      <c r="GI40" s="13"/>
      <c r="GJ40" s="13"/>
      <c r="GL40" s="13" t="s">
        <v>11937</v>
      </c>
      <c r="GN40" s="13"/>
      <c r="GO40" s="13"/>
      <c r="GP40" s="13"/>
      <c r="GQ40" s="13"/>
      <c r="GR40" s="13"/>
      <c r="GS40" s="13"/>
      <c r="GT40" s="13"/>
      <c r="GU40" s="13"/>
      <c r="GV40" s="13"/>
      <c r="GW40" s="13"/>
      <c r="GX40" s="13"/>
      <c r="GZ40" s="13" t="s">
        <v>550</v>
      </c>
      <c r="HB40" s="13"/>
      <c r="HC40" s="13"/>
      <c r="HD40" s="13"/>
      <c r="HE40" s="13"/>
      <c r="HF40" s="13"/>
      <c r="HG40" s="13"/>
      <c r="HH40" s="13"/>
      <c r="HJ40" s="13"/>
      <c r="HL40" s="13" t="s">
        <v>11938</v>
      </c>
      <c r="HM40" s="13" t="s">
        <v>858</v>
      </c>
      <c r="HN40" s="13" t="s">
        <v>3963</v>
      </c>
      <c r="HP40" s="13"/>
      <c r="HR40" s="13"/>
      <c r="HS40" s="13"/>
      <c r="HT40" s="13"/>
      <c r="HU40" s="13"/>
      <c r="HV40" s="13" t="s">
        <v>2295</v>
      </c>
      <c r="HW40" s="13" t="s">
        <v>3368</v>
      </c>
      <c r="HX40" s="13"/>
      <c r="HZ40" s="13"/>
      <c r="IB40" s="13"/>
      <c r="IC40" s="13"/>
      <c r="ID40" s="13"/>
      <c r="IE40" s="13" t="s">
        <v>1080</v>
      </c>
      <c r="IF40" s="13"/>
      <c r="IG40" s="13"/>
      <c r="IH40" s="13"/>
      <c r="IJ40" s="13" t="s">
        <v>11939</v>
      </c>
      <c r="IL40" s="13" t="s">
        <v>11940</v>
      </c>
      <c r="IN40" s="13"/>
      <c r="IP40" s="13"/>
      <c r="IR40" s="13"/>
      <c r="IT40" s="13"/>
      <c r="IV40" s="13"/>
      <c r="IX40" s="13"/>
      <c r="IZ40" s="13" t="s">
        <v>11941</v>
      </c>
      <c r="JB40" s="13" t="s">
        <v>1017</v>
      </c>
      <c r="JC40" s="13"/>
      <c r="JD40" s="13" t="s">
        <v>11942</v>
      </c>
      <c r="JE40" s="13"/>
      <c r="JG40" s="13"/>
      <c r="JI40" s="13"/>
      <c r="JK40" s="13" t="s">
        <v>11943</v>
      </c>
      <c r="JM40" s="13"/>
      <c r="JO40" s="13" t="s">
        <v>5763</v>
      </c>
      <c r="JQ40" s="13"/>
      <c r="JS40" s="13"/>
      <c r="JU40" s="13"/>
      <c r="JW40" s="13"/>
      <c r="JY40" s="13"/>
      <c r="KA40" s="13"/>
      <c r="KC40" s="13"/>
      <c r="KE40" s="13" t="s">
        <v>1665</v>
      </c>
      <c r="KG40" s="13"/>
      <c r="KI40" s="13"/>
      <c r="KK40" s="13" t="s">
        <v>3504</v>
      </c>
      <c r="KM40" s="13"/>
      <c r="KO40" s="13"/>
      <c r="KQ40" s="13"/>
      <c r="KS40" s="13"/>
      <c r="KT40" s="13" t="s">
        <v>545</v>
      </c>
      <c r="KU40" s="13"/>
      <c r="KV40" s="11" t="s">
        <v>11944</v>
      </c>
      <c r="KW40" s="13" t="s">
        <v>1665</v>
      </c>
      <c r="KX40" s="13"/>
      <c r="KY40" s="13" t="s">
        <v>716</v>
      </c>
      <c r="KZ40" s="13" t="s">
        <v>11945</v>
      </c>
      <c r="LA40" s="13"/>
      <c r="LB40" s="13"/>
      <c r="LC40" s="13"/>
      <c r="LE40" s="13" t="n">
        <f aca="false">3</f>
        <v>3</v>
      </c>
      <c r="LF40" s="13" t="s">
        <v>545</v>
      </c>
      <c r="LG40" s="13" t="s">
        <v>1070</v>
      </c>
      <c r="LH40" s="13"/>
      <c r="LI40" s="11" t="s">
        <v>11946</v>
      </c>
      <c r="LJ40" s="13" t="s">
        <v>6044</v>
      </c>
      <c r="LK40" s="13" t="s">
        <v>550</v>
      </c>
      <c r="LL40" s="13"/>
      <c r="LM40" s="13"/>
      <c r="LN40" s="13"/>
      <c r="LO40" s="13"/>
      <c r="LP40" s="13" t="s">
        <v>710</v>
      </c>
      <c r="LQ40" s="13"/>
      <c r="LR40" s="13" t="s">
        <v>710</v>
      </c>
      <c r="LS40" s="13" t="s">
        <v>1650</v>
      </c>
      <c r="LT40" s="13"/>
      <c r="LU40" s="13"/>
      <c r="LV40" s="13"/>
      <c r="LW40" s="13" t="s">
        <v>11947</v>
      </c>
      <c r="LX40" s="13" t="s">
        <v>434</v>
      </c>
      <c r="LY40" s="13"/>
      <c r="LZ40" s="13"/>
      <c r="MA40" s="13"/>
      <c r="MB40" s="13"/>
      <c r="MC40" s="13" t="s">
        <v>11948</v>
      </c>
      <c r="MD40" s="13"/>
      <c r="ME40" s="13" t="s">
        <v>897</v>
      </c>
      <c r="MG40" s="13" t="s">
        <v>518</v>
      </c>
      <c r="MI40" s="12" t="s">
        <v>11949</v>
      </c>
      <c r="MJ40" s="13"/>
      <c r="MK40" s="13"/>
      <c r="ML40" s="13"/>
      <c r="MO40" s="13" t="s">
        <v>11950</v>
      </c>
      <c r="MQ40" s="13" t="s">
        <v>11945</v>
      </c>
      <c r="MR40" s="13"/>
      <c r="MS40" s="13"/>
      <c r="MT40" s="13"/>
      <c r="MU40" s="13"/>
      <c r="MV40" s="13" t="s">
        <v>360</v>
      </c>
      <c r="MX40" s="13"/>
      <c r="MY40" s="13"/>
      <c r="MZ40" s="13"/>
      <c r="NA40" s="13"/>
      <c r="NB40" s="13"/>
      <c r="NC40" s="13" t="s">
        <v>370</v>
      </c>
      <c r="ND40" s="13" t="s">
        <v>10928</v>
      </c>
      <c r="NE40" s="13" t="s">
        <v>11016</v>
      </c>
      <c r="NF40" s="13" t="s">
        <v>370</v>
      </c>
      <c r="NG40" s="13"/>
      <c r="NH40" s="13"/>
      <c r="NI40" s="13"/>
      <c r="NJ40" s="13"/>
      <c r="NK40" s="13"/>
      <c r="NL40" s="13" t="s">
        <v>11951</v>
      </c>
      <c r="NM40" s="13" t="s">
        <v>11952</v>
      </c>
      <c r="NN40" s="13" t="s">
        <v>371</v>
      </c>
      <c r="NP40" s="13" t="s">
        <v>409</v>
      </c>
      <c r="NQ40" s="13" t="s">
        <v>11953</v>
      </c>
      <c r="NR40" s="13" t="s">
        <v>8683</v>
      </c>
      <c r="NS40" s="13" t="s">
        <v>5335</v>
      </c>
      <c r="NT40" s="13"/>
      <c r="NU40" s="11" t="s">
        <v>10741</v>
      </c>
      <c r="NV40" s="13" t="s">
        <v>106</v>
      </c>
      <c r="NW40" s="13"/>
      <c r="NX40" s="13"/>
      <c r="NY40" s="13"/>
      <c r="NZ40" s="13"/>
      <c r="OA40" s="13" t="e">
        <f aca="false">gives
sury vette
ropriete du sdnc (dgfip) - ne pas</f>
        <v>#VALUE!</v>
      </c>
      <c r="OB40" s="13" t="e">
        <f aca="false">5 105 120 23
diffuser
x</f>
        <v>#VALUE!</v>
      </c>
    </row>
    <row r="41" customFormat="false" ht="28.35" hidden="false" customHeight="true" outlineLevel="0" collapsed="false">
      <c r="C41" s="27" t="s">
        <v>11954</v>
      </c>
      <c r="E41" s="11" t="s">
        <v>11955</v>
      </c>
      <c r="F41" s="11" t="s">
        <v>11956</v>
      </c>
      <c r="H41" s="11" t="s">
        <v>11957</v>
      </c>
      <c r="J41" s="11" t="s">
        <v>11958</v>
      </c>
      <c r="L41" s="11" t="s">
        <v>11959</v>
      </c>
      <c r="N41" s="11" t="s">
        <v>11524</v>
      </c>
      <c r="Z41" s="13" t="s">
        <v>11960</v>
      </c>
      <c r="AB41" s="13" t="s">
        <v>11961</v>
      </c>
      <c r="AD41" s="11" t="s">
        <v>11962</v>
      </c>
      <c r="AF41" s="13"/>
      <c r="AG41" s="13"/>
      <c r="AH41" s="13"/>
      <c r="AI41" s="13"/>
      <c r="AJ41" s="13"/>
      <c r="AK41" s="13"/>
      <c r="AN41" s="13"/>
      <c r="AO41" s="13"/>
      <c r="AP41" s="13"/>
      <c r="AQ41" s="13"/>
      <c r="AR41" s="13"/>
      <c r="AS41" s="11" t="s">
        <v>10654</v>
      </c>
      <c r="AT41" s="13" t="s">
        <v>360</v>
      </c>
      <c r="AU41" s="13"/>
      <c r="AV41" s="13"/>
      <c r="AW41" s="13" t="s">
        <v>360</v>
      </c>
      <c r="AX41" s="12" t="s">
        <v>9857</v>
      </c>
      <c r="AY41" s="12" t="s">
        <v>9857</v>
      </c>
      <c r="AZ41" s="13"/>
      <c r="BB41" s="13"/>
      <c r="BD41" s="13"/>
      <c r="BF41" s="13"/>
      <c r="BH41" s="13"/>
      <c r="BJ41" s="13" t="s">
        <v>79</v>
      </c>
      <c r="BL41" s="13"/>
      <c r="BN41" s="13"/>
      <c r="BO41" s="13"/>
      <c r="BQ41" s="13"/>
      <c r="BS41" s="13"/>
      <c r="BU41" s="13"/>
      <c r="BW41" s="13"/>
      <c r="BY41" s="13" t="s">
        <v>11963</v>
      </c>
      <c r="CA41" s="13"/>
      <c r="CC41" s="13"/>
      <c r="CE41" s="13"/>
      <c r="CG41" s="13"/>
      <c r="CI41" s="13"/>
      <c r="CK41" s="13"/>
      <c r="CL41" s="13"/>
      <c r="CM41" s="13"/>
      <c r="CN41" s="13"/>
      <c r="CO41" s="13"/>
      <c r="CP41" s="13"/>
      <c r="CQ41" s="13"/>
      <c r="CS41" s="13"/>
      <c r="CU41" s="13"/>
      <c r="CY41" s="13"/>
      <c r="DA41" s="13"/>
      <c r="DC41" s="13"/>
      <c r="DE41" s="13"/>
      <c r="DG41" s="13"/>
      <c r="DI41" s="13"/>
      <c r="DK41" s="13"/>
      <c r="DN41" s="13"/>
      <c r="DO41" s="13"/>
      <c r="DP41" s="13"/>
      <c r="DQ41" s="13"/>
      <c r="DR41" s="13"/>
      <c r="DS41" s="13"/>
      <c r="DT41" s="13"/>
      <c r="DV41" s="13"/>
      <c r="DX41" s="13"/>
      <c r="DZ41" s="13"/>
      <c r="EB41" s="13"/>
      <c r="EC41" s="13"/>
      <c r="ED41" s="13"/>
      <c r="EE41" s="13"/>
      <c r="EF41" s="13"/>
      <c r="EG41" s="11" t="s">
        <v>11964</v>
      </c>
      <c r="EH41" s="13" t="s">
        <v>11965</v>
      </c>
      <c r="EI41" s="13"/>
      <c r="EJ41" s="13"/>
      <c r="EK41" s="13"/>
      <c r="EL41" s="13"/>
      <c r="EN41" s="13"/>
      <c r="EP41" s="13" t="s">
        <v>553</v>
      </c>
      <c r="ER41" s="13"/>
      <c r="ES41" s="13"/>
      <c r="ET41" s="13"/>
      <c r="EV41" s="13"/>
      <c r="EX41" s="13"/>
      <c r="EY41" s="13"/>
      <c r="EZ41" s="13"/>
      <c r="FA41" s="13"/>
      <c r="FB41" s="13"/>
      <c r="FC41" s="13"/>
      <c r="FD41" s="13"/>
      <c r="FF41" s="13" t="s">
        <v>858</v>
      </c>
      <c r="FH41" s="13" t="s">
        <v>6807</v>
      </c>
      <c r="FI41" s="13" t="s">
        <v>839</v>
      </c>
      <c r="FJ41" s="13"/>
      <c r="FK41" s="13"/>
      <c r="FL41" s="13"/>
      <c r="FM41" s="13"/>
      <c r="FN41" s="13"/>
      <c r="FO41" s="13"/>
      <c r="FP41" s="13"/>
      <c r="FQ41" s="13"/>
      <c r="FS41" s="13"/>
      <c r="FT41" s="13"/>
      <c r="FU41" s="13"/>
      <c r="FV41" s="13"/>
      <c r="FW41" s="13" t="s">
        <v>623</v>
      </c>
      <c r="FX41" s="13"/>
      <c r="FY41" s="13"/>
      <c r="FZ41" s="13"/>
      <c r="GA41" s="13"/>
      <c r="GB41" s="13"/>
      <c r="GC41" s="13"/>
      <c r="GD41" s="13"/>
      <c r="GF41" s="13"/>
      <c r="GH41" s="11" t="s">
        <v>11966</v>
      </c>
      <c r="GI41" s="13"/>
      <c r="GJ41" s="13"/>
      <c r="GL41" s="13"/>
      <c r="GN41" s="13"/>
      <c r="GO41" s="13"/>
      <c r="GP41" s="13"/>
      <c r="GQ41" s="13"/>
      <c r="GR41" s="13"/>
      <c r="GS41" s="13"/>
      <c r="GT41" s="13"/>
      <c r="GU41" s="13"/>
      <c r="GV41" s="13"/>
      <c r="GW41" s="13"/>
      <c r="GX41" s="13"/>
      <c r="GZ41" s="13" t="s">
        <v>79</v>
      </c>
      <c r="HB41" s="13"/>
      <c r="HC41" s="13"/>
      <c r="HD41" s="13"/>
      <c r="HE41" s="13" t="s">
        <v>2712</v>
      </c>
      <c r="HF41" s="13"/>
      <c r="HG41" s="13"/>
      <c r="HH41" s="13"/>
      <c r="HJ41" s="13"/>
      <c r="HL41" s="13"/>
      <c r="HM41" s="13"/>
      <c r="HN41" s="13"/>
      <c r="HP41" s="13"/>
      <c r="HR41" s="13"/>
      <c r="HS41" s="13"/>
      <c r="HT41" s="13"/>
      <c r="HU41" s="13"/>
      <c r="HV41" s="13"/>
      <c r="HW41" s="13"/>
      <c r="HX41" s="13"/>
      <c r="HZ41" s="13"/>
      <c r="IB41" s="13"/>
      <c r="IC41" s="13"/>
      <c r="ID41" s="13"/>
      <c r="IE41" s="13"/>
      <c r="IF41" s="13"/>
      <c r="IG41" s="13"/>
      <c r="IH41" s="13"/>
      <c r="IJ41" s="13"/>
      <c r="IL41" s="13"/>
      <c r="IN41" s="13" t="s">
        <v>1670</v>
      </c>
      <c r="IP41" s="13"/>
      <c r="IR41" s="12" t="s">
        <v>11693</v>
      </c>
      <c r="IT41" s="13"/>
      <c r="IV41" s="13"/>
      <c r="IX41" s="13"/>
      <c r="IZ41" s="13" t="s">
        <v>919</v>
      </c>
      <c r="JB41" s="13"/>
      <c r="JC41" s="13"/>
      <c r="JD41" s="13" t="s">
        <v>553</v>
      </c>
      <c r="JE41" s="13" t="s">
        <v>11967</v>
      </c>
      <c r="JG41" s="13"/>
      <c r="JI41" s="13"/>
      <c r="JK41" s="13"/>
      <c r="JM41" s="13" t="s">
        <v>11968</v>
      </c>
      <c r="JO41" s="13"/>
      <c r="JQ41" s="13"/>
      <c r="JS41" s="13" t="s">
        <v>11969</v>
      </c>
      <c r="JU41" s="13"/>
      <c r="JW41" s="13"/>
      <c r="JY41" s="13"/>
      <c r="KA41" s="13"/>
      <c r="KC41" s="13" t="s">
        <v>4510</v>
      </c>
      <c r="KE41" s="13"/>
      <c r="KG41" s="13"/>
      <c r="KI41" s="13" t="s">
        <v>2958</v>
      </c>
      <c r="KK41" s="13"/>
      <c r="KM41" s="13" t="s">
        <v>11970</v>
      </c>
      <c r="KO41" s="13"/>
      <c r="KQ41" s="13" t="s">
        <v>4042</v>
      </c>
      <c r="KS41" s="13"/>
      <c r="KT41" s="13"/>
      <c r="KU41" s="13"/>
      <c r="KV41" s="11" t="s">
        <v>11971</v>
      </c>
      <c r="KW41" s="11" t="s">
        <v>11972</v>
      </c>
      <c r="KX41" s="13"/>
      <c r="KY41" s="12" t="s">
        <v>7609</v>
      </c>
      <c r="KZ41" s="13"/>
      <c r="LA41" s="13" t="s">
        <v>2009</v>
      </c>
      <c r="LB41" s="13"/>
      <c r="LC41" s="13"/>
      <c r="LE41" s="13"/>
      <c r="LF41" s="13" t="s">
        <v>547</v>
      </c>
      <c r="LG41" s="13"/>
      <c r="LH41" s="13"/>
      <c r="LI41" s="13" t="s">
        <v>11973</v>
      </c>
      <c r="LJ41" s="13" t="s">
        <v>11974</v>
      </c>
      <c r="LK41" s="11" t="s">
        <v>11975</v>
      </c>
      <c r="LL41" s="13"/>
      <c r="LM41" s="13"/>
      <c r="LN41" s="13"/>
      <c r="LO41" s="13"/>
      <c r="LP41" s="13" t="s">
        <v>709</v>
      </c>
      <c r="LQ41" s="13"/>
      <c r="LR41" s="13" t="s">
        <v>709</v>
      </c>
      <c r="LS41" s="13"/>
      <c r="LT41" s="13"/>
      <c r="LU41" s="13"/>
      <c r="LV41" s="13"/>
      <c r="LW41" s="13"/>
      <c r="LX41" s="13"/>
      <c r="LY41" s="13" t="s">
        <v>11976</v>
      </c>
      <c r="LZ41" s="13" t="s">
        <v>11977</v>
      </c>
      <c r="MA41" s="13"/>
      <c r="MB41" s="13" t="s">
        <v>11978</v>
      </c>
      <c r="MC41" s="13"/>
      <c r="MD41" s="13"/>
      <c r="ME41" s="13"/>
      <c r="MG41" s="13" t="s">
        <v>11979</v>
      </c>
      <c r="MI41" s="13"/>
      <c r="MJ41" s="13"/>
      <c r="MK41" s="13"/>
      <c r="ML41" s="13"/>
      <c r="MO41" s="13" t="s">
        <v>2538</v>
      </c>
      <c r="MQ41" s="13"/>
      <c r="MR41" s="13"/>
      <c r="MS41" s="13"/>
      <c r="MT41" s="12" t="s">
        <v>11980</v>
      </c>
      <c r="MU41" s="13"/>
      <c r="MV41" s="13" t="s">
        <v>360</v>
      </c>
      <c r="MX41" s="13"/>
      <c r="MY41" s="13"/>
      <c r="MZ41" s="13"/>
      <c r="NA41" s="13"/>
      <c r="NB41" s="13"/>
      <c r="NC41" s="13"/>
      <c r="ND41" s="13"/>
      <c r="NE41" s="13" t="s">
        <v>6044</v>
      </c>
      <c r="NF41" s="13"/>
      <c r="NG41" s="13"/>
      <c r="NH41" s="13"/>
      <c r="NI41" s="13"/>
      <c r="NJ41" s="13"/>
      <c r="NK41" s="13"/>
      <c r="NL41" s="13" t="s">
        <v>9872</v>
      </c>
      <c r="NM41" s="11" t="s">
        <v>11981</v>
      </c>
      <c r="NN41" s="13" t="s">
        <v>371</v>
      </c>
      <c r="NP41" s="13"/>
      <c r="NQ41" s="13"/>
      <c r="NR41" s="13"/>
      <c r="NS41" s="13"/>
      <c r="NT41" s="13"/>
      <c r="NU41" s="11" t="s">
        <v>11982</v>
      </c>
      <c r="NV41" s="13"/>
      <c r="NW41" s="13"/>
      <c r="NX41" s="13"/>
      <c r="NY41" s="13"/>
      <c r="NZ41" s="13"/>
      <c r="OA41" s="13" t="s">
        <v>10958</v>
      </c>
      <c r="OB41" s="13" t="s">
        <v>9880</v>
      </c>
    </row>
    <row r="42" customFormat="false" ht="28.35" hidden="false" customHeight="true" outlineLevel="0" collapsed="false">
      <c r="C42" s="27" t="s">
        <v>11983</v>
      </c>
      <c r="E42" s="11" t="s">
        <v>11984</v>
      </c>
      <c r="F42" s="13" t="s">
        <v>11985</v>
      </c>
      <c r="H42" s="13" t="s">
        <v>11985</v>
      </c>
      <c r="J42" s="13" t="s">
        <v>11986</v>
      </c>
      <c r="L42" s="13" t="s">
        <v>11987</v>
      </c>
      <c r="N42" s="13" t="s">
        <v>11988</v>
      </c>
      <c r="Z42" s="13" t="s">
        <v>11989</v>
      </c>
      <c r="AB42" s="13"/>
      <c r="AD42" s="11" t="s">
        <v>11990</v>
      </c>
      <c r="AF42" s="13"/>
      <c r="AG42" s="13"/>
      <c r="AH42" s="13"/>
      <c r="AI42" s="13"/>
      <c r="AJ42" s="13"/>
      <c r="AK42" s="13"/>
      <c r="AN42" s="13"/>
      <c r="AO42" s="13"/>
      <c r="AP42" s="13"/>
      <c r="AQ42" s="13"/>
      <c r="AR42" s="13"/>
      <c r="AS42" s="11" t="s">
        <v>11991</v>
      </c>
      <c r="AT42" s="13" t="s">
        <v>360</v>
      </c>
      <c r="AU42" s="13" t="s">
        <v>11992</v>
      </c>
      <c r="AV42" s="13"/>
      <c r="AW42" s="13" t="s">
        <v>360</v>
      </c>
      <c r="AX42" s="12" t="s">
        <v>10090</v>
      </c>
      <c r="AY42" s="13" t="s">
        <v>360</v>
      </c>
      <c r="AZ42" s="13"/>
      <c r="BB42" s="13"/>
      <c r="BD42" s="13"/>
      <c r="BF42" s="13"/>
      <c r="BH42" s="13"/>
      <c r="BJ42" s="13"/>
      <c r="BL42" s="13"/>
      <c r="BN42" s="13"/>
      <c r="BO42" s="13"/>
      <c r="BQ42" s="13"/>
      <c r="BS42" s="13"/>
      <c r="BU42" s="13"/>
      <c r="BW42" s="13"/>
      <c r="BY42" s="13" t="s">
        <v>11993</v>
      </c>
      <c r="CA42" s="13"/>
      <c r="CC42" s="13"/>
      <c r="CE42" s="13"/>
      <c r="CG42" s="13"/>
      <c r="CI42" s="13"/>
      <c r="CK42" s="13"/>
      <c r="CL42" s="13"/>
      <c r="CM42" s="13"/>
      <c r="CN42" s="13"/>
      <c r="CO42" s="13"/>
      <c r="CP42" s="13"/>
      <c r="CQ42" s="13"/>
      <c r="CS42" s="13"/>
      <c r="CU42" s="13"/>
      <c r="CY42" s="13"/>
      <c r="DA42" s="13"/>
      <c r="DC42" s="13"/>
      <c r="DE42" s="13"/>
      <c r="DG42" s="13"/>
      <c r="DI42" s="13"/>
      <c r="DK42" s="13"/>
      <c r="DN42" s="13"/>
      <c r="DO42" s="13"/>
      <c r="DP42" s="13"/>
      <c r="DQ42" s="13"/>
      <c r="DR42" s="13"/>
      <c r="DS42" s="13"/>
      <c r="DT42" s="13"/>
      <c r="DV42" s="13"/>
      <c r="DX42" s="13"/>
      <c r="DZ42" s="13"/>
      <c r="EB42" s="13"/>
      <c r="EC42" s="13"/>
      <c r="ED42" s="13"/>
      <c r="EE42" s="13"/>
      <c r="EF42" s="13"/>
      <c r="EG42" s="13"/>
      <c r="EH42" s="13" t="s">
        <v>10628</v>
      </c>
      <c r="EI42" s="13"/>
      <c r="EJ42" s="13"/>
      <c r="EK42" s="13"/>
      <c r="EL42" s="13"/>
      <c r="EN42" s="13"/>
      <c r="EP42" s="13"/>
      <c r="ER42" s="13"/>
      <c r="ES42" s="13"/>
      <c r="ET42" s="13"/>
      <c r="EV42" s="13"/>
      <c r="EX42" s="13"/>
      <c r="EY42" s="13"/>
      <c r="EZ42" s="13"/>
      <c r="FA42" s="13"/>
      <c r="FB42" s="13"/>
      <c r="FC42" s="13"/>
      <c r="FD42" s="13"/>
      <c r="FF42" s="13"/>
      <c r="FH42" s="13"/>
      <c r="FI42" s="13"/>
      <c r="FJ42" s="13"/>
      <c r="FK42" s="13"/>
      <c r="FL42" s="13"/>
      <c r="FM42" s="13"/>
      <c r="FN42" s="13"/>
      <c r="FO42" s="13"/>
      <c r="FP42" s="13"/>
      <c r="FQ42" s="13"/>
      <c r="FS42" s="13"/>
      <c r="FT42" s="13"/>
      <c r="FU42" s="13"/>
      <c r="FV42" s="13"/>
      <c r="FW42" s="13" t="s">
        <v>623</v>
      </c>
      <c r="FX42" s="13"/>
      <c r="FY42" s="13"/>
      <c r="FZ42" s="13"/>
      <c r="GA42" s="13"/>
      <c r="GB42" s="13"/>
      <c r="GC42" s="13"/>
      <c r="GD42" s="13"/>
      <c r="GF42" s="13"/>
      <c r="GH42" s="13"/>
      <c r="GI42" s="13"/>
      <c r="GJ42" s="13"/>
      <c r="GL42" s="13"/>
      <c r="GN42" s="13"/>
      <c r="GO42" s="13"/>
      <c r="GP42" s="13"/>
      <c r="GQ42" s="13"/>
      <c r="GR42" s="13"/>
      <c r="GS42" s="13"/>
      <c r="GT42" s="13"/>
      <c r="GU42" s="13"/>
      <c r="GV42" s="13"/>
      <c r="GW42" s="13"/>
      <c r="GX42" s="13"/>
      <c r="GZ42" s="13" t="s">
        <v>11994</v>
      </c>
      <c r="HB42" s="13" t="s">
        <v>11995</v>
      </c>
      <c r="HC42" s="13" t="s">
        <v>11996</v>
      </c>
      <c r="HD42" s="13" t="s">
        <v>635</v>
      </c>
      <c r="HE42" s="13"/>
      <c r="HF42" s="13"/>
      <c r="HG42" s="13"/>
      <c r="HH42" s="13"/>
      <c r="HJ42" s="13"/>
      <c r="HL42" s="13"/>
      <c r="HM42" s="13"/>
      <c r="HN42" s="13"/>
      <c r="HP42" s="13"/>
      <c r="HR42" s="13"/>
      <c r="HS42" s="13"/>
      <c r="HT42" s="13"/>
      <c r="HU42" s="13"/>
      <c r="HV42" s="13"/>
      <c r="HW42" s="13"/>
      <c r="HX42" s="13"/>
      <c r="HZ42" s="13"/>
      <c r="IB42" s="13"/>
      <c r="IC42" s="13"/>
      <c r="ID42" s="13"/>
      <c r="IE42" s="13"/>
      <c r="IF42" s="13"/>
      <c r="IG42" s="13"/>
      <c r="IH42" s="13"/>
      <c r="IJ42" s="13"/>
      <c r="IL42" s="13"/>
      <c r="IN42" s="13"/>
      <c r="IP42" s="13"/>
      <c r="IR42" s="13"/>
      <c r="IT42" s="13"/>
      <c r="IV42" s="13"/>
      <c r="IX42" s="13"/>
      <c r="IZ42" s="13"/>
      <c r="JB42" s="13"/>
      <c r="JC42" s="13" t="s">
        <v>11995</v>
      </c>
      <c r="JD42" s="13"/>
      <c r="JE42" s="13"/>
      <c r="JG42" s="13"/>
      <c r="JI42" s="13"/>
      <c r="JK42" s="13"/>
      <c r="JM42" s="13"/>
      <c r="JO42" s="13"/>
      <c r="JQ42" s="13"/>
      <c r="JS42" s="13"/>
      <c r="JU42" s="13"/>
      <c r="JW42" s="13"/>
      <c r="JY42" s="13"/>
      <c r="KA42" s="13"/>
      <c r="KC42" s="13"/>
      <c r="KE42" s="13"/>
      <c r="KG42" s="13"/>
      <c r="KI42" s="13"/>
      <c r="KK42" s="13"/>
      <c r="KM42" s="13"/>
      <c r="KO42" s="13"/>
      <c r="KQ42" s="13"/>
      <c r="KS42" s="13"/>
      <c r="KT42" s="13"/>
      <c r="KU42" s="13"/>
      <c r="KV42" s="11" t="s">
        <v>11997</v>
      </c>
      <c r="KW42" s="13"/>
      <c r="KX42" s="13"/>
      <c r="KY42" s="13"/>
      <c r="KZ42" s="13"/>
      <c r="LA42" s="13"/>
      <c r="LB42" s="13"/>
      <c r="LC42" s="13"/>
      <c r="LE42" s="13"/>
      <c r="LF42" s="13" t="s">
        <v>417</v>
      </c>
      <c r="LG42" s="13"/>
      <c r="LH42" s="13"/>
      <c r="LI42" s="13" t="s">
        <v>11998</v>
      </c>
      <c r="LJ42" s="13"/>
      <c r="LK42" s="13" t="s">
        <v>79</v>
      </c>
      <c r="LL42" s="13"/>
      <c r="LM42" s="13"/>
      <c r="LN42" s="13"/>
      <c r="LO42" s="13"/>
      <c r="LP42" s="13" t="s">
        <v>11999</v>
      </c>
      <c r="LQ42" s="13"/>
      <c r="LR42" s="13"/>
      <c r="LS42" s="13"/>
      <c r="LT42" s="13"/>
      <c r="LU42" s="13"/>
      <c r="LV42" s="13"/>
      <c r="LW42" s="13"/>
      <c r="LX42" s="13" t="s">
        <v>434</v>
      </c>
      <c r="LY42" s="13"/>
      <c r="LZ42" s="13"/>
      <c r="MA42" s="13"/>
      <c r="MB42" s="13"/>
      <c r="MC42" s="13"/>
      <c r="MD42" s="13"/>
      <c r="ME42" s="13"/>
      <c r="MG42" s="13"/>
      <c r="MI42" s="13"/>
      <c r="MJ42" s="13"/>
      <c r="MK42" s="13"/>
      <c r="ML42" s="13"/>
      <c r="MO42" s="13"/>
      <c r="MQ42" s="13"/>
      <c r="MR42" s="13"/>
      <c r="MS42" s="13"/>
      <c r="MT42" s="13"/>
      <c r="MU42" s="13"/>
      <c r="MV42" s="13" t="s">
        <v>360</v>
      </c>
      <c r="MX42" s="13"/>
      <c r="MY42" s="13"/>
      <c r="MZ42" s="13"/>
      <c r="NA42" s="13"/>
      <c r="NB42" s="13"/>
      <c r="NC42" s="13"/>
      <c r="ND42" s="13"/>
      <c r="NE42" s="13"/>
      <c r="NF42" s="13"/>
      <c r="NG42" s="13"/>
      <c r="NH42" s="13"/>
      <c r="NI42" s="13"/>
      <c r="NJ42" s="13"/>
      <c r="NK42" s="13"/>
      <c r="NL42" s="13" t="s">
        <v>12000</v>
      </c>
      <c r="NM42" s="11" t="s">
        <v>12001</v>
      </c>
      <c r="NN42" s="13" t="s">
        <v>12002</v>
      </c>
      <c r="NP42" s="13"/>
      <c r="NQ42" s="13" t="s">
        <v>12003</v>
      </c>
      <c r="NR42" s="11" t="s">
        <v>12004</v>
      </c>
      <c r="NS42" s="13" t="s">
        <v>12005</v>
      </c>
      <c r="NT42" s="13"/>
      <c r="NU42" s="11" t="s">
        <v>10213</v>
      </c>
      <c r="NV42" s="13"/>
      <c r="NW42" s="13"/>
      <c r="NX42" s="13"/>
      <c r="NY42" s="13"/>
      <c r="NZ42" s="13"/>
      <c r="OA42" s="13" t="s">
        <v>11018</v>
      </c>
      <c r="OB42" s="13" t="s">
        <v>9880</v>
      </c>
    </row>
    <row r="43" customFormat="false" ht="28.35" hidden="false" customHeight="true" outlineLevel="0" collapsed="false">
      <c r="C43" s="27" t="s">
        <v>12006</v>
      </c>
      <c r="E43" s="11" t="s">
        <v>12007</v>
      </c>
      <c r="F43" s="13" t="s">
        <v>12008</v>
      </c>
      <c r="H43" s="13" t="s">
        <v>12008</v>
      </c>
      <c r="J43" s="13" t="s">
        <v>12009</v>
      </c>
      <c r="L43" s="13" t="s">
        <v>12010</v>
      </c>
      <c r="N43" s="13" t="s">
        <v>3635</v>
      </c>
      <c r="Z43" s="13" t="s">
        <v>12011</v>
      </c>
      <c r="AB43" s="13" t="s">
        <v>12012</v>
      </c>
      <c r="AD43" s="11" t="s">
        <v>12013</v>
      </c>
      <c r="AF43" s="13"/>
      <c r="AG43" s="13"/>
      <c r="AH43" s="13"/>
      <c r="AI43" s="13"/>
      <c r="AJ43" s="13"/>
      <c r="AK43" s="13"/>
      <c r="AN43" s="13"/>
      <c r="AO43" s="13"/>
      <c r="AP43" s="13"/>
      <c r="AQ43" s="13"/>
      <c r="AR43" s="13"/>
      <c r="AS43" s="13" t="s">
        <v>360</v>
      </c>
      <c r="AT43" s="13" t="s">
        <v>360</v>
      </c>
      <c r="AU43" s="13"/>
      <c r="AV43" s="13"/>
      <c r="AW43" s="13" t="s">
        <v>360</v>
      </c>
      <c r="AX43" s="13" t="s">
        <v>360</v>
      </c>
      <c r="AY43" s="13" t="s">
        <v>360</v>
      </c>
      <c r="AZ43" s="13"/>
      <c r="BB43" s="13"/>
      <c r="BD43" s="13"/>
      <c r="BF43" s="13"/>
      <c r="BH43" s="13"/>
      <c r="BJ43" s="13"/>
      <c r="BL43" s="13"/>
      <c r="BN43" s="13"/>
      <c r="BO43" s="13"/>
      <c r="BQ43" s="13"/>
      <c r="BS43" s="13"/>
      <c r="BU43" s="13"/>
      <c r="BW43" s="13"/>
      <c r="BY43" s="13" t="s">
        <v>12014</v>
      </c>
      <c r="CA43" s="13"/>
      <c r="CC43" s="13"/>
      <c r="CE43" s="13"/>
      <c r="CG43" s="13"/>
      <c r="CI43" s="13"/>
      <c r="CK43" s="11" t="s">
        <v>12015</v>
      </c>
      <c r="CL43" s="11" t="s">
        <v>12016</v>
      </c>
      <c r="CM43" s="13"/>
      <c r="CN43" s="13"/>
      <c r="CO43" s="13"/>
      <c r="CP43" s="13"/>
      <c r="CQ43" s="13" t="s">
        <v>11424</v>
      </c>
      <c r="CS43" s="13"/>
      <c r="CU43" s="13"/>
      <c r="CY43" s="13"/>
      <c r="DA43" s="13"/>
      <c r="DC43" s="13"/>
      <c r="DE43" s="13"/>
      <c r="DG43" s="13"/>
      <c r="DI43" s="13"/>
      <c r="DK43" s="13"/>
      <c r="DN43" s="13"/>
      <c r="DO43" s="13" t="s">
        <v>12017</v>
      </c>
      <c r="DP43" s="13"/>
      <c r="DQ43" s="13"/>
      <c r="DR43" s="13"/>
      <c r="DS43" s="13"/>
      <c r="DT43" s="13"/>
      <c r="DV43" s="13"/>
      <c r="DX43" s="13"/>
      <c r="DZ43" s="13"/>
      <c r="EB43" s="13"/>
      <c r="EC43" s="13"/>
      <c r="ED43" s="13"/>
      <c r="EE43" s="13"/>
      <c r="EF43" s="13"/>
      <c r="EG43" s="13"/>
      <c r="EH43" s="13" t="s">
        <v>10628</v>
      </c>
      <c r="EI43" s="13"/>
      <c r="EJ43" s="13"/>
      <c r="EK43" s="13"/>
      <c r="EL43" s="13"/>
      <c r="EN43" s="13"/>
      <c r="EP43" s="13"/>
      <c r="ER43" s="13"/>
      <c r="ES43" s="13"/>
      <c r="ET43" s="13"/>
      <c r="EV43" s="13"/>
      <c r="EX43" s="13"/>
      <c r="EY43" s="13"/>
      <c r="EZ43" s="13"/>
      <c r="FA43" s="13"/>
      <c r="FB43" s="13"/>
      <c r="FC43" s="13"/>
      <c r="FD43" s="13"/>
      <c r="FF43" s="13"/>
      <c r="FH43" s="13"/>
      <c r="FI43" s="13"/>
      <c r="FJ43" s="13"/>
      <c r="FK43" s="13"/>
      <c r="FL43" s="13"/>
      <c r="FM43" s="13"/>
      <c r="FN43" s="13"/>
      <c r="FO43" s="13"/>
      <c r="FP43" s="13"/>
      <c r="FQ43" s="13"/>
      <c r="FS43" s="13"/>
      <c r="FT43" s="13"/>
      <c r="FU43" s="13"/>
      <c r="FV43" s="13"/>
      <c r="FW43" s="13" t="s">
        <v>623</v>
      </c>
      <c r="FX43" s="13"/>
      <c r="FY43" s="13"/>
      <c r="FZ43" s="13"/>
      <c r="GA43" s="13"/>
      <c r="GB43" s="13"/>
      <c r="GC43" s="13"/>
      <c r="GD43" s="13"/>
      <c r="GF43" s="13"/>
      <c r="GH43" s="13"/>
      <c r="GI43" s="13"/>
      <c r="GJ43" s="13"/>
      <c r="GL43" s="13"/>
      <c r="GN43" s="13"/>
      <c r="GO43" s="13"/>
      <c r="GP43" s="13"/>
      <c r="GQ43" s="13"/>
      <c r="GR43" s="13"/>
      <c r="GS43" s="13"/>
      <c r="GT43" s="13" t="s">
        <v>80</v>
      </c>
      <c r="GU43" s="13"/>
      <c r="GV43" s="13"/>
      <c r="GW43" s="13"/>
      <c r="GX43" s="13"/>
      <c r="GZ43" s="13" t="s">
        <v>79</v>
      </c>
      <c r="HB43" s="13"/>
      <c r="HC43" s="13"/>
      <c r="HD43" s="13"/>
      <c r="HE43" s="13"/>
      <c r="HF43" s="13"/>
      <c r="HG43" s="13"/>
      <c r="HH43" s="13"/>
      <c r="HJ43" s="13"/>
      <c r="HL43" s="13"/>
      <c r="HM43" s="13"/>
      <c r="HN43" s="13"/>
      <c r="HP43" s="13"/>
      <c r="HR43" s="13"/>
      <c r="HS43" s="13"/>
      <c r="HT43" s="13"/>
      <c r="HU43" s="13"/>
      <c r="HV43" s="13"/>
      <c r="HW43" s="13"/>
      <c r="HX43" s="13"/>
      <c r="HZ43" s="13"/>
      <c r="IB43" s="13"/>
      <c r="IC43" s="13"/>
      <c r="ID43" s="13"/>
      <c r="IE43" s="13"/>
      <c r="IF43" s="13"/>
      <c r="IG43" s="13"/>
      <c r="IH43" s="13"/>
      <c r="IJ43" s="13"/>
      <c r="IL43" s="13"/>
      <c r="IN43" s="13"/>
      <c r="IP43" s="13"/>
      <c r="IR43" s="13"/>
      <c r="IT43" s="13"/>
      <c r="IV43" s="13"/>
      <c r="IX43" s="13"/>
      <c r="IZ43" s="13" t="s">
        <v>612</v>
      </c>
      <c r="JB43" s="13" t="s">
        <v>12018</v>
      </c>
      <c r="JC43" s="13"/>
      <c r="JD43" s="13" t="s">
        <v>12019</v>
      </c>
      <c r="JE43" s="13" t="s">
        <v>12020</v>
      </c>
      <c r="JG43" s="13" t="s">
        <v>2739</v>
      </c>
      <c r="JI43" s="13"/>
      <c r="JK43" s="13" t="s">
        <v>12021</v>
      </c>
      <c r="JM43" s="13" t="s">
        <v>12022</v>
      </c>
      <c r="JO43" s="13"/>
      <c r="JQ43" s="13" t="s">
        <v>413</v>
      </c>
      <c r="JS43" s="13"/>
      <c r="JU43" s="13" t="s">
        <v>12023</v>
      </c>
      <c r="JW43" s="13"/>
      <c r="JY43" s="13"/>
      <c r="KA43" s="13"/>
      <c r="KC43" s="13"/>
      <c r="KE43" s="13"/>
      <c r="KG43" s="13" t="s">
        <v>713</v>
      </c>
      <c r="KI43" s="13"/>
      <c r="KK43" s="13"/>
      <c r="KM43" s="13"/>
      <c r="KO43" s="13" t="s">
        <v>683</v>
      </c>
      <c r="KQ43" s="13"/>
      <c r="KS43" s="13"/>
      <c r="KT43" s="13" t="s">
        <v>8175</v>
      </c>
      <c r="KU43" s="13"/>
      <c r="KV43" s="11" t="s">
        <v>12024</v>
      </c>
      <c r="KW43" s="11" t="s">
        <v>12025</v>
      </c>
      <c r="KX43" s="13"/>
      <c r="KY43" s="13"/>
      <c r="KZ43" s="13"/>
      <c r="LA43" s="13" t="s">
        <v>12026</v>
      </c>
      <c r="LB43" s="13"/>
      <c r="LC43" s="13"/>
      <c r="LE43" s="13"/>
      <c r="LF43" s="13" t="s">
        <v>503</v>
      </c>
      <c r="LG43" s="13" t="s">
        <v>1070</v>
      </c>
      <c r="LH43" s="13"/>
      <c r="LI43" s="11" t="s">
        <v>12027</v>
      </c>
      <c r="LJ43" s="11" t="s">
        <v>12028</v>
      </c>
      <c r="LK43" s="11" t="s">
        <v>12029</v>
      </c>
      <c r="LL43" s="13" t="s">
        <v>12030</v>
      </c>
      <c r="LM43" s="13"/>
      <c r="LN43" s="13"/>
      <c r="LO43" s="13"/>
      <c r="LP43" s="13" t="s">
        <v>10723</v>
      </c>
      <c r="LQ43" s="13"/>
      <c r="LR43" s="13"/>
      <c r="LS43" s="13" t="s">
        <v>9485</v>
      </c>
      <c r="LT43" s="13" t="s">
        <v>12031</v>
      </c>
      <c r="LU43" s="13"/>
      <c r="LV43" s="13"/>
      <c r="LW43" s="13"/>
      <c r="LX43" s="13"/>
      <c r="LY43" s="13"/>
      <c r="LZ43" s="13" t="s">
        <v>12032</v>
      </c>
      <c r="MA43" s="13" t="s">
        <v>12033</v>
      </c>
      <c r="MB43" s="13" t="s">
        <v>12034</v>
      </c>
      <c r="MC43" s="13" t="s">
        <v>12035</v>
      </c>
      <c r="MD43" s="13"/>
      <c r="ME43" s="13" t="s">
        <v>12036</v>
      </c>
      <c r="MG43" s="13" t="s">
        <v>7072</v>
      </c>
      <c r="MI43" s="13"/>
      <c r="MJ43" s="13" t="s">
        <v>897</v>
      </c>
      <c r="MK43" s="13"/>
      <c r="ML43" s="13"/>
      <c r="MO43" s="13"/>
      <c r="MQ43" s="13" t="s">
        <v>545</v>
      </c>
      <c r="MR43" s="13"/>
      <c r="MS43" s="13"/>
      <c r="MT43" s="13" t="s">
        <v>12037</v>
      </c>
      <c r="MU43" s="13" t="s">
        <v>12038</v>
      </c>
      <c r="MV43" s="13" t="s">
        <v>360</v>
      </c>
      <c r="MX43" s="13"/>
      <c r="MY43" s="13"/>
      <c r="MZ43" s="13"/>
      <c r="NA43" s="13"/>
      <c r="NB43" s="13"/>
      <c r="NC43" s="13"/>
      <c r="ND43" s="13" t="s">
        <v>106</v>
      </c>
      <c r="NE43" s="13" t="s">
        <v>6044</v>
      </c>
      <c r="NF43" s="13"/>
      <c r="NG43" s="13" t="s">
        <v>550</v>
      </c>
      <c r="NH43" s="13"/>
      <c r="NI43" s="13"/>
      <c r="NJ43" s="13"/>
      <c r="NK43" s="13"/>
      <c r="NL43" s="13"/>
      <c r="NM43" s="11" t="s">
        <v>12039</v>
      </c>
      <c r="NN43" s="13" t="s">
        <v>371</v>
      </c>
      <c r="NP43" s="13"/>
      <c r="NQ43" s="13"/>
      <c r="NR43" s="13"/>
      <c r="NS43" s="13"/>
      <c r="NT43" s="13"/>
      <c r="NU43" s="13" t="s">
        <v>7441</v>
      </c>
      <c r="NV43" s="13" t="s">
        <v>2470</v>
      </c>
      <c r="NW43" s="13"/>
      <c r="NX43" s="13"/>
      <c r="NY43" s="13"/>
      <c r="NZ43" s="13"/>
      <c r="OA43" s="13" t="s">
        <v>10958</v>
      </c>
      <c r="OB43" s="13" t="s">
        <v>9880</v>
      </c>
    </row>
    <row r="44" customFormat="false" ht="28.35" hidden="false" customHeight="true" outlineLevel="0" collapsed="false">
      <c r="C44" s="27" t="s">
        <v>12040</v>
      </c>
      <c r="E44" s="11" t="s">
        <v>12041</v>
      </c>
      <c r="F44" s="13" t="s">
        <v>12042</v>
      </c>
      <c r="H44" s="13" t="s">
        <v>12042</v>
      </c>
      <c r="J44" s="13" t="s">
        <v>12043</v>
      </c>
      <c r="L44" s="13" t="s">
        <v>12044</v>
      </c>
      <c r="N44" s="13" t="s">
        <v>12045</v>
      </c>
      <c r="Z44" s="13" t="s">
        <v>12046</v>
      </c>
      <c r="AB44" s="13"/>
      <c r="AD44" s="11" t="s">
        <v>12047</v>
      </c>
      <c r="AF44" s="13"/>
      <c r="AG44" s="13"/>
      <c r="AH44" s="13"/>
      <c r="AI44" s="13"/>
      <c r="AJ44" s="13"/>
      <c r="AK44" s="13"/>
      <c r="AN44" s="13"/>
      <c r="AO44" s="13"/>
      <c r="AP44" s="13"/>
      <c r="AQ44" s="13"/>
      <c r="AR44" s="13"/>
      <c r="AS44" s="11" t="s">
        <v>12048</v>
      </c>
      <c r="AT44" s="13" t="s">
        <v>360</v>
      </c>
      <c r="AU44" s="13"/>
      <c r="AV44" s="13"/>
      <c r="AW44" s="13" t="s">
        <v>360</v>
      </c>
      <c r="AX44" s="12" t="s">
        <v>9857</v>
      </c>
      <c r="AY44" s="13" t="s">
        <v>360</v>
      </c>
      <c r="AZ44" s="13"/>
      <c r="BB44" s="13"/>
      <c r="BD44" s="13" t="s">
        <v>599</v>
      </c>
      <c r="BF44" s="13"/>
      <c r="BH44" s="13" t="s">
        <v>599</v>
      </c>
      <c r="BJ44" s="13"/>
      <c r="BL44" s="13"/>
      <c r="BN44" s="13"/>
      <c r="BO44" s="13" t="s">
        <v>897</v>
      </c>
      <c r="BQ44" s="13" t="s">
        <v>742</v>
      </c>
      <c r="BS44" s="13"/>
      <c r="BU44" s="13"/>
      <c r="BW44" s="13"/>
      <c r="BY44" s="13" t="s">
        <v>12049</v>
      </c>
      <c r="CA44" s="13"/>
      <c r="CC44" s="13"/>
      <c r="CE44" s="13"/>
      <c r="CG44" s="13"/>
      <c r="CI44" s="13"/>
      <c r="CK44" s="13" t="s">
        <v>12050</v>
      </c>
      <c r="CL44" s="13" t="s">
        <v>12051</v>
      </c>
      <c r="CM44" s="13" t="s">
        <v>12052</v>
      </c>
      <c r="CN44" s="13"/>
      <c r="CO44" s="13"/>
      <c r="CP44" s="13"/>
      <c r="CQ44" s="13"/>
      <c r="CS44" s="13"/>
      <c r="CU44" s="13"/>
      <c r="CY44" s="13"/>
      <c r="DA44" s="13"/>
      <c r="DC44" s="13"/>
      <c r="DE44" s="13"/>
      <c r="DG44" s="13"/>
      <c r="DI44" s="13"/>
      <c r="DK44" s="13"/>
      <c r="DN44" s="13"/>
      <c r="DO44" s="13"/>
      <c r="DP44" s="13"/>
      <c r="DQ44" s="13"/>
      <c r="DR44" s="13"/>
      <c r="DS44" s="13"/>
      <c r="DT44" s="13"/>
      <c r="DV44" s="13"/>
      <c r="DX44" s="13"/>
      <c r="DZ44" s="13"/>
      <c r="EB44" s="13"/>
      <c r="EC44" s="13"/>
      <c r="ED44" s="13"/>
      <c r="EE44" s="13"/>
      <c r="EF44" s="13"/>
      <c r="EG44" s="13"/>
      <c r="EH44" s="13" t="s">
        <v>9950</v>
      </c>
      <c r="EI44" s="13"/>
      <c r="EJ44" s="13"/>
      <c r="EK44" s="13"/>
      <c r="EL44" s="13"/>
      <c r="EN44" s="13"/>
      <c r="EP44" s="13" t="s">
        <v>12053</v>
      </c>
      <c r="ER44" s="13" t="s">
        <v>1465</v>
      </c>
      <c r="ES44" s="13"/>
      <c r="ET44" s="13"/>
      <c r="EV44" s="13"/>
      <c r="EX44" s="13"/>
      <c r="EY44" s="13"/>
      <c r="EZ44" s="13"/>
      <c r="FA44" s="13" t="s">
        <v>12054</v>
      </c>
      <c r="FB44" s="13"/>
      <c r="FC44" s="13"/>
      <c r="FD44" s="13"/>
      <c r="FF44" s="13"/>
      <c r="FH44" s="13" t="s">
        <v>11365</v>
      </c>
      <c r="FI44" s="13"/>
      <c r="FJ44" s="13"/>
      <c r="FK44" s="13"/>
      <c r="FL44" s="13"/>
      <c r="FM44" s="13"/>
      <c r="FN44" s="13"/>
      <c r="FO44" s="13" t="s">
        <v>1113</v>
      </c>
      <c r="FP44" s="13" t="s">
        <v>11595</v>
      </c>
      <c r="FQ44" s="13"/>
      <c r="FS44" s="13"/>
      <c r="FT44" s="13"/>
      <c r="FU44" s="13"/>
      <c r="FV44" s="13"/>
      <c r="FW44" s="13" t="s">
        <v>623</v>
      </c>
      <c r="FX44" s="13"/>
      <c r="FY44" s="13"/>
      <c r="FZ44" s="13"/>
      <c r="GA44" s="13" t="s">
        <v>12055</v>
      </c>
      <c r="GB44" s="13"/>
      <c r="GC44" s="13"/>
      <c r="GD44" s="13"/>
      <c r="GF44" s="13"/>
      <c r="GH44" s="13"/>
      <c r="GI44" s="13"/>
      <c r="GJ44" s="13"/>
      <c r="GL44" s="13"/>
      <c r="GN44" s="13"/>
      <c r="GO44" s="13"/>
      <c r="GP44" s="13"/>
      <c r="GQ44" s="13"/>
      <c r="GR44" s="13"/>
      <c r="GS44" s="13"/>
      <c r="GT44" s="13"/>
      <c r="GU44" s="13"/>
      <c r="GV44" s="13"/>
      <c r="GW44" s="13"/>
      <c r="GX44" s="13"/>
      <c r="GZ44" s="13" t="s">
        <v>79</v>
      </c>
      <c r="HB44" s="13"/>
      <c r="HC44" s="13"/>
      <c r="HD44" s="13"/>
      <c r="HE44" s="13"/>
      <c r="HF44" s="13"/>
      <c r="HG44" s="13"/>
      <c r="HH44" s="13"/>
      <c r="HJ44" s="13"/>
      <c r="HL44" s="13"/>
      <c r="HM44" s="13"/>
      <c r="HN44" s="13"/>
      <c r="HP44" s="13"/>
      <c r="HR44" s="13"/>
      <c r="HS44" s="13"/>
      <c r="HT44" s="13"/>
      <c r="HU44" s="13" t="s">
        <v>12056</v>
      </c>
      <c r="HV44" s="13"/>
      <c r="HW44" s="13"/>
      <c r="HX44" s="13"/>
      <c r="HZ44" s="13"/>
      <c r="IB44" s="13"/>
      <c r="IC44" s="13"/>
      <c r="ID44" s="13"/>
      <c r="IE44" s="13"/>
      <c r="IF44" s="13"/>
      <c r="IG44" s="13"/>
      <c r="IH44" s="13"/>
      <c r="IJ44" s="13"/>
      <c r="IL44" s="13"/>
      <c r="IN44" s="13"/>
      <c r="IP44" s="13"/>
      <c r="IR44" s="13"/>
      <c r="IT44" s="13"/>
      <c r="IV44" s="13"/>
      <c r="IX44" s="13"/>
      <c r="IZ44" s="13"/>
      <c r="JB44" s="13" t="s">
        <v>12057</v>
      </c>
      <c r="JC44" s="13"/>
      <c r="JD44" s="13"/>
      <c r="JE44" s="13" t="s">
        <v>12058</v>
      </c>
      <c r="JG44" s="13"/>
      <c r="JI44" s="13"/>
      <c r="JK44" s="13"/>
      <c r="JM44" s="13" t="s">
        <v>12059</v>
      </c>
      <c r="JO44" s="13"/>
      <c r="JQ44" s="13" t="s">
        <v>10335</v>
      </c>
      <c r="JS44" s="13" t="s">
        <v>983</v>
      </c>
      <c r="JU44" s="13" t="s">
        <v>12060</v>
      </c>
      <c r="JW44" s="13"/>
      <c r="JY44" s="13" t="s">
        <v>4985</v>
      </c>
      <c r="KA44" s="13" t="s">
        <v>8033</v>
      </c>
      <c r="KC44" s="13"/>
      <c r="KE44" s="13" t="s">
        <v>12061</v>
      </c>
      <c r="KG44" s="13"/>
      <c r="KI44" s="13"/>
      <c r="KK44" s="13"/>
      <c r="KM44" s="13"/>
      <c r="KO44" s="13" t="s">
        <v>516</v>
      </c>
      <c r="KQ44" s="13"/>
      <c r="KS44" s="13"/>
      <c r="KT44" s="13"/>
      <c r="KU44" s="13"/>
      <c r="KV44" s="11" t="s">
        <v>12062</v>
      </c>
      <c r="KW44" s="13" t="s">
        <v>798</v>
      </c>
      <c r="KX44" s="13" t="s">
        <v>5099</v>
      </c>
      <c r="KY44" s="13" t="s">
        <v>12063</v>
      </c>
      <c r="KZ44" s="13"/>
      <c r="LA44" s="13" t="s">
        <v>12064</v>
      </c>
      <c r="LB44" s="13"/>
      <c r="LC44" s="13"/>
      <c r="LE44" s="13"/>
      <c r="LF44" s="13" t="s">
        <v>12065</v>
      </c>
      <c r="LG44" s="13" t="s">
        <v>11536</v>
      </c>
      <c r="LH44" s="13"/>
      <c r="LI44" s="13" t="s">
        <v>12066</v>
      </c>
      <c r="LJ44" s="13" t="s">
        <v>12067</v>
      </c>
      <c r="LK44" s="13" t="s">
        <v>12068</v>
      </c>
      <c r="LL44" s="13"/>
      <c r="LM44" s="13"/>
      <c r="LN44" s="13"/>
      <c r="LO44" s="13"/>
      <c r="LP44" s="13" t="s">
        <v>12069</v>
      </c>
      <c r="LQ44" s="13"/>
      <c r="LR44" s="13"/>
      <c r="LS44" s="13"/>
      <c r="LT44" s="13"/>
      <c r="LU44" s="13"/>
      <c r="LV44" s="13"/>
      <c r="LW44" s="13"/>
      <c r="LX44" s="13" t="s">
        <v>434</v>
      </c>
      <c r="LY44" s="13"/>
      <c r="LZ44" s="13"/>
      <c r="MA44" s="13"/>
      <c r="MB44" s="13"/>
      <c r="MC44" s="13" t="s">
        <v>3018</v>
      </c>
      <c r="MD44" s="13" t="s">
        <v>12070</v>
      </c>
      <c r="ME44" s="13" t="s">
        <v>518</v>
      </c>
      <c r="MG44" s="13" t="s">
        <v>12071</v>
      </c>
      <c r="MI44" s="13" t="s">
        <v>3335</v>
      </c>
      <c r="MJ44" s="13"/>
      <c r="MK44" s="13"/>
      <c r="ML44" s="13"/>
      <c r="MO44" s="13" t="s">
        <v>12072</v>
      </c>
      <c r="MQ44" s="13" t="s">
        <v>12073</v>
      </c>
      <c r="MR44" s="13"/>
      <c r="MS44" s="13"/>
      <c r="MT44" s="13" t="s">
        <v>833</v>
      </c>
      <c r="MU44" s="13" t="s">
        <v>12074</v>
      </c>
      <c r="MV44" s="13" t="s">
        <v>360</v>
      </c>
      <c r="MX44" s="13"/>
      <c r="MY44" s="13"/>
      <c r="MZ44" s="13"/>
      <c r="NA44" s="13"/>
      <c r="NB44" s="13"/>
      <c r="NC44" s="13"/>
      <c r="ND44" s="13" t="s">
        <v>106</v>
      </c>
      <c r="NE44" s="13"/>
      <c r="NF44" s="13"/>
      <c r="NG44" s="13"/>
      <c r="NH44" s="13"/>
      <c r="NI44" s="13"/>
      <c r="NJ44" s="13"/>
      <c r="NK44" s="13"/>
      <c r="NL44" s="13" t="s">
        <v>9923</v>
      </c>
      <c r="NM44" s="13" t="s">
        <v>10978</v>
      </c>
      <c r="NN44" s="13" t="s">
        <v>371</v>
      </c>
      <c r="NP44" s="13"/>
      <c r="NQ44" s="13"/>
      <c r="NR44" s="13"/>
      <c r="NS44" s="13"/>
      <c r="NT44" s="13"/>
      <c r="NU44" s="11" t="s">
        <v>10490</v>
      </c>
      <c r="NV44" s="13"/>
      <c r="NW44" s="13"/>
      <c r="NX44" s="13"/>
      <c r="NY44" s="13"/>
      <c r="NZ44" s="13"/>
      <c r="OA44" s="13" t="s">
        <v>10643</v>
      </c>
      <c r="OB44" s="13" t="s">
        <v>9880</v>
      </c>
    </row>
    <row r="45" customFormat="false" ht="28.35" hidden="false" customHeight="true" outlineLevel="0" collapsed="false">
      <c r="C45" s="27" t="s">
        <v>12075</v>
      </c>
      <c r="E45" s="11" t="s">
        <v>12076</v>
      </c>
      <c r="F45" s="13" t="s">
        <v>12077</v>
      </c>
      <c r="H45" s="13" t="s">
        <v>12077</v>
      </c>
      <c r="J45" s="13" t="s">
        <v>12078</v>
      </c>
      <c r="L45" s="13" t="s">
        <v>12079</v>
      </c>
      <c r="N45" s="13" t="s">
        <v>12080</v>
      </c>
      <c r="Z45" s="13" t="s">
        <v>12081</v>
      </c>
      <c r="AB45" s="13" t="s">
        <v>12082</v>
      </c>
      <c r="AD45" s="11" t="s">
        <v>10011</v>
      </c>
      <c r="AF45" s="13" t="s">
        <v>12083</v>
      </c>
      <c r="AG45" s="13" t="s">
        <v>516</v>
      </c>
      <c r="AH45" s="13" t="s">
        <v>12084</v>
      </c>
      <c r="AI45" s="13"/>
      <c r="AJ45" s="13"/>
      <c r="AK45" s="13"/>
      <c r="AN45" s="13"/>
      <c r="AO45" s="13"/>
      <c r="AP45" s="13"/>
      <c r="AQ45" s="13"/>
      <c r="AR45" s="13"/>
      <c r="AS45" s="11" t="s">
        <v>10012</v>
      </c>
      <c r="AT45" s="13" t="s">
        <v>360</v>
      </c>
      <c r="AU45" s="13"/>
      <c r="AV45" s="13"/>
      <c r="AW45" s="13" t="s">
        <v>12085</v>
      </c>
      <c r="AX45" s="11" t="s">
        <v>12086</v>
      </c>
      <c r="AY45" s="13" t="s">
        <v>360</v>
      </c>
      <c r="AZ45" s="13"/>
      <c r="BB45" s="13"/>
      <c r="BD45" s="13"/>
      <c r="BF45" s="13"/>
      <c r="BH45" s="13" t="s">
        <v>598</v>
      </c>
      <c r="BJ45" s="13" t="s">
        <v>79</v>
      </c>
      <c r="BL45" s="13"/>
      <c r="BN45" s="13"/>
      <c r="BO45" s="13"/>
      <c r="BQ45" s="13"/>
      <c r="BS45" s="13"/>
      <c r="BU45" s="13"/>
      <c r="BW45" s="13"/>
      <c r="BY45" s="13" t="s">
        <v>12087</v>
      </c>
      <c r="CA45" s="13"/>
      <c r="CC45" s="13"/>
      <c r="CE45" s="13"/>
      <c r="CG45" s="13"/>
      <c r="CI45" s="13"/>
      <c r="CK45" s="13"/>
      <c r="CL45" s="13"/>
      <c r="CM45" s="13"/>
      <c r="CN45" s="13"/>
      <c r="CO45" s="13"/>
      <c r="CP45" s="13"/>
      <c r="CQ45" s="13"/>
      <c r="CS45" s="13"/>
      <c r="CU45" s="13"/>
      <c r="CY45" s="13"/>
      <c r="DA45" s="13"/>
      <c r="DC45" s="13"/>
      <c r="DE45" s="13"/>
      <c r="DG45" s="13"/>
      <c r="DI45" s="13"/>
      <c r="DK45" s="13"/>
      <c r="DN45" s="13"/>
      <c r="DO45" s="13"/>
      <c r="DP45" s="13"/>
      <c r="DQ45" s="13"/>
      <c r="DR45" s="13"/>
      <c r="DS45" s="13"/>
      <c r="DT45" s="13"/>
      <c r="DV45" s="13"/>
      <c r="DX45" s="13"/>
      <c r="DZ45" s="13"/>
      <c r="EB45" s="13"/>
      <c r="EC45" s="13"/>
      <c r="ED45" s="13"/>
      <c r="EE45" s="13"/>
      <c r="EF45" s="13"/>
      <c r="EG45" s="11" t="s">
        <v>12088</v>
      </c>
      <c r="EH45" s="13" t="s">
        <v>11475</v>
      </c>
      <c r="EI45" s="13" t="s">
        <v>12089</v>
      </c>
      <c r="EJ45" s="13"/>
      <c r="EK45" s="13"/>
      <c r="EL45" s="13"/>
      <c r="EN45" s="13"/>
      <c r="EP45" s="13" t="s">
        <v>12090</v>
      </c>
      <c r="ER45" s="13"/>
      <c r="ES45" s="13"/>
      <c r="ET45" s="13"/>
      <c r="EV45" s="13"/>
      <c r="EX45" s="13"/>
      <c r="EY45" s="13"/>
      <c r="EZ45" s="13"/>
      <c r="FA45" s="13"/>
      <c r="FB45" s="13"/>
      <c r="FC45" s="13"/>
      <c r="FD45" s="13"/>
      <c r="FF45" s="13" t="s">
        <v>12091</v>
      </c>
      <c r="FH45" s="13"/>
      <c r="FI45" s="13"/>
      <c r="FJ45" s="13"/>
      <c r="FK45" s="13"/>
      <c r="FL45" s="13"/>
      <c r="FM45" s="13"/>
      <c r="FN45" s="13"/>
      <c r="FO45" s="13"/>
      <c r="FP45" s="13"/>
      <c r="FQ45" s="13"/>
      <c r="FS45" s="13"/>
      <c r="FT45" s="13"/>
      <c r="FU45" s="13"/>
      <c r="FV45" s="13"/>
      <c r="FW45" s="13" t="s">
        <v>623</v>
      </c>
      <c r="FX45" s="13"/>
      <c r="FY45" s="13"/>
      <c r="FZ45" s="13"/>
      <c r="GA45" s="13" t="s">
        <v>12092</v>
      </c>
      <c r="GB45" s="13"/>
      <c r="GC45" s="13"/>
      <c r="GD45" s="13"/>
      <c r="GF45" s="13"/>
      <c r="GH45" s="13"/>
      <c r="GI45" s="13"/>
      <c r="GJ45" s="13"/>
      <c r="GL45" s="13" t="s">
        <v>4146</v>
      </c>
      <c r="GN45" s="13"/>
      <c r="GO45" s="13"/>
      <c r="GP45" s="13"/>
      <c r="GQ45" s="13"/>
      <c r="GR45" s="13"/>
      <c r="GS45" s="13"/>
      <c r="GT45" s="13"/>
      <c r="GU45" s="13"/>
      <c r="GV45" s="13"/>
      <c r="GW45" s="13"/>
      <c r="GX45" s="13"/>
      <c r="GZ45" s="11" t="s">
        <v>12093</v>
      </c>
      <c r="HB45" s="13"/>
      <c r="HC45" s="13"/>
      <c r="HD45" s="13"/>
      <c r="HE45" s="11" t="s">
        <v>12094</v>
      </c>
      <c r="HF45" s="13"/>
      <c r="HG45" s="13"/>
      <c r="HH45" s="13"/>
      <c r="HJ45" s="13"/>
      <c r="HL45" s="13"/>
      <c r="HM45" s="13"/>
      <c r="HN45" s="13"/>
      <c r="HP45" s="11" t="s">
        <v>12095</v>
      </c>
      <c r="HR45" s="13"/>
      <c r="HS45" s="13"/>
      <c r="HT45" s="13"/>
      <c r="HU45" s="13"/>
      <c r="HV45" s="13"/>
      <c r="HW45" s="13"/>
      <c r="HX45" s="13"/>
      <c r="HZ45" s="13" t="s">
        <v>12096</v>
      </c>
      <c r="IB45" s="13"/>
      <c r="IC45" s="13"/>
      <c r="ID45" s="13"/>
      <c r="IE45" s="13" t="s">
        <v>12097</v>
      </c>
      <c r="IF45" s="13"/>
      <c r="IG45" s="13"/>
      <c r="IH45" s="13"/>
      <c r="IJ45" s="13"/>
      <c r="IL45" s="13"/>
      <c r="IN45" s="13"/>
      <c r="IP45" s="13"/>
      <c r="IR45" s="13"/>
      <c r="IT45" s="13"/>
      <c r="IV45" s="13"/>
      <c r="IX45" s="13"/>
      <c r="IZ45" s="13"/>
      <c r="JB45" s="13" t="s">
        <v>12098</v>
      </c>
      <c r="JC45" s="13"/>
      <c r="JD45" s="13" t="s">
        <v>12099</v>
      </c>
      <c r="JE45" s="13"/>
      <c r="JG45" s="13"/>
      <c r="JI45" s="13"/>
      <c r="JK45" s="13"/>
      <c r="JM45" s="13" t="s">
        <v>2875</v>
      </c>
      <c r="JO45" s="13" t="s">
        <v>12100</v>
      </c>
      <c r="JQ45" s="13"/>
      <c r="JS45" s="13"/>
      <c r="JU45" s="13"/>
      <c r="JW45" s="13"/>
      <c r="JY45" s="13" t="s">
        <v>6001</v>
      </c>
      <c r="KA45" s="13"/>
      <c r="KC45" s="13"/>
      <c r="KE45" s="13"/>
      <c r="KG45" s="13"/>
      <c r="KI45" s="13"/>
      <c r="KK45" s="13"/>
      <c r="KM45" s="13"/>
      <c r="KO45" s="13"/>
      <c r="KQ45" s="13"/>
      <c r="KS45" s="13"/>
      <c r="KT45" s="13" t="s">
        <v>12101</v>
      </c>
      <c r="KU45" s="13"/>
      <c r="KV45" s="13" t="s">
        <v>12102</v>
      </c>
      <c r="KW45" s="13"/>
      <c r="KX45" s="13"/>
      <c r="KY45" s="13" t="s">
        <v>10326</v>
      </c>
      <c r="KZ45" s="13"/>
      <c r="LA45" s="13"/>
      <c r="LB45" s="13"/>
      <c r="LC45" s="13"/>
      <c r="LE45" s="13"/>
      <c r="LF45" s="13" t="s">
        <v>503</v>
      </c>
      <c r="LG45" s="13"/>
      <c r="LH45" s="13"/>
      <c r="LI45" s="11" t="s">
        <v>12103</v>
      </c>
      <c r="LJ45" s="13"/>
      <c r="LK45" s="13" t="s">
        <v>550</v>
      </c>
      <c r="LL45" s="13"/>
      <c r="LM45" s="13"/>
      <c r="LN45" s="13"/>
      <c r="LO45" s="13"/>
      <c r="LP45" s="11" t="s">
        <v>12104</v>
      </c>
      <c r="LQ45" s="13" t="s">
        <v>12105</v>
      </c>
      <c r="LR45" s="13"/>
      <c r="LS45" s="13"/>
      <c r="LT45" s="13"/>
      <c r="LU45" s="13"/>
      <c r="LV45" s="13"/>
      <c r="LW45" s="13"/>
      <c r="LX45" s="13"/>
      <c r="LY45" s="13" t="s">
        <v>10335</v>
      </c>
      <c r="LZ45" s="13"/>
      <c r="MA45" s="13"/>
      <c r="MB45" s="13"/>
      <c r="MC45" s="13"/>
      <c r="MD45" s="13" t="s">
        <v>12106</v>
      </c>
      <c r="ME45" s="13"/>
      <c r="MG45" s="13"/>
      <c r="MI45" s="13"/>
      <c r="MJ45" s="13"/>
      <c r="MK45" s="13"/>
      <c r="ML45" s="13"/>
      <c r="MO45" s="13" t="s">
        <v>12107</v>
      </c>
      <c r="MQ45" s="13"/>
      <c r="MR45" s="13"/>
      <c r="MS45" s="13"/>
      <c r="MT45" s="13"/>
      <c r="MU45" s="13"/>
      <c r="MV45" s="13" t="s">
        <v>360</v>
      </c>
      <c r="MX45" s="13" t="s">
        <v>12108</v>
      </c>
      <c r="MY45" s="13" t="s">
        <v>12109</v>
      </c>
      <c r="MZ45" s="11" t="s">
        <v>12110</v>
      </c>
      <c r="NA45" s="13" t="s">
        <v>12111</v>
      </c>
      <c r="NB45" s="13" t="s">
        <v>11323</v>
      </c>
      <c r="NC45" s="13"/>
      <c r="ND45" s="13" t="s">
        <v>106</v>
      </c>
      <c r="NE45" s="13" t="s">
        <v>6044</v>
      </c>
      <c r="NF45" s="13"/>
      <c r="NG45" s="13" t="s">
        <v>12112</v>
      </c>
      <c r="NH45" s="13"/>
      <c r="NI45" s="13"/>
      <c r="NJ45" s="13"/>
      <c r="NK45" s="13"/>
      <c r="NL45" s="13" t="s">
        <v>12113</v>
      </c>
      <c r="NM45" s="11" t="s">
        <v>12114</v>
      </c>
      <c r="NN45" s="13" t="s">
        <v>371</v>
      </c>
      <c r="NP45" s="13"/>
      <c r="NQ45" s="13"/>
      <c r="NR45" s="13"/>
      <c r="NS45" s="13"/>
      <c r="NT45" s="13"/>
      <c r="NU45" s="11" t="s">
        <v>10490</v>
      </c>
      <c r="NV45" s="13"/>
      <c r="NW45" s="13"/>
      <c r="NX45" s="13"/>
      <c r="NY45" s="13"/>
      <c r="NZ45" s="13" t="s">
        <v>550</v>
      </c>
      <c r="OA45" s="11" t="s">
        <v>12115</v>
      </c>
      <c r="OB45" s="13" t="e">
        <f aca="false">16/5/2023
diffuser</f>
        <v>#VALUE!</v>
      </c>
    </row>
    <row r="46" customFormat="false" ht="28.35" hidden="false" customHeight="true" outlineLevel="0" collapsed="false">
      <c r="C46" s="27" t="s">
        <v>12116</v>
      </c>
      <c r="E46" s="11" t="s">
        <v>12117</v>
      </c>
      <c r="F46" s="13" t="s">
        <v>12118</v>
      </c>
      <c r="H46" s="13" t="s">
        <v>12119</v>
      </c>
      <c r="J46" s="11" t="s">
        <v>12120</v>
      </c>
      <c r="L46" s="13" t="s">
        <v>12121</v>
      </c>
      <c r="N46" s="13"/>
      <c r="Z46" s="13" t="s">
        <v>12122</v>
      </c>
      <c r="AB46" s="13" t="s">
        <v>12123</v>
      </c>
      <c r="AD46" s="11" t="s">
        <v>12124</v>
      </c>
      <c r="AF46" s="13" t="s">
        <v>12125</v>
      </c>
      <c r="AG46" s="13" t="s">
        <v>12126</v>
      </c>
      <c r="AH46" s="13" t="s">
        <v>12127</v>
      </c>
      <c r="AI46" s="13"/>
      <c r="AJ46" s="13"/>
      <c r="AK46" s="13"/>
      <c r="AN46" s="13"/>
      <c r="AO46" s="13"/>
      <c r="AP46" s="13"/>
      <c r="AQ46" s="13"/>
      <c r="AR46" s="13"/>
      <c r="AS46" s="11" t="s">
        <v>3713</v>
      </c>
      <c r="AT46" s="13" t="s">
        <v>360</v>
      </c>
      <c r="AU46" s="13"/>
      <c r="AV46" s="13"/>
      <c r="AW46" s="13" t="s">
        <v>12128</v>
      </c>
      <c r="AX46" s="13" t="n">
        <f aca="false">2022</f>
        <v>2022</v>
      </c>
      <c r="AY46" s="13" t="s">
        <v>360</v>
      </c>
      <c r="AZ46" s="13"/>
      <c r="BB46" s="13"/>
      <c r="BD46" s="13"/>
      <c r="BF46" s="13"/>
      <c r="BH46" s="13"/>
      <c r="BJ46" s="13" t="s">
        <v>79</v>
      </c>
      <c r="BL46" s="13"/>
      <c r="BN46" s="13"/>
      <c r="BO46" s="13" t="s">
        <v>3014</v>
      </c>
      <c r="BQ46" s="13" t="s">
        <v>12129</v>
      </c>
      <c r="BS46" s="13" t="s">
        <v>600</v>
      </c>
      <c r="BU46" s="13"/>
      <c r="BW46" s="13"/>
      <c r="BY46" s="13"/>
      <c r="CA46" s="13"/>
      <c r="CC46" s="13"/>
      <c r="CE46" s="13"/>
      <c r="CG46" s="13"/>
      <c r="CI46" s="13"/>
      <c r="CK46" s="13"/>
      <c r="CL46" s="13"/>
      <c r="CM46" s="13"/>
      <c r="CN46" s="13"/>
      <c r="CO46" s="13"/>
      <c r="CP46" s="13"/>
      <c r="CQ46" s="13" t="s">
        <v>94</v>
      </c>
      <c r="CS46" s="13"/>
      <c r="CU46" s="13"/>
      <c r="CY46" s="13"/>
      <c r="DA46" s="13"/>
      <c r="DC46" s="13"/>
      <c r="DE46" s="13"/>
      <c r="DG46" s="13"/>
      <c r="DI46" s="13"/>
      <c r="DK46" s="13"/>
      <c r="DN46" s="13"/>
      <c r="DO46" s="13" t="s">
        <v>12130</v>
      </c>
      <c r="DP46" s="13" t="s">
        <v>12131</v>
      </c>
      <c r="DQ46" s="13"/>
      <c r="DR46" s="13"/>
      <c r="DS46" s="13"/>
      <c r="DT46" s="13"/>
      <c r="DV46" s="13"/>
      <c r="DX46" s="13"/>
      <c r="DZ46" s="13"/>
      <c r="EB46" s="13"/>
      <c r="EC46" s="13"/>
      <c r="ED46" s="13"/>
      <c r="EE46" s="13"/>
      <c r="EF46" s="13"/>
      <c r="EG46" s="11" t="s">
        <v>12132</v>
      </c>
      <c r="EH46" s="13" t="s">
        <v>12133</v>
      </c>
      <c r="EI46" s="13" t="s">
        <v>12134</v>
      </c>
      <c r="EJ46" s="13"/>
      <c r="EK46" s="13"/>
      <c r="EL46" s="13"/>
      <c r="EN46" s="13"/>
      <c r="EP46" s="13" t="s">
        <v>12135</v>
      </c>
      <c r="ER46" s="13"/>
      <c r="ES46" s="13"/>
      <c r="ET46" s="13"/>
      <c r="EV46" s="13" t="s">
        <v>12136</v>
      </c>
      <c r="EX46" s="13"/>
      <c r="EY46" s="13"/>
      <c r="EZ46" s="13"/>
      <c r="FA46" s="13" t="s">
        <v>12137</v>
      </c>
      <c r="FB46" s="13"/>
      <c r="FC46" s="13"/>
      <c r="FD46" s="13"/>
      <c r="FF46" s="13"/>
      <c r="FH46" s="13"/>
      <c r="FI46" s="13"/>
      <c r="FJ46" s="13"/>
      <c r="FK46" s="13"/>
      <c r="FL46" s="13"/>
      <c r="FM46" s="13"/>
      <c r="FN46" s="13"/>
      <c r="FO46" s="13" t="s">
        <v>3335</v>
      </c>
      <c r="FP46" s="13"/>
      <c r="FQ46" s="13"/>
      <c r="FS46" s="13"/>
      <c r="FT46" s="13"/>
      <c r="FU46" s="13"/>
      <c r="FV46" s="13"/>
      <c r="FW46" s="11" t="s">
        <v>12138</v>
      </c>
      <c r="FX46" s="13"/>
      <c r="FY46" s="13"/>
      <c r="FZ46" s="13"/>
      <c r="GA46" s="13" t="s">
        <v>499</v>
      </c>
      <c r="GB46" s="13"/>
      <c r="GC46" s="13"/>
      <c r="GD46" s="13"/>
      <c r="GF46" s="11" t="s">
        <v>12139</v>
      </c>
      <c r="GH46" s="13"/>
      <c r="GI46" s="13"/>
      <c r="GJ46" s="13"/>
      <c r="GL46" s="13" t="s">
        <v>12140</v>
      </c>
      <c r="GN46" s="13"/>
      <c r="GO46" s="13"/>
      <c r="GP46" s="13"/>
      <c r="GQ46" s="13"/>
      <c r="GR46" s="13"/>
      <c r="GS46" s="13"/>
      <c r="GT46" s="13"/>
      <c r="GU46" s="13" t="s">
        <v>554</v>
      </c>
      <c r="GV46" s="13"/>
      <c r="GW46" s="13"/>
      <c r="GX46" s="13"/>
      <c r="GZ46" s="11" t="s">
        <v>12141</v>
      </c>
      <c r="HB46" s="13"/>
      <c r="HC46" s="13"/>
      <c r="HD46" s="13"/>
      <c r="HE46" s="13"/>
      <c r="HF46" s="13"/>
      <c r="HG46" s="13"/>
      <c r="HH46" s="13"/>
      <c r="HJ46" s="13" t="s">
        <v>10063</v>
      </c>
      <c r="HL46" s="13"/>
      <c r="HM46" s="13"/>
      <c r="HN46" s="13"/>
      <c r="HP46" s="13" t="s">
        <v>3785</v>
      </c>
      <c r="HR46" s="13"/>
      <c r="HS46" s="13"/>
      <c r="HT46" s="13"/>
      <c r="HU46" s="13"/>
      <c r="HV46" s="13"/>
      <c r="HW46" s="13"/>
      <c r="HX46" s="13"/>
      <c r="HZ46" s="13" t="s">
        <v>612</v>
      </c>
      <c r="IB46" s="13"/>
      <c r="IC46" s="13"/>
      <c r="ID46" s="13"/>
      <c r="IE46" s="13"/>
      <c r="IF46" s="13"/>
      <c r="IG46" s="13"/>
      <c r="IH46" s="13"/>
      <c r="IJ46" s="13"/>
      <c r="IL46" s="13"/>
      <c r="IN46" s="13"/>
      <c r="IP46" s="13"/>
      <c r="IR46" s="13" t="s">
        <v>858</v>
      </c>
      <c r="IT46" s="13"/>
      <c r="IV46" s="13"/>
      <c r="IX46" s="13"/>
      <c r="IZ46" s="13"/>
      <c r="JB46" s="13"/>
      <c r="JC46" s="13"/>
      <c r="JD46" s="13" t="s">
        <v>1604</v>
      </c>
      <c r="JE46" s="13"/>
      <c r="JG46" s="13"/>
      <c r="JI46" s="13"/>
      <c r="JK46" s="13"/>
      <c r="JM46" s="13" t="s">
        <v>10475</v>
      </c>
      <c r="JO46" s="13"/>
      <c r="JQ46" s="13" t="s">
        <v>12142</v>
      </c>
      <c r="JS46" s="13"/>
      <c r="JU46" s="13" t="s">
        <v>12143</v>
      </c>
      <c r="JW46" s="13" t="s">
        <v>3021</v>
      </c>
      <c r="JY46" s="13"/>
      <c r="KA46" s="13" t="s">
        <v>12144</v>
      </c>
      <c r="KC46" s="13"/>
      <c r="KE46" s="13" t="s">
        <v>12145</v>
      </c>
      <c r="KG46" s="13"/>
      <c r="KI46" s="13" t="s">
        <v>2726</v>
      </c>
      <c r="KK46" s="13"/>
      <c r="KM46" s="13" t="s">
        <v>12146</v>
      </c>
      <c r="KO46" s="13"/>
      <c r="KQ46" s="13"/>
      <c r="KS46" s="13"/>
      <c r="KT46" s="13" t="s">
        <v>635</v>
      </c>
      <c r="KU46" s="13"/>
      <c r="KV46" s="11" t="s">
        <v>12147</v>
      </c>
      <c r="KW46" s="13" t="s">
        <v>12148</v>
      </c>
      <c r="KX46" s="13"/>
      <c r="KY46" s="13"/>
      <c r="KZ46" s="13" t="s">
        <v>1080</v>
      </c>
      <c r="LA46" s="13"/>
      <c r="LB46" s="13"/>
      <c r="LC46" s="13"/>
      <c r="LE46" s="13"/>
      <c r="LF46" s="13" t="s">
        <v>635</v>
      </c>
      <c r="LG46" s="13"/>
      <c r="LH46" s="13"/>
      <c r="LI46" s="11" t="s">
        <v>12149</v>
      </c>
      <c r="LJ46" s="13" t="s">
        <v>434</v>
      </c>
      <c r="LK46" s="13" t="s">
        <v>8859</v>
      </c>
      <c r="LL46" s="13"/>
      <c r="LM46" s="13"/>
      <c r="LN46" s="13"/>
      <c r="LO46" s="13"/>
      <c r="LP46" s="13" t="s">
        <v>709</v>
      </c>
      <c r="LQ46" s="13"/>
      <c r="LR46" s="13"/>
      <c r="LS46" s="13"/>
      <c r="LT46" s="13"/>
      <c r="LU46" s="13"/>
      <c r="LV46" s="13"/>
      <c r="LW46" s="13" t="s">
        <v>860</v>
      </c>
      <c r="LX46" s="13"/>
      <c r="LY46" s="13"/>
      <c r="LZ46" s="13"/>
      <c r="MA46" s="13"/>
      <c r="MB46" s="13"/>
      <c r="MC46" s="13" t="s">
        <v>4101</v>
      </c>
      <c r="MD46" s="13"/>
      <c r="ME46" s="13" t="s">
        <v>600</v>
      </c>
      <c r="MG46" s="13" t="s">
        <v>6601</v>
      </c>
      <c r="MI46" s="13" t="s">
        <v>12150</v>
      </c>
      <c r="MJ46" s="13"/>
      <c r="MK46" s="13"/>
      <c r="ML46" s="13"/>
      <c r="MO46" s="13" t="s">
        <v>468</v>
      </c>
      <c r="MQ46" s="13"/>
      <c r="MR46" s="13"/>
      <c r="MS46" s="13"/>
      <c r="MT46" s="13"/>
      <c r="MU46" s="13"/>
      <c r="MV46" s="13" t="s">
        <v>360</v>
      </c>
      <c r="MX46" s="13"/>
      <c r="MY46" s="13"/>
      <c r="MZ46" s="13"/>
      <c r="NA46" s="13"/>
      <c r="NB46" s="13"/>
      <c r="NC46" s="13"/>
      <c r="ND46" s="13" t="s">
        <v>106</v>
      </c>
      <c r="NE46" s="13" t="s">
        <v>6044</v>
      </c>
      <c r="NF46" s="13"/>
      <c r="NG46" s="13"/>
      <c r="NH46" s="13"/>
      <c r="NI46" s="13"/>
      <c r="NJ46" s="13"/>
      <c r="NK46" s="13"/>
      <c r="NL46" s="13"/>
      <c r="NM46" s="11" t="s">
        <v>12151</v>
      </c>
      <c r="NN46" s="13" t="s">
        <v>371</v>
      </c>
      <c r="NP46" s="13"/>
      <c r="NQ46" s="13"/>
      <c r="NR46" s="13"/>
      <c r="NS46" s="13"/>
      <c r="NT46" s="13"/>
      <c r="NU46" s="11" t="s">
        <v>12152</v>
      </c>
      <c r="NV46" s="13" t="s">
        <v>106</v>
      </c>
      <c r="NW46" s="13"/>
      <c r="NX46" s="13"/>
      <c r="NY46" s="13"/>
      <c r="NZ46" s="11" t="s">
        <v>12153</v>
      </c>
      <c r="OA46" s="11" t="s">
        <v>12154</v>
      </c>
      <c r="OB46" s="13" t="s">
        <v>9880</v>
      </c>
    </row>
    <row r="47" customFormat="false" ht="28.35" hidden="false" customHeight="true" outlineLevel="0" collapsed="false">
      <c r="C47" s="27" t="s">
        <v>12155</v>
      </c>
      <c r="E47" s="11" t="s">
        <v>12156</v>
      </c>
      <c r="F47" s="11" t="s">
        <v>12157</v>
      </c>
      <c r="H47" s="11" t="s">
        <v>12158</v>
      </c>
      <c r="J47" s="11" t="s">
        <v>12159</v>
      </c>
      <c r="L47" s="11" t="s">
        <v>12160</v>
      </c>
      <c r="N47" s="11" t="s">
        <v>12161</v>
      </c>
      <c r="Z47" s="13" t="s">
        <v>12162</v>
      </c>
      <c r="AB47" s="13"/>
      <c r="AD47" s="11" t="s">
        <v>12163</v>
      </c>
      <c r="AF47" s="13" t="s">
        <v>12164</v>
      </c>
      <c r="AG47" s="13" t="s">
        <v>1223</v>
      </c>
      <c r="AH47" s="13" t="s">
        <v>12165</v>
      </c>
      <c r="AI47" s="13" t="s">
        <v>12166</v>
      </c>
      <c r="AJ47" s="12" t="s">
        <v>1555</v>
      </c>
      <c r="AK47" s="13" t="s">
        <v>395</v>
      </c>
      <c r="AN47" s="13"/>
      <c r="AO47" s="13"/>
      <c r="AP47" s="13"/>
      <c r="AQ47" s="13"/>
      <c r="AR47" s="13"/>
      <c r="AS47" s="13" t="s">
        <v>360</v>
      </c>
      <c r="AT47" s="13" t="s">
        <v>360</v>
      </c>
      <c r="AU47" s="13"/>
      <c r="AV47" s="13"/>
      <c r="AW47" s="13" t="s">
        <v>360</v>
      </c>
      <c r="AX47" s="12" t="s">
        <v>10013</v>
      </c>
      <c r="AY47" s="13" t="s">
        <v>360</v>
      </c>
      <c r="AZ47" s="13"/>
      <c r="BB47" s="13"/>
      <c r="BD47" s="13" t="s">
        <v>472</v>
      </c>
      <c r="BF47" s="13"/>
      <c r="BH47" s="13"/>
      <c r="BJ47" s="13"/>
      <c r="BL47" s="13"/>
      <c r="BN47" s="13"/>
      <c r="BO47" s="13"/>
      <c r="BQ47" s="13"/>
      <c r="BS47" s="13"/>
      <c r="BU47" s="13"/>
      <c r="BW47" s="13"/>
      <c r="BY47" s="11" t="s">
        <v>12167</v>
      </c>
      <c r="CA47" s="13"/>
      <c r="CC47" s="13"/>
      <c r="CE47" s="13"/>
      <c r="CG47" s="13"/>
      <c r="CI47" s="13"/>
      <c r="CK47" s="13"/>
      <c r="CL47" s="13"/>
      <c r="CM47" s="13"/>
      <c r="CN47" s="13"/>
      <c r="CO47" s="13"/>
      <c r="CP47" s="13"/>
      <c r="CQ47" s="13"/>
      <c r="CS47" s="13"/>
      <c r="CU47" s="13"/>
      <c r="CY47" s="13"/>
      <c r="DA47" s="13"/>
      <c r="DC47" s="13"/>
      <c r="DE47" s="13" t="s">
        <v>75</v>
      </c>
      <c r="DG47" s="13"/>
      <c r="DI47" s="13" t="s">
        <v>12168</v>
      </c>
      <c r="DK47" s="13" t="s">
        <v>6766</v>
      </c>
      <c r="DN47" s="11" t="s">
        <v>12169</v>
      </c>
      <c r="DO47" s="13"/>
      <c r="DP47" s="13"/>
      <c r="DQ47" s="13"/>
      <c r="DR47" s="13"/>
      <c r="DS47" s="13"/>
      <c r="DT47" s="13"/>
      <c r="DV47" s="13"/>
      <c r="DX47" s="13"/>
      <c r="DZ47" s="13"/>
      <c r="EB47" s="13"/>
      <c r="EC47" s="13" t="s">
        <v>713</v>
      </c>
      <c r="ED47" s="13"/>
      <c r="EE47" s="13"/>
      <c r="EF47" s="12" t="s">
        <v>2400</v>
      </c>
      <c r="EG47" s="11" t="s">
        <v>12170</v>
      </c>
      <c r="EH47" s="13" t="s">
        <v>12171</v>
      </c>
      <c r="EI47" s="11" t="s">
        <v>12172</v>
      </c>
      <c r="EJ47" s="13"/>
      <c r="EK47" s="13" t="s">
        <v>472</v>
      </c>
      <c r="EL47" s="13" t="s">
        <v>12173</v>
      </c>
      <c r="EN47" s="13" t="s">
        <v>12174</v>
      </c>
      <c r="EP47" s="13" t="s">
        <v>12175</v>
      </c>
      <c r="ER47" s="13" t="s">
        <v>12176</v>
      </c>
      <c r="ES47" s="13"/>
      <c r="ET47" s="13"/>
      <c r="EV47" s="13"/>
      <c r="EX47" s="13"/>
      <c r="EY47" s="13"/>
      <c r="EZ47" s="13"/>
      <c r="FA47" s="13"/>
      <c r="FB47" s="13"/>
      <c r="FC47" s="13"/>
      <c r="FD47" s="13"/>
      <c r="FF47" s="13"/>
      <c r="FH47" s="13"/>
      <c r="FI47" s="13"/>
      <c r="FJ47" s="13"/>
      <c r="FK47" s="13"/>
      <c r="FL47" s="13"/>
      <c r="FM47" s="13"/>
      <c r="FN47" s="13"/>
      <c r="FO47" s="13"/>
      <c r="FP47" s="13"/>
      <c r="FQ47" s="13"/>
      <c r="FS47" s="13"/>
      <c r="FT47" s="13"/>
      <c r="FU47" s="13"/>
      <c r="FV47" s="13"/>
      <c r="FW47" s="13" t="s">
        <v>518</v>
      </c>
      <c r="FX47" s="13" t="s">
        <v>1913</v>
      </c>
      <c r="FY47" s="13"/>
      <c r="FZ47" s="13"/>
      <c r="GA47" s="13" t="s">
        <v>2955</v>
      </c>
      <c r="GB47" s="13"/>
      <c r="GC47" s="13"/>
      <c r="GD47" s="13"/>
      <c r="GF47" s="13"/>
      <c r="GH47" s="13"/>
      <c r="GI47" s="13"/>
      <c r="GJ47" s="13"/>
      <c r="GL47" s="13"/>
      <c r="GN47" s="13" t="s">
        <v>12177</v>
      </c>
      <c r="GO47" s="13"/>
      <c r="GP47" s="13"/>
      <c r="GQ47" s="13"/>
      <c r="GR47" s="13" t="s">
        <v>860</v>
      </c>
      <c r="GS47" s="13"/>
      <c r="GT47" s="13"/>
      <c r="GU47" s="13"/>
      <c r="GV47" s="13" t="s">
        <v>12178</v>
      </c>
      <c r="GW47" s="13"/>
      <c r="GX47" s="13"/>
      <c r="GZ47" s="13" t="s">
        <v>79</v>
      </c>
      <c r="HB47" s="13"/>
      <c r="HC47" s="13"/>
      <c r="HD47" s="13"/>
      <c r="HE47" s="13" t="s">
        <v>12179</v>
      </c>
      <c r="HF47" s="13"/>
      <c r="HG47" s="13"/>
      <c r="HH47" s="13"/>
      <c r="HJ47" s="13" t="s">
        <v>2861</v>
      </c>
      <c r="HL47" s="13"/>
      <c r="HM47" s="13"/>
      <c r="HN47" s="13"/>
      <c r="HP47" s="13"/>
      <c r="HR47" s="13"/>
      <c r="HS47" s="13"/>
      <c r="HT47" s="13"/>
      <c r="HU47" s="13"/>
      <c r="HV47" s="13"/>
      <c r="HW47" s="13"/>
      <c r="HX47" s="13"/>
      <c r="HZ47" s="13"/>
      <c r="IB47" s="13" t="s">
        <v>4633</v>
      </c>
      <c r="IC47" s="13"/>
      <c r="ID47" s="13"/>
      <c r="IE47" s="13"/>
      <c r="IF47" s="13"/>
      <c r="IG47" s="13"/>
      <c r="IH47" s="13"/>
      <c r="IJ47" s="13"/>
      <c r="IL47" s="13"/>
      <c r="IN47" s="13"/>
      <c r="IP47" s="13"/>
      <c r="IR47" s="13"/>
      <c r="IT47" s="13"/>
      <c r="IV47" s="13"/>
      <c r="IX47" s="13"/>
      <c r="IZ47" s="13"/>
      <c r="JB47" s="13"/>
      <c r="JC47" s="13"/>
      <c r="JD47" s="13"/>
      <c r="JE47" s="13"/>
      <c r="JG47" s="13"/>
      <c r="JI47" s="13"/>
      <c r="JK47" s="13"/>
      <c r="JM47" s="13" t="s">
        <v>12180</v>
      </c>
      <c r="JO47" s="13"/>
      <c r="JQ47" s="13"/>
      <c r="JS47" s="13" t="s">
        <v>6160</v>
      </c>
      <c r="JU47" s="13"/>
      <c r="JW47" s="13"/>
      <c r="JY47" s="13" t="s">
        <v>12181</v>
      </c>
      <c r="KA47" s="13"/>
      <c r="KC47" s="13"/>
      <c r="KE47" s="13"/>
      <c r="KG47" s="13"/>
      <c r="KI47" s="13"/>
      <c r="KK47" s="13"/>
      <c r="KM47" s="13"/>
      <c r="KO47" s="13"/>
      <c r="KQ47" s="13"/>
      <c r="KS47" s="13"/>
      <c r="KT47" s="13"/>
      <c r="KU47" s="13"/>
      <c r="KV47" s="11" t="s">
        <v>12182</v>
      </c>
      <c r="KW47" s="13"/>
      <c r="KX47" s="13"/>
      <c r="KY47" s="13"/>
      <c r="KZ47" s="13"/>
      <c r="LA47" s="13"/>
      <c r="LB47" s="13"/>
      <c r="LC47" s="13"/>
      <c r="LE47" s="13"/>
      <c r="LF47" s="13" t="s">
        <v>2044</v>
      </c>
      <c r="LG47" s="13" t="s">
        <v>418</v>
      </c>
      <c r="LH47" s="13"/>
      <c r="LI47" s="13" t="s">
        <v>12183</v>
      </c>
      <c r="LJ47" s="13" t="s">
        <v>434</v>
      </c>
      <c r="LK47" s="13" t="s">
        <v>79</v>
      </c>
      <c r="LL47" s="13"/>
      <c r="LM47" s="13"/>
      <c r="LN47" s="13"/>
      <c r="LO47" s="13"/>
      <c r="LP47" s="13" t="s">
        <v>710</v>
      </c>
      <c r="LQ47" s="13" t="s">
        <v>12184</v>
      </c>
      <c r="LR47" s="13" t="s">
        <v>710</v>
      </c>
      <c r="LS47" s="13" t="s">
        <v>12185</v>
      </c>
      <c r="LT47" s="13"/>
      <c r="LU47" s="13"/>
      <c r="LV47" s="13"/>
      <c r="LW47" s="13"/>
      <c r="LX47" s="13" t="s">
        <v>434</v>
      </c>
      <c r="LY47" s="13"/>
      <c r="LZ47" s="13"/>
      <c r="MA47" s="13"/>
      <c r="MB47" s="13"/>
      <c r="MC47" s="13"/>
      <c r="MD47" s="13"/>
      <c r="ME47" s="13" t="s">
        <v>1364</v>
      </c>
      <c r="MG47" s="13"/>
      <c r="MI47" s="13"/>
      <c r="MJ47" s="13"/>
      <c r="MK47" s="13"/>
      <c r="ML47" s="13"/>
      <c r="MO47" s="13" t="s">
        <v>12186</v>
      </c>
      <c r="MQ47" s="13"/>
      <c r="MR47" s="13"/>
      <c r="MS47" s="13"/>
      <c r="MT47" s="13"/>
      <c r="MU47" s="13"/>
      <c r="MV47" s="13" t="s">
        <v>360</v>
      </c>
      <c r="MX47" s="13"/>
      <c r="MY47" s="13"/>
      <c r="MZ47" s="13"/>
      <c r="NA47" s="13"/>
      <c r="NB47" s="13"/>
      <c r="NC47" s="13"/>
      <c r="ND47" s="13" t="s">
        <v>10928</v>
      </c>
      <c r="NE47" s="13" t="s">
        <v>11016</v>
      </c>
      <c r="NF47" s="13" t="s">
        <v>458</v>
      </c>
      <c r="NG47" s="13" t="s">
        <v>409</v>
      </c>
      <c r="NH47" s="12" t="s">
        <v>2408</v>
      </c>
      <c r="NI47" s="13"/>
      <c r="NJ47" s="13"/>
      <c r="NK47" s="13"/>
      <c r="NL47" s="13"/>
      <c r="NM47" s="13" t="s">
        <v>12187</v>
      </c>
      <c r="NN47" s="13" t="s">
        <v>371</v>
      </c>
      <c r="NP47" s="13"/>
      <c r="NQ47" s="13" t="s">
        <v>12188</v>
      </c>
      <c r="NR47" s="13" t="s">
        <v>12189</v>
      </c>
      <c r="NS47" s="13" t="s">
        <v>1398</v>
      </c>
      <c r="NT47" s="13"/>
      <c r="NU47" s="13" t="s">
        <v>12190</v>
      </c>
      <c r="NV47" s="13"/>
      <c r="NW47" s="13"/>
      <c r="NX47" s="13"/>
      <c r="NY47" s="13" t="s">
        <v>798</v>
      </c>
      <c r="NZ47" s="11" t="s">
        <v>12191</v>
      </c>
      <c r="OA47" s="11" t="s">
        <v>12192</v>
      </c>
      <c r="OB47" s="11" t="s">
        <v>12193</v>
      </c>
    </row>
    <row r="48" customFormat="false" ht="28.35" hidden="false" customHeight="true" outlineLevel="0" collapsed="false">
      <c r="C48" s="27" t="s">
        <v>12194</v>
      </c>
      <c r="E48" s="11" t="s">
        <v>12195</v>
      </c>
      <c r="F48" s="11" t="s">
        <v>12196</v>
      </c>
      <c r="H48" s="11" t="s">
        <v>12197</v>
      </c>
      <c r="J48" s="11" t="s">
        <v>12198</v>
      </c>
      <c r="L48" s="11" t="s">
        <v>12199</v>
      </c>
      <c r="N48" s="11" t="s">
        <v>12200</v>
      </c>
      <c r="Z48" s="13" t="s">
        <v>12201</v>
      </c>
      <c r="AB48" s="11" t="s">
        <v>10852</v>
      </c>
      <c r="AD48" s="11" t="s">
        <v>10500</v>
      </c>
      <c r="AF48" s="11" t="s">
        <v>12202</v>
      </c>
      <c r="AG48" s="13" t="s">
        <v>1102</v>
      </c>
      <c r="AH48" s="13" t="s">
        <v>12134</v>
      </c>
      <c r="AI48" s="11" t="s">
        <v>12203</v>
      </c>
      <c r="AJ48" s="13" t="s">
        <v>12204</v>
      </c>
      <c r="AK48" s="13" t="s">
        <v>12205</v>
      </c>
      <c r="AN48" s="13"/>
      <c r="AO48" s="13"/>
      <c r="AP48" s="13"/>
      <c r="AQ48" s="13"/>
      <c r="AR48" s="13"/>
      <c r="AS48" s="13" t="s">
        <v>360</v>
      </c>
      <c r="AT48" s="13" t="s">
        <v>12206</v>
      </c>
      <c r="AU48" s="13" t="s">
        <v>12207</v>
      </c>
      <c r="AV48" s="13"/>
      <c r="AW48" s="13" t="s">
        <v>360</v>
      </c>
      <c r="AX48" s="12" t="s">
        <v>10013</v>
      </c>
      <c r="AY48" s="12" t="s">
        <v>12208</v>
      </c>
      <c r="AZ48" s="13"/>
      <c r="BB48" s="13"/>
      <c r="BD48" s="13"/>
      <c r="BF48" s="13"/>
      <c r="BH48" s="13"/>
      <c r="BJ48" s="13"/>
      <c r="BL48" s="13"/>
      <c r="BN48" s="13"/>
      <c r="BO48" s="13" t="s">
        <v>516</v>
      </c>
      <c r="BQ48" s="13"/>
      <c r="BS48" s="13"/>
      <c r="BU48" s="13"/>
      <c r="BW48" s="13"/>
      <c r="BY48" s="13" t="s">
        <v>12209</v>
      </c>
      <c r="CA48" s="13"/>
      <c r="CC48" s="13"/>
      <c r="CE48" s="13"/>
      <c r="CG48" s="13"/>
      <c r="CI48" s="13"/>
      <c r="CK48" s="13" t="s">
        <v>12210</v>
      </c>
      <c r="CL48" s="13" t="s">
        <v>12211</v>
      </c>
      <c r="CM48" s="11" t="s">
        <v>12212</v>
      </c>
      <c r="CN48" s="11" t="s">
        <v>12213</v>
      </c>
      <c r="CO48" s="13" t="s">
        <v>12214</v>
      </c>
      <c r="CP48" s="13" t="s">
        <v>7607</v>
      </c>
      <c r="CQ48" s="13"/>
      <c r="CS48" s="13"/>
      <c r="CU48" s="13"/>
      <c r="CY48" s="13"/>
      <c r="DA48" s="13"/>
      <c r="DC48" s="13"/>
      <c r="DE48" s="13"/>
      <c r="DG48" s="13"/>
      <c r="DI48" s="13"/>
      <c r="DK48" s="13"/>
      <c r="DN48" s="13"/>
      <c r="DO48" s="13"/>
      <c r="DP48" s="13"/>
      <c r="DQ48" s="13"/>
      <c r="DR48" s="13"/>
      <c r="DS48" s="13"/>
      <c r="DT48" s="13"/>
      <c r="DV48" s="13"/>
      <c r="DX48" s="13"/>
      <c r="DZ48" s="13"/>
      <c r="EB48" s="13"/>
      <c r="EC48" s="13"/>
      <c r="ED48" s="13"/>
      <c r="EE48" s="13"/>
      <c r="EF48" s="13"/>
      <c r="EG48" s="13" t="s">
        <v>12215</v>
      </c>
      <c r="EH48" s="13" t="s">
        <v>10628</v>
      </c>
      <c r="EI48" s="13"/>
      <c r="EJ48" s="13"/>
      <c r="EK48" s="13"/>
      <c r="EL48" s="13"/>
      <c r="EN48" s="13"/>
      <c r="EP48" s="13" t="s">
        <v>12216</v>
      </c>
      <c r="ER48" s="13" t="s">
        <v>8072</v>
      </c>
      <c r="ES48" s="13"/>
      <c r="ET48" s="13"/>
      <c r="EV48" s="13" t="s">
        <v>12217</v>
      </c>
      <c r="EX48" s="13" t="s">
        <v>12218</v>
      </c>
      <c r="EY48" s="13"/>
      <c r="EZ48" s="13"/>
      <c r="FA48" s="13" t="s">
        <v>599</v>
      </c>
      <c r="FB48" s="13"/>
      <c r="FC48" s="13"/>
      <c r="FD48" s="13"/>
      <c r="FF48" s="13"/>
      <c r="FH48" s="13" t="s">
        <v>12219</v>
      </c>
      <c r="FI48" s="13"/>
      <c r="FJ48" s="13"/>
      <c r="FK48" s="13" t="s">
        <v>553</v>
      </c>
      <c r="FL48" s="13"/>
      <c r="FM48" s="13"/>
      <c r="FN48" s="13"/>
      <c r="FO48" s="13"/>
      <c r="FP48" s="13"/>
      <c r="FQ48" s="13"/>
      <c r="FS48" s="13"/>
      <c r="FT48" s="13"/>
      <c r="FU48" s="13"/>
      <c r="FV48" s="13"/>
      <c r="FW48" s="11" t="s">
        <v>12220</v>
      </c>
      <c r="FX48" s="13"/>
      <c r="FY48" s="13"/>
      <c r="FZ48" s="13"/>
      <c r="GA48" s="11" t="s">
        <v>12221</v>
      </c>
      <c r="GB48" s="13" t="s">
        <v>636</v>
      </c>
      <c r="GC48" s="13"/>
      <c r="GD48" s="13"/>
      <c r="GF48" s="13"/>
      <c r="GH48" s="13"/>
      <c r="GI48" s="13"/>
      <c r="GJ48" s="13"/>
      <c r="GL48" s="13" t="s">
        <v>12222</v>
      </c>
      <c r="GN48" s="13" t="s">
        <v>12223</v>
      </c>
      <c r="GO48" s="13"/>
      <c r="GP48" s="13"/>
      <c r="GQ48" s="13" t="s">
        <v>7956</v>
      </c>
      <c r="GR48" s="13"/>
      <c r="GS48" s="13"/>
      <c r="GT48" s="13"/>
      <c r="GU48" s="13"/>
      <c r="GV48" s="13"/>
      <c r="GW48" s="13"/>
      <c r="GX48" s="13"/>
      <c r="GZ48" s="13" t="s">
        <v>79</v>
      </c>
      <c r="HB48" s="13" t="s">
        <v>12224</v>
      </c>
      <c r="HC48" s="13"/>
      <c r="HD48" s="13"/>
      <c r="HE48" s="13"/>
      <c r="HF48" s="13"/>
      <c r="HG48" s="13"/>
      <c r="HH48" s="13"/>
      <c r="HJ48" s="13" t="s">
        <v>12225</v>
      </c>
      <c r="HL48" s="13" t="s">
        <v>7064</v>
      </c>
      <c r="HM48" s="13"/>
      <c r="HN48" s="13"/>
      <c r="HP48" s="13"/>
      <c r="HR48" s="13" t="s">
        <v>12226</v>
      </c>
      <c r="HS48" s="13"/>
      <c r="HT48" s="13"/>
      <c r="HU48" s="13" t="s">
        <v>12227</v>
      </c>
      <c r="HV48" s="13"/>
      <c r="HW48" s="13"/>
      <c r="HX48" s="13"/>
      <c r="HZ48" s="13"/>
      <c r="IB48" s="13"/>
      <c r="IC48" s="13"/>
      <c r="ID48" s="13"/>
      <c r="IE48" s="13"/>
      <c r="IF48" s="13"/>
      <c r="IG48" s="13"/>
      <c r="IH48" s="13"/>
      <c r="IJ48" s="13" t="s">
        <v>2855</v>
      </c>
      <c r="IL48" s="13" t="s">
        <v>12228</v>
      </c>
      <c r="IN48" s="13"/>
      <c r="IP48" s="13"/>
      <c r="IR48" s="13"/>
      <c r="IT48" s="13"/>
      <c r="IV48" s="13"/>
      <c r="IX48" s="13"/>
      <c r="IZ48" s="13" t="s">
        <v>12229</v>
      </c>
      <c r="JB48" s="13"/>
      <c r="JC48" s="13"/>
      <c r="JD48" s="13" t="s">
        <v>7596</v>
      </c>
      <c r="JE48" s="13"/>
      <c r="JG48" s="13" t="s">
        <v>12230</v>
      </c>
      <c r="JI48" s="13"/>
      <c r="JK48" s="13"/>
      <c r="JM48" s="13" t="s">
        <v>6321</v>
      </c>
      <c r="JO48" s="13"/>
      <c r="JQ48" s="13" t="s">
        <v>1990</v>
      </c>
      <c r="JS48" s="13"/>
      <c r="JU48" s="13" t="s">
        <v>4164</v>
      </c>
      <c r="JW48" s="13"/>
      <c r="JY48" s="13"/>
      <c r="KA48" s="13" t="s">
        <v>610</v>
      </c>
      <c r="KC48" s="13"/>
      <c r="KE48" s="13"/>
      <c r="KG48" s="13" t="s">
        <v>12230</v>
      </c>
      <c r="KI48" s="13"/>
      <c r="KK48" s="13" t="s">
        <v>12231</v>
      </c>
      <c r="KM48" s="13"/>
      <c r="KO48" s="13" t="s">
        <v>12142</v>
      </c>
      <c r="KQ48" s="13"/>
      <c r="KS48" s="13"/>
      <c r="KT48" s="13" t="s">
        <v>7630</v>
      </c>
      <c r="KU48" s="13" t="n">
        <f aca="false">2500</f>
        <v>2500</v>
      </c>
      <c r="KV48" s="11" t="s">
        <v>12232</v>
      </c>
      <c r="KW48" s="13"/>
      <c r="KX48" s="13" t="s">
        <v>10531</v>
      </c>
      <c r="KY48" s="13"/>
      <c r="KZ48" s="13"/>
      <c r="LA48" s="13"/>
      <c r="LB48" s="13"/>
      <c r="LC48" s="13"/>
      <c r="LE48" s="13"/>
      <c r="LF48" s="13" t="s">
        <v>12233</v>
      </c>
      <c r="LG48" s="13"/>
      <c r="LH48" s="13"/>
      <c r="LI48" s="11" t="s">
        <v>12234</v>
      </c>
      <c r="LJ48" s="13" t="s">
        <v>12235</v>
      </c>
      <c r="LK48" s="11" t="s">
        <v>12236</v>
      </c>
      <c r="LL48" s="13"/>
      <c r="LM48" s="13"/>
      <c r="LN48" s="13"/>
      <c r="LO48" s="13"/>
      <c r="LP48" s="13" t="s">
        <v>8976</v>
      </c>
      <c r="LQ48" s="13"/>
      <c r="LR48" s="13" t="s">
        <v>422</v>
      </c>
      <c r="LS48" s="13"/>
      <c r="LT48" s="13"/>
      <c r="LU48" s="13"/>
      <c r="LV48" s="13"/>
      <c r="LW48" s="13" t="s">
        <v>5871</v>
      </c>
      <c r="LX48" s="13" t="s">
        <v>12237</v>
      </c>
      <c r="LY48" s="13"/>
      <c r="LZ48" s="13"/>
      <c r="MA48" s="13"/>
      <c r="MB48" s="13"/>
      <c r="MC48" s="13" t="s">
        <v>12238</v>
      </c>
      <c r="MD48" s="13" t="s">
        <v>12239</v>
      </c>
      <c r="ME48" s="13"/>
      <c r="MG48" s="13"/>
      <c r="MI48" s="13" t="s">
        <v>5607</v>
      </c>
      <c r="MJ48" s="13"/>
      <c r="MK48" s="13"/>
      <c r="ML48" s="13"/>
      <c r="MO48" s="13" t="s">
        <v>983</v>
      </c>
      <c r="MQ48" s="13"/>
      <c r="MR48" s="13" t="s">
        <v>12240</v>
      </c>
      <c r="MS48" s="13"/>
      <c r="MT48" s="13"/>
      <c r="MU48" s="13"/>
      <c r="MV48" s="13" t="s">
        <v>360</v>
      </c>
      <c r="MX48" s="13"/>
      <c r="MY48" s="13"/>
      <c r="MZ48" s="13"/>
      <c r="NA48" s="13"/>
      <c r="NB48" s="13"/>
      <c r="NC48" s="13"/>
      <c r="ND48" s="13"/>
      <c r="NE48" s="13" t="s">
        <v>94</v>
      </c>
      <c r="NF48" s="13"/>
      <c r="NG48" s="13" t="s">
        <v>79</v>
      </c>
      <c r="NH48" s="13"/>
      <c r="NI48" s="13"/>
      <c r="NJ48" s="12" t="s">
        <v>2408</v>
      </c>
      <c r="NK48" s="13"/>
      <c r="NL48" s="13" t="s">
        <v>12113</v>
      </c>
      <c r="NM48" s="13" t="s">
        <v>12241</v>
      </c>
      <c r="NN48" s="13" t="s">
        <v>371</v>
      </c>
      <c r="NP48" s="13"/>
      <c r="NQ48" s="13"/>
      <c r="NR48" s="13"/>
      <c r="NS48" s="13"/>
      <c r="NT48" s="13"/>
      <c r="NU48" s="11" t="s">
        <v>11715</v>
      </c>
      <c r="NV48" s="13"/>
      <c r="NW48" s="13"/>
      <c r="NX48" s="13"/>
      <c r="NY48" s="13"/>
      <c r="NZ48" s="11" t="s">
        <v>12242</v>
      </c>
      <c r="OA48" s="11" t="s">
        <v>12243</v>
      </c>
      <c r="OB48" s="11" t="s">
        <v>12244</v>
      </c>
    </row>
    <row r="49" customFormat="false" ht="28.35" hidden="false" customHeight="true" outlineLevel="0" collapsed="false">
      <c r="C49" s="27" t="s">
        <v>12245</v>
      </c>
      <c r="E49" s="11" t="s">
        <v>12246</v>
      </c>
      <c r="F49" s="11" t="s">
        <v>12247</v>
      </c>
      <c r="H49" s="11" t="s">
        <v>12248</v>
      </c>
      <c r="J49" s="13" t="s">
        <v>12249</v>
      </c>
      <c r="L49" s="13" t="s">
        <v>12250</v>
      </c>
      <c r="N49" s="13"/>
      <c r="Z49" s="13" t="s">
        <v>12251</v>
      </c>
      <c r="AB49" s="13"/>
      <c r="AD49" s="11" t="s">
        <v>12252</v>
      </c>
      <c r="AF49" s="13" t="s">
        <v>12253</v>
      </c>
      <c r="AG49" s="13" t="s">
        <v>1775</v>
      </c>
      <c r="AH49" s="13" t="s">
        <v>12254</v>
      </c>
      <c r="AI49" s="13"/>
      <c r="AJ49" s="13"/>
      <c r="AK49" s="13"/>
      <c r="AN49" s="13"/>
      <c r="AO49" s="13"/>
      <c r="AP49" s="13"/>
      <c r="AQ49" s="13" t="s">
        <v>532</v>
      </c>
      <c r="AR49" s="13"/>
      <c r="AS49" s="13" t="s">
        <v>12255</v>
      </c>
      <c r="AT49" s="13" t="s">
        <v>360</v>
      </c>
      <c r="AU49" s="13" t="s">
        <v>12256</v>
      </c>
      <c r="AV49" s="13"/>
      <c r="AW49" s="13" t="s">
        <v>1039</v>
      </c>
      <c r="AX49" s="13" t="s">
        <v>12257</v>
      </c>
      <c r="AY49" s="13" t="s">
        <v>360</v>
      </c>
      <c r="AZ49" s="13"/>
      <c r="BB49" s="13" t="s">
        <v>472</v>
      </c>
      <c r="BD49" s="13"/>
      <c r="BF49" s="13"/>
      <c r="BH49" s="13"/>
      <c r="BJ49" s="13" t="s">
        <v>550</v>
      </c>
      <c r="BL49" s="13"/>
      <c r="BN49" s="13"/>
      <c r="BO49" s="13"/>
      <c r="BQ49" s="13"/>
      <c r="BS49" s="13"/>
      <c r="BU49" s="13"/>
      <c r="BW49" s="13"/>
      <c r="BY49" s="13" t="s">
        <v>12258</v>
      </c>
      <c r="CA49" s="13"/>
      <c r="CC49" s="13"/>
      <c r="CE49" s="13"/>
      <c r="CG49" s="13"/>
      <c r="CI49" s="13"/>
      <c r="CK49" s="13" t="s">
        <v>12259</v>
      </c>
      <c r="CL49" s="13" t="s">
        <v>12260</v>
      </c>
      <c r="CM49" s="13"/>
      <c r="CN49" s="13"/>
      <c r="CO49" s="13"/>
      <c r="CP49" s="13"/>
      <c r="CQ49" s="13"/>
      <c r="CS49" s="13"/>
      <c r="CU49" s="13"/>
      <c r="CY49" s="13"/>
      <c r="DA49" s="13"/>
      <c r="DC49" s="13"/>
      <c r="DE49" s="13"/>
      <c r="DG49" s="13"/>
      <c r="DI49" s="13"/>
      <c r="DK49" s="13"/>
      <c r="DN49" s="13"/>
      <c r="DO49" s="13"/>
      <c r="DP49" s="13"/>
      <c r="DQ49" s="13"/>
      <c r="DR49" s="13"/>
      <c r="DS49" s="13"/>
      <c r="DT49" s="13"/>
      <c r="DV49" s="13"/>
      <c r="DX49" s="13"/>
      <c r="DZ49" s="13"/>
      <c r="EB49" s="13"/>
      <c r="EC49" s="13"/>
      <c r="ED49" s="13"/>
      <c r="EE49" s="13" t="s">
        <v>598</v>
      </c>
      <c r="EF49" s="13"/>
      <c r="EG49" s="13" t="s">
        <v>12261</v>
      </c>
      <c r="EH49" s="13" t="s">
        <v>10233</v>
      </c>
      <c r="EI49" s="13"/>
      <c r="EJ49" s="13"/>
      <c r="EK49" s="13"/>
      <c r="EL49" s="13"/>
      <c r="EN49" s="13"/>
      <c r="EP49" s="13" t="s">
        <v>12262</v>
      </c>
      <c r="ER49" s="13" t="s">
        <v>12263</v>
      </c>
      <c r="ES49" s="13"/>
      <c r="ET49" s="13"/>
      <c r="EV49" s="13" t="s">
        <v>704</v>
      </c>
      <c r="EX49" s="13" t="s">
        <v>3983</v>
      </c>
      <c r="EY49" s="13"/>
      <c r="EZ49" s="13"/>
      <c r="FA49" s="13" t="s">
        <v>8490</v>
      </c>
      <c r="FB49" s="13" t="s">
        <v>610</v>
      </c>
      <c r="FC49" s="13"/>
      <c r="FD49" s="13"/>
      <c r="FF49" s="13"/>
      <c r="FH49" s="13"/>
      <c r="FI49" s="13"/>
      <c r="FJ49" s="13"/>
      <c r="FK49" s="13" t="s">
        <v>2855</v>
      </c>
      <c r="FL49" s="13" t="s">
        <v>7111</v>
      </c>
      <c r="FM49" s="13"/>
      <c r="FN49" s="13"/>
      <c r="FO49" s="13"/>
      <c r="FP49" s="13"/>
      <c r="FQ49" s="13"/>
      <c r="FS49" s="13"/>
      <c r="FT49" s="13"/>
      <c r="FU49" s="13"/>
      <c r="FV49" s="13"/>
      <c r="FW49" s="11" t="s">
        <v>12264</v>
      </c>
      <c r="FX49" s="13" t="s">
        <v>1212</v>
      </c>
      <c r="FY49" s="13"/>
      <c r="FZ49" s="13"/>
      <c r="GA49" s="13"/>
      <c r="GB49" s="13"/>
      <c r="GC49" s="13"/>
      <c r="GD49" s="13"/>
      <c r="GF49" s="13"/>
      <c r="GH49" s="13" t="s">
        <v>12265</v>
      </c>
      <c r="GI49" s="13"/>
      <c r="GJ49" s="13"/>
      <c r="GL49" s="13" t="s">
        <v>12266</v>
      </c>
      <c r="GN49" s="13"/>
      <c r="GO49" s="13"/>
      <c r="GP49" s="13"/>
      <c r="GQ49" s="13"/>
      <c r="GR49" s="13" t="s">
        <v>12267</v>
      </c>
      <c r="GS49" s="13"/>
      <c r="GT49" s="13"/>
      <c r="GU49" s="13" t="s">
        <v>12268</v>
      </c>
      <c r="GV49" s="13"/>
      <c r="GW49" s="13"/>
      <c r="GX49" s="13"/>
      <c r="GZ49" s="13" t="s">
        <v>79</v>
      </c>
      <c r="HB49" s="13"/>
      <c r="HC49" s="13"/>
      <c r="HD49" s="13"/>
      <c r="HE49" s="13"/>
      <c r="HF49" s="13"/>
      <c r="HG49" s="13"/>
      <c r="HH49" s="13"/>
      <c r="HJ49" s="13" t="s">
        <v>12269</v>
      </c>
      <c r="HL49" s="13" t="s">
        <v>12270</v>
      </c>
      <c r="HM49" s="13"/>
      <c r="HN49" s="13"/>
      <c r="HP49" s="13" t="s">
        <v>635</v>
      </c>
      <c r="HR49" s="13" t="s">
        <v>12271</v>
      </c>
      <c r="HS49" s="13"/>
      <c r="HT49" s="13"/>
      <c r="HU49" s="13"/>
      <c r="HV49" s="13"/>
      <c r="HW49" s="13"/>
      <c r="HX49" s="13"/>
      <c r="HZ49" s="13" t="s">
        <v>12272</v>
      </c>
      <c r="IB49" s="13"/>
      <c r="IC49" s="13"/>
      <c r="ID49" s="13"/>
      <c r="IE49" s="13"/>
      <c r="IF49" s="13"/>
      <c r="IG49" s="13"/>
      <c r="IH49" s="13"/>
      <c r="IJ49" s="13"/>
      <c r="IL49" s="13"/>
      <c r="IN49" s="13"/>
      <c r="IP49" s="13"/>
      <c r="IR49" s="13"/>
      <c r="IT49" s="13"/>
      <c r="IV49" s="13"/>
      <c r="IX49" s="13"/>
      <c r="IZ49" s="13" t="s">
        <v>635</v>
      </c>
      <c r="JB49" s="13" t="s">
        <v>12273</v>
      </c>
      <c r="JC49" s="13"/>
      <c r="JD49" s="13"/>
      <c r="JE49" s="13"/>
      <c r="JG49" s="13" t="s">
        <v>2295</v>
      </c>
      <c r="JI49" s="13"/>
      <c r="JK49" s="13"/>
      <c r="JM49" s="13" t="s">
        <v>636</v>
      </c>
      <c r="JO49" s="13"/>
      <c r="JQ49" s="13" t="s">
        <v>807</v>
      </c>
      <c r="JS49" s="13"/>
      <c r="JU49" s="13"/>
      <c r="JW49" s="13" t="s">
        <v>12274</v>
      </c>
      <c r="JY49" s="13"/>
      <c r="KA49" s="13" t="s">
        <v>4513</v>
      </c>
      <c r="KC49" s="13"/>
      <c r="KE49" s="13" t="s">
        <v>1990</v>
      </c>
      <c r="KG49" s="13"/>
      <c r="KI49" s="13" t="s">
        <v>5619</v>
      </c>
      <c r="KK49" s="13"/>
      <c r="KM49" s="13" t="s">
        <v>860</v>
      </c>
      <c r="KO49" s="13"/>
      <c r="KQ49" s="13" t="s">
        <v>1990</v>
      </c>
      <c r="KS49" s="13"/>
      <c r="KT49" s="13" t="s">
        <v>831</v>
      </c>
      <c r="KU49" s="13"/>
      <c r="KV49" s="11" t="s">
        <v>12275</v>
      </c>
      <c r="KW49" s="13" t="s">
        <v>2855</v>
      </c>
      <c r="KX49" s="13"/>
      <c r="KY49" s="13"/>
      <c r="KZ49" s="13" t="s">
        <v>553</v>
      </c>
      <c r="LA49" s="13"/>
      <c r="LB49" s="13"/>
      <c r="LC49" s="13"/>
      <c r="LE49" s="13"/>
      <c r="LF49" s="13" t="s">
        <v>10459</v>
      </c>
      <c r="LG49" s="13"/>
      <c r="LH49" s="13"/>
      <c r="LI49" s="11" t="s">
        <v>12276</v>
      </c>
      <c r="LJ49" s="13"/>
      <c r="LK49" s="11" t="s">
        <v>12277</v>
      </c>
      <c r="LL49" s="13"/>
      <c r="LM49" s="13" t="s">
        <v>12278</v>
      </c>
      <c r="LN49" s="13"/>
      <c r="LO49" s="13"/>
      <c r="LP49" s="13" t="s">
        <v>12279</v>
      </c>
      <c r="LQ49" s="13"/>
      <c r="LR49" s="13"/>
      <c r="LS49" s="13"/>
      <c r="LT49" s="13"/>
      <c r="LU49" s="13"/>
      <c r="LV49" s="13"/>
      <c r="LW49" s="11" t="s">
        <v>12280</v>
      </c>
      <c r="LX49" s="13"/>
      <c r="LY49" s="13"/>
      <c r="LZ49" s="13" t="s">
        <v>12281</v>
      </c>
      <c r="MA49" s="13"/>
      <c r="MB49" s="13"/>
      <c r="MC49" s="13" t="s">
        <v>5161</v>
      </c>
      <c r="MD49" s="13"/>
      <c r="ME49" s="13" t="s">
        <v>1994</v>
      </c>
      <c r="MG49" s="13" t="s">
        <v>12282</v>
      </c>
      <c r="MI49" s="13"/>
      <c r="MJ49" s="13"/>
      <c r="MK49" s="13"/>
      <c r="ML49" s="13"/>
      <c r="MO49" s="13" t="s">
        <v>2729</v>
      </c>
      <c r="MQ49" s="13"/>
      <c r="MR49" s="13"/>
      <c r="MS49" s="13"/>
      <c r="MT49" s="13"/>
      <c r="MU49" s="13"/>
      <c r="MV49" s="13" t="s">
        <v>360</v>
      </c>
      <c r="MX49" s="13"/>
      <c r="MY49" s="13"/>
      <c r="MZ49" s="13"/>
      <c r="NA49" s="13"/>
      <c r="NB49" s="13"/>
      <c r="NC49" s="13"/>
      <c r="ND49" s="13"/>
      <c r="NE49" s="13" t="s">
        <v>6044</v>
      </c>
      <c r="NF49" s="13"/>
      <c r="NG49" s="13" t="s">
        <v>79</v>
      </c>
      <c r="NH49" s="13"/>
      <c r="NI49" s="13"/>
      <c r="NJ49" s="13"/>
      <c r="NK49" s="13"/>
      <c r="NL49" s="13" t="s">
        <v>10907</v>
      </c>
      <c r="NM49" s="13" t="s">
        <v>12283</v>
      </c>
      <c r="NN49" s="13" t="s">
        <v>371</v>
      </c>
      <c r="NP49" s="13"/>
      <c r="NQ49" s="13"/>
      <c r="NR49" s="13"/>
      <c r="NS49" s="13"/>
      <c r="NT49" s="13"/>
      <c r="NU49" s="13" t="s">
        <v>7441</v>
      </c>
      <c r="NV49" s="13"/>
      <c r="NW49" s="13"/>
      <c r="NX49" s="13"/>
      <c r="NY49" s="13"/>
      <c r="NZ49" s="13" t="s">
        <v>550</v>
      </c>
      <c r="OA49" s="11" t="s">
        <v>12284</v>
      </c>
      <c r="OB49" s="11" t="s">
        <v>12285</v>
      </c>
    </row>
    <row r="50" customFormat="false" ht="28.35" hidden="false" customHeight="true" outlineLevel="0" collapsed="false">
      <c r="C50" s="27" t="s">
        <v>12286</v>
      </c>
      <c r="E50" s="11" t="s">
        <v>12287</v>
      </c>
      <c r="F50" s="11" t="s">
        <v>12288</v>
      </c>
      <c r="H50" s="11" t="s">
        <v>12289</v>
      </c>
      <c r="J50" s="11" t="s">
        <v>12290</v>
      </c>
      <c r="L50" s="11" t="s">
        <v>12291</v>
      </c>
      <c r="N50" s="11" t="s">
        <v>12292</v>
      </c>
      <c r="Z50" s="13" t="s">
        <v>12293</v>
      </c>
      <c r="AB50" s="11" t="s">
        <v>10852</v>
      </c>
      <c r="AD50" s="11" t="s">
        <v>12163</v>
      </c>
      <c r="AF50" s="13" t="s">
        <v>12294</v>
      </c>
      <c r="AG50" s="13"/>
      <c r="AH50" s="13" t="s">
        <v>12295</v>
      </c>
      <c r="AI50" s="13" t="s">
        <v>12296</v>
      </c>
      <c r="AJ50" s="13" t="s">
        <v>1503</v>
      </c>
      <c r="AK50" s="13" t="s">
        <v>12297</v>
      </c>
      <c r="AN50" s="13"/>
      <c r="AO50" s="13"/>
      <c r="AP50" s="13"/>
      <c r="AQ50" s="13"/>
      <c r="AR50" s="13"/>
      <c r="AS50" s="13" t="s">
        <v>360</v>
      </c>
      <c r="AT50" s="13" t="s">
        <v>360</v>
      </c>
      <c r="AU50" s="13"/>
      <c r="AV50" s="13"/>
      <c r="AW50" s="13" t="s">
        <v>12298</v>
      </c>
      <c r="AX50" s="12" t="s">
        <v>10013</v>
      </c>
      <c r="AY50" s="13" t="s">
        <v>360</v>
      </c>
      <c r="AZ50" s="13"/>
      <c r="BB50" s="13"/>
      <c r="BD50" s="13"/>
      <c r="BF50" s="13"/>
      <c r="BH50" s="13"/>
      <c r="BJ50" s="13"/>
      <c r="BL50" s="13"/>
      <c r="BN50" s="13"/>
      <c r="BO50" s="13" t="s">
        <v>409</v>
      </c>
      <c r="BQ50" s="13"/>
      <c r="BS50" s="13"/>
      <c r="BU50" s="13"/>
      <c r="BW50" s="13"/>
      <c r="BY50" s="13"/>
      <c r="CA50" s="13"/>
      <c r="CC50" s="13"/>
      <c r="CE50" s="13"/>
      <c r="CG50" s="13"/>
      <c r="CI50" s="13"/>
      <c r="CK50" s="13" t="s">
        <v>12299</v>
      </c>
      <c r="CL50" s="11" t="s">
        <v>12300</v>
      </c>
      <c r="CM50" s="11" t="s">
        <v>12301</v>
      </c>
      <c r="CN50" s="11" t="s">
        <v>12302</v>
      </c>
      <c r="CO50" s="13" t="s">
        <v>12303</v>
      </c>
      <c r="CP50" s="13" t="s">
        <v>12304</v>
      </c>
      <c r="CQ50" s="11" t="s">
        <v>12305</v>
      </c>
      <c r="CS50" s="13"/>
      <c r="CU50" s="13"/>
      <c r="CY50" s="13"/>
      <c r="DA50" s="13"/>
      <c r="DC50" s="13"/>
      <c r="DE50" s="13"/>
      <c r="DG50" s="13"/>
      <c r="DI50" s="13"/>
      <c r="DK50" s="13"/>
      <c r="DN50" s="13"/>
      <c r="DO50" s="13" t="s">
        <v>12306</v>
      </c>
      <c r="DP50" s="13" t="s">
        <v>12307</v>
      </c>
      <c r="DQ50" s="13"/>
      <c r="DR50" s="13"/>
      <c r="DS50" s="13"/>
      <c r="DT50" s="13"/>
      <c r="DV50" s="13"/>
      <c r="DX50" s="13"/>
      <c r="DZ50" s="13"/>
      <c r="EB50" s="13"/>
      <c r="EC50" s="13"/>
      <c r="ED50" s="13"/>
      <c r="EE50" s="13" t="s">
        <v>532</v>
      </c>
      <c r="EF50" s="13"/>
      <c r="EG50" s="11" t="s">
        <v>12308</v>
      </c>
      <c r="EH50" s="13" t="s">
        <v>12309</v>
      </c>
      <c r="EI50" s="13"/>
      <c r="EJ50" s="13"/>
      <c r="EK50" s="13"/>
      <c r="EL50" s="13"/>
      <c r="EN50" s="13"/>
      <c r="EP50" s="13" t="s">
        <v>12310</v>
      </c>
      <c r="ER50" s="13" t="s">
        <v>12311</v>
      </c>
      <c r="ES50" s="13"/>
      <c r="ET50" s="13"/>
      <c r="EV50" s="13"/>
      <c r="EX50" s="13"/>
      <c r="EY50" s="13" t="s">
        <v>1298</v>
      </c>
      <c r="EZ50" s="13"/>
      <c r="FA50" s="13" t="s">
        <v>545</v>
      </c>
      <c r="FB50" s="13" t="s">
        <v>12312</v>
      </c>
      <c r="FC50" s="13"/>
      <c r="FD50" s="13"/>
      <c r="FF50" s="13"/>
      <c r="FH50" s="13"/>
      <c r="FI50" s="13" t="s">
        <v>3911</v>
      </c>
      <c r="FJ50" s="13"/>
      <c r="FK50" s="13" t="s">
        <v>12313</v>
      </c>
      <c r="FL50" s="13" t="s">
        <v>2916</v>
      </c>
      <c r="FM50" s="13"/>
      <c r="FN50" s="13"/>
      <c r="FO50" s="13"/>
      <c r="FP50" s="13"/>
      <c r="FQ50" s="13"/>
      <c r="FS50" s="13"/>
      <c r="FT50" s="13"/>
      <c r="FU50" s="13"/>
      <c r="FV50" s="13"/>
      <c r="FW50" s="13" t="s">
        <v>623</v>
      </c>
      <c r="FX50" s="13"/>
      <c r="FY50" s="13"/>
      <c r="FZ50" s="13"/>
      <c r="GA50" s="13" t="s">
        <v>545</v>
      </c>
      <c r="GB50" s="13" t="s">
        <v>12314</v>
      </c>
      <c r="GC50" s="13"/>
      <c r="GD50" s="13"/>
      <c r="GF50" s="13" t="s">
        <v>11365</v>
      </c>
      <c r="GH50" s="13" t="s">
        <v>3380</v>
      </c>
      <c r="GI50" s="13"/>
      <c r="GJ50" s="13"/>
      <c r="GL50" s="13" t="s">
        <v>961</v>
      </c>
      <c r="GN50" s="13" t="s">
        <v>12240</v>
      </c>
      <c r="GO50" s="13"/>
      <c r="GP50" s="13"/>
      <c r="GQ50" s="13"/>
      <c r="GR50" s="13"/>
      <c r="GS50" s="13"/>
      <c r="GT50" s="13"/>
      <c r="GU50" s="13"/>
      <c r="GV50" s="13" t="s">
        <v>12315</v>
      </c>
      <c r="GW50" s="13"/>
      <c r="GX50" s="13"/>
      <c r="GZ50" s="11" t="s">
        <v>12316</v>
      </c>
      <c r="HB50" s="13" t="s">
        <v>635</v>
      </c>
      <c r="HC50" s="13"/>
      <c r="HD50" s="13"/>
      <c r="HE50" s="13"/>
      <c r="HF50" s="13"/>
      <c r="HG50" s="13"/>
      <c r="HH50" s="13"/>
      <c r="HJ50" s="13" t="s">
        <v>618</v>
      </c>
      <c r="HL50" s="13" t="s">
        <v>635</v>
      </c>
      <c r="HM50" s="13"/>
      <c r="HN50" s="13"/>
      <c r="HP50" s="13"/>
      <c r="HR50" s="13" t="s">
        <v>7017</v>
      </c>
      <c r="HS50" s="13"/>
      <c r="HT50" s="13"/>
      <c r="HU50" s="13" t="s">
        <v>858</v>
      </c>
      <c r="HV50" s="13"/>
      <c r="HW50" s="13"/>
      <c r="HX50" s="13"/>
      <c r="HZ50" s="13"/>
      <c r="IB50" s="13" t="s">
        <v>610</v>
      </c>
      <c r="IC50" s="13"/>
      <c r="ID50" s="13"/>
      <c r="IE50" s="13"/>
      <c r="IF50" s="13"/>
      <c r="IG50" s="13"/>
      <c r="IH50" s="13"/>
      <c r="IJ50" s="13"/>
      <c r="IL50" s="13"/>
      <c r="IN50" s="13"/>
      <c r="IP50" s="13"/>
      <c r="IR50" s="13"/>
      <c r="IT50" s="13"/>
      <c r="IV50" s="13"/>
      <c r="IX50" s="13"/>
      <c r="IZ50" s="13" t="s">
        <v>635</v>
      </c>
      <c r="JB50" s="13"/>
      <c r="JC50" s="13"/>
      <c r="JD50" s="13" t="s">
        <v>12142</v>
      </c>
      <c r="JE50" s="13"/>
      <c r="JG50" s="13" t="s">
        <v>12314</v>
      </c>
      <c r="JI50" s="13"/>
      <c r="JK50" s="13" t="s">
        <v>12317</v>
      </c>
      <c r="JM50" s="13" t="s">
        <v>65</v>
      </c>
      <c r="JO50" s="13"/>
      <c r="JQ50" s="13" t="s">
        <v>636</v>
      </c>
      <c r="JS50" s="13"/>
      <c r="JU50" s="13" t="s">
        <v>858</v>
      </c>
      <c r="JW50" s="13"/>
      <c r="JY50" s="13" t="s">
        <v>636</v>
      </c>
      <c r="KA50" s="13" t="s">
        <v>2869</v>
      </c>
      <c r="KC50" s="13"/>
      <c r="KE50" s="13" t="s">
        <v>989</v>
      </c>
      <c r="KG50" s="13"/>
      <c r="KI50" s="13" t="s">
        <v>2048</v>
      </c>
      <c r="KK50" s="13"/>
      <c r="KM50" s="13" t="s">
        <v>1412</v>
      </c>
      <c r="KO50" s="13"/>
      <c r="KQ50" s="11" t="s">
        <v>12318</v>
      </c>
      <c r="KS50" s="13"/>
      <c r="KT50" s="13" t="s">
        <v>1411</v>
      </c>
      <c r="KU50" s="13"/>
      <c r="KV50" s="11" t="s">
        <v>12319</v>
      </c>
      <c r="KW50" s="13" t="s">
        <v>12320</v>
      </c>
      <c r="KX50" s="13"/>
      <c r="KY50" s="13"/>
      <c r="KZ50" s="13" t="s">
        <v>3679</v>
      </c>
      <c r="LA50" s="13"/>
      <c r="LB50" s="13"/>
      <c r="LC50" s="13"/>
      <c r="LE50" s="13"/>
      <c r="LF50" s="13" t="s">
        <v>1604</v>
      </c>
      <c r="LG50" s="13"/>
      <c r="LH50" s="13"/>
      <c r="LI50" s="13" t="s">
        <v>983</v>
      </c>
      <c r="LJ50" s="11" t="s">
        <v>12321</v>
      </c>
      <c r="LK50" s="13" t="s">
        <v>12322</v>
      </c>
      <c r="LL50" s="13"/>
      <c r="LM50" s="13"/>
      <c r="LN50" s="13"/>
      <c r="LO50" s="13"/>
      <c r="LP50" s="13" t="s">
        <v>8974</v>
      </c>
      <c r="LQ50" s="13" t="s">
        <v>12323</v>
      </c>
      <c r="LR50" s="13" t="s">
        <v>422</v>
      </c>
      <c r="LS50" s="13" t="s">
        <v>12324</v>
      </c>
      <c r="LT50" s="13"/>
      <c r="LU50" s="13"/>
      <c r="LV50" s="13"/>
      <c r="LW50" s="13"/>
      <c r="LX50" s="13"/>
      <c r="LY50" s="13" t="s">
        <v>10761</v>
      </c>
      <c r="LZ50" s="13"/>
      <c r="MA50" s="13"/>
      <c r="MB50" s="13"/>
      <c r="MC50" s="13" t="s">
        <v>1539</v>
      </c>
      <c r="MD50" s="13"/>
      <c r="ME50" s="13" t="s">
        <v>1995</v>
      </c>
      <c r="MG50" s="13"/>
      <c r="MI50" s="13"/>
      <c r="MJ50" s="13" t="s">
        <v>11485</v>
      </c>
      <c r="MK50" s="13"/>
      <c r="ML50" s="13"/>
      <c r="MO50" s="13" t="s">
        <v>2739</v>
      </c>
      <c r="MQ50" s="13" t="s">
        <v>2706</v>
      </c>
      <c r="MR50" s="11" t="s">
        <v>12325</v>
      </c>
      <c r="MS50" s="13"/>
      <c r="MT50" s="13" t="s">
        <v>4164</v>
      </c>
      <c r="MU50" s="13" t="s">
        <v>867</v>
      </c>
      <c r="MV50" s="13" t="s">
        <v>12326</v>
      </c>
      <c r="MX50" s="13" t="s">
        <v>6992</v>
      </c>
      <c r="MY50" s="13" t="s">
        <v>12327</v>
      </c>
      <c r="MZ50" s="13" t="s">
        <v>563</v>
      </c>
      <c r="NA50" s="13" t="s">
        <v>12328</v>
      </c>
      <c r="NB50" s="13"/>
      <c r="NC50" s="13"/>
      <c r="ND50" s="13" t="s">
        <v>106</v>
      </c>
      <c r="NE50" s="13" t="s">
        <v>6044</v>
      </c>
      <c r="NF50" s="13"/>
      <c r="NG50" s="13"/>
      <c r="NH50" s="13" t="s">
        <v>599</v>
      </c>
      <c r="NI50" s="13"/>
      <c r="NJ50" s="13"/>
      <c r="NK50" s="13"/>
      <c r="NL50" s="13"/>
      <c r="NM50" s="13" t="s">
        <v>12329</v>
      </c>
      <c r="NN50" s="13" t="s">
        <v>371</v>
      </c>
      <c r="NP50" s="13"/>
      <c r="NQ50" s="13"/>
      <c r="NR50" s="13"/>
      <c r="NS50" s="13"/>
      <c r="NT50" s="13"/>
      <c r="NU50" s="11" t="s">
        <v>10741</v>
      </c>
      <c r="NV50" s="13"/>
      <c r="NW50" s="13"/>
      <c r="NX50" s="13"/>
      <c r="NY50" s="13"/>
      <c r="NZ50" s="11" t="s">
        <v>12330</v>
      </c>
      <c r="OA50" s="11" t="s">
        <v>12331</v>
      </c>
      <c r="OB50" s="11" t="s">
        <v>12332</v>
      </c>
    </row>
    <row r="51" customFormat="false" ht="28.35" hidden="false" customHeight="true" outlineLevel="0" collapsed="false">
      <c r="C51" s="27" t="s">
        <v>12333</v>
      </c>
      <c r="E51" s="11" t="s">
        <v>12334</v>
      </c>
      <c r="F51" s="11" t="s">
        <v>12335</v>
      </c>
      <c r="H51" s="11" t="s">
        <v>12336</v>
      </c>
      <c r="J51" s="11" t="s">
        <v>12337</v>
      </c>
      <c r="L51" s="11" t="s">
        <v>12338</v>
      </c>
      <c r="N51" s="11" t="s">
        <v>12339</v>
      </c>
      <c r="Z51" s="13" t="s">
        <v>9888</v>
      </c>
      <c r="AB51" s="13"/>
      <c r="AD51" s="11" t="s">
        <v>10083</v>
      </c>
      <c r="AF51" s="13"/>
      <c r="AG51" s="13"/>
      <c r="AH51" s="13"/>
      <c r="AI51" s="13"/>
      <c r="AJ51" s="13"/>
      <c r="AK51" s="13"/>
      <c r="AN51" s="13"/>
      <c r="AO51" s="13"/>
      <c r="AP51" s="13"/>
      <c r="AQ51" s="13"/>
      <c r="AR51" s="13"/>
      <c r="AS51" s="11" t="s">
        <v>10302</v>
      </c>
      <c r="AT51" s="13" t="s">
        <v>1039</v>
      </c>
      <c r="AU51" s="13"/>
      <c r="AV51" s="13"/>
      <c r="AW51" s="13" t="s">
        <v>360</v>
      </c>
      <c r="AX51" s="12" t="s">
        <v>10013</v>
      </c>
      <c r="AY51" s="13" t="s">
        <v>360</v>
      </c>
      <c r="AZ51" s="13"/>
      <c r="BB51" s="13"/>
      <c r="BD51" s="13"/>
      <c r="BF51" s="13"/>
      <c r="BH51" s="13"/>
      <c r="BJ51" s="13"/>
      <c r="BL51" s="13"/>
      <c r="BN51" s="13"/>
      <c r="BO51" s="13"/>
      <c r="BQ51" s="13"/>
      <c r="BS51" s="13"/>
      <c r="BU51" s="13"/>
      <c r="BW51" s="13"/>
      <c r="BY51" s="11" t="s">
        <v>12340</v>
      </c>
      <c r="CA51" s="13"/>
      <c r="CC51" s="13"/>
      <c r="CE51" s="13"/>
      <c r="CG51" s="13"/>
      <c r="CI51" s="13"/>
      <c r="CK51" s="13"/>
      <c r="CL51" s="13"/>
      <c r="CM51" s="13"/>
      <c r="CN51" s="13"/>
      <c r="CO51" s="13"/>
      <c r="CP51" s="13"/>
      <c r="CQ51" s="13"/>
      <c r="CS51" s="13"/>
      <c r="CU51" s="13"/>
      <c r="CY51" s="13"/>
      <c r="DA51" s="13"/>
      <c r="DC51" s="13"/>
      <c r="DE51" s="13"/>
      <c r="DG51" s="13"/>
      <c r="DI51" s="13"/>
      <c r="DK51" s="13"/>
      <c r="DN51" s="13"/>
      <c r="DO51" s="13"/>
      <c r="DP51" s="13"/>
      <c r="DQ51" s="13"/>
      <c r="DR51" s="13"/>
      <c r="DS51" s="13"/>
      <c r="DT51" s="13"/>
      <c r="DV51" s="13"/>
      <c r="DX51" s="13"/>
      <c r="DZ51" s="13"/>
      <c r="EB51" s="13"/>
      <c r="EC51" s="13"/>
      <c r="ED51" s="13"/>
      <c r="EE51" s="13"/>
      <c r="EF51" s="13"/>
      <c r="EG51" s="11" t="s">
        <v>12341</v>
      </c>
      <c r="EH51" s="13" t="s">
        <v>9950</v>
      </c>
      <c r="EI51" s="13"/>
      <c r="EJ51" s="13"/>
      <c r="EK51" s="13"/>
      <c r="EL51" s="13"/>
      <c r="EN51" s="13"/>
      <c r="EP51" s="13" t="s">
        <v>460</v>
      </c>
      <c r="ER51" s="13" t="s">
        <v>12342</v>
      </c>
      <c r="ES51" s="13"/>
      <c r="ET51" s="13"/>
      <c r="EV51" s="13"/>
      <c r="EX51" s="13"/>
      <c r="EY51" s="13"/>
      <c r="EZ51" s="13"/>
      <c r="FA51" s="13" t="s">
        <v>12343</v>
      </c>
      <c r="FB51" s="13" t="s">
        <v>1813</v>
      </c>
      <c r="FC51" s="13"/>
      <c r="FD51" s="13"/>
      <c r="FF51" s="13" t="s">
        <v>7303</v>
      </c>
      <c r="FH51" s="13"/>
      <c r="FI51" s="13"/>
      <c r="FJ51" s="13"/>
      <c r="FK51" s="13"/>
      <c r="FL51" s="13"/>
      <c r="FM51" s="13"/>
      <c r="FN51" s="13"/>
      <c r="FO51" s="13" t="s">
        <v>12344</v>
      </c>
      <c r="FP51" s="13" t="s">
        <v>671</v>
      </c>
      <c r="FQ51" s="13"/>
      <c r="FS51" s="13"/>
      <c r="FT51" s="13"/>
      <c r="FU51" s="13"/>
      <c r="FV51" s="13"/>
      <c r="FW51" s="13" t="s">
        <v>623</v>
      </c>
      <c r="FX51" s="13"/>
      <c r="FY51" s="13"/>
      <c r="FZ51" s="13"/>
      <c r="GA51" s="13" t="s">
        <v>671</v>
      </c>
      <c r="GB51" s="13" t="s">
        <v>7434</v>
      </c>
      <c r="GC51" s="13"/>
      <c r="GD51" s="13"/>
      <c r="GF51" s="12" t="s">
        <v>12345</v>
      </c>
      <c r="GH51" s="13" t="s">
        <v>12346</v>
      </c>
      <c r="GI51" s="13"/>
      <c r="GJ51" s="13"/>
      <c r="GL51" s="13"/>
      <c r="GN51" s="13"/>
      <c r="GO51" s="13"/>
      <c r="GP51" s="13"/>
      <c r="GQ51" s="13" t="s">
        <v>12347</v>
      </c>
      <c r="GR51" s="13"/>
      <c r="GS51" s="13"/>
      <c r="GT51" s="13"/>
      <c r="GU51" s="13"/>
      <c r="GV51" s="13"/>
      <c r="GW51" s="13"/>
      <c r="GX51" s="13"/>
      <c r="GZ51" s="11" t="s">
        <v>12348</v>
      </c>
      <c r="HB51" s="13" t="s">
        <v>12349</v>
      </c>
      <c r="HC51" s="13"/>
      <c r="HD51" s="13"/>
      <c r="HE51" s="13"/>
      <c r="HF51" s="13"/>
      <c r="HG51" s="13"/>
      <c r="HH51" s="13"/>
      <c r="HJ51" s="13" t="s">
        <v>2132</v>
      </c>
      <c r="HL51" s="13" t="s">
        <v>7434</v>
      </c>
      <c r="HM51" s="13"/>
      <c r="HN51" s="13"/>
      <c r="HP51" s="13" t="s">
        <v>12350</v>
      </c>
      <c r="HR51" s="13"/>
      <c r="HS51" s="13"/>
      <c r="HT51" s="13"/>
      <c r="HU51" s="13"/>
      <c r="HV51" s="13" t="s">
        <v>12351</v>
      </c>
      <c r="HW51" s="13"/>
      <c r="HX51" s="13"/>
      <c r="HZ51" s="13" t="s">
        <v>10177</v>
      </c>
      <c r="IB51" s="13" t="s">
        <v>801</v>
      </c>
      <c r="IC51" s="13"/>
      <c r="ID51" s="13"/>
      <c r="IE51" s="13"/>
      <c r="IF51" s="13" t="s">
        <v>12352</v>
      </c>
      <c r="IG51" s="13"/>
      <c r="IH51" s="13"/>
      <c r="IJ51" s="13"/>
      <c r="IL51" s="13" t="s">
        <v>1771</v>
      </c>
      <c r="IN51" s="13"/>
      <c r="IP51" s="13"/>
      <c r="IR51" s="13" t="s">
        <v>12353</v>
      </c>
      <c r="IT51" s="13"/>
      <c r="IV51" s="13"/>
      <c r="IX51" s="13"/>
      <c r="IZ51" s="13" t="s">
        <v>12354</v>
      </c>
      <c r="JB51" s="13"/>
      <c r="JC51" s="13"/>
      <c r="JD51" s="13" t="s">
        <v>12355</v>
      </c>
      <c r="JE51" s="13"/>
      <c r="JG51" s="13" t="s">
        <v>1782</v>
      </c>
      <c r="JI51" s="13"/>
      <c r="JK51" s="13" t="s">
        <v>12356</v>
      </c>
      <c r="JM51" s="13" t="s">
        <v>12357</v>
      </c>
      <c r="JO51" s="13"/>
      <c r="JQ51" s="12" t="s">
        <v>12358</v>
      </c>
      <c r="JS51" s="13"/>
      <c r="JU51" s="13" t="s">
        <v>12359</v>
      </c>
      <c r="JW51" s="13"/>
      <c r="JY51" s="13" t="s">
        <v>713</v>
      </c>
      <c r="KA51" s="13"/>
      <c r="KC51" s="13" t="s">
        <v>1671</v>
      </c>
      <c r="KE51" s="13"/>
      <c r="KG51" s="13"/>
      <c r="KI51" s="13"/>
      <c r="KK51" s="13" t="s">
        <v>860</v>
      </c>
      <c r="KM51" s="13" t="s">
        <v>9980</v>
      </c>
      <c r="KO51" s="13"/>
      <c r="KQ51" s="13"/>
      <c r="KS51" s="13"/>
      <c r="KT51" s="13"/>
      <c r="KU51" s="13"/>
      <c r="KV51" s="11" t="s">
        <v>12360</v>
      </c>
      <c r="KW51" s="13" t="s">
        <v>12361</v>
      </c>
      <c r="KX51" s="11" t="s">
        <v>12362</v>
      </c>
      <c r="KY51" s="13"/>
      <c r="KZ51" s="13" t="s">
        <v>6047</v>
      </c>
      <c r="LA51" s="13"/>
      <c r="LB51" s="13"/>
      <c r="LC51" s="13"/>
      <c r="LE51" s="13" t="s">
        <v>2143</v>
      </c>
      <c r="LF51" s="13" t="s">
        <v>2044</v>
      </c>
      <c r="LG51" s="11" t="s">
        <v>12363</v>
      </c>
      <c r="LH51" s="13"/>
      <c r="LI51" s="13" t="s">
        <v>12364</v>
      </c>
      <c r="LJ51" s="13"/>
      <c r="LK51" s="13"/>
      <c r="LL51" s="13"/>
      <c r="LM51" s="13"/>
      <c r="LN51" s="13"/>
      <c r="LO51" s="13"/>
      <c r="LP51" s="13" t="s">
        <v>709</v>
      </c>
      <c r="LQ51" s="13"/>
      <c r="LR51" s="13" t="s">
        <v>709</v>
      </c>
      <c r="LS51" s="13"/>
      <c r="LT51" s="13"/>
      <c r="LU51" s="13"/>
      <c r="LV51" s="13"/>
      <c r="LW51" s="13"/>
      <c r="LX51" s="13"/>
      <c r="LY51" s="13"/>
      <c r="LZ51" s="13"/>
      <c r="MA51" s="13"/>
      <c r="MB51" s="13"/>
      <c r="MC51" s="13" t="s">
        <v>12365</v>
      </c>
      <c r="MD51" s="13" t="s">
        <v>7434</v>
      </c>
      <c r="ME51" s="13" t="s">
        <v>12366</v>
      </c>
      <c r="MG51" s="13" t="n">
        <f aca="false">42423</f>
        <v>42423</v>
      </c>
      <c r="MI51" s="13" t="s">
        <v>2651</v>
      </c>
      <c r="MJ51" s="13"/>
      <c r="MK51" s="13"/>
      <c r="ML51" s="13"/>
      <c r="MO51" s="13" t="s">
        <v>1769</v>
      </c>
      <c r="MQ51" s="13"/>
      <c r="MR51" s="13"/>
      <c r="MS51" s="13"/>
      <c r="MT51" s="13"/>
      <c r="MU51" s="13" t="s">
        <v>2179</v>
      </c>
      <c r="MV51" s="13" t="s">
        <v>12367</v>
      </c>
      <c r="MX51" s="13" t="s">
        <v>12368</v>
      </c>
      <c r="MY51" s="11" t="s">
        <v>12369</v>
      </c>
      <c r="MZ51" s="13" t="s">
        <v>11995</v>
      </c>
      <c r="NA51" s="13" t="s">
        <v>12370</v>
      </c>
      <c r="NB51" s="13"/>
      <c r="NC51" s="13"/>
      <c r="ND51" s="13" t="s">
        <v>106</v>
      </c>
      <c r="NE51" s="13"/>
      <c r="NF51" s="13"/>
      <c r="NG51" s="13" t="s">
        <v>79</v>
      </c>
      <c r="NH51" s="13" t="s">
        <v>472</v>
      </c>
      <c r="NI51" s="13"/>
      <c r="NJ51" s="13"/>
      <c r="NK51" s="13"/>
      <c r="NL51" s="13"/>
      <c r="NM51" s="13" t="s">
        <v>12371</v>
      </c>
      <c r="NN51" s="13" t="s">
        <v>371</v>
      </c>
      <c r="NP51" s="13"/>
      <c r="NQ51" s="13"/>
      <c r="NR51" s="13"/>
      <c r="NS51" s="13"/>
      <c r="NT51" s="13"/>
      <c r="NU51" s="11" t="s">
        <v>10741</v>
      </c>
      <c r="NV51" s="13"/>
      <c r="NW51" s="13"/>
      <c r="NX51" s="13"/>
      <c r="NY51" s="13"/>
      <c r="NZ51" s="13"/>
      <c r="OA51" s="11" t="s">
        <v>12372</v>
      </c>
      <c r="OB51" s="11" t="s">
        <v>12373</v>
      </c>
    </row>
    <row r="52" customFormat="false" ht="28.35" hidden="false" customHeight="true" outlineLevel="0" collapsed="false">
      <c r="C52" s="27" t="s">
        <v>12374</v>
      </c>
      <c r="E52" s="11" t="s">
        <v>12375</v>
      </c>
      <c r="F52" s="11" t="s">
        <v>12376</v>
      </c>
      <c r="H52" s="11" t="s">
        <v>12377</v>
      </c>
      <c r="J52" s="11" t="s">
        <v>12378</v>
      </c>
      <c r="L52" s="11" t="s">
        <v>12379</v>
      </c>
      <c r="N52" s="11" t="s">
        <v>12380</v>
      </c>
      <c r="Z52" s="13" t="s">
        <v>9888</v>
      </c>
      <c r="AB52" s="11" t="s">
        <v>12381</v>
      </c>
      <c r="AD52" s="11" t="s">
        <v>12382</v>
      </c>
      <c r="AF52" s="13"/>
      <c r="AG52" s="13"/>
      <c r="AH52" s="13"/>
      <c r="AI52" s="13"/>
      <c r="AJ52" s="13"/>
      <c r="AK52" s="13"/>
      <c r="AN52" s="13" t="s">
        <v>472</v>
      </c>
      <c r="AO52" s="13"/>
      <c r="AP52" s="13"/>
      <c r="AQ52" s="13"/>
      <c r="AR52" s="13"/>
      <c r="AS52" s="13" t="s">
        <v>360</v>
      </c>
      <c r="AT52" s="13" t="s">
        <v>360</v>
      </c>
      <c r="AU52" s="13"/>
      <c r="AV52" s="13"/>
      <c r="AW52" s="13" t="s">
        <v>360</v>
      </c>
      <c r="AX52" s="11" t="s">
        <v>12383</v>
      </c>
      <c r="AY52" s="13" t="s">
        <v>360</v>
      </c>
      <c r="AZ52" s="13"/>
      <c r="BB52" s="13"/>
      <c r="BD52" s="13"/>
      <c r="BF52" s="13"/>
      <c r="BH52" s="13"/>
      <c r="BJ52" s="13"/>
      <c r="BL52" s="13"/>
      <c r="BN52" s="13"/>
      <c r="BO52" s="13" t="s">
        <v>458</v>
      </c>
      <c r="BQ52" s="13" t="s">
        <v>360</v>
      </c>
      <c r="BS52" s="13"/>
      <c r="BU52" s="13"/>
      <c r="BW52" s="13"/>
      <c r="BY52" s="13" t="s">
        <v>12384</v>
      </c>
      <c r="CA52" s="13"/>
      <c r="CC52" s="13"/>
      <c r="CE52" s="13"/>
      <c r="CG52" s="13"/>
      <c r="CI52" s="13"/>
      <c r="CK52" s="13" t="s">
        <v>12385</v>
      </c>
      <c r="CL52" s="13" t="s">
        <v>12386</v>
      </c>
      <c r="CM52" s="13" t="s">
        <v>12387</v>
      </c>
      <c r="CN52" s="13"/>
      <c r="CO52" s="13"/>
      <c r="CP52" s="13"/>
      <c r="CQ52" s="13"/>
      <c r="CS52" s="13"/>
      <c r="CU52" s="13"/>
      <c r="CY52" s="13"/>
      <c r="DA52" s="13"/>
      <c r="DC52" s="13"/>
      <c r="DE52" s="13"/>
      <c r="DG52" s="13"/>
      <c r="DI52" s="13"/>
      <c r="DK52" s="13"/>
      <c r="DN52" s="13"/>
      <c r="DO52" s="13"/>
      <c r="DP52" s="13"/>
      <c r="DQ52" s="13"/>
      <c r="DR52" s="13"/>
      <c r="DS52" s="13"/>
      <c r="DT52" s="13"/>
      <c r="DV52" s="13"/>
      <c r="DX52" s="13"/>
      <c r="DZ52" s="13"/>
      <c r="EB52" s="13"/>
      <c r="EC52" s="13"/>
      <c r="ED52" s="13"/>
      <c r="EE52" s="13"/>
      <c r="EF52" s="13"/>
      <c r="EG52" s="13"/>
      <c r="EH52" s="13" t="s">
        <v>9863</v>
      </c>
      <c r="EI52" s="13"/>
      <c r="EJ52" s="13"/>
      <c r="EK52" s="13"/>
      <c r="EL52" s="13"/>
      <c r="EN52" s="13"/>
      <c r="EP52" s="13" t="s">
        <v>12388</v>
      </c>
      <c r="ER52" s="13" t="s">
        <v>12389</v>
      </c>
      <c r="ES52" s="13"/>
      <c r="ET52" s="13"/>
      <c r="EV52" s="13"/>
      <c r="EX52" s="13"/>
      <c r="EY52" s="13"/>
      <c r="EZ52" s="13"/>
      <c r="FA52" s="13" t="s">
        <v>12390</v>
      </c>
      <c r="FB52" s="13" t="s">
        <v>5326</v>
      </c>
      <c r="FC52" s="13"/>
      <c r="FD52" s="13"/>
      <c r="FF52" s="13"/>
      <c r="FH52" s="13"/>
      <c r="FI52" s="13"/>
      <c r="FJ52" s="13"/>
      <c r="FK52" s="13"/>
      <c r="FL52" s="13" t="s">
        <v>1621</v>
      </c>
      <c r="FM52" s="13"/>
      <c r="FN52" s="13"/>
      <c r="FO52" s="13"/>
      <c r="FP52" s="13"/>
      <c r="FQ52" s="13"/>
      <c r="FS52" s="13"/>
      <c r="FT52" s="13"/>
      <c r="FU52" s="13"/>
      <c r="FV52" s="13"/>
      <c r="FW52" s="13" t="s">
        <v>623</v>
      </c>
      <c r="FX52" s="13"/>
      <c r="FY52" s="13"/>
      <c r="FZ52" s="13"/>
      <c r="GA52" s="13" t="s">
        <v>12391</v>
      </c>
      <c r="GB52" s="13" t="s">
        <v>12342</v>
      </c>
      <c r="GC52" s="13"/>
      <c r="GD52" s="13"/>
      <c r="GF52" s="13"/>
      <c r="GH52" s="13"/>
      <c r="GI52" s="13"/>
      <c r="GJ52" s="13"/>
      <c r="GL52" s="13"/>
      <c r="GN52" s="13" t="s">
        <v>1751</v>
      </c>
      <c r="GO52" s="13"/>
      <c r="GP52" s="13"/>
      <c r="GQ52" s="13"/>
      <c r="GR52" s="13"/>
      <c r="GS52" s="13"/>
      <c r="GT52" s="13"/>
      <c r="GU52" s="13" t="s">
        <v>4107</v>
      </c>
      <c r="GV52" s="13" t="s">
        <v>516</v>
      </c>
      <c r="GW52" s="13"/>
      <c r="GX52" s="13"/>
      <c r="GZ52" s="13" t="s">
        <v>1985</v>
      </c>
      <c r="HB52" s="13" t="s">
        <v>12392</v>
      </c>
      <c r="HC52" s="13"/>
      <c r="HD52" s="13"/>
      <c r="HE52" s="13" t="s">
        <v>6714</v>
      </c>
      <c r="HF52" s="13"/>
      <c r="HG52" s="13"/>
      <c r="HH52" s="13"/>
      <c r="HJ52" s="13" t="s">
        <v>6714</v>
      </c>
      <c r="HL52" s="13"/>
      <c r="HM52" s="13"/>
      <c r="HN52" s="13"/>
      <c r="HP52" s="13"/>
      <c r="HR52" s="13"/>
      <c r="HS52" s="13"/>
      <c r="HT52" s="13"/>
      <c r="HU52" s="11" t="s">
        <v>12393</v>
      </c>
      <c r="HV52" s="13"/>
      <c r="HW52" s="13"/>
      <c r="HX52" s="13"/>
      <c r="HZ52" s="13" t="s">
        <v>516</v>
      </c>
      <c r="IB52" s="13" t="s">
        <v>5085</v>
      </c>
      <c r="IC52" s="13"/>
      <c r="ID52" s="13"/>
      <c r="IE52" s="13"/>
      <c r="IF52" s="13"/>
      <c r="IG52" s="13"/>
      <c r="IH52" s="13"/>
      <c r="IJ52" s="13"/>
      <c r="IL52" s="13"/>
      <c r="IN52" s="13"/>
      <c r="IP52" s="13"/>
      <c r="IR52" s="13" t="s">
        <v>12394</v>
      </c>
      <c r="IT52" s="13"/>
      <c r="IV52" s="13"/>
      <c r="IX52" s="13"/>
      <c r="IZ52" s="13" t="s">
        <v>12395</v>
      </c>
      <c r="JB52" s="13"/>
      <c r="JC52" s="13"/>
      <c r="JD52" s="13" t="s">
        <v>12396</v>
      </c>
      <c r="JE52" s="13"/>
      <c r="JG52" s="13" t="s">
        <v>6047</v>
      </c>
      <c r="JI52" s="13"/>
      <c r="JK52" s="13" t="s">
        <v>516</v>
      </c>
      <c r="JM52" s="13"/>
      <c r="JO52" s="13" t="s">
        <v>1142</v>
      </c>
      <c r="JQ52" s="13"/>
      <c r="JS52" s="13" t="s">
        <v>1264</v>
      </c>
      <c r="JU52" s="13"/>
      <c r="JW52" s="13"/>
      <c r="JY52" s="13"/>
      <c r="KA52" s="13"/>
      <c r="KC52" s="13" t="s">
        <v>626</v>
      </c>
      <c r="KE52" s="13"/>
      <c r="KG52" s="13" t="s">
        <v>6714</v>
      </c>
      <c r="KI52" s="13"/>
      <c r="KK52" s="13" t="s">
        <v>12397</v>
      </c>
      <c r="KM52" s="13"/>
      <c r="KO52" s="13"/>
      <c r="KQ52" s="13" t="s">
        <v>12398</v>
      </c>
      <c r="KS52" s="13"/>
      <c r="KT52" s="13"/>
      <c r="KU52" s="13"/>
      <c r="KV52" s="11" t="s">
        <v>12399</v>
      </c>
      <c r="KW52" s="13" t="s">
        <v>12400</v>
      </c>
      <c r="KX52" s="13"/>
      <c r="KY52" s="13"/>
      <c r="KZ52" s="13" t="s">
        <v>1257</v>
      </c>
      <c r="LA52" s="13" t="s">
        <v>12401</v>
      </c>
      <c r="LB52" s="13"/>
      <c r="LC52" s="13"/>
      <c r="LE52" s="13"/>
      <c r="LF52" s="13" t="s">
        <v>12402</v>
      </c>
      <c r="LG52" s="13" t="s">
        <v>503</v>
      </c>
      <c r="LH52" s="13"/>
      <c r="LI52" s="11" t="s">
        <v>12403</v>
      </c>
      <c r="LJ52" s="11" t="s">
        <v>12404</v>
      </c>
      <c r="LK52" s="11" t="s">
        <v>12405</v>
      </c>
      <c r="LL52" s="13"/>
      <c r="LM52" s="13"/>
      <c r="LN52" s="13"/>
      <c r="LO52" s="13"/>
      <c r="LP52" s="13" t="s">
        <v>709</v>
      </c>
      <c r="LQ52" s="13"/>
      <c r="LR52" s="13" t="s">
        <v>506</v>
      </c>
      <c r="LS52" s="13"/>
      <c r="LT52" s="13"/>
      <c r="LU52" s="13"/>
      <c r="LV52" s="13"/>
      <c r="LW52" s="13"/>
      <c r="LX52" s="13"/>
      <c r="LY52" s="13"/>
      <c r="LZ52" s="13"/>
      <c r="MA52" s="13" t="s">
        <v>2708</v>
      </c>
      <c r="MB52" s="13"/>
      <c r="MC52" s="13"/>
      <c r="MD52" s="13" t="s">
        <v>4991</v>
      </c>
      <c r="ME52" s="13"/>
      <c r="MG52" s="13" t="s">
        <v>6047</v>
      </c>
      <c r="MI52" s="13"/>
      <c r="MJ52" s="13" t="s">
        <v>12406</v>
      </c>
      <c r="MK52" s="13"/>
      <c r="ML52" s="13"/>
      <c r="MO52" s="13" t="s">
        <v>12407</v>
      </c>
      <c r="MQ52" s="13" t="s">
        <v>12408</v>
      </c>
      <c r="MR52" s="13"/>
      <c r="MS52" s="13"/>
      <c r="MT52" s="13"/>
      <c r="MU52" s="13"/>
      <c r="MV52" s="13" t="s">
        <v>12409</v>
      </c>
      <c r="MX52" s="13" t="s">
        <v>12410</v>
      </c>
      <c r="MY52" s="13" t="s">
        <v>12411</v>
      </c>
      <c r="MZ52" s="13" t="s">
        <v>10459</v>
      </c>
      <c r="NA52" s="13" t="s">
        <v>12412</v>
      </c>
      <c r="NB52" s="13"/>
      <c r="NC52" s="13"/>
      <c r="ND52" s="13" t="s">
        <v>106</v>
      </c>
      <c r="NE52" s="13" t="s">
        <v>6044</v>
      </c>
      <c r="NF52" s="13"/>
      <c r="NG52" s="13" t="s">
        <v>550</v>
      </c>
      <c r="NH52" s="13"/>
      <c r="NI52" s="13"/>
      <c r="NJ52" s="13"/>
      <c r="NK52" s="13"/>
      <c r="NL52" s="13" t="s">
        <v>12413</v>
      </c>
      <c r="NM52" s="11" t="s">
        <v>12414</v>
      </c>
      <c r="NN52" s="13" t="s">
        <v>12415</v>
      </c>
      <c r="NP52" s="13"/>
      <c r="NQ52" s="13" t="s">
        <v>12416</v>
      </c>
      <c r="NR52" s="13" t="s">
        <v>1061</v>
      </c>
      <c r="NS52" s="13" t="s">
        <v>12417</v>
      </c>
      <c r="NT52" s="13" t="s">
        <v>409</v>
      </c>
      <c r="NU52" s="11" t="s">
        <v>12418</v>
      </c>
      <c r="NV52" s="13"/>
      <c r="NW52" s="13" t="s">
        <v>12419</v>
      </c>
      <c r="NX52" s="13" t="s">
        <v>12420</v>
      </c>
      <c r="NY52" s="13"/>
      <c r="NZ52" s="13"/>
      <c r="OA52" s="13" t="e">
        <f aca="false">antibs
ropriete du sdnc (dgfip) - ne pas
ле</f>
        <v>#VALUE!</v>
      </c>
      <c r="OB52" s="11" t="s">
        <v>12421</v>
      </c>
    </row>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16">
    <mergeCell ref="F1:O1"/>
    <mergeCell ref="P1:Y1"/>
    <mergeCell ref="Z1:AC1"/>
    <mergeCell ref="AF1:AH1"/>
    <mergeCell ref="AI1:AK1"/>
    <mergeCell ref="AN1:BM1"/>
    <mergeCell ref="BO1:EB1"/>
    <mergeCell ref="EC1:EN1"/>
    <mergeCell ref="EO1:IX1"/>
    <mergeCell ref="IY1:KS1"/>
    <mergeCell ref="KT1:LC1"/>
    <mergeCell ref="LD1:MB1"/>
    <mergeCell ref="MC1:MM1"/>
    <mergeCell ref="MN1:MU1"/>
    <mergeCell ref="MV1:NM1"/>
    <mergeCell ref="NN1:NY1"/>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5" activeCellId="0" sqref="A35"/>
    </sheetView>
  </sheetViews>
  <sheetFormatPr defaultColWidth="10.453125" defaultRowHeight="12.75" zeroHeight="false" outlineLevelRow="0" outlineLevelCol="0"/>
  <cols>
    <col collapsed="false" customWidth="false" hidden="false" outlineLevel="0" max="2" min="1" style="29" width="10.46"/>
    <col collapsed="false" customWidth="false" hidden="false" outlineLevel="0" max="3" min="3" style="30" width="10.46"/>
    <col collapsed="false" customWidth="false" hidden="false" outlineLevel="0" max="10" min="4" style="29" width="10.46"/>
    <col collapsed="false" customWidth="true" hidden="false" outlineLevel="0" max="11" min="11" style="29" width="12.06"/>
    <col collapsed="false" customWidth="false" hidden="false" outlineLevel="0" max="29" min="12" style="29" width="10.46"/>
    <col collapsed="false" customWidth="true" hidden="false" outlineLevel="0" max="30" min="30" style="29" width="11.93"/>
    <col collapsed="false" customWidth="false" hidden="false" outlineLevel="0" max="47" min="31" style="29" width="10.46"/>
    <col collapsed="false" customWidth="true" hidden="false" outlineLevel="0" max="48" min="48" style="29" width="14.15"/>
    <col collapsed="false" customWidth="false" hidden="false" outlineLevel="0" max="57" min="49" style="29" width="10.46"/>
    <col collapsed="false" customWidth="true" hidden="false" outlineLevel="0" max="58" min="58" style="29" width="12.43"/>
    <col collapsed="false" customWidth="false" hidden="false" outlineLevel="0" max="1017" min="59" style="29" width="10.46"/>
    <col collapsed="false" customWidth="false" hidden="false" outlineLevel="0" max="1023" min="1018" style="17" width="10.46"/>
    <col collapsed="false" customWidth="true" hidden="false" outlineLevel="0" max="1024" min="1024" style="17" width="8.86"/>
  </cols>
  <sheetData>
    <row r="1" customFormat="false" ht="22.5" hidden="false" customHeight="true" outlineLevel="0" collapsed="false">
      <c r="A1" s="31"/>
      <c r="B1" s="31"/>
      <c r="C1" s="32"/>
      <c r="D1" s="31"/>
      <c r="E1" s="31"/>
      <c r="F1" s="33" t="s">
        <v>12422</v>
      </c>
      <c r="G1" s="33"/>
      <c r="H1" s="33"/>
      <c r="I1" s="33"/>
      <c r="J1" s="33"/>
      <c r="K1" s="33"/>
      <c r="L1" s="33"/>
      <c r="M1" s="33"/>
      <c r="N1" s="33"/>
      <c r="O1" s="33"/>
      <c r="P1" s="33"/>
      <c r="Q1" s="33"/>
      <c r="R1" s="33"/>
      <c r="S1" s="33"/>
      <c r="T1" s="33"/>
      <c r="U1" s="33"/>
      <c r="V1" s="33"/>
      <c r="W1" s="33"/>
      <c r="X1" s="33"/>
      <c r="Y1" s="31"/>
      <c r="Z1" s="33" t="s">
        <v>9826</v>
      </c>
      <c r="AA1" s="33"/>
      <c r="AB1" s="33"/>
      <c r="AC1" s="33"/>
      <c r="AD1" s="33"/>
      <c r="AE1" s="33"/>
      <c r="AF1" s="33"/>
      <c r="AG1" s="33"/>
      <c r="AH1" s="33"/>
      <c r="AI1" s="33"/>
      <c r="AJ1" s="33"/>
      <c r="AK1" s="33"/>
      <c r="AL1" s="33"/>
      <c r="AM1" s="33"/>
      <c r="AN1" s="33"/>
      <c r="AO1" s="33"/>
      <c r="AP1" s="31"/>
      <c r="AQ1" s="33" t="s">
        <v>12423</v>
      </c>
      <c r="AR1" s="33"/>
      <c r="AS1" s="33"/>
      <c r="AT1" s="33"/>
      <c r="AU1" s="33"/>
      <c r="AV1" s="33"/>
      <c r="AW1" s="33"/>
      <c r="AX1" s="33"/>
      <c r="AY1" s="33"/>
      <c r="AZ1" s="33"/>
      <c r="BA1" s="33"/>
      <c r="BB1" s="33"/>
      <c r="BC1" s="33"/>
      <c r="BD1" s="33"/>
      <c r="BE1" s="33"/>
      <c r="BF1" s="33"/>
      <c r="BG1" s="33"/>
      <c r="BH1" s="33"/>
      <c r="BI1" s="33"/>
      <c r="BJ1" s="33"/>
      <c r="BK1" s="33" t="s">
        <v>12424</v>
      </c>
      <c r="BL1" s="33"/>
      <c r="BM1" s="33"/>
      <c r="BN1" s="33"/>
      <c r="BO1" s="33" t="s">
        <v>12425</v>
      </c>
      <c r="BP1" s="33"/>
      <c r="BQ1" s="33"/>
      <c r="BR1" s="33"/>
      <c r="BS1" s="33"/>
      <c r="BT1" s="33"/>
      <c r="BU1" s="33"/>
      <c r="BV1" s="33"/>
      <c r="BW1" s="33"/>
      <c r="BX1" s="33"/>
      <c r="BY1" s="33"/>
      <c r="BZ1" s="33"/>
      <c r="CA1" s="33"/>
      <c r="CB1" s="33"/>
      <c r="CC1" s="33"/>
      <c r="CD1" s="33"/>
      <c r="CE1" s="33"/>
      <c r="CF1" s="33"/>
      <c r="CG1" s="33" t="s">
        <v>12426</v>
      </c>
      <c r="CH1" s="33" t="s">
        <v>12427</v>
      </c>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t="s">
        <v>12428</v>
      </c>
      <c r="DW1" s="33"/>
      <c r="DX1" s="33"/>
      <c r="DY1" s="33"/>
      <c r="DZ1" s="33"/>
      <c r="EA1" s="33"/>
      <c r="EB1" s="33"/>
      <c r="EC1" s="33"/>
      <c r="ED1" s="33"/>
      <c r="EE1" s="33"/>
      <c r="EF1" s="33"/>
      <c r="EG1" s="33"/>
      <c r="EH1" s="33" t="s">
        <v>12429</v>
      </c>
      <c r="EI1" s="33"/>
      <c r="EJ1" s="33" t="s">
        <v>12430</v>
      </c>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t="s">
        <v>12431</v>
      </c>
      <c r="HU1" s="33"/>
      <c r="HV1" s="33"/>
      <c r="HW1" s="33"/>
      <c r="HX1" s="33"/>
      <c r="HY1" s="33"/>
      <c r="HZ1" s="33"/>
      <c r="IA1" s="33"/>
      <c r="IB1" s="33"/>
      <c r="IC1" s="33"/>
      <c r="ID1" s="33"/>
      <c r="IE1" s="33"/>
      <c r="IF1" s="33"/>
      <c r="IG1" s="33"/>
      <c r="IH1" s="33"/>
      <c r="II1" s="33"/>
      <c r="IJ1" s="33"/>
      <c r="IK1" s="33"/>
      <c r="IL1" s="33"/>
      <c r="IM1" s="33"/>
      <c r="IN1" s="33"/>
      <c r="IO1" s="33"/>
      <c r="IP1" s="33"/>
      <c r="IQ1" s="33"/>
      <c r="IR1" s="33" t="s">
        <v>9725</v>
      </c>
      <c r="IS1" s="33"/>
      <c r="IT1" s="33"/>
      <c r="IU1" s="33"/>
      <c r="IV1" s="33"/>
      <c r="IW1" s="33"/>
      <c r="IX1" s="33"/>
      <c r="IY1" s="33"/>
      <c r="IZ1" s="33"/>
      <c r="JA1" s="33"/>
      <c r="JB1" s="33" t="s">
        <v>12432</v>
      </c>
      <c r="JC1" s="33"/>
      <c r="JD1" s="33"/>
      <c r="JE1" s="33"/>
      <c r="JF1" s="33"/>
      <c r="JG1" s="33"/>
      <c r="JH1" s="33"/>
      <c r="JI1" s="33"/>
      <c r="JJ1" s="33"/>
      <c r="JK1" s="33"/>
      <c r="JL1" s="33"/>
      <c r="JM1" s="33"/>
      <c r="JN1" s="33"/>
      <c r="JO1" s="33"/>
      <c r="JP1" s="33"/>
      <c r="JQ1" s="33"/>
      <c r="JR1" s="33"/>
      <c r="JS1" s="33"/>
      <c r="JT1" s="33"/>
      <c r="JU1" s="33"/>
      <c r="JV1" s="33"/>
      <c r="JW1" s="33"/>
      <c r="JX1" s="33" t="s">
        <v>9727</v>
      </c>
      <c r="JY1" s="33"/>
      <c r="JZ1" s="33"/>
      <c r="KA1" s="33"/>
      <c r="KB1" s="33"/>
      <c r="KC1" s="33"/>
      <c r="KD1" s="33"/>
      <c r="KE1" s="33"/>
      <c r="KF1" s="31"/>
      <c r="KG1" s="33" t="s">
        <v>12433</v>
      </c>
      <c r="KH1" s="33"/>
      <c r="KI1" s="33"/>
      <c r="KJ1" s="33"/>
      <c r="KK1" s="33"/>
      <c r="KL1" s="33"/>
      <c r="KM1" s="33"/>
      <c r="KN1" s="33"/>
      <c r="KO1" s="33"/>
      <c r="KP1" s="33"/>
      <c r="KQ1" s="33"/>
      <c r="KR1" s="33"/>
      <c r="KS1" s="33"/>
      <c r="KT1" s="33"/>
      <c r="KU1" s="33"/>
      <c r="KV1" s="33"/>
      <c r="KW1" s="33"/>
      <c r="KX1" s="33"/>
      <c r="KY1" s="33"/>
      <c r="KZ1" s="33"/>
      <c r="LA1" s="33"/>
      <c r="LB1" s="33"/>
      <c r="LC1" s="33"/>
      <c r="LD1" s="33"/>
      <c r="LE1" s="33"/>
      <c r="LF1" s="33"/>
      <c r="LG1" s="33"/>
    </row>
    <row r="2" s="35" customFormat="true" ht="76.5" hidden="false" customHeight="true" outlineLevel="0" collapsed="false">
      <c r="A2" s="33" t="s">
        <v>12434</v>
      </c>
      <c r="B2" s="33" t="s">
        <v>12435</v>
      </c>
      <c r="C2" s="34" t="s">
        <v>12436</v>
      </c>
      <c r="D2" s="33" t="s">
        <v>12437</v>
      </c>
      <c r="E2" s="33" t="s">
        <v>12438</v>
      </c>
      <c r="F2" s="33" t="s">
        <v>12439</v>
      </c>
      <c r="G2" s="33" t="s">
        <v>12440</v>
      </c>
      <c r="H2" s="33" t="s">
        <v>12441</v>
      </c>
      <c r="I2" s="33" t="s">
        <v>9731</v>
      </c>
      <c r="J2" s="33" t="s">
        <v>92</v>
      </c>
      <c r="K2" s="33" t="s">
        <v>12442</v>
      </c>
      <c r="L2" s="33" t="s">
        <v>12443</v>
      </c>
      <c r="M2" s="33" t="s">
        <v>12444</v>
      </c>
      <c r="N2" s="33" t="s">
        <v>12445</v>
      </c>
      <c r="O2" s="33" t="s">
        <v>2608</v>
      </c>
      <c r="P2" s="33" t="s">
        <v>12446</v>
      </c>
      <c r="Q2" s="33" t="s">
        <v>12447</v>
      </c>
      <c r="R2" s="33" t="s">
        <v>12441</v>
      </c>
      <c r="S2" s="33" t="s">
        <v>9731</v>
      </c>
      <c r="T2" s="33" t="s">
        <v>92</v>
      </c>
      <c r="U2" s="33" t="s">
        <v>12442</v>
      </c>
      <c r="V2" s="33" t="s">
        <v>12443</v>
      </c>
      <c r="W2" s="33" t="s">
        <v>12444</v>
      </c>
      <c r="X2" s="33" t="s">
        <v>12445</v>
      </c>
      <c r="Y2" s="33" t="s">
        <v>2608</v>
      </c>
      <c r="Z2" s="33" t="s">
        <v>9827</v>
      </c>
      <c r="AA2" s="33" t="s">
        <v>9828</v>
      </c>
      <c r="AB2" s="33" t="s">
        <v>12448</v>
      </c>
      <c r="AC2" s="33" t="s">
        <v>9830</v>
      </c>
      <c r="AD2" s="33" t="s">
        <v>12449</v>
      </c>
      <c r="AE2" s="33" t="s">
        <v>12450</v>
      </c>
      <c r="AF2" s="33" t="s">
        <v>9833</v>
      </c>
      <c r="AG2" s="33" t="s">
        <v>9834</v>
      </c>
      <c r="AH2" s="33" t="s">
        <v>9835</v>
      </c>
      <c r="AI2" s="33" t="s">
        <v>12451</v>
      </c>
      <c r="AJ2" s="33" t="s">
        <v>9837</v>
      </c>
      <c r="AK2" s="33" t="s">
        <v>12452</v>
      </c>
      <c r="AL2" s="33" t="s">
        <v>12453</v>
      </c>
      <c r="AM2" s="33" t="s">
        <v>12454</v>
      </c>
      <c r="AN2" s="33" t="s">
        <v>30</v>
      </c>
      <c r="AO2" s="33" t="s">
        <v>12455</v>
      </c>
      <c r="AP2" s="33" t="s">
        <v>12456</v>
      </c>
      <c r="AQ2" s="33" t="s">
        <v>12457</v>
      </c>
      <c r="AR2" s="33" t="s">
        <v>9827</v>
      </c>
      <c r="AS2" s="33" t="s">
        <v>9828</v>
      </c>
      <c r="AT2" s="33" t="s">
        <v>12448</v>
      </c>
      <c r="AU2" s="33" t="s">
        <v>9830</v>
      </c>
      <c r="AV2" s="33" t="s">
        <v>12449</v>
      </c>
      <c r="AW2" s="33" t="s">
        <v>12450</v>
      </c>
      <c r="AX2" s="33" t="s">
        <v>9833</v>
      </c>
      <c r="AY2" s="33" t="s">
        <v>9834</v>
      </c>
      <c r="AZ2" s="33" t="s">
        <v>9835</v>
      </c>
      <c r="BA2" s="33" t="s">
        <v>12458</v>
      </c>
      <c r="BB2" s="33" t="s">
        <v>9827</v>
      </c>
      <c r="BC2" s="33" t="s">
        <v>9828</v>
      </c>
      <c r="BD2" s="33" t="s">
        <v>12448</v>
      </c>
      <c r="BE2" s="33" t="s">
        <v>9830</v>
      </c>
      <c r="BF2" s="33" t="s">
        <v>12449</v>
      </c>
      <c r="BG2" s="33" t="s">
        <v>12450</v>
      </c>
      <c r="BH2" s="33" t="s">
        <v>9833</v>
      </c>
      <c r="BI2" s="33" t="s">
        <v>9834</v>
      </c>
      <c r="BJ2" s="33" t="s">
        <v>9835</v>
      </c>
      <c r="BK2" s="33" t="s">
        <v>61</v>
      </c>
      <c r="BL2" s="33" t="s">
        <v>60</v>
      </c>
      <c r="BM2" s="33" t="s">
        <v>798</v>
      </c>
      <c r="BN2" s="33" t="s">
        <v>7235</v>
      </c>
      <c r="BO2" s="33" t="s">
        <v>62</v>
      </c>
      <c r="BP2" s="33" t="s">
        <v>63</v>
      </c>
      <c r="BQ2" s="33" t="s">
        <v>64</v>
      </c>
      <c r="BR2" s="33" t="s">
        <v>65</v>
      </c>
      <c r="BS2" s="33" t="s">
        <v>66</v>
      </c>
      <c r="BT2" s="33" t="s">
        <v>12459</v>
      </c>
      <c r="BU2" s="33" t="s">
        <v>12460</v>
      </c>
      <c r="BV2" s="33" t="s">
        <v>12461</v>
      </c>
      <c r="BW2" s="33" t="s">
        <v>623</v>
      </c>
      <c r="BX2" s="33" t="s">
        <v>428</v>
      </c>
      <c r="BY2" s="33" t="s">
        <v>9743</v>
      </c>
      <c r="BZ2" s="33" t="s">
        <v>9744</v>
      </c>
      <c r="CA2" s="33" t="s">
        <v>74</v>
      </c>
      <c r="CB2" s="33" t="s">
        <v>76</v>
      </c>
      <c r="CC2" s="33" t="s">
        <v>77</v>
      </c>
      <c r="CD2" s="33" t="s">
        <v>78</v>
      </c>
      <c r="CE2" s="33" t="s">
        <v>79</v>
      </c>
      <c r="CF2" s="33" t="s">
        <v>80</v>
      </c>
      <c r="CG2" s="33" t="s">
        <v>434</v>
      </c>
      <c r="CH2" s="33" t="s">
        <v>77</v>
      </c>
      <c r="CI2" s="33" t="s">
        <v>12462</v>
      </c>
      <c r="CJ2" s="33" t="s">
        <v>12462</v>
      </c>
      <c r="CK2" s="33" t="s">
        <v>12462</v>
      </c>
      <c r="CL2" s="33" t="s">
        <v>12462</v>
      </c>
      <c r="CM2" s="33" t="s">
        <v>12462</v>
      </c>
      <c r="CN2" s="33" t="s">
        <v>12462</v>
      </c>
      <c r="CO2" s="33" t="s">
        <v>80</v>
      </c>
      <c r="CP2" s="33" t="s">
        <v>12462</v>
      </c>
      <c r="CQ2" s="33" t="s">
        <v>12462</v>
      </c>
      <c r="CR2" s="33" t="s">
        <v>12462</v>
      </c>
      <c r="CS2" s="33" t="s">
        <v>9750</v>
      </c>
      <c r="CT2" s="33" t="s">
        <v>92</v>
      </c>
      <c r="CU2" s="33" t="s">
        <v>93</v>
      </c>
      <c r="CV2" s="33" t="s">
        <v>9750</v>
      </c>
      <c r="CW2" s="33" t="s">
        <v>92</v>
      </c>
      <c r="CX2" s="33" t="s">
        <v>93</v>
      </c>
      <c r="CY2" s="33" t="s">
        <v>94</v>
      </c>
      <c r="CZ2" s="33" t="s">
        <v>12462</v>
      </c>
      <c r="DA2" s="33" t="s">
        <v>12462</v>
      </c>
      <c r="DB2" s="33" t="s">
        <v>12462</v>
      </c>
      <c r="DC2" s="33" t="s">
        <v>12462</v>
      </c>
      <c r="DD2" s="33" t="s">
        <v>12462</v>
      </c>
      <c r="DE2" s="33" t="s">
        <v>12462</v>
      </c>
      <c r="DF2" s="33" t="s">
        <v>101</v>
      </c>
      <c r="DG2" s="33" t="s">
        <v>12462</v>
      </c>
      <c r="DH2" s="33" t="s">
        <v>12462</v>
      </c>
      <c r="DI2" s="33" t="s">
        <v>12462</v>
      </c>
      <c r="DJ2" s="33" t="s">
        <v>12463</v>
      </c>
      <c r="DK2" s="33" t="s">
        <v>9750</v>
      </c>
      <c r="DL2" s="33" t="s">
        <v>92</v>
      </c>
      <c r="DM2" s="33" t="s">
        <v>93</v>
      </c>
      <c r="DN2" s="33" t="s">
        <v>9750</v>
      </c>
      <c r="DO2" s="33" t="s">
        <v>92</v>
      </c>
      <c r="DP2" s="33" t="s">
        <v>93</v>
      </c>
      <c r="DQ2" s="33" t="s">
        <v>106</v>
      </c>
      <c r="DR2" s="33" t="s">
        <v>12462</v>
      </c>
      <c r="DS2" s="33" t="s">
        <v>12462</v>
      </c>
      <c r="DT2" s="33" t="s">
        <v>12462</v>
      </c>
      <c r="DU2" s="33" t="s">
        <v>9747</v>
      </c>
      <c r="DV2" s="33" t="s">
        <v>611</v>
      </c>
      <c r="DW2" s="33" t="s">
        <v>75</v>
      </c>
      <c r="DX2" s="33" t="s">
        <v>62</v>
      </c>
      <c r="DY2" s="33" t="s">
        <v>9749</v>
      </c>
      <c r="DZ2" s="33" t="s">
        <v>111</v>
      </c>
      <c r="EA2" s="33" t="s">
        <v>92</v>
      </c>
      <c r="EB2" s="33" t="s">
        <v>105</v>
      </c>
      <c r="EC2" s="33" t="s">
        <v>62</v>
      </c>
      <c r="ED2" s="33" t="s">
        <v>12464</v>
      </c>
      <c r="EE2" s="33" t="s">
        <v>111</v>
      </c>
      <c r="EF2" s="33" t="s">
        <v>92</v>
      </c>
      <c r="EG2" s="33" t="s">
        <v>105</v>
      </c>
      <c r="EH2" s="33" t="s">
        <v>12429</v>
      </c>
      <c r="EI2" s="33" t="s">
        <v>12465</v>
      </c>
      <c r="EJ2" s="33" t="s">
        <v>116</v>
      </c>
      <c r="EK2" s="33" t="s">
        <v>149</v>
      </c>
      <c r="EL2" s="33" t="s">
        <v>182</v>
      </c>
      <c r="EM2" s="33" t="s">
        <v>207</v>
      </c>
      <c r="EN2" s="33" t="s">
        <v>118</v>
      </c>
      <c r="EO2" s="33" t="s">
        <v>151</v>
      </c>
      <c r="EP2" s="33" t="s">
        <v>184</v>
      </c>
      <c r="EQ2" s="33" t="s">
        <v>208</v>
      </c>
      <c r="ER2" s="33" t="s">
        <v>119</v>
      </c>
      <c r="ES2" s="33" t="s">
        <v>152</v>
      </c>
      <c r="ET2" s="33" t="s">
        <v>185</v>
      </c>
      <c r="EU2" s="33" t="s">
        <v>209</v>
      </c>
      <c r="EV2" s="33" t="s">
        <v>121</v>
      </c>
      <c r="EW2" s="33" t="s">
        <v>154</v>
      </c>
      <c r="EX2" s="33" t="s">
        <v>187</v>
      </c>
      <c r="EY2" s="33" t="s">
        <v>210</v>
      </c>
      <c r="EZ2" s="33" t="s">
        <v>122</v>
      </c>
      <c r="FA2" s="33" t="s">
        <v>155</v>
      </c>
      <c r="FB2" s="33" t="s">
        <v>188</v>
      </c>
      <c r="FC2" s="33" t="s">
        <v>211</v>
      </c>
      <c r="FD2" s="33" t="s">
        <v>123</v>
      </c>
      <c r="FE2" s="33" t="s">
        <v>156</v>
      </c>
      <c r="FF2" s="33" t="s">
        <v>189</v>
      </c>
      <c r="FG2" s="33" t="s">
        <v>212</v>
      </c>
      <c r="FH2" s="33" t="s">
        <v>9759</v>
      </c>
      <c r="FI2" s="33" t="s">
        <v>12466</v>
      </c>
      <c r="FJ2" s="33" t="s">
        <v>9761</v>
      </c>
      <c r="FK2" s="33" t="s">
        <v>9762</v>
      </c>
      <c r="FL2" s="33" t="s">
        <v>125</v>
      </c>
      <c r="FM2" s="33" t="s">
        <v>158</v>
      </c>
      <c r="FN2" s="33" t="s">
        <v>191</v>
      </c>
      <c r="FO2" s="33" t="s">
        <v>214</v>
      </c>
      <c r="FP2" s="33" t="s">
        <v>126</v>
      </c>
      <c r="FQ2" s="33" t="s">
        <v>159</v>
      </c>
      <c r="FR2" s="33" t="s">
        <v>192</v>
      </c>
      <c r="FS2" s="33" t="s">
        <v>215</v>
      </c>
      <c r="FT2" s="33" t="s">
        <v>128</v>
      </c>
      <c r="FU2" s="33" t="s">
        <v>161</v>
      </c>
      <c r="FV2" s="33" t="s">
        <v>194</v>
      </c>
      <c r="FW2" s="33" t="s">
        <v>216</v>
      </c>
      <c r="FX2" s="33" t="s">
        <v>130</v>
      </c>
      <c r="FY2" s="33" t="s">
        <v>163</v>
      </c>
      <c r="FZ2" s="33" t="s">
        <v>195</v>
      </c>
      <c r="GA2" s="33" t="s">
        <v>217</v>
      </c>
      <c r="GB2" s="33" t="s">
        <v>131</v>
      </c>
      <c r="GC2" s="33" t="s">
        <v>164</v>
      </c>
      <c r="GD2" s="33" t="s">
        <v>196</v>
      </c>
      <c r="GE2" s="33" t="s">
        <v>218</v>
      </c>
      <c r="GF2" s="33" t="s">
        <v>132</v>
      </c>
      <c r="GG2" s="33" t="s">
        <v>165</v>
      </c>
      <c r="GH2" s="33" t="s">
        <v>197</v>
      </c>
      <c r="GI2" s="33" t="s">
        <v>219</v>
      </c>
      <c r="GJ2" s="33" t="s">
        <v>134</v>
      </c>
      <c r="GK2" s="33" t="s">
        <v>167</v>
      </c>
      <c r="GL2" s="33" t="s">
        <v>198</v>
      </c>
      <c r="GM2" s="33" t="s">
        <v>220</v>
      </c>
      <c r="GN2" s="33" t="s">
        <v>135</v>
      </c>
      <c r="GO2" s="33" t="s">
        <v>168</v>
      </c>
      <c r="GP2" s="33" t="s">
        <v>199</v>
      </c>
      <c r="GQ2" s="33" t="s">
        <v>221</v>
      </c>
      <c r="GR2" s="33" t="s">
        <v>137</v>
      </c>
      <c r="GS2" s="33" t="s">
        <v>170</v>
      </c>
      <c r="GT2" s="33" t="s">
        <v>200</v>
      </c>
      <c r="GU2" s="33" t="s">
        <v>222</v>
      </c>
      <c r="GV2" s="33" t="s">
        <v>139</v>
      </c>
      <c r="GW2" s="33" t="s">
        <v>172</v>
      </c>
      <c r="GX2" s="33" t="s">
        <v>201</v>
      </c>
      <c r="GY2" s="33" t="s">
        <v>223</v>
      </c>
      <c r="GZ2" s="33" t="s">
        <v>140</v>
      </c>
      <c r="HA2" s="33" t="s">
        <v>173</v>
      </c>
      <c r="HB2" s="33" t="s">
        <v>202</v>
      </c>
      <c r="HC2" s="33" t="s">
        <v>224</v>
      </c>
      <c r="HD2" s="33" t="s">
        <v>142</v>
      </c>
      <c r="HE2" s="33" t="s">
        <v>175</v>
      </c>
      <c r="HF2" s="33" t="s">
        <v>203</v>
      </c>
      <c r="HG2" s="33" t="s">
        <v>225</v>
      </c>
      <c r="HH2" s="33" t="s">
        <v>143</v>
      </c>
      <c r="HI2" s="33" t="s">
        <v>176</v>
      </c>
      <c r="HJ2" s="33" t="s">
        <v>204</v>
      </c>
      <c r="HK2" s="33" t="s">
        <v>226</v>
      </c>
      <c r="HL2" s="33" t="s">
        <v>145</v>
      </c>
      <c r="HM2" s="33" t="s">
        <v>178</v>
      </c>
      <c r="HN2" s="33" t="s">
        <v>205</v>
      </c>
      <c r="HO2" s="33" t="s">
        <v>227</v>
      </c>
      <c r="HP2" s="33" t="s">
        <v>147</v>
      </c>
      <c r="HQ2" s="33" t="s">
        <v>180</v>
      </c>
      <c r="HR2" s="33" t="s">
        <v>206</v>
      </c>
      <c r="HS2" s="33" t="s">
        <v>228</v>
      </c>
      <c r="HT2" s="33" t="s">
        <v>9784</v>
      </c>
      <c r="HU2" s="33" t="s">
        <v>232</v>
      </c>
      <c r="HV2" s="33" t="s">
        <v>234</v>
      </c>
      <c r="HW2" s="33" t="s">
        <v>235</v>
      </c>
      <c r="HX2" s="33" t="s">
        <v>237</v>
      </c>
      <c r="HY2" s="33" t="s">
        <v>239</v>
      </c>
      <c r="HZ2" s="33" t="s">
        <v>241</v>
      </c>
      <c r="IA2" s="33" t="s">
        <v>243</v>
      </c>
      <c r="IB2" s="33" t="s">
        <v>245</v>
      </c>
      <c r="IC2" s="33" t="s">
        <v>247</v>
      </c>
      <c r="ID2" s="33" t="s">
        <v>249</v>
      </c>
      <c r="IE2" s="33" t="s">
        <v>251</v>
      </c>
      <c r="IF2" s="33" t="s">
        <v>253</v>
      </c>
      <c r="IG2" s="33" t="s">
        <v>255</v>
      </c>
      <c r="IH2" s="33" t="s">
        <v>257</v>
      </c>
      <c r="II2" s="33" t="s">
        <v>258</v>
      </c>
      <c r="IJ2" s="33" t="s">
        <v>260</v>
      </c>
      <c r="IK2" s="33" t="s">
        <v>262</v>
      </c>
      <c r="IL2" s="33" t="s">
        <v>264</v>
      </c>
      <c r="IM2" s="33" t="s">
        <v>266</v>
      </c>
      <c r="IN2" s="33" t="s">
        <v>268</v>
      </c>
      <c r="IO2" s="33" t="s">
        <v>270</v>
      </c>
      <c r="IP2" s="33" t="s">
        <v>272</v>
      </c>
      <c r="IQ2" s="33" t="s">
        <v>9806</v>
      </c>
      <c r="IR2" s="33" t="s">
        <v>9807</v>
      </c>
      <c r="IS2" s="33" t="s">
        <v>275</v>
      </c>
      <c r="IT2" s="33" t="s">
        <v>9808</v>
      </c>
      <c r="IU2" s="33" t="s">
        <v>277</v>
      </c>
      <c r="IV2" s="33" t="s">
        <v>278</v>
      </c>
      <c r="IW2" s="33" t="s">
        <v>279</v>
      </c>
      <c r="IX2" s="33" t="s">
        <v>280</v>
      </c>
      <c r="IY2" s="33" t="s">
        <v>281</v>
      </c>
      <c r="IZ2" s="33" t="s">
        <v>9809</v>
      </c>
      <c r="JA2" s="33" t="s">
        <v>9810</v>
      </c>
      <c r="JB2" s="33" t="s">
        <v>285</v>
      </c>
      <c r="JC2" s="33" t="s">
        <v>286</v>
      </c>
      <c r="JD2" s="33" t="s">
        <v>287</v>
      </c>
      <c r="JE2" s="33" t="s">
        <v>288</v>
      </c>
      <c r="JF2" s="33" t="s">
        <v>9812</v>
      </c>
      <c r="JG2" s="33" t="s">
        <v>290</v>
      </c>
      <c r="JH2" s="33" t="s">
        <v>298</v>
      </c>
      <c r="JI2" s="33" t="s">
        <v>304</v>
      </c>
      <c r="JJ2" s="33" t="s">
        <v>291</v>
      </c>
      <c r="JK2" s="33" t="s">
        <v>299</v>
      </c>
      <c r="JL2" s="33" t="s">
        <v>305</v>
      </c>
      <c r="JM2" s="33" t="s">
        <v>293</v>
      </c>
      <c r="JN2" s="33" t="s">
        <v>301</v>
      </c>
      <c r="JO2" s="33" t="s">
        <v>307</v>
      </c>
      <c r="JP2" s="33" t="s">
        <v>9815</v>
      </c>
      <c r="JQ2" s="33" t="s">
        <v>9816</v>
      </c>
      <c r="JR2" s="33" t="s">
        <v>296</v>
      </c>
      <c r="JS2" s="33" t="s">
        <v>302</v>
      </c>
      <c r="JT2" s="33" t="s">
        <v>309</v>
      </c>
      <c r="JU2" s="33" t="s">
        <v>297</v>
      </c>
      <c r="JV2" s="33" t="s">
        <v>303</v>
      </c>
      <c r="JW2" s="33" t="s">
        <v>310</v>
      </c>
      <c r="JX2" s="33" t="s">
        <v>9817</v>
      </c>
      <c r="JY2" s="33" t="s">
        <v>312</v>
      </c>
      <c r="JZ2" s="33" t="s">
        <v>313</v>
      </c>
      <c r="KA2" s="33" t="s">
        <v>315</v>
      </c>
      <c r="KB2" s="33" t="s">
        <v>317</v>
      </c>
      <c r="KC2" s="33" t="s">
        <v>318</v>
      </c>
      <c r="KD2" s="33" t="s">
        <v>9820</v>
      </c>
      <c r="KE2" s="33" t="s">
        <v>9821</v>
      </c>
      <c r="KF2" s="33" t="s">
        <v>12467</v>
      </c>
      <c r="KG2" s="33" t="s">
        <v>323</v>
      </c>
      <c r="KH2" s="33" t="s">
        <v>329</v>
      </c>
      <c r="KI2" s="33" t="s">
        <v>334</v>
      </c>
      <c r="KJ2" s="33" t="s">
        <v>339</v>
      </c>
      <c r="KK2" s="33" t="s">
        <v>324</v>
      </c>
      <c r="KL2" s="33" t="s">
        <v>330</v>
      </c>
      <c r="KM2" s="33" t="s">
        <v>335</v>
      </c>
      <c r="KN2" s="33" t="s">
        <v>340</v>
      </c>
      <c r="KO2" s="33" t="s">
        <v>325</v>
      </c>
      <c r="KP2" s="33" t="s">
        <v>331</v>
      </c>
      <c r="KQ2" s="33" t="s">
        <v>336</v>
      </c>
      <c r="KR2" s="33" t="s">
        <v>341</v>
      </c>
      <c r="KS2" s="33" t="s">
        <v>326</v>
      </c>
      <c r="KT2" s="33" t="s">
        <v>332</v>
      </c>
      <c r="KU2" s="33" t="s">
        <v>337</v>
      </c>
      <c r="KV2" s="33" t="s">
        <v>342</v>
      </c>
      <c r="KW2" s="33" t="s">
        <v>327</v>
      </c>
      <c r="KX2" s="33" t="s">
        <v>333</v>
      </c>
      <c r="KY2" s="33" t="s">
        <v>338</v>
      </c>
      <c r="KZ2" s="33" t="s">
        <v>343</v>
      </c>
      <c r="LA2" s="33" t="s">
        <v>12468</v>
      </c>
      <c r="LB2" s="33" t="s">
        <v>344</v>
      </c>
      <c r="LC2" s="33" t="s">
        <v>346</v>
      </c>
      <c r="LD2" s="33" t="s">
        <v>348</v>
      </c>
      <c r="LE2" s="33" t="s">
        <v>12469</v>
      </c>
      <c r="LF2" s="33" t="s">
        <v>12470</v>
      </c>
      <c r="LG2" s="33" t="s">
        <v>12471</v>
      </c>
      <c r="AMD2" s="17"/>
      <c r="AME2" s="17"/>
      <c r="AMF2" s="17"/>
      <c r="AMG2" s="17"/>
      <c r="AMH2" s="17"/>
      <c r="AMI2" s="17"/>
      <c r="AMJ2" s="17"/>
    </row>
    <row r="3" customFormat="false" ht="28.35" hidden="false" customHeight="true" outlineLevel="0" collapsed="false">
      <c r="A3" s="13"/>
      <c r="B3" s="13"/>
      <c r="D3" s="36" t="n">
        <v>9217432412732</v>
      </c>
      <c r="E3" s="13"/>
      <c r="F3" s="13"/>
      <c r="G3" s="13"/>
      <c r="H3" s="13" t="s">
        <v>12472</v>
      </c>
      <c r="I3" s="13" t="s">
        <v>12473</v>
      </c>
      <c r="J3" s="13" t="s">
        <v>12474</v>
      </c>
      <c r="L3" s="13"/>
      <c r="M3" s="13"/>
      <c r="N3" s="13"/>
      <c r="O3" s="13"/>
      <c r="P3" s="13"/>
      <c r="Q3" s="13"/>
      <c r="R3" s="13"/>
      <c r="S3" s="13"/>
      <c r="T3" s="13"/>
      <c r="U3" s="13"/>
      <c r="V3" s="11" t="s">
        <v>12475</v>
      </c>
      <c r="W3" s="13"/>
      <c r="X3" s="13"/>
      <c r="Y3" s="13"/>
      <c r="Z3" s="11" t="s">
        <v>12476</v>
      </c>
      <c r="AA3" s="11" t="s">
        <v>12477</v>
      </c>
      <c r="AB3" s="11" t="s">
        <v>12478</v>
      </c>
      <c r="AC3" s="11" t="s">
        <v>12479</v>
      </c>
      <c r="AD3" s="13" t="s">
        <v>12480</v>
      </c>
      <c r="AE3" s="13" t="s">
        <v>12481</v>
      </c>
      <c r="AF3" s="13" t="s">
        <v>12482</v>
      </c>
      <c r="AG3" s="13" t="s">
        <v>12483</v>
      </c>
      <c r="AH3" s="13" t="s">
        <v>12484</v>
      </c>
      <c r="AI3" s="13" t="s">
        <v>12485</v>
      </c>
      <c r="AJ3" s="13" t="s">
        <v>12486</v>
      </c>
      <c r="AK3" s="13"/>
      <c r="AL3" s="13" t="s">
        <v>12487</v>
      </c>
      <c r="AM3" s="13" t="s">
        <v>12488</v>
      </c>
      <c r="AN3" s="13" t="s">
        <v>12489</v>
      </c>
      <c r="AO3" s="13"/>
      <c r="AP3" s="13" t="s">
        <v>12490</v>
      </c>
      <c r="AQ3" s="13" t="s">
        <v>12491</v>
      </c>
      <c r="AR3" s="13"/>
      <c r="AS3" s="13" t="s">
        <v>12492</v>
      </c>
      <c r="AT3" s="13" t="s">
        <v>12493</v>
      </c>
      <c r="AU3" s="13" t="s">
        <v>12494</v>
      </c>
      <c r="AW3" s="13" t="s">
        <v>12495</v>
      </c>
      <c r="AX3" s="13" t="s">
        <v>6380</v>
      </c>
      <c r="AY3" s="13" t="s">
        <v>12496</v>
      </c>
      <c r="AZ3" s="13" t="s">
        <v>12482</v>
      </c>
      <c r="BA3" s="13" t="s">
        <v>12497</v>
      </c>
      <c r="BB3" s="13" t="s">
        <v>12498</v>
      </c>
      <c r="BE3" s="13" t="s">
        <v>12494</v>
      </c>
      <c r="BF3" s="13" t="s">
        <v>12499</v>
      </c>
      <c r="BG3" s="11" t="s">
        <v>12500</v>
      </c>
      <c r="BH3" s="13" t="s">
        <v>12482</v>
      </c>
      <c r="BI3" s="13"/>
      <c r="BJ3" s="13" t="s">
        <v>12493</v>
      </c>
      <c r="BK3" s="13"/>
      <c r="BL3" s="13"/>
      <c r="BM3" s="11" t="s">
        <v>12501</v>
      </c>
      <c r="BN3" s="11" t="s">
        <v>12502</v>
      </c>
      <c r="BP3" s="13"/>
      <c r="BQ3" s="13"/>
      <c r="BR3" s="13"/>
      <c r="BS3" s="13"/>
      <c r="BT3" s="13" t="s">
        <v>12503</v>
      </c>
      <c r="BU3" s="13" t="s">
        <v>360</v>
      </c>
      <c r="BV3" s="13" t="s">
        <v>12504</v>
      </c>
      <c r="BW3" s="13" t="s">
        <v>472</v>
      </c>
      <c r="BX3" s="13" t="s">
        <v>360</v>
      </c>
      <c r="BY3" s="13" t="s">
        <v>360</v>
      </c>
      <c r="BZ3" s="13" t="s">
        <v>360</v>
      </c>
      <c r="CA3" s="13"/>
      <c r="CB3" s="13"/>
      <c r="CC3" s="13"/>
      <c r="CD3" s="13"/>
      <c r="CE3" s="13"/>
      <c r="CF3" s="13" t="s">
        <v>80</v>
      </c>
      <c r="CG3" s="13"/>
      <c r="CH3" s="11" t="s">
        <v>12505</v>
      </c>
      <c r="CI3" s="13" t="s">
        <v>12506</v>
      </c>
      <c r="CJ3" s="13"/>
      <c r="CK3" s="13"/>
      <c r="CL3" s="13"/>
      <c r="CM3" s="13"/>
      <c r="CN3" s="13" t="s">
        <v>12507</v>
      </c>
      <c r="CO3" s="13"/>
      <c r="CP3" s="13" t="s">
        <v>12508</v>
      </c>
      <c r="CQ3" s="13"/>
      <c r="CR3" s="13" t="s">
        <v>80</v>
      </c>
      <c r="CS3" s="13"/>
      <c r="CT3" s="13"/>
      <c r="CU3" s="13"/>
      <c r="CV3" s="13"/>
      <c r="CW3" s="13"/>
      <c r="CX3" s="13"/>
      <c r="CY3" s="11" t="s">
        <v>12509</v>
      </c>
      <c r="CZ3" s="13"/>
      <c r="DA3" s="13"/>
      <c r="DB3" s="13"/>
      <c r="DC3" s="13"/>
      <c r="DD3" s="13"/>
      <c r="DE3" s="13"/>
      <c r="DF3" s="13"/>
      <c r="DG3" s="13"/>
      <c r="DH3" s="13"/>
      <c r="DI3" s="13"/>
      <c r="DJ3" s="13" t="s">
        <v>12510</v>
      </c>
      <c r="DK3" s="13"/>
      <c r="DL3" s="13"/>
      <c r="DM3" s="13"/>
      <c r="DN3" s="13"/>
      <c r="DO3" s="13"/>
      <c r="DP3" s="13"/>
      <c r="DQ3" s="13"/>
      <c r="DR3" s="13"/>
      <c r="DS3" s="13"/>
      <c r="DT3" s="13"/>
      <c r="DU3" s="13"/>
      <c r="DV3" s="13"/>
      <c r="DW3" s="13" t="s">
        <v>75</v>
      </c>
      <c r="DX3" s="13"/>
      <c r="DY3" s="13"/>
      <c r="DZ3" s="13"/>
      <c r="EA3" s="13"/>
      <c r="EB3" s="13"/>
      <c r="EC3" s="13"/>
      <c r="ED3" s="13"/>
      <c r="EE3" s="13"/>
      <c r="EF3" s="13"/>
      <c r="EG3" s="13"/>
      <c r="EH3" s="13" t="s">
        <v>112</v>
      </c>
      <c r="EI3" s="11" t="s">
        <v>12511</v>
      </c>
      <c r="EJ3" s="13" t="s">
        <v>908</v>
      </c>
      <c r="EK3" s="13" t="s">
        <v>1116</v>
      </c>
      <c r="EL3" s="13"/>
      <c r="EM3" s="13" t="s">
        <v>12512</v>
      </c>
      <c r="EN3" s="13"/>
      <c r="EO3" s="13"/>
      <c r="EP3" s="13"/>
      <c r="EQ3" s="13"/>
      <c r="ER3" s="13" t="s">
        <v>12513</v>
      </c>
      <c r="ES3" s="13"/>
      <c r="ET3" s="13"/>
      <c r="EU3" s="13"/>
      <c r="EV3" s="13"/>
      <c r="EW3" s="13"/>
      <c r="EX3" s="13"/>
      <c r="EY3" s="13"/>
      <c r="EZ3" s="13" t="s">
        <v>12514</v>
      </c>
      <c r="FA3" s="13"/>
      <c r="FB3" s="13"/>
      <c r="FC3" s="13"/>
      <c r="FD3" s="13"/>
      <c r="FE3" s="13"/>
      <c r="FF3" s="13"/>
      <c r="FG3" s="13"/>
      <c r="FH3" s="13"/>
      <c r="FI3" s="13"/>
      <c r="FJ3" s="13"/>
      <c r="FK3" s="13"/>
      <c r="FL3" s="13"/>
      <c r="FM3" s="13"/>
      <c r="FN3" s="13" t="s">
        <v>950</v>
      </c>
      <c r="FO3" s="13" t="s">
        <v>623</v>
      </c>
      <c r="FP3" s="13" t="s">
        <v>12515</v>
      </c>
      <c r="FQ3" s="13"/>
      <c r="FR3" s="13"/>
      <c r="FS3" s="13"/>
      <c r="FT3" s="13"/>
      <c r="FU3" s="13"/>
      <c r="FV3" s="13"/>
      <c r="FW3" s="13"/>
      <c r="FX3" s="13" t="s">
        <v>12516</v>
      </c>
      <c r="FY3" s="13"/>
      <c r="FZ3" s="13"/>
      <c r="GA3" s="13"/>
      <c r="GB3" s="13"/>
      <c r="GC3" s="13"/>
      <c r="GD3" s="13"/>
      <c r="GE3" s="13"/>
      <c r="GF3" s="13" t="s">
        <v>4991</v>
      </c>
      <c r="GG3" s="13"/>
      <c r="GH3" s="13"/>
      <c r="GI3" s="13"/>
      <c r="GJ3" s="11" t="s">
        <v>12517</v>
      </c>
      <c r="GK3" s="13" t="s">
        <v>12518</v>
      </c>
      <c r="GL3" s="13" t="s">
        <v>550</v>
      </c>
      <c r="GM3" s="13"/>
      <c r="GN3" s="13"/>
      <c r="GO3" s="13"/>
      <c r="GP3" s="13"/>
      <c r="GQ3" s="13"/>
      <c r="GR3" s="13" t="s">
        <v>6398</v>
      </c>
      <c r="GS3" s="13"/>
      <c r="GT3" s="13"/>
      <c r="GU3" s="13"/>
      <c r="GV3" s="13"/>
      <c r="GW3" s="13"/>
      <c r="GX3" s="13"/>
      <c r="GY3" s="13"/>
      <c r="GZ3" s="13" t="s">
        <v>10448</v>
      </c>
      <c r="HA3" s="13"/>
      <c r="HB3" s="13"/>
      <c r="HC3" s="13"/>
      <c r="HD3" s="13"/>
      <c r="HE3" s="13"/>
      <c r="HF3" s="13"/>
      <c r="HG3" s="13"/>
      <c r="HH3" s="11" t="s">
        <v>12519</v>
      </c>
      <c r="HI3" s="13"/>
      <c r="HJ3" s="13"/>
      <c r="HK3" s="13"/>
      <c r="HL3" s="13" t="s">
        <v>12520</v>
      </c>
      <c r="HM3" s="13"/>
      <c r="HN3" s="13" t="s">
        <v>12521</v>
      </c>
      <c r="HO3" s="13"/>
      <c r="HP3" s="13"/>
      <c r="HQ3" s="13"/>
      <c r="HR3" s="13"/>
      <c r="HS3" s="13"/>
      <c r="HT3" s="13" t="s">
        <v>12522</v>
      </c>
      <c r="HU3" s="13"/>
      <c r="HV3" s="13" t="s">
        <v>6064</v>
      </c>
      <c r="HW3" s="13"/>
      <c r="HX3" s="13" t="s">
        <v>9916</v>
      </c>
      <c r="HY3" s="13"/>
      <c r="HZ3" s="13" t="s">
        <v>10326</v>
      </c>
      <c r="IA3" s="13"/>
      <c r="IB3" s="13" t="s">
        <v>7444</v>
      </c>
      <c r="IC3" s="13" t="s">
        <v>12523</v>
      </c>
      <c r="ID3" s="13" t="s">
        <v>10534</v>
      </c>
      <c r="IE3" s="13"/>
      <c r="IF3" s="13" t="s">
        <v>458</v>
      </c>
      <c r="IG3" s="13"/>
      <c r="IH3" s="13"/>
      <c r="II3" s="13" t="s">
        <v>1621</v>
      </c>
      <c r="IJ3" s="13"/>
      <c r="IK3" s="13"/>
      <c r="IL3" s="13"/>
      <c r="IM3" s="13" t="s">
        <v>8234</v>
      </c>
      <c r="IN3" s="13" t="s">
        <v>1328</v>
      </c>
      <c r="IO3" s="13" t="s">
        <v>12524</v>
      </c>
      <c r="IP3" s="13"/>
      <c r="IQ3" s="13"/>
      <c r="IR3" s="13" t="s">
        <v>12343</v>
      </c>
      <c r="IS3" s="13"/>
      <c r="IT3" s="13"/>
      <c r="IU3" s="13" t="s">
        <v>7463</v>
      </c>
      <c r="IV3" s="13" t="s">
        <v>12525</v>
      </c>
      <c r="IW3" s="13" t="s">
        <v>12526</v>
      </c>
      <c r="IY3" s="13"/>
      <c r="IZ3" s="13"/>
      <c r="JA3" s="13"/>
      <c r="JB3" s="13"/>
      <c r="JC3" s="13" t="s">
        <v>462</v>
      </c>
      <c r="JD3" s="13" t="s">
        <v>1070</v>
      </c>
      <c r="JE3" s="13"/>
      <c r="JF3" s="13" t="s">
        <v>9812</v>
      </c>
      <c r="JG3" s="13" t="s">
        <v>1757</v>
      </c>
      <c r="JH3" s="13"/>
      <c r="JI3" s="13"/>
      <c r="JJ3" s="13"/>
      <c r="JK3" s="13"/>
      <c r="JL3" s="13"/>
      <c r="JM3" s="11" t="s">
        <v>12527</v>
      </c>
      <c r="JN3" s="13"/>
      <c r="JO3" s="13"/>
      <c r="JP3" s="13"/>
      <c r="JQ3" s="13"/>
      <c r="JR3" s="13" t="s">
        <v>8121</v>
      </c>
      <c r="JS3" s="13"/>
      <c r="JT3" s="13"/>
      <c r="JU3" s="13" t="s">
        <v>983</v>
      </c>
      <c r="JW3" s="13"/>
      <c r="JX3" s="13" t="s">
        <v>6160</v>
      </c>
      <c r="JY3" s="13"/>
      <c r="JZ3" s="12" t="s">
        <v>12528</v>
      </c>
      <c r="KA3" s="13" t="s">
        <v>9076</v>
      </c>
      <c r="KB3" s="13"/>
      <c r="KC3" s="13" t="s">
        <v>3031</v>
      </c>
      <c r="KD3" s="13"/>
      <c r="KE3" s="13"/>
      <c r="KF3" s="13"/>
      <c r="KG3" s="13" t="s">
        <v>12529</v>
      </c>
      <c r="KH3" s="13" t="s">
        <v>12530</v>
      </c>
      <c r="KI3" s="13"/>
      <c r="KJ3" s="13"/>
      <c r="KK3" s="13"/>
      <c r="KL3" s="13"/>
      <c r="KM3" s="13"/>
      <c r="KN3" s="13"/>
      <c r="KO3" s="13"/>
      <c r="KP3" s="13"/>
      <c r="KQ3" s="13" t="s">
        <v>12531</v>
      </c>
      <c r="KR3" s="13"/>
      <c r="KS3" s="13"/>
      <c r="KT3" s="13"/>
      <c r="KU3" s="13"/>
      <c r="KV3" s="13"/>
      <c r="KW3" s="12" t="s">
        <v>12532</v>
      </c>
      <c r="KX3" s="13"/>
      <c r="KY3" s="13"/>
      <c r="KZ3" s="13"/>
      <c r="LA3" s="13" t="s">
        <v>12533</v>
      </c>
      <c r="LB3" s="13"/>
      <c r="LC3" s="13" t="s">
        <v>5165</v>
      </c>
      <c r="LD3" s="13"/>
      <c r="LE3" s="13"/>
      <c r="LF3" s="13"/>
      <c r="LG3" s="13"/>
    </row>
    <row r="4" customFormat="false" ht="28.35" hidden="false" customHeight="true" outlineLevel="0" collapsed="false">
      <c r="A4" s="13"/>
      <c r="B4" s="13"/>
      <c r="D4" s="37" t="s">
        <v>12534</v>
      </c>
      <c r="E4" s="13" t="s">
        <v>12535</v>
      </c>
      <c r="F4" s="13" t="s">
        <v>12536</v>
      </c>
      <c r="G4" s="13"/>
      <c r="H4" s="13" t="s">
        <v>12537</v>
      </c>
      <c r="I4" s="13" t="s">
        <v>12538</v>
      </c>
      <c r="J4" s="13" t="s">
        <v>12539</v>
      </c>
      <c r="L4" s="13" t="s">
        <v>12540</v>
      </c>
      <c r="M4" s="13" t="s">
        <v>12537</v>
      </c>
      <c r="N4" s="13" t="s">
        <v>12541</v>
      </c>
      <c r="O4" s="13" t="s">
        <v>12542</v>
      </c>
      <c r="P4" s="13"/>
      <c r="Q4" s="13"/>
      <c r="R4" s="13" t="s">
        <v>12543</v>
      </c>
      <c r="S4" s="13" t="s">
        <v>12544</v>
      </c>
      <c r="T4" s="13" t="s">
        <v>12545</v>
      </c>
      <c r="U4" s="13" t="s">
        <v>7611</v>
      </c>
      <c r="V4" s="11" t="s">
        <v>12546</v>
      </c>
      <c r="W4" s="13"/>
      <c r="X4" s="13" t="s">
        <v>12547</v>
      </c>
      <c r="Y4" s="13" t="s">
        <v>12548</v>
      </c>
      <c r="Z4" s="13" t="s">
        <v>12549</v>
      </c>
      <c r="AA4" s="11" t="s">
        <v>12550</v>
      </c>
      <c r="AB4" s="11" t="s">
        <v>12551</v>
      </c>
      <c r="AC4" s="11" t="s">
        <v>12552</v>
      </c>
      <c r="AD4" s="13" t="s">
        <v>713</v>
      </c>
      <c r="AE4" s="13" t="s">
        <v>12481</v>
      </c>
      <c r="AF4" s="13" t="s">
        <v>12482</v>
      </c>
      <c r="AG4" s="13" t="s">
        <v>12483</v>
      </c>
      <c r="AH4" s="13" t="s">
        <v>12553</v>
      </c>
      <c r="AI4" s="13" t="s">
        <v>12554</v>
      </c>
      <c r="AJ4" s="13"/>
      <c r="AK4" s="13" t="s">
        <v>1512</v>
      </c>
      <c r="AL4" s="13" t="s">
        <v>12487</v>
      </c>
      <c r="AM4" s="13" t="s">
        <v>12555</v>
      </c>
      <c r="AN4" s="13" t="s">
        <v>12489</v>
      </c>
      <c r="AO4" s="13"/>
      <c r="AP4" s="13" t="s">
        <v>12490</v>
      </c>
      <c r="AQ4" s="13" t="s">
        <v>12556</v>
      </c>
      <c r="AR4" s="13" t="s">
        <v>9827</v>
      </c>
      <c r="AS4" s="13" t="s">
        <v>12557</v>
      </c>
      <c r="AT4" s="13" t="s">
        <v>12493</v>
      </c>
      <c r="AU4" s="13" t="s">
        <v>12494</v>
      </c>
      <c r="AW4" s="13" t="s">
        <v>12558</v>
      </c>
      <c r="AX4" s="13" t="s">
        <v>6380</v>
      </c>
      <c r="AY4" s="13" t="s">
        <v>12483</v>
      </c>
      <c r="AZ4" s="13" t="s">
        <v>12559</v>
      </c>
      <c r="BA4" s="13" t="s">
        <v>371</v>
      </c>
      <c r="BB4" s="13"/>
      <c r="BE4" s="13" t="s">
        <v>12494</v>
      </c>
      <c r="BF4" s="11" t="s">
        <v>12560</v>
      </c>
      <c r="BG4" s="11" t="s">
        <v>12561</v>
      </c>
      <c r="BH4" s="11" t="s">
        <v>12562</v>
      </c>
      <c r="BI4" s="13" t="s">
        <v>12563</v>
      </c>
      <c r="BJ4" s="13" t="s">
        <v>12493</v>
      </c>
      <c r="BK4" s="13"/>
      <c r="BL4" s="13"/>
      <c r="BM4" s="11" t="s">
        <v>12564</v>
      </c>
      <c r="BN4" s="11" t="s">
        <v>12565</v>
      </c>
      <c r="BP4" s="13"/>
      <c r="BQ4" s="13"/>
      <c r="BR4" s="13"/>
      <c r="BS4" s="13"/>
      <c r="BT4" s="13" t="s">
        <v>12566</v>
      </c>
      <c r="BU4" s="13" t="s">
        <v>12567</v>
      </c>
      <c r="BV4" s="13"/>
      <c r="BW4" s="13"/>
      <c r="BX4" s="13" t="s">
        <v>12567</v>
      </c>
      <c r="BY4" s="13" t="s">
        <v>360</v>
      </c>
      <c r="BZ4" s="13" t="s">
        <v>12568</v>
      </c>
      <c r="CA4" s="13"/>
      <c r="CB4" s="13"/>
      <c r="CC4" s="13"/>
      <c r="CD4" s="13"/>
      <c r="CE4" s="13"/>
      <c r="CF4" s="13"/>
      <c r="CG4" s="13"/>
      <c r="CH4" s="13" t="s">
        <v>77</v>
      </c>
      <c r="CI4" s="13" t="s">
        <v>12506</v>
      </c>
      <c r="CJ4" s="13"/>
      <c r="CK4" s="13"/>
      <c r="CL4" s="13"/>
      <c r="CM4" s="13"/>
      <c r="CN4" s="13"/>
      <c r="CO4" s="13"/>
      <c r="CP4" s="13" t="s">
        <v>3287</v>
      </c>
      <c r="CQ4" s="13"/>
      <c r="CR4" s="13" t="s">
        <v>80</v>
      </c>
      <c r="CS4" s="13"/>
      <c r="CT4" s="13"/>
      <c r="CU4" s="13"/>
      <c r="CV4" s="13"/>
      <c r="CW4" s="13"/>
      <c r="CX4" s="13"/>
      <c r="CY4" s="13"/>
      <c r="CZ4" s="13"/>
      <c r="DA4" s="13"/>
      <c r="DB4" s="13"/>
      <c r="DC4" s="13"/>
      <c r="DD4" s="13"/>
      <c r="DE4" s="13"/>
      <c r="DF4" s="13"/>
      <c r="DG4" s="13"/>
      <c r="DH4" s="13"/>
      <c r="DI4" s="13"/>
      <c r="DJ4" s="13" t="s">
        <v>12569</v>
      </c>
      <c r="DK4" s="13"/>
      <c r="DL4" s="13"/>
      <c r="DM4" s="13"/>
      <c r="DN4" s="13"/>
      <c r="DO4" s="13"/>
      <c r="DP4" s="13"/>
      <c r="DQ4" s="13"/>
      <c r="DR4" s="13"/>
      <c r="DS4" s="13"/>
      <c r="DT4" s="13"/>
      <c r="DU4" s="13"/>
      <c r="DV4" s="13"/>
      <c r="DW4" s="13" t="s">
        <v>75</v>
      </c>
      <c r="DX4" s="13"/>
      <c r="DY4" s="13"/>
      <c r="DZ4" s="13"/>
      <c r="EA4" s="13"/>
      <c r="EB4" s="13"/>
      <c r="EC4" s="13"/>
      <c r="ED4" s="13"/>
      <c r="EE4" s="13"/>
      <c r="EF4" s="13"/>
      <c r="EG4" s="13"/>
      <c r="EH4" s="13" t="s">
        <v>112</v>
      </c>
      <c r="EI4" s="11" t="s">
        <v>12570</v>
      </c>
      <c r="EJ4" s="11" t="s">
        <v>12571</v>
      </c>
      <c r="EK4" s="13"/>
      <c r="EL4" s="13"/>
      <c r="EM4" s="13"/>
      <c r="EN4" s="13" t="s">
        <v>65</v>
      </c>
      <c r="EO4" s="13"/>
      <c r="EP4" s="13"/>
      <c r="EQ4" s="13"/>
      <c r="ER4" s="13"/>
      <c r="ES4" s="13"/>
      <c r="ET4" s="13"/>
      <c r="EU4" s="13"/>
      <c r="EV4" s="13"/>
      <c r="EW4" s="13"/>
      <c r="EX4" s="13"/>
      <c r="EY4" s="13"/>
      <c r="EZ4" s="13"/>
      <c r="FA4" s="13"/>
      <c r="FB4" s="13"/>
      <c r="FC4" s="13"/>
      <c r="FD4" s="13" t="s">
        <v>554</v>
      </c>
      <c r="FE4" s="13"/>
      <c r="FF4" s="13"/>
      <c r="FG4" s="13"/>
      <c r="FH4" s="13"/>
      <c r="FI4" s="13"/>
      <c r="FJ4" s="13"/>
      <c r="FK4" s="13"/>
      <c r="FL4" s="13"/>
      <c r="FM4" s="13"/>
      <c r="FN4" s="13" t="s">
        <v>950</v>
      </c>
      <c r="FO4" s="13"/>
      <c r="FP4" s="13"/>
      <c r="FQ4" s="13"/>
      <c r="FR4" s="13"/>
      <c r="FS4" s="13"/>
      <c r="FT4" s="13"/>
      <c r="FU4" s="13"/>
      <c r="FV4" s="13"/>
      <c r="FW4" s="13"/>
      <c r="FX4" s="13"/>
      <c r="FY4" s="13"/>
      <c r="FZ4" s="13"/>
      <c r="GA4" s="13"/>
      <c r="GB4" s="13"/>
      <c r="GC4" s="13"/>
      <c r="GD4" s="13"/>
      <c r="GE4" s="13"/>
      <c r="GF4" s="13"/>
      <c r="GG4" s="13"/>
      <c r="GH4" s="13"/>
      <c r="GI4" s="13"/>
      <c r="GJ4" s="13" t="s">
        <v>79</v>
      </c>
      <c r="GK4" s="13"/>
      <c r="GL4" s="13" t="s">
        <v>1142</v>
      </c>
      <c r="GM4" s="13"/>
      <c r="GN4" s="13"/>
      <c r="GO4" s="13"/>
      <c r="GP4" s="13"/>
      <c r="GQ4" s="13"/>
      <c r="GR4" s="13"/>
      <c r="GS4" s="13"/>
      <c r="GT4" s="13"/>
      <c r="GU4" s="13"/>
      <c r="GV4" s="13"/>
      <c r="GW4" s="13"/>
      <c r="GX4" s="13"/>
      <c r="GY4" s="13"/>
      <c r="GZ4" s="13"/>
      <c r="HA4" s="13"/>
      <c r="HB4" s="13"/>
      <c r="HC4" s="13"/>
      <c r="HD4" s="13"/>
      <c r="HE4" s="13"/>
      <c r="HF4" s="13"/>
      <c r="HG4" s="13"/>
      <c r="HH4" s="13"/>
      <c r="HI4" s="13"/>
      <c r="HJ4" s="13"/>
      <c r="HK4" s="13"/>
      <c r="HL4" s="13" t="s">
        <v>1027</v>
      </c>
      <c r="HM4" s="13"/>
      <c r="HN4" s="13" t="s">
        <v>12572</v>
      </c>
      <c r="HO4" s="13"/>
      <c r="HP4" s="13"/>
      <c r="HQ4" s="13"/>
      <c r="HR4" s="13"/>
      <c r="HS4" s="13"/>
      <c r="HT4" s="13" t="s">
        <v>12573</v>
      </c>
      <c r="HU4" s="13"/>
      <c r="HV4" s="13"/>
      <c r="HW4" s="13"/>
      <c r="HX4" s="13"/>
      <c r="HY4" s="13"/>
      <c r="HZ4" s="13"/>
      <c r="IA4" s="13"/>
      <c r="IB4" s="13"/>
      <c r="IC4" s="13" t="s">
        <v>10838</v>
      </c>
      <c r="ID4" s="13"/>
      <c r="IE4" s="13"/>
      <c r="IF4" s="13"/>
      <c r="IG4" s="13"/>
      <c r="IH4" s="13"/>
      <c r="II4" s="13"/>
      <c r="IJ4" s="13"/>
      <c r="IK4" s="13"/>
      <c r="IL4" s="13"/>
      <c r="IM4" s="13"/>
      <c r="IN4" s="13"/>
      <c r="IO4" s="13"/>
      <c r="IP4" s="13"/>
      <c r="IQ4" s="13"/>
      <c r="IR4" s="13" t="s">
        <v>1061</v>
      </c>
      <c r="IS4" s="11" t="s">
        <v>12574</v>
      </c>
      <c r="IT4" s="13" t="s">
        <v>12575</v>
      </c>
      <c r="IU4" s="13"/>
      <c r="IV4" s="13"/>
      <c r="IW4" s="13"/>
      <c r="IY4" s="13"/>
      <c r="IZ4" s="13"/>
      <c r="JA4" s="13"/>
      <c r="JB4" s="13"/>
      <c r="JC4" s="13" t="s">
        <v>417</v>
      </c>
      <c r="JD4" s="13" t="s">
        <v>1550</v>
      </c>
      <c r="JE4" s="13"/>
      <c r="JF4" s="13" t="s">
        <v>9812</v>
      </c>
      <c r="JG4" s="13"/>
      <c r="JH4" s="13"/>
      <c r="JI4" s="13"/>
      <c r="JJ4" s="13"/>
      <c r="JK4" s="13"/>
      <c r="JL4" s="13"/>
      <c r="JM4" s="13"/>
      <c r="JN4" s="13"/>
      <c r="JO4" s="13"/>
      <c r="JP4" s="13"/>
      <c r="JQ4" s="13"/>
      <c r="JR4" s="13"/>
      <c r="JS4" s="13"/>
      <c r="JT4" s="13"/>
      <c r="JU4" s="13"/>
      <c r="JW4" s="13"/>
      <c r="JX4" s="13"/>
      <c r="JY4" s="13"/>
      <c r="JZ4" s="13"/>
      <c r="KA4" s="13"/>
      <c r="KB4" s="13"/>
      <c r="KC4" s="13"/>
      <c r="KD4" s="13"/>
      <c r="KE4" s="13"/>
      <c r="KF4" s="13"/>
      <c r="KG4" s="13" t="s">
        <v>12576</v>
      </c>
      <c r="KH4" s="13" t="s">
        <v>12577</v>
      </c>
      <c r="KI4" s="13"/>
      <c r="KJ4" s="13"/>
      <c r="KK4" s="13"/>
      <c r="KL4" s="13"/>
      <c r="KM4" s="13"/>
      <c r="KN4" s="13"/>
      <c r="KO4" s="13"/>
      <c r="KP4" s="13"/>
      <c r="KQ4" s="13"/>
      <c r="KR4" s="13"/>
      <c r="KS4" s="13"/>
      <c r="KT4" s="13"/>
      <c r="KU4" s="13"/>
      <c r="KV4" s="13"/>
      <c r="KW4" s="13"/>
      <c r="KX4" s="13" t="s">
        <v>1188</v>
      </c>
      <c r="KY4" s="13"/>
      <c r="KZ4" s="13"/>
      <c r="LA4" s="13"/>
      <c r="LB4" s="13"/>
      <c r="LC4" s="13"/>
      <c r="LD4" s="13"/>
      <c r="LE4" s="13"/>
      <c r="LF4" s="13"/>
      <c r="LG4" s="13"/>
    </row>
    <row r="5" customFormat="false" ht="28.35" hidden="false" customHeight="true" outlineLevel="0" collapsed="false">
      <c r="A5" s="13"/>
      <c r="B5" s="13"/>
      <c r="D5" s="37" t="s">
        <v>12578</v>
      </c>
      <c r="E5" s="13"/>
      <c r="F5" s="13"/>
      <c r="G5" s="13"/>
      <c r="H5" s="13" t="s">
        <v>12579</v>
      </c>
      <c r="I5" s="13" t="s">
        <v>12580</v>
      </c>
      <c r="J5" s="13" t="s">
        <v>12581</v>
      </c>
      <c r="L5" s="11" t="s">
        <v>12582</v>
      </c>
      <c r="M5" s="13" t="s">
        <v>12579</v>
      </c>
      <c r="N5" s="13" t="s">
        <v>75</v>
      </c>
      <c r="O5" s="13" t="s">
        <v>12583</v>
      </c>
      <c r="P5" s="13"/>
      <c r="Q5" s="13"/>
      <c r="R5" s="13"/>
      <c r="S5" s="13"/>
      <c r="T5" s="13"/>
      <c r="U5" s="13"/>
      <c r="V5" s="13" t="s">
        <v>12584</v>
      </c>
      <c r="W5" s="13"/>
      <c r="X5" s="13"/>
      <c r="Y5" s="13"/>
      <c r="Z5" s="13" t="s">
        <v>550</v>
      </c>
      <c r="AA5" s="11" t="s">
        <v>12585</v>
      </c>
      <c r="AB5" s="11" t="s">
        <v>12586</v>
      </c>
      <c r="AC5" s="11" t="s">
        <v>12587</v>
      </c>
      <c r="AD5" s="11" t="s">
        <v>12588</v>
      </c>
      <c r="AE5" s="11" t="s">
        <v>12589</v>
      </c>
      <c r="AF5" s="13" t="s">
        <v>12482</v>
      </c>
      <c r="AG5" s="13" t="s">
        <v>12483</v>
      </c>
      <c r="AH5" s="13" t="s">
        <v>12590</v>
      </c>
      <c r="AI5" s="13" t="s">
        <v>12591</v>
      </c>
      <c r="AJ5" s="13"/>
      <c r="AK5" s="13"/>
      <c r="AL5" s="11" t="s">
        <v>12592</v>
      </c>
      <c r="AM5" s="13" t="s">
        <v>12555</v>
      </c>
      <c r="AN5" s="13" t="s">
        <v>12489</v>
      </c>
      <c r="AO5" s="13" t="s">
        <v>12593</v>
      </c>
      <c r="AP5" s="13" t="s">
        <v>12490</v>
      </c>
      <c r="AQ5" s="13" t="s">
        <v>12567</v>
      </c>
      <c r="AR5" s="13" t="s">
        <v>9827</v>
      </c>
      <c r="AS5" s="13" t="s">
        <v>12563</v>
      </c>
      <c r="AT5" s="13" t="s">
        <v>12493</v>
      </c>
      <c r="AU5" s="13" t="s">
        <v>12494</v>
      </c>
      <c r="AW5" s="13" t="s">
        <v>12594</v>
      </c>
      <c r="AX5" s="13"/>
      <c r="AY5" s="13" t="s">
        <v>12483</v>
      </c>
      <c r="AZ5" s="13" t="s">
        <v>12482</v>
      </c>
      <c r="BA5" s="13" t="s">
        <v>371</v>
      </c>
      <c r="BB5" s="13"/>
      <c r="BE5" s="13" t="s">
        <v>12494</v>
      </c>
      <c r="BF5" s="11" t="s">
        <v>12595</v>
      </c>
      <c r="BG5" s="11" t="s">
        <v>12500</v>
      </c>
      <c r="BH5" s="11" t="s">
        <v>12596</v>
      </c>
      <c r="BI5" s="13" t="s">
        <v>12563</v>
      </c>
      <c r="BJ5" s="13" t="s">
        <v>12493</v>
      </c>
      <c r="BK5" s="13"/>
      <c r="BL5" s="13"/>
      <c r="BM5" s="11" t="s">
        <v>12597</v>
      </c>
      <c r="BN5" s="11" t="s">
        <v>12598</v>
      </c>
      <c r="BP5" s="13"/>
      <c r="BQ5" s="13"/>
      <c r="BR5" s="13"/>
      <c r="BS5" s="13"/>
      <c r="BT5" s="13" t="s">
        <v>360</v>
      </c>
      <c r="BU5" s="13" t="s">
        <v>360</v>
      </c>
      <c r="BV5" s="13"/>
      <c r="BW5" s="13"/>
      <c r="BX5" s="13" t="s">
        <v>12556</v>
      </c>
      <c r="BY5" s="13" t="s">
        <v>12567</v>
      </c>
      <c r="BZ5" s="13" t="s">
        <v>12599</v>
      </c>
      <c r="CA5" s="13"/>
      <c r="CB5" s="13"/>
      <c r="CC5" s="13"/>
      <c r="CD5" s="13"/>
      <c r="CE5" s="13"/>
      <c r="CF5" s="13"/>
      <c r="CG5" s="13"/>
      <c r="CH5" s="11" t="s">
        <v>12600</v>
      </c>
      <c r="CI5" s="13" t="s">
        <v>12506</v>
      </c>
      <c r="CJ5" s="13"/>
      <c r="CK5" s="13"/>
      <c r="CL5" s="13"/>
      <c r="CM5" s="13"/>
      <c r="CN5" s="13"/>
      <c r="CO5" s="13"/>
      <c r="CP5" s="13" t="s">
        <v>12601</v>
      </c>
      <c r="CQ5" s="13"/>
      <c r="CR5" s="13" t="s">
        <v>80</v>
      </c>
      <c r="CS5" s="13"/>
      <c r="CT5" s="13"/>
      <c r="CU5" s="13"/>
      <c r="CV5" s="13"/>
      <c r="CW5" s="13"/>
      <c r="CX5" s="13"/>
      <c r="CY5" s="13"/>
      <c r="CZ5" s="13"/>
      <c r="DA5" s="13"/>
      <c r="DB5" s="13"/>
      <c r="DC5" s="13"/>
      <c r="DD5" s="13"/>
      <c r="DE5" s="13"/>
      <c r="DF5" s="13"/>
      <c r="DG5" s="13"/>
      <c r="DH5" s="13" t="s">
        <v>2049</v>
      </c>
      <c r="DI5" s="13"/>
      <c r="DJ5" s="13" t="s">
        <v>12602</v>
      </c>
      <c r="DK5" s="13"/>
      <c r="DL5" s="13"/>
      <c r="DM5" s="13"/>
      <c r="DN5" s="13"/>
      <c r="DO5" s="13"/>
      <c r="DP5" s="13"/>
      <c r="DQ5" s="13"/>
      <c r="DR5" s="13"/>
      <c r="DS5" s="13"/>
      <c r="DT5" s="13"/>
      <c r="DU5" s="13"/>
      <c r="DV5" s="13"/>
      <c r="DW5" s="13" t="s">
        <v>9145</v>
      </c>
      <c r="DX5" s="13"/>
      <c r="DY5" s="13"/>
      <c r="DZ5" s="13"/>
      <c r="EA5" s="13"/>
      <c r="EB5" s="13"/>
      <c r="EC5" s="13"/>
      <c r="ED5" s="13"/>
      <c r="EE5" s="13"/>
      <c r="EF5" s="13"/>
      <c r="EG5" s="13"/>
      <c r="EH5" s="13" t="s">
        <v>112</v>
      </c>
      <c r="EI5" s="11" t="s">
        <v>12603</v>
      </c>
      <c r="EJ5" s="13" t="s">
        <v>12604</v>
      </c>
      <c r="EK5" s="11" t="s">
        <v>12605</v>
      </c>
      <c r="EL5" s="11" t="s">
        <v>12606</v>
      </c>
      <c r="EM5" s="13" t="s">
        <v>12607</v>
      </c>
      <c r="EN5" s="13"/>
      <c r="EO5" s="13" t="s">
        <v>63</v>
      </c>
      <c r="EP5" s="13"/>
      <c r="EQ5" s="13"/>
      <c r="ER5" s="13"/>
      <c r="ES5" s="13"/>
      <c r="ET5" s="13"/>
      <c r="EU5" s="13"/>
      <c r="EV5" s="13" t="s">
        <v>12608</v>
      </c>
      <c r="EW5" s="13"/>
      <c r="EX5" s="13"/>
      <c r="EY5" s="13" t="s">
        <v>12609</v>
      </c>
      <c r="EZ5" s="13"/>
      <c r="FA5" s="13" t="s">
        <v>12610</v>
      </c>
      <c r="FB5" s="13" t="s">
        <v>12611</v>
      </c>
      <c r="FC5" s="13" t="s">
        <v>12612</v>
      </c>
      <c r="FD5" s="13" t="s">
        <v>12613</v>
      </c>
      <c r="FE5" s="13"/>
      <c r="FF5" s="13"/>
      <c r="FG5" s="11" t="s">
        <v>12614</v>
      </c>
      <c r="FH5" s="13"/>
      <c r="FI5" s="13"/>
      <c r="FJ5" s="13"/>
      <c r="FK5" s="13"/>
      <c r="FL5" s="13"/>
      <c r="FM5" s="13"/>
      <c r="FN5" s="11" t="s">
        <v>12615</v>
      </c>
      <c r="FO5" s="13" t="s">
        <v>623</v>
      </c>
      <c r="FP5" s="13" t="s">
        <v>12616</v>
      </c>
      <c r="FQ5" s="11" t="s">
        <v>12617</v>
      </c>
      <c r="FR5" s="13"/>
      <c r="FS5" s="13"/>
      <c r="FT5" s="13" t="s">
        <v>12618</v>
      </c>
      <c r="FU5" s="13"/>
      <c r="FV5" s="13"/>
      <c r="FW5" s="13"/>
      <c r="FX5" s="13" t="s">
        <v>12619</v>
      </c>
      <c r="FY5" s="13"/>
      <c r="FZ5" s="13"/>
      <c r="GA5" s="11" t="s">
        <v>12620</v>
      </c>
      <c r="GB5" s="13" t="s">
        <v>12621</v>
      </c>
      <c r="GC5" s="13" t="s">
        <v>12622</v>
      </c>
      <c r="GD5" s="13"/>
      <c r="GE5" s="13" t="s">
        <v>12623</v>
      </c>
      <c r="GF5" s="13" t="s">
        <v>12624</v>
      </c>
      <c r="GG5" s="13" t="s">
        <v>12625</v>
      </c>
      <c r="GH5" s="13"/>
      <c r="GI5" s="13" t="s">
        <v>12626</v>
      </c>
      <c r="GJ5" s="13" t="s">
        <v>79</v>
      </c>
      <c r="GK5" s="13" t="s">
        <v>614</v>
      </c>
      <c r="GL5" s="13" t="s">
        <v>12627</v>
      </c>
      <c r="GM5" s="13" t="s">
        <v>12628</v>
      </c>
      <c r="GN5" s="13" t="s">
        <v>12629</v>
      </c>
      <c r="GO5" s="13" t="s">
        <v>12630</v>
      </c>
      <c r="GP5" s="13"/>
      <c r="GQ5" s="13" t="s">
        <v>12631</v>
      </c>
      <c r="GR5" s="13" t="s">
        <v>12632</v>
      </c>
      <c r="GS5" s="13" t="s">
        <v>12633</v>
      </c>
      <c r="GT5" s="13"/>
      <c r="GU5" s="13"/>
      <c r="GV5" s="13"/>
      <c r="GW5" s="13"/>
      <c r="GX5" s="13"/>
      <c r="GY5" s="13"/>
      <c r="GZ5" s="13"/>
      <c r="HA5" s="13" t="s">
        <v>12634</v>
      </c>
      <c r="HB5" s="13"/>
      <c r="HC5" s="13" t="s">
        <v>12635</v>
      </c>
      <c r="HD5" s="13" t="s">
        <v>12636</v>
      </c>
      <c r="HE5" s="13"/>
      <c r="HF5" s="13" t="s">
        <v>12637</v>
      </c>
      <c r="HG5" s="13"/>
      <c r="HH5" s="13" t="s">
        <v>12638</v>
      </c>
      <c r="HI5" s="13"/>
      <c r="HJ5" s="13"/>
      <c r="HK5" s="13" t="s">
        <v>12639</v>
      </c>
      <c r="HL5" s="13" t="s">
        <v>12640</v>
      </c>
      <c r="HM5" s="13" t="s">
        <v>12641</v>
      </c>
      <c r="HN5" s="11" t="s">
        <v>12642</v>
      </c>
      <c r="HO5" s="13"/>
      <c r="HP5" s="13" t="s">
        <v>12643</v>
      </c>
      <c r="HQ5" s="13"/>
      <c r="HR5" s="13"/>
      <c r="HS5" s="13"/>
      <c r="HT5" s="13"/>
      <c r="HU5" s="13"/>
      <c r="HV5" s="13"/>
      <c r="HW5" s="13"/>
      <c r="HX5" s="13" t="s">
        <v>12644</v>
      </c>
      <c r="HY5" s="13"/>
      <c r="HZ5" s="13"/>
      <c r="IA5" s="13" t="s">
        <v>12645</v>
      </c>
      <c r="IB5" s="13"/>
      <c r="IC5" s="13" t="s">
        <v>4121</v>
      </c>
      <c r="ID5" s="13"/>
      <c r="IE5" s="13" t="s">
        <v>12646</v>
      </c>
      <c r="IF5" s="13"/>
      <c r="IG5" s="13" t="s">
        <v>623</v>
      </c>
      <c r="IH5" s="13"/>
      <c r="II5" s="13"/>
      <c r="IJ5" s="13" t="s">
        <v>77</v>
      </c>
      <c r="IK5" s="13"/>
      <c r="IL5" s="13"/>
      <c r="IM5" s="13"/>
      <c r="IN5" s="13"/>
      <c r="IO5" s="13"/>
      <c r="IP5" s="13"/>
      <c r="IQ5" s="13"/>
      <c r="IR5" s="13" t="s">
        <v>12647</v>
      </c>
      <c r="IS5" s="13"/>
      <c r="IT5" s="13"/>
      <c r="IU5" s="13"/>
      <c r="IV5" s="13"/>
      <c r="IW5" s="13"/>
      <c r="IY5" s="13" t="s">
        <v>12648</v>
      </c>
      <c r="IZ5" s="13"/>
      <c r="JA5" s="13"/>
      <c r="JB5" s="13"/>
      <c r="JC5" s="13" t="s">
        <v>12649</v>
      </c>
      <c r="JD5" s="13" t="s">
        <v>418</v>
      </c>
      <c r="JE5" s="13"/>
      <c r="JF5" s="13" t="s">
        <v>9812</v>
      </c>
      <c r="JG5" s="13"/>
      <c r="JH5" s="13"/>
      <c r="JI5" s="13"/>
      <c r="JJ5" s="13"/>
      <c r="JK5" s="13"/>
      <c r="JL5" s="13"/>
      <c r="JM5" s="13" t="s">
        <v>79</v>
      </c>
      <c r="JN5" s="13"/>
      <c r="JO5" s="13"/>
      <c r="JP5" s="13"/>
      <c r="JQ5" s="13"/>
      <c r="JR5" s="13" t="s">
        <v>1264</v>
      </c>
      <c r="JS5" s="13"/>
      <c r="JT5" s="13"/>
      <c r="JU5" s="13" t="s">
        <v>12650</v>
      </c>
      <c r="JW5" s="13"/>
      <c r="JX5" s="13" t="s">
        <v>1465</v>
      </c>
      <c r="JY5" s="13" t="s">
        <v>867</v>
      </c>
      <c r="JZ5" s="13" t="s">
        <v>12651</v>
      </c>
      <c r="KA5" s="13"/>
      <c r="KB5" s="13"/>
      <c r="KC5" s="13"/>
      <c r="KD5" s="13"/>
      <c r="KE5" s="13"/>
      <c r="KF5" s="13"/>
      <c r="KG5" s="13"/>
      <c r="KH5" s="13" t="s">
        <v>12652</v>
      </c>
      <c r="KI5" s="13"/>
      <c r="KJ5" s="13"/>
      <c r="KK5" s="13" t="s">
        <v>12653</v>
      </c>
      <c r="KL5" s="13"/>
      <c r="KM5" s="13"/>
      <c r="KN5" s="13"/>
      <c r="KO5" s="13"/>
      <c r="KP5" s="13"/>
      <c r="KQ5" s="13" t="s">
        <v>12654</v>
      </c>
      <c r="KR5" s="13"/>
      <c r="KS5" s="13"/>
      <c r="KT5" s="13"/>
      <c r="KU5" s="13"/>
      <c r="KV5" s="13"/>
      <c r="KW5" s="13" t="s">
        <v>12655</v>
      </c>
      <c r="KX5" s="13"/>
      <c r="KY5" s="13"/>
      <c r="KZ5" s="13"/>
      <c r="LA5" s="13"/>
      <c r="LB5" s="13"/>
      <c r="LC5" s="13"/>
      <c r="LD5" s="13"/>
      <c r="LE5" s="13"/>
      <c r="LF5" s="13"/>
      <c r="LG5" s="13"/>
    </row>
    <row r="6" customFormat="false" ht="28.35" hidden="false" customHeight="true" outlineLevel="0" collapsed="false">
      <c r="A6" s="13"/>
      <c r="B6" s="13" t="s">
        <v>12656</v>
      </c>
      <c r="D6" s="37" t="s">
        <v>1007</v>
      </c>
      <c r="E6" s="13" t="s">
        <v>12657</v>
      </c>
      <c r="F6" s="13" t="s">
        <v>472</v>
      </c>
      <c r="G6" s="13"/>
      <c r="H6" s="13" t="s">
        <v>12658</v>
      </c>
      <c r="I6" s="13" t="s">
        <v>12659</v>
      </c>
      <c r="J6" s="13" t="s">
        <v>12660</v>
      </c>
      <c r="L6" s="13" t="s">
        <v>801</v>
      </c>
      <c r="M6" s="13" t="s">
        <v>12661</v>
      </c>
      <c r="N6" s="13" t="s">
        <v>12662</v>
      </c>
      <c r="O6" s="13" t="s">
        <v>12663</v>
      </c>
      <c r="P6" s="13"/>
      <c r="Q6" s="13"/>
      <c r="R6" s="13" t="s">
        <v>12661</v>
      </c>
      <c r="S6" s="13" t="s">
        <v>12664</v>
      </c>
      <c r="T6" s="11" t="s">
        <v>12665</v>
      </c>
      <c r="U6" s="13"/>
      <c r="V6" s="11" t="s">
        <v>12666</v>
      </c>
      <c r="W6" s="13" t="s">
        <v>12661</v>
      </c>
      <c r="X6" s="13"/>
      <c r="Y6" s="13"/>
      <c r="Z6" s="13" t="s">
        <v>12667</v>
      </c>
      <c r="AA6" s="11" t="s">
        <v>12668</v>
      </c>
      <c r="AB6" s="13" t="s">
        <v>12669</v>
      </c>
      <c r="AC6" s="11" t="s">
        <v>12670</v>
      </c>
      <c r="AD6" s="11" t="s">
        <v>12671</v>
      </c>
      <c r="AE6" s="13" t="s">
        <v>12495</v>
      </c>
      <c r="AF6" s="13" t="s">
        <v>12482</v>
      </c>
      <c r="AG6" s="13" t="s">
        <v>12483</v>
      </c>
      <c r="AH6" s="13" t="s">
        <v>12672</v>
      </c>
      <c r="AI6" s="11" t="s">
        <v>12673</v>
      </c>
      <c r="AJ6" s="11" t="s">
        <v>12674</v>
      </c>
      <c r="AK6" s="13" t="s">
        <v>1512</v>
      </c>
      <c r="AL6" s="13" t="s">
        <v>12675</v>
      </c>
      <c r="AM6" s="13" t="s">
        <v>12555</v>
      </c>
      <c r="AN6" s="13" t="s">
        <v>12676</v>
      </c>
      <c r="AO6" s="13"/>
      <c r="AP6" s="13" t="s">
        <v>12490</v>
      </c>
      <c r="AQ6" s="13" t="s">
        <v>12566</v>
      </c>
      <c r="AR6" s="13" t="s">
        <v>12677</v>
      </c>
      <c r="AS6" s="13" t="s">
        <v>12563</v>
      </c>
      <c r="AT6" s="13" t="s">
        <v>12493</v>
      </c>
      <c r="AU6" s="13" t="s">
        <v>12494</v>
      </c>
      <c r="AW6" s="13" t="s">
        <v>12495</v>
      </c>
      <c r="AX6" s="13"/>
      <c r="AY6" s="13" t="s">
        <v>12483</v>
      </c>
      <c r="AZ6" s="13" t="s">
        <v>12482</v>
      </c>
      <c r="BA6" s="13" t="s">
        <v>12678</v>
      </c>
      <c r="BB6" s="13" t="s">
        <v>75</v>
      </c>
      <c r="BE6" s="13" t="s">
        <v>12494</v>
      </c>
      <c r="BF6" s="11" t="s">
        <v>12679</v>
      </c>
      <c r="BG6" s="11" t="s">
        <v>12680</v>
      </c>
      <c r="BH6" s="13" t="s">
        <v>12681</v>
      </c>
      <c r="BI6" s="13" t="s">
        <v>12563</v>
      </c>
      <c r="BJ6" s="13" t="s">
        <v>12493</v>
      </c>
      <c r="BK6" s="13"/>
      <c r="BL6" s="13"/>
      <c r="BM6" s="13" t="s">
        <v>12672</v>
      </c>
      <c r="BN6" s="11" t="s">
        <v>12682</v>
      </c>
      <c r="BP6" s="13"/>
      <c r="BQ6" s="13"/>
      <c r="BR6" s="13"/>
      <c r="BS6" s="13"/>
      <c r="BT6" s="13" t="s">
        <v>360</v>
      </c>
      <c r="BU6" s="13" t="s">
        <v>12491</v>
      </c>
      <c r="BV6" s="13"/>
      <c r="BW6" s="13"/>
      <c r="BX6" s="13" t="s">
        <v>12683</v>
      </c>
      <c r="BY6" s="13" t="s">
        <v>360</v>
      </c>
      <c r="BZ6" s="11" t="s">
        <v>12684</v>
      </c>
      <c r="CA6" s="13"/>
      <c r="CB6" s="13"/>
      <c r="CC6" s="13"/>
      <c r="CD6" s="13"/>
      <c r="CE6" s="13"/>
      <c r="CF6" s="13"/>
      <c r="CG6" s="13"/>
      <c r="CH6" s="11" t="s">
        <v>12685</v>
      </c>
      <c r="CI6" s="13" t="s">
        <v>12506</v>
      </c>
      <c r="CJ6" s="13"/>
      <c r="CK6" s="13"/>
      <c r="CL6" s="13"/>
      <c r="CM6" s="13"/>
      <c r="CN6" s="13"/>
      <c r="CO6" s="13"/>
      <c r="CP6" s="13" t="s">
        <v>12686</v>
      </c>
      <c r="CQ6" s="13"/>
      <c r="CR6" s="13" t="s">
        <v>80</v>
      </c>
      <c r="CS6" s="13"/>
      <c r="CT6" s="13"/>
      <c r="CU6" s="13"/>
      <c r="CV6" s="13"/>
      <c r="CW6" s="13"/>
      <c r="CX6" s="13"/>
      <c r="CY6" s="13" t="s">
        <v>94</v>
      </c>
      <c r="CZ6" s="13"/>
      <c r="DA6" s="13"/>
      <c r="DB6" s="13"/>
      <c r="DC6" s="13"/>
      <c r="DD6" s="13"/>
      <c r="DE6" s="13"/>
      <c r="DF6" s="13"/>
      <c r="DG6" s="13"/>
      <c r="DH6" s="13"/>
      <c r="DI6" s="13"/>
      <c r="DJ6" s="13" t="s">
        <v>12569</v>
      </c>
      <c r="DK6" s="13"/>
      <c r="DL6" s="13"/>
      <c r="DM6" s="13"/>
      <c r="DN6" s="13"/>
      <c r="DO6" s="13"/>
      <c r="DP6" s="13"/>
      <c r="DQ6" s="13"/>
      <c r="DR6" s="13"/>
      <c r="DS6" s="13"/>
      <c r="DT6" s="13"/>
      <c r="DU6" s="13"/>
      <c r="DV6" s="13"/>
      <c r="DW6" s="13" t="s">
        <v>75</v>
      </c>
      <c r="DX6" s="13"/>
      <c r="DY6" s="13"/>
      <c r="DZ6" s="13"/>
      <c r="EA6" s="13"/>
      <c r="EB6" s="13"/>
      <c r="EC6" s="13"/>
      <c r="ED6" s="13"/>
      <c r="EE6" s="13"/>
      <c r="EF6" s="13"/>
      <c r="EG6" s="13"/>
      <c r="EH6" s="13" t="s">
        <v>112</v>
      </c>
      <c r="EI6" s="11" t="s">
        <v>12687</v>
      </c>
      <c r="EJ6" s="11" t="s">
        <v>12688</v>
      </c>
      <c r="EK6" s="11" t="s">
        <v>12689</v>
      </c>
      <c r="EL6" s="13" t="s">
        <v>466</v>
      </c>
      <c r="EM6" s="13" t="s">
        <v>681</v>
      </c>
      <c r="EN6" s="13" t="s">
        <v>1949</v>
      </c>
      <c r="EO6" s="13"/>
      <c r="EP6" s="13" t="s">
        <v>12690</v>
      </c>
      <c r="EQ6" s="13"/>
      <c r="ER6" s="13" t="s">
        <v>6447</v>
      </c>
      <c r="ES6" s="13"/>
      <c r="ET6" s="13"/>
      <c r="EU6" s="13" t="s">
        <v>12691</v>
      </c>
      <c r="EV6" s="13" t="s">
        <v>12692</v>
      </c>
      <c r="EW6" s="13"/>
      <c r="EX6" s="13"/>
      <c r="EY6" s="13"/>
      <c r="EZ6" s="13" t="s">
        <v>12693</v>
      </c>
      <c r="FA6" s="13" t="s">
        <v>12694</v>
      </c>
      <c r="FB6" s="13"/>
      <c r="FC6" s="13"/>
      <c r="FD6" s="13"/>
      <c r="FE6" s="13" t="s">
        <v>12695</v>
      </c>
      <c r="FF6" s="13"/>
      <c r="FG6" s="13"/>
      <c r="FH6" s="13"/>
      <c r="FI6" s="13"/>
      <c r="FJ6" s="13"/>
      <c r="FK6" s="13"/>
      <c r="FL6" s="13"/>
      <c r="FM6" s="13" t="s">
        <v>12696</v>
      </c>
      <c r="FN6" s="13" t="s">
        <v>950</v>
      </c>
      <c r="FO6" s="13" t="s">
        <v>623</v>
      </c>
      <c r="FP6" s="13"/>
      <c r="FQ6" s="13" t="s">
        <v>12697</v>
      </c>
      <c r="FR6" s="13"/>
      <c r="FS6" s="13" t="s">
        <v>9957</v>
      </c>
      <c r="FT6" s="13" t="s">
        <v>12698</v>
      </c>
      <c r="FU6" s="13" t="s">
        <v>516</v>
      </c>
      <c r="FV6" s="13"/>
      <c r="FW6" s="13" t="s">
        <v>12699</v>
      </c>
      <c r="FX6" s="13"/>
      <c r="FY6" s="13"/>
      <c r="FZ6" s="13"/>
      <c r="GA6" s="13"/>
      <c r="GB6" s="13" t="s">
        <v>12700</v>
      </c>
      <c r="GC6" s="13" t="s">
        <v>12701</v>
      </c>
      <c r="GD6" s="13"/>
      <c r="GE6" s="13"/>
      <c r="GF6" s="13"/>
      <c r="GG6" s="13" t="s">
        <v>12702</v>
      </c>
      <c r="GH6" s="13"/>
      <c r="GI6" s="13"/>
      <c r="GJ6" s="11" t="s">
        <v>12703</v>
      </c>
      <c r="GK6" s="13"/>
      <c r="GL6" s="13" t="s">
        <v>12704</v>
      </c>
      <c r="GM6" s="13"/>
      <c r="GN6" s="11" t="s">
        <v>12705</v>
      </c>
      <c r="GO6" s="13" t="s">
        <v>12706</v>
      </c>
      <c r="GP6" s="13"/>
      <c r="GQ6" s="13" t="s">
        <v>12707</v>
      </c>
      <c r="GR6" s="13" t="s">
        <v>12708</v>
      </c>
      <c r="GS6" s="13"/>
      <c r="GT6" s="13" t="s">
        <v>12709</v>
      </c>
      <c r="GU6" s="13" t="s">
        <v>12710</v>
      </c>
      <c r="GV6" s="13" t="s">
        <v>12711</v>
      </c>
      <c r="GW6" s="13" t="s">
        <v>12712</v>
      </c>
      <c r="GX6" s="13"/>
      <c r="GY6" s="13"/>
      <c r="GZ6" s="13" t="s">
        <v>12713</v>
      </c>
      <c r="HA6" s="13"/>
      <c r="HB6" s="13"/>
      <c r="HC6" s="13"/>
      <c r="HD6" s="13"/>
      <c r="HE6" s="13"/>
      <c r="HF6" s="13"/>
      <c r="HG6" s="13"/>
      <c r="HH6" s="13"/>
      <c r="HI6" s="13"/>
      <c r="HJ6" s="13" t="s">
        <v>12714</v>
      </c>
      <c r="HK6" s="13"/>
      <c r="HL6" s="13"/>
      <c r="HM6" s="11" t="s">
        <v>12715</v>
      </c>
      <c r="HN6" s="13" t="s">
        <v>12716</v>
      </c>
      <c r="HO6" s="13"/>
      <c r="HP6" s="13" t="s">
        <v>12717</v>
      </c>
      <c r="HQ6" s="13"/>
      <c r="HR6" s="13"/>
      <c r="HS6" s="13"/>
      <c r="HT6" s="13"/>
      <c r="HU6" s="13"/>
      <c r="HV6" s="13"/>
      <c r="HW6" s="13"/>
      <c r="HX6" s="13"/>
      <c r="HY6" s="13"/>
      <c r="HZ6" s="13"/>
      <c r="IA6" s="13"/>
      <c r="IB6" s="13"/>
      <c r="IC6" s="13" t="s">
        <v>12523</v>
      </c>
      <c r="ID6" s="13"/>
      <c r="IE6" s="13"/>
      <c r="IF6" s="13"/>
      <c r="IG6" s="13"/>
      <c r="IH6" s="13"/>
      <c r="II6" s="13"/>
      <c r="IJ6" s="13" t="s">
        <v>77</v>
      </c>
      <c r="IK6" s="13"/>
      <c r="IL6" s="13"/>
      <c r="IM6" s="13"/>
      <c r="IN6" s="13"/>
      <c r="IO6" s="13"/>
      <c r="IP6" s="13"/>
      <c r="IQ6" s="13"/>
      <c r="IR6" s="13"/>
      <c r="IS6" s="13"/>
      <c r="IT6" s="13"/>
      <c r="IU6" s="13"/>
      <c r="IV6" s="13"/>
      <c r="IW6" s="13"/>
      <c r="IY6" s="13"/>
      <c r="IZ6" s="13"/>
      <c r="JA6" s="13"/>
      <c r="JB6" s="13"/>
      <c r="JC6" s="13" t="s">
        <v>417</v>
      </c>
      <c r="JD6" s="13" t="s">
        <v>12718</v>
      </c>
      <c r="JE6" s="13"/>
      <c r="JF6" s="13" t="s">
        <v>9812</v>
      </c>
      <c r="JG6" s="13"/>
      <c r="JH6" s="13"/>
      <c r="JI6" s="13"/>
      <c r="JJ6" s="13" t="s">
        <v>550</v>
      </c>
      <c r="JK6" s="13"/>
      <c r="JL6" s="13"/>
      <c r="JM6" s="13"/>
      <c r="JN6" s="13"/>
      <c r="JO6" s="13"/>
      <c r="JP6" s="13"/>
      <c r="JQ6" s="13"/>
      <c r="JR6" s="13"/>
      <c r="JS6" s="13"/>
      <c r="JT6" s="13"/>
      <c r="JU6" s="13"/>
      <c r="JW6" s="13"/>
      <c r="JX6" s="13" t="s">
        <v>552</v>
      </c>
      <c r="JY6" s="13"/>
      <c r="JZ6" s="13"/>
      <c r="KA6" s="13"/>
      <c r="KB6" s="13"/>
      <c r="KC6" s="13"/>
      <c r="KD6" s="13"/>
      <c r="KE6" s="13"/>
      <c r="KF6" s="13"/>
      <c r="KG6" s="11" t="s">
        <v>12719</v>
      </c>
      <c r="KH6" s="13" t="s">
        <v>12720</v>
      </c>
      <c r="KI6" s="13"/>
      <c r="KJ6" s="13" t="s">
        <v>12721</v>
      </c>
      <c r="KK6" s="13" t="s">
        <v>3509</v>
      </c>
      <c r="KL6" s="13"/>
      <c r="KM6" s="13" t="s">
        <v>66</v>
      </c>
      <c r="KN6" s="13"/>
      <c r="KO6" s="13"/>
      <c r="KP6" s="13"/>
      <c r="KQ6" s="13"/>
      <c r="KR6" s="13"/>
      <c r="KS6" s="13"/>
      <c r="KT6" s="13"/>
      <c r="KU6" s="13"/>
      <c r="KV6" s="13"/>
      <c r="KW6" s="13" t="s">
        <v>12722</v>
      </c>
      <c r="KX6" s="13"/>
      <c r="KY6" s="13"/>
      <c r="KZ6" s="13"/>
      <c r="LA6" s="13"/>
      <c r="LB6" s="13"/>
      <c r="LC6" s="13"/>
      <c r="LD6" s="13"/>
      <c r="LE6" s="13"/>
      <c r="LF6" s="13"/>
      <c r="LG6" s="13"/>
    </row>
    <row r="7" customFormat="false" ht="28.35" hidden="false" customHeight="true" outlineLevel="0" collapsed="false">
      <c r="A7" s="13"/>
      <c r="B7" s="13"/>
      <c r="D7" s="37" t="s">
        <v>12723</v>
      </c>
      <c r="E7" s="13"/>
      <c r="F7" s="13"/>
      <c r="G7" s="13"/>
      <c r="H7" s="13" t="s">
        <v>12724</v>
      </c>
      <c r="I7" s="13" t="s">
        <v>12725</v>
      </c>
      <c r="J7" s="13" t="s">
        <v>12726</v>
      </c>
      <c r="L7" s="13" t="s">
        <v>392</v>
      </c>
      <c r="M7" s="13" t="s">
        <v>12727</v>
      </c>
      <c r="N7" s="13" t="s">
        <v>12728</v>
      </c>
      <c r="O7" s="13" t="s">
        <v>12729</v>
      </c>
      <c r="P7" s="13"/>
      <c r="Q7" s="13"/>
      <c r="R7" s="13"/>
      <c r="S7" s="13"/>
      <c r="T7" s="13"/>
      <c r="U7" s="13"/>
      <c r="V7" s="13" t="s">
        <v>12730</v>
      </c>
      <c r="W7" s="13"/>
      <c r="X7" s="13"/>
      <c r="Y7" s="13"/>
      <c r="Z7" s="13" t="s">
        <v>2179</v>
      </c>
      <c r="AA7" s="11" t="s">
        <v>12731</v>
      </c>
      <c r="AB7" s="11" t="s">
        <v>12732</v>
      </c>
      <c r="AC7" s="11" t="s">
        <v>12733</v>
      </c>
      <c r="AD7" s="11" t="s">
        <v>12734</v>
      </c>
      <c r="AE7" s="11" t="s">
        <v>12735</v>
      </c>
      <c r="AF7" s="13" t="s">
        <v>12482</v>
      </c>
      <c r="AG7" s="11" t="s">
        <v>12736</v>
      </c>
      <c r="AH7" s="13" t="s">
        <v>12737</v>
      </c>
      <c r="AI7" s="13" t="s">
        <v>12738</v>
      </c>
      <c r="AJ7" s="13" t="s">
        <v>12486</v>
      </c>
      <c r="AK7" s="13" t="s">
        <v>553</v>
      </c>
      <c r="AL7" s="13" t="s">
        <v>12739</v>
      </c>
      <c r="AM7" s="13" t="s">
        <v>12555</v>
      </c>
      <c r="AN7" s="13" t="s">
        <v>12489</v>
      </c>
      <c r="AO7" s="13"/>
      <c r="AP7" s="13" t="s">
        <v>12490</v>
      </c>
      <c r="AQ7" s="13" t="s">
        <v>360</v>
      </c>
      <c r="AR7" s="13" t="s">
        <v>75</v>
      </c>
      <c r="AS7" s="13" t="s">
        <v>12563</v>
      </c>
      <c r="AT7" s="13" t="s">
        <v>12493</v>
      </c>
      <c r="AU7" s="13" t="s">
        <v>12494</v>
      </c>
      <c r="AW7" s="13" t="s">
        <v>12594</v>
      </c>
      <c r="AX7" s="13" t="s">
        <v>11429</v>
      </c>
      <c r="AY7" s="13" t="s">
        <v>12483</v>
      </c>
      <c r="AZ7" s="13" t="s">
        <v>12482</v>
      </c>
      <c r="BA7" s="13" t="s">
        <v>371</v>
      </c>
      <c r="BB7" s="13" t="s">
        <v>6380</v>
      </c>
      <c r="BE7" s="13" t="s">
        <v>12494</v>
      </c>
      <c r="BF7" s="11" t="s">
        <v>12740</v>
      </c>
      <c r="BG7" s="13" t="s">
        <v>12558</v>
      </c>
      <c r="BH7" s="11" t="s">
        <v>12741</v>
      </c>
      <c r="BI7" s="13" t="s">
        <v>12492</v>
      </c>
      <c r="BJ7" s="13" t="s">
        <v>12493</v>
      </c>
      <c r="BK7" s="13" t="s">
        <v>598</v>
      </c>
      <c r="BL7" s="13"/>
      <c r="BM7" s="11" t="s">
        <v>12742</v>
      </c>
      <c r="BN7" s="11" t="s">
        <v>12743</v>
      </c>
      <c r="BP7" s="13"/>
      <c r="BQ7" s="13"/>
      <c r="BR7" s="13"/>
      <c r="BS7" s="13"/>
      <c r="BT7" s="13" t="s">
        <v>360</v>
      </c>
      <c r="BU7" s="13" t="s">
        <v>360</v>
      </c>
      <c r="BV7" s="13"/>
      <c r="BW7" s="13"/>
      <c r="BX7" s="13" t="s">
        <v>360</v>
      </c>
      <c r="BY7" s="13" t="s">
        <v>12556</v>
      </c>
      <c r="BZ7" s="13" t="s">
        <v>12556</v>
      </c>
      <c r="CA7" s="13"/>
      <c r="CB7" s="13"/>
      <c r="CC7" s="13"/>
      <c r="CD7" s="13"/>
      <c r="CE7" s="13"/>
      <c r="CF7" s="13"/>
      <c r="CG7" s="13"/>
      <c r="CH7" s="11" t="s">
        <v>12744</v>
      </c>
      <c r="CI7" s="13" t="s">
        <v>12506</v>
      </c>
      <c r="CJ7" s="13"/>
      <c r="CK7" s="13"/>
      <c r="CL7" s="13"/>
      <c r="CM7" s="13"/>
      <c r="CN7" s="13"/>
      <c r="CO7" s="13"/>
      <c r="CP7" s="13" t="s">
        <v>12745</v>
      </c>
      <c r="CQ7" s="13"/>
      <c r="CR7" s="13" t="s">
        <v>80</v>
      </c>
      <c r="CS7" s="13" t="s">
        <v>12746</v>
      </c>
      <c r="CT7" s="13" t="s">
        <v>12747</v>
      </c>
      <c r="CU7" s="13" t="s">
        <v>12748</v>
      </c>
      <c r="CV7" s="13" t="s">
        <v>4139</v>
      </c>
      <c r="CW7" s="13"/>
      <c r="CX7" s="13"/>
      <c r="CY7" s="13"/>
      <c r="CZ7" s="13"/>
      <c r="DA7" s="13"/>
      <c r="DB7" s="13"/>
      <c r="DC7" s="13"/>
      <c r="DD7" s="13"/>
      <c r="DE7" s="13"/>
      <c r="DF7" s="13"/>
      <c r="DG7" s="13"/>
      <c r="DH7" s="13" t="s">
        <v>12749</v>
      </c>
      <c r="DI7" s="13"/>
      <c r="DJ7" s="13" t="s">
        <v>12602</v>
      </c>
      <c r="DK7" s="13" t="s">
        <v>12750</v>
      </c>
      <c r="DL7" s="13" t="s">
        <v>12751</v>
      </c>
      <c r="DM7" s="13" t="s">
        <v>12752</v>
      </c>
      <c r="DN7" s="13"/>
      <c r="DO7" s="13"/>
      <c r="DP7" s="13"/>
      <c r="DQ7" s="13" t="s">
        <v>66</v>
      </c>
      <c r="DR7" s="13" t="s">
        <v>12753</v>
      </c>
      <c r="DS7" s="13"/>
      <c r="DT7" s="13"/>
      <c r="DU7" s="13" t="s">
        <v>12754</v>
      </c>
      <c r="DV7" s="13"/>
      <c r="DW7" s="13" t="s">
        <v>9145</v>
      </c>
      <c r="DX7" s="13"/>
      <c r="DY7" s="13"/>
      <c r="DZ7" s="13"/>
      <c r="EA7" s="13"/>
      <c r="EB7" s="13"/>
      <c r="EC7" s="13"/>
      <c r="ED7" s="13"/>
      <c r="EE7" s="13"/>
      <c r="EF7" s="13"/>
      <c r="EG7" s="13"/>
      <c r="EH7" s="11" t="s">
        <v>12755</v>
      </c>
      <c r="EI7" s="11" t="s">
        <v>12756</v>
      </c>
      <c r="EJ7" s="13" t="s">
        <v>12757</v>
      </c>
      <c r="EK7" s="11" t="s">
        <v>12758</v>
      </c>
      <c r="EL7" s="13" t="s">
        <v>681</v>
      </c>
      <c r="EM7" s="13"/>
      <c r="EN7" s="13"/>
      <c r="EO7" s="11" t="s">
        <v>12759</v>
      </c>
      <c r="EP7" s="13"/>
      <c r="EQ7" s="13"/>
      <c r="ER7" s="13"/>
      <c r="ES7" s="13"/>
      <c r="ET7" s="13"/>
      <c r="EU7" s="13"/>
      <c r="EV7" s="13" t="s">
        <v>822</v>
      </c>
      <c r="EW7" s="13"/>
      <c r="EX7" s="13"/>
      <c r="EY7" s="13"/>
      <c r="EZ7" s="13"/>
      <c r="FA7" s="13" t="s">
        <v>12760</v>
      </c>
      <c r="FB7" s="13" t="s">
        <v>12761</v>
      </c>
      <c r="FC7" s="13"/>
      <c r="FD7" s="13" t="s">
        <v>616</v>
      </c>
      <c r="FE7" s="13" t="s">
        <v>12762</v>
      </c>
      <c r="FF7" s="13"/>
      <c r="FG7" s="13"/>
      <c r="FH7" s="13"/>
      <c r="FI7" s="13"/>
      <c r="FJ7" s="13"/>
      <c r="FK7" s="13"/>
      <c r="FL7" s="13"/>
      <c r="FM7" s="13"/>
      <c r="FN7" s="13" t="s">
        <v>950</v>
      </c>
      <c r="FO7" s="13" t="s">
        <v>623</v>
      </c>
      <c r="FP7" s="13"/>
      <c r="FQ7" s="13"/>
      <c r="FR7" s="13"/>
      <c r="FS7" s="13"/>
      <c r="FT7" s="13" t="s">
        <v>12763</v>
      </c>
      <c r="FU7" s="13"/>
      <c r="FV7" s="13"/>
      <c r="FW7" s="13"/>
      <c r="FX7" s="13"/>
      <c r="FY7" s="13"/>
      <c r="FZ7" s="13"/>
      <c r="GA7" s="13"/>
      <c r="GB7" s="13"/>
      <c r="GC7" s="13"/>
      <c r="GD7" s="13"/>
      <c r="GE7" s="13"/>
      <c r="GF7" s="13" t="s">
        <v>12764</v>
      </c>
      <c r="GG7" s="13"/>
      <c r="GH7" s="13"/>
      <c r="GI7" s="13"/>
      <c r="GJ7" s="11" t="s">
        <v>12765</v>
      </c>
      <c r="GK7" s="13"/>
      <c r="GL7" s="11" t="s">
        <v>12766</v>
      </c>
      <c r="GM7" s="13"/>
      <c r="GN7" s="13"/>
      <c r="GO7" s="13" t="s">
        <v>12767</v>
      </c>
      <c r="GP7" s="13"/>
      <c r="GQ7" s="13"/>
      <c r="GR7" s="13"/>
      <c r="GS7" s="13" t="s">
        <v>12768</v>
      </c>
      <c r="GT7" s="13"/>
      <c r="GU7" s="13"/>
      <c r="GV7" s="13"/>
      <c r="GW7" s="13"/>
      <c r="GX7" s="13"/>
      <c r="GY7" s="13"/>
      <c r="GZ7" s="13"/>
      <c r="HA7" s="13"/>
      <c r="HB7" s="13"/>
      <c r="HC7" s="13"/>
      <c r="HD7" s="13"/>
      <c r="HE7" s="13"/>
      <c r="HF7" s="11" t="s">
        <v>12769</v>
      </c>
      <c r="HG7" s="13"/>
      <c r="HH7" s="13"/>
      <c r="HI7" s="13"/>
      <c r="HJ7" s="13" t="s">
        <v>12770</v>
      </c>
      <c r="HK7" s="13"/>
      <c r="HL7" s="13" t="s">
        <v>12771</v>
      </c>
      <c r="HM7" s="13"/>
      <c r="HN7" s="13" t="s">
        <v>12772</v>
      </c>
      <c r="HO7" s="13"/>
      <c r="HP7" s="13"/>
      <c r="HQ7" s="13"/>
      <c r="HR7" s="13"/>
      <c r="HS7" s="13"/>
      <c r="HT7" s="13" t="s">
        <v>2726</v>
      </c>
      <c r="HU7" s="13"/>
      <c r="HV7" s="13"/>
      <c r="HW7" s="13"/>
      <c r="HX7" s="13"/>
      <c r="HY7" s="13"/>
      <c r="HZ7" s="13"/>
      <c r="IA7" s="13"/>
      <c r="IB7" s="13"/>
      <c r="IC7" s="11" t="s">
        <v>12773</v>
      </c>
      <c r="ID7" s="13"/>
      <c r="IE7" s="13"/>
      <c r="IF7" s="13"/>
      <c r="IG7" s="13"/>
      <c r="IH7" s="13"/>
      <c r="II7" s="13" t="s">
        <v>12774</v>
      </c>
      <c r="IJ7" s="13"/>
      <c r="IK7" s="13"/>
      <c r="IL7" s="13"/>
      <c r="IM7" s="13"/>
      <c r="IN7" s="13"/>
      <c r="IO7" s="13"/>
      <c r="IP7" s="13"/>
      <c r="IQ7" s="13"/>
      <c r="IR7" s="13" t="s">
        <v>12775</v>
      </c>
      <c r="IS7" s="13"/>
      <c r="IT7" s="13" t="s">
        <v>12776</v>
      </c>
      <c r="IU7" s="13"/>
      <c r="IV7" s="13"/>
      <c r="IW7" s="13"/>
      <c r="IY7" s="13"/>
      <c r="IZ7" s="13"/>
      <c r="JA7" s="13"/>
      <c r="JB7" s="13" t="s">
        <v>600</v>
      </c>
      <c r="JC7" s="13" t="s">
        <v>12777</v>
      </c>
      <c r="JD7" s="13" t="s">
        <v>516</v>
      </c>
      <c r="JE7" s="13"/>
      <c r="JF7" s="11" t="s">
        <v>12778</v>
      </c>
      <c r="JG7" s="13"/>
      <c r="JH7" s="13"/>
      <c r="JI7" s="13"/>
      <c r="JJ7" s="13" t="s">
        <v>3031</v>
      </c>
      <c r="JK7" s="13"/>
      <c r="JL7" s="13"/>
      <c r="JM7" s="13"/>
      <c r="JN7" s="13"/>
      <c r="JO7" s="13"/>
      <c r="JP7" s="13"/>
      <c r="JQ7" s="13"/>
      <c r="JR7" s="13"/>
      <c r="JS7" s="13"/>
      <c r="JT7" s="13"/>
      <c r="JU7" s="13"/>
      <c r="JW7" s="13"/>
      <c r="JX7" s="13"/>
      <c r="JY7" s="13" t="s">
        <v>12779</v>
      </c>
      <c r="JZ7" s="13" t="s">
        <v>1799</v>
      </c>
      <c r="KA7" s="13" t="s">
        <v>12780</v>
      </c>
      <c r="KB7" s="13"/>
      <c r="KC7" s="13"/>
      <c r="KD7" s="13"/>
      <c r="KE7" s="13"/>
      <c r="KF7" s="13"/>
      <c r="KG7" s="13" t="s">
        <v>12781</v>
      </c>
      <c r="KH7" s="13" t="s">
        <v>12720</v>
      </c>
      <c r="KI7" s="13"/>
      <c r="KJ7" s="13"/>
      <c r="KK7" s="13"/>
      <c r="KL7" s="13"/>
      <c r="KM7" s="13"/>
      <c r="KN7" s="13"/>
      <c r="KO7" s="13"/>
      <c r="KP7" s="13"/>
      <c r="KQ7" s="13"/>
      <c r="KR7" s="13"/>
      <c r="KS7" s="13"/>
      <c r="KT7" s="13"/>
      <c r="KU7" s="13"/>
      <c r="KV7" s="13"/>
      <c r="KW7" s="13"/>
      <c r="KX7" s="13"/>
      <c r="KY7" s="13"/>
      <c r="KZ7" s="13"/>
      <c r="LA7" s="13"/>
      <c r="LB7" s="13" t="s">
        <v>12782</v>
      </c>
      <c r="LC7" s="13"/>
      <c r="LD7" s="13"/>
      <c r="LE7" s="13"/>
      <c r="LF7" s="13"/>
      <c r="LG7" s="13"/>
    </row>
    <row r="8" customFormat="false" ht="28.35" hidden="false" customHeight="true" outlineLevel="0" collapsed="false">
      <c r="A8" s="13"/>
      <c r="B8" s="13"/>
      <c r="D8" s="37" t="s">
        <v>12783</v>
      </c>
      <c r="E8" s="13" t="s">
        <v>12784</v>
      </c>
      <c r="F8" s="13"/>
      <c r="G8" s="13"/>
      <c r="H8" s="13" t="s">
        <v>12785</v>
      </c>
      <c r="I8" s="13" t="s">
        <v>12786</v>
      </c>
      <c r="J8" s="11" t="s">
        <v>12787</v>
      </c>
      <c r="L8" s="13" t="s">
        <v>2049</v>
      </c>
      <c r="M8" s="13" t="s">
        <v>12785</v>
      </c>
      <c r="N8" s="13"/>
      <c r="O8" s="13" t="s">
        <v>12788</v>
      </c>
      <c r="P8" s="13"/>
      <c r="Q8" s="13"/>
      <c r="R8" s="13" t="s">
        <v>12789</v>
      </c>
      <c r="S8" s="13" t="s">
        <v>12790</v>
      </c>
      <c r="T8" s="13" t="s">
        <v>12791</v>
      </c>
      <c r="U8" s="13" t="s">
        <v>801</v>
      </c>
      <c r="V8" s="11" t="s">
        <v>12792</v>
      </c>
      <c r="W8" s="13" t="s">
        <v>12785</v>
      </c>
      <c r="X8" s="13"/>
      <c r="Y8" s="13"/>
      <c r="Z8" s="11" t="s">
        <v>12793</v>
      </c>
      <c r="AA8" s="11" t="s">
        <v>12794</v>
      </c>
      <c r="AB8" s="11" t="s">
        <v>12795</v>
      </c>
      <c r="AC8" s="11" t="s">
        <v>12796</v>
      </c>
      <c r="AD8" s="11" t="s">
        <v>12797</v>
      </c>
      <c r="AE8" s="13" t="s">
        <v>12495</v>
      </c>
      <c r="AF8" s="13" t="s">
        <v>12482</v>
      </c>
      <c r="AG8" s="13" t="s">
        <v>12483</v>
      </c>
      <c r="AH8" s="13" t="s">
        <v>12798</v>
      </c>
      <c r="AI8" s="11" t="s">
        <v>12799</v>
      </c>
      <c r="AJ8" s="13" t="s">
        <v>12800</v>
      </c>
      <c r="AK8" s="13" t="s">
        <v>1512</v>
      </c>
      <c r="AL8" s="13" t="s">
        <v>12801</v>
      </c>
      <c r="AM8" s="13" t="s">
        <v>12555</v>
      </c>
      <c r="AN8" s="13" t="s">
        <v>12489</v>
      </c>
      <c r="AO8" s="13" t="s">
        <v>1614</v>
      </c>
      <c r="AP8" s="13" t="s">
        <v>12490</v>
      </c>
      <c r="AQ8" s="13" t="s">
        <v>360</v>
      </c>
      <c r="AR8" s="13" t="s">
        <v>9827</v>
      </c>
      <c r="AS8" s="13" t="s">
        <v>12802</v>
      </c>
      <c r="AT8" s="13" t="s">
        <v>12493</v>
      </c>
      <c r="AU8" s="13" t="s">
        <v>12494</v>
      </c>
      <c r="AW8" s="13" t="s">
        <v>12495</v>
      </c>
      <c r="AX8" s="13" t="s">
        <v>6318</v>
      </c>
      <c r="AY8" s="13" t="s">
        <v>12483</v>
      </c>
      <c r="AZ8" s="13" t="s">
        <v>12482</v>
      </c>
      <c r="BA8" s="13" t="s">
        <v>12803</v>
      </c>
      <c r="BB8" s="13" t="s">
        <v>12677</v>
      </c>
      <c r="BE8" s="13" t="s">
        <v>12494</v>
      </c>
      <c r="BF8" s="13"/>
      <c r="BG8" s="11" t="s">
        <v>12500</v>
      </c>
      <c r="BH8" s="11" t="s">
        <v>12804</v>
      </c>
      <c r="BI8" s="13" t="s">
        <v>12563</v>
      </c>
      <c r="BJ8" s="13" t="s">
        <v>12493</v>
      </c>
      <c r="BK8" s="13"/>
      <c r="BL8" s="13"/>
      <c r="BM8" s="11" t="s">
        <v>12805</v>
      </c>
      <c r="BN8" s="11" t="s">
        <v>12806</v>
      </c>
      <c r="BP8" s="13"/>
      <c r="BQ8" s="13"/>
      <c r="BR8" s="13"/>
      <c r="BS8" s="13"/>
      <c r="BT8" s="13" t="s">
        <v>360</v>
      </c>
      <c r="BU8" s="11" t="s">
        <v>12807</v>
      </c>
      <c r="BV8" s="13" t="s">
        <v>12808</v>
      </c>
      <c r="BW8" s="13"/>
      <c r="BX8" s="13" t="s">
        <v>360</v>
      </c>
      <c r="BY8" s="13" t="s">
        <v>12566</v>
      </c>
      <c r="BZ8" s="13" t="s">
        <v>12809</v>
      </c>
      <c r="CA8" s="13"/>
      <c r="CB8" s="13"/>
      <c r="CC8" s="13"/>
      <c r="CD8" s="13"/>
      <c r="CE8" s="13"/>
      <c r="CF8" s="13"/>
      <c r="CG8" s="13"/>
      <c r="CH8" s="11" t="s">
        <v>12810</v>
      </c>
      <c r="CI8" s="13" t="s">
        <v>12811</v>
      </c>
      <c r="CJ8" s="13"/>
      <c r="CK8" s="13"/>
      <c r="CL8" s="13"/>
      <c r="CM8" s="13"/>
      <c r="CN8" s="13"/>
      <c r="CO8" s="13" t="s">
        <v>1188</v>
      </c>
      <c r="CP8" s="13" t="s">
        <v>12601</v>
      </c>
      <c r="CQ8" s="13"/>
      <c r="CR8" s="13" t="s">
        <v>80</v>
      </c>
      <c r="CS8" s="13" t="s">
        <v>12812</v>
      </c>
      <c r="CT8" s="13" t="s">
        <v>12813</v>
      </c>
      <c r="CU8" s="13" t="s">
        <v>12798</v>
      </c>
      <c r="CV8" s="13"/>
      <c r="CW8" s="13"/>
      <c r="CX8" s="13"/>
      <c r="CY8" s="13" t="s">
        <v>94</v>
      </c>
      <c r="CZ8" s="13" t="s">
        <v>12814</v>
      </c>
      <c r="DA8" s="13"/>
      <c r="DB8" s="13"/>
      <c r="DC8" s="13"/>
      <c r="DD8" s="13"/>
      <c r="DE8" s="13"/>
      <c r="DF8" s="13"/>
      <c r="DG8" s="13"/>
      <c r="DH8" s="13"/>
      <c r="DI8" s="13"/>
      <c r="DJ8" s="13" t="s">
        <v>12602</v>
      </c>
      <c r="DK8" s="13"/>
      <c r="DL8" s="13"/>
      <c r="DM8" s="13"/>
      <c r="DN8" s="13"/>
      <c r="DO8" s="13"/>
      <c r="DP8" s="13"/>
      <c r="DQ8" s="13"/>
      <c r="DR8" s="13"/>
      <c r="DS8" s="13"/>
      <c r="DT8" s="13"/>
      <c r="DU8" s="13"/>
      <c r="DV8" s="13"/>
      <c r="DW8" s="13" t="s">
        <v>75</v>
      </c>
      <c r="DX8" s="13"/>
      <c r="DY8" s="13"/>
      <c r="DZ8" s="13"/>
      <c r="EA8" s="13"/>
      <c r="EB8" s="13"/>
      <c r="EC8" s="13"/>
      <c r="ED8" s="13"/>
      <c r="EE8" s="13"/>
      <c r="EF8" s="13"/>
      <c r="EG8" s="13"/>
      <c r="EH8" s="13" t="s">
        <v>112</v>
      </c>
      <c r="EI8" s="11" t="s">
        <v>12570</v>
      </c>
      <c r="EJ8" s="11" t="s">
        <v>12815</v>
      </c>
      <c r="EK8" s="11" t="s">
        <v>12816</v>
      </c>
      <c r="EL8" s="13" t="s">
        <v>681</v>
      </c>
      <c r="EM8" s="11" t="s">
        <v>12817</v>
      </c>
      <c r="EN8" s="13" t="s">
        <v>12818</v>
      </c>
      <c r="EO8" s="13"/>
      <c r="EP8" s="13"/>
      <c r="EQ8" s="13"/>
      <c r="ER8" s="13"/>
      <c r="ES8" s="13"/>
      <c r="ET8" s="13"/>
      <c r="EU8" s="13"/>
      <c r="EV8" s="13" t="s">
        <v>12819</v>
      </c>
      <c r="EW8" s="13" t="s">
        <v>12820</v>
      </c>
      <c r="EX8" s="13"/>
      <c r="EY8" s="13" t="s">
        <v>12821</v>
      </c>
      <c r="EZ8" s="13"/>
      <c r="FA8" s="13"/>
      <c r="FB8" s="13" t="s">
        <v>12822</v>
      </c>
      <c r="FC8" s="13"/>
      <c r="FD8" s="13" t="s">
        <v>12823</v>
      </c>
      <c r="FE8" s="13"/>
      <c r="FF8" s="13"/>
      <c r="FG8" s="13"/>
      <c r="FH8" s="13"/>
      <c r="FI8" s="13"/>
      <c r="FJ8" s="13"/>
      <c r="FK8" s="13"/>
      <c r="FL8" s="13" t="s">
        <v>12824</v>
      </c>
      <c r="FM8" s="13"/>
      <c r="FN8" s="11" t="s">
        <v>12825</v>
      </c>
      <c r="FO8" s="13" t="s">
        <v>623</v>
      </c>
      <c r="FP8" s="13"/>
      <c r="FQ8" s="13" t="n">
        <f aca="false">455106</f>
        <v>455106</v>
      </c>
      <c r="FR8" s="13"/>
      <c r="FS8" s="13"/>
      <c r="FT8" s="13" t="s">
        <v>12826</v>
      </c>
      <c r="FU8" s="13"/>
      <c r="FV8" s="13"/>
      <c r="FW8" s="13"/>
      <c r="FX8" s="13" t="s">
        <v>12827</v>
      </c>
      <c r="FY8" s="13" t="s">
        <v>12828</v>
      </c>
      <c r="FZ8" s="13"/>
      <c r="GA8" s="13" t="s">
        <v>12829</v>
      </c>
      <c r="GB8" s="13"/>
      <c r="GC8" s="13"/>
      <c r="GD8" s="13"/>
      <c r="GE8" s="13" t="s">
        <v>12830</v>
      </c>
      <c r="GF8" s="13"/>
      <c r="GG8" s="13" t="s">
        <v>12831</v>
      </c>
      <c r="GH8" s="13"/>
      <c r="GI8" s="13"/>
      <c r="GJ8" s="11" t="s">
        <v>12832</v>
      </c>
      <c r="GK8" s="13"/>
      <c r="GL8" s="11" t="s">
        <v>12833</v>
      </c>
      <c r="GM8" s="13"/>
      <c r="GN8" s="13"/>
      <c r="GO8" s="13"/>
      <c r="GP8" s="13" t="s">
        <v>12834</v>
      </c>
      <c r="GQ8" s="13"/>
      <c r="GR8" s="13"/>
      <c r="GS8" s="13" t="s">
        <v>12835</v>
      </c>
      <c r="GT8" s="13"/>
      <c r="GU8" s="13" t="s">
        <v>12836</v>
      </c>
      <c r="GV8" s="13" t="s">
        <v>12837</v>
      </c>
      <c r="GW8" s="13" t="s">
        <v>12838</v>
      </c>
      <c r="GX8" s="13"/>
      <c r="GY8" s="13"/>
      <c r="GZ8" s="13"/>
      <c r="HA8" s="13"/>
      <c r="HB8" s="13"/>
      <c r="HC8" s="13"/>
      <c r="HD8" s="13"/>
      <c r="HE8" s="13" t="s">
        <v>12839</v>
      </c>
      <c r="HF8" s="13"/>
      <c r="HG8" s="13"/>
      <c r="HH8" s="13"/>
      <c r="HI8" s="13" t="s">
        <v>12840</v>
      </c>
      <c r="HJ8" s="13"/>
      <c r="HK8" s="13"/>
      <c r="HL8" s="13" t="s">
        <v>12841</v>
      </c>
      <c r="HM8" s="13" t="s">
        <v>12842</v>
      </c>
      <c r="HN8" s="11" t="s">
        <v>12843</v>
      </c>
      <c r="HO8" s="13"/>
      <c r="HP8" s="13" t="s">
        <v>12844</v>
      </c>
      <c r="HQ8" s="13"/>
      <c r="HR8" s="13" t="s">
        <v>12845</v>
      </c>
      <c r="HS8" s="13"/>
      <c r="HT8" s="13"/>
      <c r="HU8" s="13"/>
      <c r="HV8" s="13"/>
      <c r="HW8" s="13"/>
      <c r="HX8" s="13"/>
      <c r="HY8" s="13"/>
      <c r="HZ8" s="13"/>
      <c r="IA8" s="13"/>
      <c r="IB8" s="13"/>
      <c r="IC8" s="13" t="s">
        <v>12846</v>
      </c>
      <c r="ID8" s="13"/>
      <c r="IE8" s="13"/>
      <c r="IF8" s="13" t="s">
        <v>4160</v>
      </c>
      <c r="IG8" s="13" t="s">
        <v>12847</v>
      </c>
      <c r="IH8" s="13"/>
      <c r="II8" s="13"/>
      <c r="IJ8" s="13" t="s">
        <v>77</v>
      </c>
      <c r="IK8" s="13"/>
      <c r="IL8" s="13" t="s">
        <v>12848</v>
      </c>
      <c r="IM8" s="13"/>
      <c r="IN8" s="13"/>
      <c r="IO8" s="13"/>
      <c r="IP8" s="13"/>
      <c r="IQ8" s="13"/>
      <c r="IR8" s="13" t="s">
        <v>12849</v>
      </c>
      <c r="IS8" s="13" t="s">
        <v>599</v>
      </c>
      <c r="IT8" s="13"/>
      <c r="IU8" s="13" t="s">
        <v>12850</v>
      </c>
      <c r="IV8" s="13"/>
      <c r="IW8" s="13"/>
      <c r="IY8" s="13"/>
      <c r="IZ8" s="13"/>
      <c r="JA8" s="13"/>
      <c r="JB8" s="13"/>
      <c r="JC8" s="13" t="s">
        <v>462</v>
      </c>
      <c r="JD8" s="13" t="s">
        <v>1070</v>
      </c>
      <c r="JE8" s="13"/>
      <c r="JF8" s="13" t="s">
        <v>9812</v>
      </c>
      <c r="JG8" s="13" t="s">
        <v>12851</v>
      </c>
      <c r="JH8" s="13"/>
      <c r="JI8" s="13"/>
      <c r="JJ8" s="13" t="s">
        <v>550</v>
      </c>
      <c r="JK8" s="13"/>
      <c r="JL8" s="13"/>
      <c r="JM8" s="13" t="s">
        <v>79</v>
      </c>
      <c r="JN8" s="13"/>
      <c r="JO8" s="13"/>
      <c r="JP8" s="13"/>
      <c r="JQ8" s="13"/>
      <c r="JR8" s="13"/>
      <c r="JS8" s="13"/>
      <c r="JT8" s="13"/>
      <c r="JU8" s="13"/>
      <c r="JW8" s="13"/>
      <c r="JX8" s="13" t="s">
        <v>12852</v>
      </c>
      <c r="JY8" s="13" t="s">
        <v>956</v>
      </c>
      <c r="JZ8" s="13"/>
      <c r="KA8" s="13" t="s">
        <v>12853</v>
      </c>
      <c r="KB8" s="13"/>
      <c r="KC8" s="13"/>
      <c r="KD8" s="13"/>
      <c r="KE8" s="13"/>
      <c r="KF8" s="13"/>
      <c r="KG8" s="13"/>
      <c r="KH8" s="13"/>
      <c r="KI8" s="13"/>
      <c r="KJ8" s="13" t="s">
        <v>12854</v>
      </c>
      <c r="KK8" s="13"/>
      <c r="KL8" s="13"/>
      <c r="KM8" s="13"/>
      <c r="KN8" s="13"/>
      <c r="KO8" s="13"/>
      <c r="KP8" s="13"/>
      <c r="KQ8" s="13"/>
      <c r="KR8" s="13"/>
      <c r="KS8" s="13"/>
      <c r="KT8" s="13"/>
      <c r="KU8" s="13"/>
      <c r="KV8" s="13"/>
      <c r="KW8" s="13"/>
      <c r="KX8" s="13"/>
      <c r="KY8" s="13"/>
      <c r="KZ8" s="13"/>
      <c r="LA8" s="13"/>
      <c r="LB8" s="13"/>
      <c r="LC8" s="13"/>
      <c r="LD8" s="13" t="s">
        <v>12855</v>
      </c>
      <c r="LE8" s="13"/>
      <c r="LF8" s="13"/>
      <c r="LG8" s="13"/>
    </row>
    <row r="9" customFormat="false" ht="28.35" hidden="false" customHeight="true" outlineLevel="0" collapsed="false">
      <c r="A9" s="13"/>
      <c r="B9" s="13"/>
      <c r="D9" s="37" t="s">
        <v>12856</v>
      </c>
      <c r="E9" s="13" t="s">
        <v>623</v>
      </c>
      <c r="F9" s="13"/>
      <c r="G9" s="13"/>
      <c r="H9" s="13" t="s">
        <v>12857</v>
      </c>
      <c r="I9" s="13" t="s">
        <v>12858</v>
      </c>
      <c r="J9" s="13" t="s">
        <v>12859</v>
      </c>
      <c r="L9" s="11" t="s">
        <v>12860</v>
      </c>
      <c r="M9" s="11" t="s">
        <v>12861</v>
      </c>
      <c r="N9" s="13" t="s">
        <v>12862</v>
      </c>
      <c r="O9" s="13" t="s">
        <v>12863</v>
      </c>
      <c r="P9" s="13"/>
      <c r="Q9" s="13"/>
      <c r="R9" s="13"/>
      <c r="S9" s="13"/>
      <c r="T9" s="13"/>
      <c r="U9" s="13"/>
      <c r="V9" s="13" t="s">
        <v>12864</v>
      </c>
      <c r="W9" s="13"/>
      <c r="X9" s="13"/>
      <c r="Y9" s="13"/>
      <c r="Z9" s="13"/>
      <c r="AA9" s="13" t="s">
        <v>12563</v>
      </c>
      <c r="AB9" s="13" t="s">
        <v>12493</v>
      </c>
      <c r="AC9" s="13" t="s">
        <v>12494</v>
      </c>
      <c r="AD9" s="11" t="s">
        <v>12865</v>
      </c>
      <c r="AE9" s="13" t="s">
        <v>12481</v>
      </c>
      <c r="AF9" s="13" t="s">
        <v>12482</v>
      </c>
      <c r="AG9" s="13" t="s">
        <v>12483</v>
      </c>
      <c r="AH9" s="13" t="s">
        <v>12866</v>
      </c>
      <c r="AI9" s="13" t="s">
        <v>12554</v>
      </c>
      <c r="AJ9" s="13" t="s">
        <v>12867</v>
      </c>
      <c r="AK9" s="13" t="s">
        <v>1512</v>
      </c>
      <c r="AL9" s="13" t="s">
        <v>12487</v>
      </c>
      <c r="AM9" s="13" t="s">
        <v>12555</v>
      </c>
      <c r="AN9" s="13" t="s">
        <v>12489</v>
      </c>
      <c r="AO9" s="13"/>
      <c r="AP9" s="13" t="s">
        <v>12490</v>
      </c>
      <c r="AQ9" s="13" t="s">
        <v>12868</v>
      </c>
      <c r="AR9" s="11" t="s">
        <v>12869</v>
      </c>
      <c r="AS9" s="11" t="s">
        <v>12870</v>
      </c>
      <c r="AT9" s="11" t="s">
        <v>12871</v>
      </c>
      <c r="AU9" s="11" t="s">
        <v>12872</v>
      </c>
      <c r="AW9" s="13" t="s">
        <v>12495</v>
      </c>
      <c r="AX9" s="13" t="s">
        <v>12873</v>
      </c>
      <c r="AY9" s="13" t="s">
        <v>12874</v>
      </c>
      <c r="AZ9" s="13" t="s">
        <v>12482</v>
      </c>
      <c r="BA9" s="13" t="s">
        <v>12875</v>
      </c>
      <c r="BB9" s="13" t="s">
        <v>534</v>
      </c>
      <c r="BE9" s="11" t="s">
        <v>12876</v>
      </c>
      <c r="BF9" s="11" t="s">
        <v>12877</v>
      </c>
      <c r="BG9" s="11" t="s">
        <v>12500</v>
      </c>
      <c r="BH9" s="13" t="s">
        <v>12482</v>
      </c>
      <c r="BI9" s="11" t="s">
        <v>12878</v>
      </c>
      <c r="BJ9" s="11" t="s">
        <v>12879</v>
      </c>
      <c r="BK9" s="13"/>
      <c r="BL9" s="13"/>
      <c r="BM9" s="11" t="s">
        <v>12880</v>
      </c>
      <c r="BN9" s="11" t="s">
        <v>12881</v>
      </c>
      <c r="BP9" s="13"/>
      <c r="BQ9" s="13"/>
      <c r="BR9" s="13"/>
      <c r="BS9" s="13"/>
      <c r="BT9" s="11" t="s">
        <v>12882</v>
      </c>
      <c r="BU9" s="13" t="s">
        <v>360</v>
      </c>
      <c r="BV9" s="13"/>
      <c r="BW9" s="13"/>
      <c r="BX9" s="13" t="s">
        <v>12883</v>
      </c>
      <c r="BY9" s="13" t="s">
        <v>360</v>
      </c>
      <c r="BZ9" s="13" t="s">
        <v>360</v>
      </c>
      <c r="CA9" s="13"/>
      <c r="CB9" s="13"/>
      <c r="CC9" s="13"/>
      <c r="CD9" s="13" t="s">
        <v>472</v>
      </c>
      <c r="CE9" s="13"/>
      <c r="CF9" s="13" t="s">
        <v>80</v>
      </c>
      <c r="CG9" s="13"/>
      <c r="CH9" s="11" t="s">
        <v>12884</v>
      </c>
      <c r="CI9" s="13" t="s">
        <v>12506</v>
      </c>
      <c r="CJ9" s="13"/>
      <c r="CK9" s="13"/>
      <c r="CL9" s="13"/>
      <c r="CM9" s="13"/>
      <c r="CN9" s="13"/>
      <c r="CO9" s="13"/>
      <c r="CP9" s="13" t="s">
        <v>12885</v>
      </c>
      <c r="CQ9" s="13"/>
      <c r="CR9" s="13" t="s">
        <v>4459</v>
      </c>
      <c r="CS9" s="13"/>
      <c r="CT9" s="13"/>
      <c r="CU9" s="13"/>
      <c r="CV9" s="13"/>
      <c r="CW9" s="13"/>
      <c r="CX9" s="13"/>
      <c r="CY9" s="13"/>
      <c r="CZ9" s="13"/>
      <c r="DA9" s="13"/>
      <c r="DB9" s="13"/>
      <c r="DC9" s="13" t="s">
        <v>989</v>
      </c>
      <c r="DD9" s="13"/>
      <c r="DE9" s="13"/>
      <c r="DF9" s="13"/>
      <c r="DG9" s="13"/>
      <c r="DH9" s="13"/>
      <c r="DI9" s="13"/>
      <c r="DJ9" s="13" t="s">
        <v>12602</v>
      </c>
      <c r="DK9" s="13"/>
      <c r="DL9" s="13"/>
      <c r="DM9" s="13"/>
      <c r="DN9" s="13"/>
      <c r="DO9" s="13"/>
      <c r="DP9" s="13"/>
      <c r="DQ9" s="13"/>
      <c r="DR9" s="13"/>
      <c r="DS9" s="13"/>
      <c r="DT9" s="13"/>
      <c r="DU9" s="13"/>
      <c r="DV9" s="13"/>
      <c r="DW9" s="13" t="s">
        <v>75</v>
      </c>
      <c r="DX9" s="13"/>
      <c r="DY9" s="13"/>
      <c r="DZ9" s="13"/>
      <c r="EA9" s="13"/>
      <c r="EB9" s="13"/>
      <c r="EC9" s="13"/>
      <c r="ED9" s="13"/>
      <c r="EE9" s="13"/>
      <c r="EF9" s="13"/>
      <c r="EG9" s="13"/>
      <c r="EH9" s="11" t="s">
        <v>12886</v>
      </c>
      <c r="EI9" s="11" t="s">
        <v>12887</v>
      </c>
      <c r="EJ9" s="13" t="s">
        <v>1668</v>
      </c>
      <c r="EK9" s="13"/>
      <c r="EL9" s="13"/>
      <c r="EM9" s="13" t="s">
        <v>2291</v>
      </c>
      <c r="EN9" s="13" t="s">
        <v>12888</v>
      </c>
      <c r="EO9" s="13"/>
      <c r="EP9" s="13"/>
      <c r="EQ9" s="13"/>
      <c r="ER9" s="13"/>
      <c r="ES9" s="13"/>
      <c r="ET9" s="13"/>
      <c r="EU9" s="13"/>
      <c r="EV9" s="13" t="s">
        <v>860</v>
      </c>
      <c r="EW9" s="13"/>
      <c r="EX9" s="13"/>
      <c r="EY9" s="13"/>
      <c r="EZ9" s="13" t="s">
        <v>12889</v>
      </c>
      <c r="FA9" s="13"/>
      <c r="FB9" s="13"/>
      <c r="FC9" s="13"/>
      <c r="FD9" s="13"/>
      <c r="FE9" s="13"/>
      <c r="FF9" s="13"/>
      <c r="FG9" s="13"/>
      <c r="FH9" s="13"/>
      <c r="FI9" s="13"/>
      <c r="FJ9" s="13"/>
      <c r="FK9" s="13"/>
      <c r="FL9" s="13" t="s">
        <v>12890</v>
      </c>
      <c r="FM9" s="13"/>
      <c r="FN9" s="13" t="s">
        <v>950</v>
      </c>
      <c r="FO9" s="13"/>
      <c r="FP9" s="13" t="s">
        <v>12891</v>
      </c>
      <c r="FQ9" s="13"/>
      <c r="FR9" s="13"/>
      <c r="FS9" s="13"/>
      <c r="FT9" s="13"/>
      <c r="FU9" s="13"/>
      <c r="FV9" s="13"/>
      <c r="FW9" s="13"/>
      <c r="FX9" s="13"/>
      <c r="FY9" s="13"/>
      <c r="FZ9" s="13"/>
      <c r="GA9" s="13"/>
      <c r="GB9" s="13"/>
      <c r="GC9" s="13"/>
      <c r="GD9" s="13"/>
      <c r="GE9" s="13"/>
      <c r="GF9" s="13"/>
      <c r="GG9" s="13"/>
      <c r="GH9" s="13"/>
      <c r="GI9" s="13"/>
      <c r="GJ9" s="13" t="s">
        <v>4039</v>
      </c>
      <c r="GK9" s="13" t="s">
        <v>4433</v>
      </c>
      <c r="GL9" s="13"/>
      <c r="GM9" s="13"/>
      <c r="GN9" s="13"/>
      <c r="GO9" s="13"/>
      <c r="GP9" s="13"/>
      <c r="GQ9" s="13"/>
      <c r="GR9" s="13" t="s">
        <v>8210</v>
      </c>
      <c r="GS9" s="13"/>
      <c r="GT9" s="13"/>
      <c r="GU9" s="13"/>
      <c r="GV9" s="13" t="s">
        <v>12892</v>
      </c>
      <c r="GW9" s="13"/>
      <c r="GX9" s="13"/>
      <c r="GY9" s="13"/>
      <c r="GZ9" s="13"/>
      <c r="HA9" s="13"/>
      <c r="HB9" s="13"/>
      <c r="HC9" s="13"/>
      <c r="HD9" s="13"/>
      <c r="HE9" s="13"/>
      <c r="HF9" s="13"/>
      <c r="HG9" s="13"/>
      <c r="HH9" s="13"/>
      <c r="HI9" s="13"/>
      <c r="HJ9" s="13"/>
      <c r="HK9" s="13"/>
      <c r="HL9" s="13"/>
      <c r="HM9" s="13"/>
      <c r="HN9" s="11" t="s">
        <v>12893</v>
      </c>
      <c r="HO9" s="13"/>
      <c r="HP9" s="13"/>
      <c r="HQ9" s="13"/>
      <c r="HR9" s="13"/>
      <c r="HS9" s="13"/>
      <c r="HT9" s="13"/>
      <c r="HU9" s="13" t="s">
        <v>12894</v>
      </c>
      <c r="HV9" s="13"/>
      <c r="HW9" s="13" t="s">
        <v>1264</v>
      </c>
      <c r="HX9" s="13"/>
      <c r="HY9" s="13" t="s">
        <v>839</v>
      </c>
      <c r="HZ9" s="13" t="s">
        <v>4510</v>
      </c>
      <c r="IA9" s="11" t="s">
        <v>12895</v>
      </c>
      <c r="IB9" s="11" t="s">
        <v>12896</v>
      </c>
      <c r="IC9" s="13" t="s">
        <v>12523</v>
      </c>
      <c r="ID9" s="13"/>
      <c r="IE9" s="13"/>
      <c r="IF9" s="13"/>
      <c r="IG9" s="13" t="s">
        <v>7152</v>
      </c>
      <c r="IH9" s="13"/>
      <c r="II9" s="13"/>
      <c r="IJ9" s="13" t="s">
        <v>77</v>
      </c>
      <c r="IK9" s="13"/>
      <c r="IL9" s="13"/>
      <c r="IM9" s="13" t="s">
        <v>1257</v>
      </c>
      <c r="IN9" s="13" t="s">
        <v>12897</v>
      </c>
      <c r="IO9" s="13"/>
      <c r="IP9" s="13" t="s">
        <v>62</v>
      </c>
      <c r="IQ9" s="13"/>
      <c r="IR9" s="13"/>
      <c r="IS9" s="13"/>
      <c r="IT9" s="13" t="s">
        <v>12898</v>
      </c>
      <c r="IU9" s="13"/>
      <c r="IV9" s="13"/>
      <c r="IW9" s="13" t="s">
        <v>12899</v>
      </c>
      <c r="IY9" s="13"/>
      <c r="IZ9" s="13"/>
      <c r="JA9" s="13" t="s">
        <v>5305</v>
      </c>
      <c r="JB9" s="13" t="s">
        <v>12900</v>
      </c>
      <c r="JC9" s="13" t="s">
        <v>503</v>
      </c>
      <c r="JD9" s="13" t="s">
        <v>1070</v>
      </c>
      <c r="JE9" s="13"/>
      <c r="JF9" s="11" t="s">
        <v>12901</v>
      </c>
      <c r="JG9" s="13" t="s">
        <v>12902</v>
      </c>
      <c r="JH9" s="13"/>
      <c r="JI9" s="13"/>
      <c r="JJ9" s="13" t="s">
        <v>616</v>
      </c>
      <c r="JK9" s="13"/>
      <c r="JL9" s="13"/>
      <c r="JM9" s="13"/>
      <c r="JN9" s="13"/>
      <c r="JO9" s="13"/>
      <c r="JP9" s="13"/>
      <c r="JQ9" s="13"/>
      <c r="JR9" s="13"/>
      <c r="JS9" s="13"/>
      <c r="JT9" s="13"/>
      <c r="JU9" s="13"/>
      <c r="JW9" s="13"/>
      <c r="JX9" s="13" t="s">
        <v>12903</v>
      </c>
      <c r="JY9" s="11" t="s">
        <v>12904</v>
      </c>
      <c r="JZ9" s="13" t="s">
        <v>12905</v>
      </c>
      <c r="KA9" s="13"/>
      <c r="KB9" s="13"/>
      <c r="KC9" s="13"/>
      <c r="KD9" s="13"/>
      <c r="KE9" s="13"/>
      <c r="KF9" s="13"/>
      <c r="KG9" s="13" t="s">
        <v>764</v>
      </c>
      <c r="KH9" s="13" t="s">
        <v>12906</v>
      </c>
      <c r="KI9" s="13"/>
      <c r="KJ9" s="13"/>
      <c r="KK9" s="13"/>
      <c r="KL9" s="13"/>
      <c r="KM9" s="13" t="s">
        <v>66</v>
      </c>
      <c r="KN9" s="13"/>
      <c r="KO9" s="13"/>
      <c r="KP9" s="13"/>
      <c r="KQ9" s="13"/>
      <c r="KR9" s="13"/>
      <c r="KS9" s="13"/>
      <c r="KT9" s="13"/>
      <c r="KU9" s="13"/>
      <c r="KV9" s="13"/>
      <c r="KW9" s="13"/>
      <c r="KX9" s="13"/>
      <c r="KY9" s="13"/>
      <c r="KZ9" s="13"/>
      <c r="LA9" s="13"/>
      <c r="LB9" s="13"/>
      <c r="LC9" s="13"/>
      <c r="LD9" s="13"/>
      <c r="LE9" s="13"/>
      <c r="LF9" s="13"/>
      <c r="LG9" s="13"/>
    </row>
    <row r="10" customFormat="false" ht="28.35" hidden="false" customHeight="true" outlineLevel="0" collapsed="false">
      <c r="A10" s="13"/>
      <c r="B10" s="13"/>
      <c r="D10" s="37" t="s">
        <v>12907</v>
      </c>
      <c r="E10" s="13" t="s">
        <v>12908</v>
      </c>
      <c r="F10" s="13"/>
      <c r="G10" s="13"/>
      <c r="H10" s="13" t="s">
        <v>12909</v>
      </c>
      <c r="I10" s="13" t="s">
        <v>12910</v>
      </c>
      <c r="J10" s="13" t="s">
        <v>12911</v>
      </c>
      <c r="L10" s="11" t="s">
        <v>12912</v>
      </c>
      <c r="M10" s="11" t="s">
        <v>12913</v>
      </c>
      <c r="N10" s="13" t="s">
        <v>12914</v>
      </c>
      <c r="O10" s="13" t="s">
        <v>12915</v>
      </c>
      <c r="P10" s="13" t="s">
        <v>472</v>
      </c>
      <c r="Q10" s="13"/>
      <c r="R10" s="13" t="s">
        <v>12916</v>
      </c>
      <c r="S10" s="13" t="s">
        <v>12917</v>
      </c>
      <c r="T10" s="13" t="s">
        <v>12918</v>
      </c>
      <c r="U10" s="13" t="s">
        <v>801</v>
      </c>
      <c r="V10" s="11" t="s">
        <v>12919</v>
      </c>
      <c r="W10" s="13" t="s">
        <v>1995</v>
      </c>
      <c r="X10" s="13" t="s">
        <v>12920</v>
      </c>
      <c r="Y10" s="13" t="s">
        <v>12921</v>
      </c>
      <c r="Z10" s="13" t="s">
        <v>8320</v>
      </c>
      <c r="AA10" s="11" t="s">
        <v>12922</v>
      </c>
      <c r="AB10" s="11" t="s">
        <v>12923</v>
      </c>
      <c r="AC10" s="11" t="s">
        <v>12924</v>
      </c>
      <c r="AD10" s="13" t="s">
        <v>5459</v>
      </c>
      <c r="AE10" s="13" t="s">
        <v>12495</v>
      </c>
      <c r="AF10" s="13" t="s">
        <v>12482</v>
      </c>
      <c r="AG10" s="13" t="s">
        <v>12483</v>
      </c>
      <c r="AH10" s="11" t="s">
        <v>12925</v>
      </c>
      <c r="AI10" s="11" t="s">
        <v>12926</v>
      </c>
      <c r="AJ10" s="13" t="s">
        <v>12927</v>
      </c>
      <c r="AK10" s="13" t="s">
        <v>1512</v>
      </c>
      <c r="AL10" s="13" t="s">
        <v>12487</v>
      </c>
      <c r="AM10" s="13" t="s">
        <v>12928</v>
      </c>
      <c r="AN10" s="13" t="s">
        <v>12489</v>
      </c>
      <c r="AO10" s="13"/>
      <c r="AP10" s="13" t="s">
        <v>12490</v>
      </c>
      <c r="AQ10" s="13" t="s">
        <v>12929</v>
      </c>
      <c r="AR10" s="13" t="s">
        <v>12930</v>
      </c>
      <c r="AS10" s="11" t="s">
        <v>12931</v>
      </c>
      <c r="AT10" s="11" t="s">
        <v>12932</v>
      </c>
      <c r="AU10" s="11" t="s">
        <v>12933</v>
      </c>
      <c r="AW10" s="13" t="s">
        <v>12481</v>
      </c>
      <c r="AX10" s="11" t="s">
        <v>12934</v>
      </c>
      <c r="AY10" s="13" t="s">
        <v>12483</v>
      </c>
      <c r="AZ10" s="13" t="s">
        <v>12482</v>
      </c>
      <c r="BA10" s="13" t="s">
        <v>12935</v>
      </c>
      <c r="BB10" s="13" t="s">
        <v>9827</v>
      </c>
      <c r="BE10" s="13" t="s">
        <v>12494</v>
      </c>
      <c r="BF10" s="11" t="s">
        <v>12936</v>
      </c>
      <c r="BG10" s="11" t="s">
        <v>12937</v>
      </c>
      <c r="BH10" s="13" t="s">
        <v>12482</v>
      </c>
      <c r="BI10" s="13" t="s">
        <v>12563</v>
      </c>
      <c r="BJ10" s="13" t="s">
        <v>12493</v>
      </c>
      <c r="BK10" s="13"/>
      <c r="BL10" s="13"/>
      <c r="BM10" s="11" t="s">
        <v>12938</v>
      </c>
      <c r="BN10" s="13" t="s">
        <v>12939</v>
      </c>
      <c r="BP10" s="13"/>
      <c r="BQ10" s="13"/>
      <c r="BR10" s="13"/>
      <c r="BS10" s="13"/>
      <c r="BT10" s="11" t="s">
        <v>12940</v>
      </c>
      <c r="BU10" s="13" t="s">
        <v>360</v>
      </c>
      <c r="BV10" s="13"/>
      <c r="BW10" s="13"/>
      <c r="BX10" s="13" t="s">
        <v>12491</v>
      </c>
      <c r="BY10" s="13" t="s">
        <v>12567</v>
      </c>
      <c r="BZ10" s="11" t="s">
        <v>12941</v>
      </c>
      <c r="CA10" s="13"/>
      <c r="CB10" s="13"/>
      <c r="CC10" s="13"/>
      <c r="CD10" s="13"/>
      <c r="CE10" s="13"/>
      <c r="CF10" s="13" t="s">
        <v>828</v>
      </c>
      <c r="CG10" s="13"/>
      <c r="CH10" s="13" t="s">
        <v>3045</v>
      </c>
      <c r="CI10" s="13" t="s">
        <v>12942</v>
      </c>
      <c r="CJ10" s="13"/>
      <c r="CK10" s="13"/>
      <c r="CL10" s="13"/>
      <c r="CM10" s="13"/>
      <c r="CN10" s="13"/>
      <c r="CO10" s="13"/>
      <c r="CP10" s="13" t="s">
        <v>12686</v>
      </c>
      <c r="CQ10" s="13"/>
      <c r="CR10" s="13" t="s">
        <v>1503</v>
      </c>
      <c r="CS10" s="13" t="s">
        <v>12943</v>
      </c>
      <c r="CT10" s="13" t="s">
        <v>12944</v>
      </c>
      <c r="CU10" s="13" t="s">
        <v>12945</v>
      </c>
      <c r="CV10" s="13" t="s">
        <v>12946</v>
      </c>
      <c r="CW10" s="13" t="s">
        <v>12947</v>
      </c>
      <c r="CX10" s="11" t="s">
        <v>12948</v>
      </c>
      <c r="CY10" s="13" t="s">
        <v>12949</v>
      </c>
      <c r="CZ10" s="13" t="s">
        <v>12950</v>
      </c>
      <c r="DA10" s="13"/>
      <c r="DB10" s="13"/>
      <c r="DC10" s="13"/>
      <c r="DD10" s="13"/>
      <c r="DE10" s="13"/>
      <c r="DF10" s="13"/>
      <c r="DG10" s="13"/>
      <c r="DH10" s="13"/>
      <c r="DI10" s="13"/>
      <c r="DJ10" s="11" t="s">
        <v>12951</v>
      </c>
      <c r="DK10" s="13"/>
      <c r="DL10" s="13"/>
      <c r="DM10" s="13"/>
      <c r="DN10" s="13"/>
      <c r="DO10" s="13"/>
      <c r="DP10" s="13"/>
      <c r="DQ10" s="13"/>
      <c r="DR10" s="13"/>
      <c r="DS10" s="13"/>
      <c r="DT10" s="13"/>
      <c r="DU10" s="13"/>
      <c r="DV10" s="13"/>
      <c r="DW10" s="13" t="s">
        <v>75</v>
      </c>
      <c r="DX10" s="13" t="s">
        <v>472</v>
      </c>
      <c r="DY10" s="13"/>
      <c r="DZ10" s="13" t="s">
        <v>12952</v>
      </c>
      <c r="EA10" s="13" t="s">
        <v>12953</v>
      </c>
      <c r="EB10" s="13" t="s">
        <v>5153</v>
      </c>
      <c r="EC10" s="13"/>
      <c r="ED10" s="13"/>
      <c r="EE10" s="13"/>
      <c r="EF10" s="13"/>
      <c r="EG10" s="13"/>
      <c r="EH10" s="13" t="s">
        <v>112</v>
      </c>
      <c r="EI10" s="11" t="s">
        <v>12954</v>
      </c>
      <c r="EJ10" s="13" t="s">
        <v>12955</v>
      </c>
      <c r="EK10" s="13" t="s">
        <v>12956</v>
      </c>
      <c r="EL10" s="13"/>
      <c r="EM10" s="13"/>
      <c r="EN10" s="11" t="s">
        <v>12957</v>
      </c>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t="s">
        <v>12958</v>
      </c>
      <c r="FM10" s="13"/>
      <c r="FN10" s="13" t="s">
        <v>950</v>
      </c>
      <c r="FO10" s="13" t="s">
        <v>623</v>
      </c>
      <c r="FP10" s="13" t="s">
        <v>12959</v>
      </c>
      <c r="FQ10" s="13" t="s">
        <v>2544</v>
      </c>
      <c r="FR10" s="13"/>
      <c r="FS10" s="13"/>
      <c r="FT10" s="13"/>
      <c r="FU10" s="13" t="s">
        <v>12960</v>
      </c>
      <c r="FV10" s="13"/>
      <c r="FW10" s="13"/>
      <c r="FX10" s="13"/>
      <c r="FY10" s="13" t="s">
        <v>12961</v>
      </c>
      <c r="FZ10" s="13"/>
      <c r="GA10" s="13"/>
      <c r="GB10" s="13"/>
      <c r="GC10" s="13" t="s">
        <v>12962</v>
      </c>
      <c r="GD10" s="13"/>
      <c r="GE10" s="13"/>
      <c r="GF10" s="13" t="s">
        <v>12963</v>
      </c>
      <c r="GG10" s="13" t="s">
        <v>12964</v>
      </c>
      <c r="GH10" s="13"/>
      <c r="GI10" s="13"/>
      <c r="GJ10" s="13" t="s">
        <v>79</v>
      </c>
      <c r="GK10" s="13"/>
      <c r="GL10" s="13"/>
      <c r="GM10" s="13"/>
      <c r="GN10" s="12" t="s">
        <v>12965</v>
      </c>
      <c r="GO10" s="13"/>
      <c r="GP10" s="13"/>
      <c r="GQ10" s="13"/>
      <c r="GR10" s="13" t="s">
        <v>12966</v>
      </c>
      <c r="GS10" s="13"/>
      <c r="GT10" s="13"/>
      <c r="GU10" s="13"/>
      <c r="GV10" s="13"/>
      <c r="GW10" s="13" t="s">
        <v>12406</v>
      </c>
      <c r="GX10" s="13"/>
      <c r="GY10" s="13"/>
      <c r="GZ10" s="13"/>
      <c r="HA10" s="13" t="s">
        <v>12967</v>
      </c>
      <c r="HB10" s="13"/>
      <c r="HC10" s="13"/>
      <c r="HD10" s="13"/>
      <c r="HE10" s="13"/>
      <c r="HF10" s="13"/>
      <c r="HG10" s="13"/>
      <c r="HH10" s="13"/>
      <c r="HI10" s="13"/>
      <c r="HJ10" s="13"/>
      <c r="HK10" s="13"/>
      <c r="HL10" s="13"/>
      <c r="HM10" s="13" t="s">
        <v>2130</v>
      </c>
      <c r="HN10" s="11" t="s">
        <v>12968</v>
      </c>
      <c r="HO10" s="13"/>
      <c r="HP10" s="13" t="s">
        <v>12969</v>
      </c>
      <c r="HQ10" s="13"/>
      <c r="HR10" s="13" t="s">
        <v>12970</v>
      </c>
      <c r="HS10" s="13"/>
      <c r="HT10" s="13"/>
      <c r="HU10" s="13" t="s">
        <v>2830</v>
      </c>
      <c r="HV10" s="13"/>
      <c r="HW10" s="13"/>
      <c r="HX10" s="13"/>
      <c r="HY10" s="13" t="s">
        <v>919</v>
      </c>
      <c r="HZ10" s="13"/>
      <c r="IA10" s="13"/>
      <c r="IB10" s="13"/>
      <c r="IC10" s="13" t="s">
        <v>4121</v>
      </c>
      <c r="ID10" s="13"/>
      <c r="IE10" s="13"/>
      <c r="IF10" s="13"/>
      <c r="IG10" s="13"/>
      <c r="IH10" s="13"/>
      <c r="II10" s="13"/>
      <c r="IJ10" s="11" t="s">
        <v>4771</v>
      </c>
      <c r="IK10" s="13"/>
      <c r="IL10" s="13"/>
      <c r="IM10" s="13"/>
      <c r="IN10" s="13"/>
      <c r="IO10" s="13" t="s">
        <v>600</v>
      </c>
      <c r="IP10" s="13"/>
      <c r="IQ10" s="13"/>
      <c r="IR10" s="13"/>
      <c r="IS10" s="13"/>
      <c r="IT10" s="13"/>
      <c r="IU10" s="13"/>
      <c r="IV10" s="13" t="s">
        <v>1797</v>
      </c>
      <c r="IW10" s="13" t="s">
        <v>4147</v>
      </c>
      <c r="IY10" s="13" t="s">
        <v>12971</v>
      </c>
      <c r="IZ10" s="13"/>
      <c r="JA10" s="13" t="s">
        <v>12972</v>
      </c>
      <c r="JB10" s="13"/>
      <c r="JC10" s="13" t="s">
        <v>12973</v>
      </c>
      <c r="JD10" s="11" t="s">
        <v>12974</v>
      </c>
      <c r="JE10" s="13"/>
      <c r="JF10" s="11" t="s">
        <v>12975</v>
      </c>
      <c r="JG10" s="13" t="s">
        <v>4101</v>
      </c>
      <c r="JH10" s="13" t="s">
        <v>12976</v>
      </c>
      <c r="JI10" s="13"/>
      <c r="JJ10" s="13" t="s">
        <v>11699</v>
      </c>
      <c r="JK10" s="13" t="s">
        <v>4104</v>
      </c>
      <c r="JL10" s="13"/>
      <c r="JM10" s="13"/>
      <c r="JN10" s="13"/>
      <c r="JO10" s="13"/>
      <c r="JP10" s="13"/>
      <c r="JQ10" s="13"/>
      <c r="JR10" s="13"/>
      <c r="JS10" s="13" t="s">
        <v>4166</v>
      </c>
      <c r="JT10" s="13"/>
      <c r="JU10" s="13" t="s">
        <v>12977</v>
      </c>
      <c r="JW10" s="13"/>
      <c r="JX10" s="13"/>
      <c r="JY10" s="13" t="s">
        <v>12978</v>
      </c>
      <c r="JZ10" s="13" t="s">
        <v>12979</v>
      </c>
      <c r="KA10" s="13" t="s">
        <v>12980</v>
      </c>
      <c r="KB10" s="13"/>
      <c r="KC10" s="13"/>
      <c r="KD10" s="13"/>
      <c r="KE10" s="13" t="s">
        <v>472</v>
      </c>
      <c r="KF10" s="13" t="s">
        <v>12981</v>
      </c>
      <c r="KG10" s="13" t="s">
        <v>12982</v>
      </c>
      <c r="KH10" s="13" t="s">
        <v>12720</v>
      </c>
      <c r="KI10" s="13"/>
      <c r="KJ10" s="13"/>
      <c r="KK10" s="13"/>
      <c r="KL10" s="13"/>
      <c r="KM10" s="13" t="s">
        <v>12983</v>
      </c>
      <c r="KN10" s="13"/>
      <c r="KO10" s="13"/>
      <c r="KP10" s="13"/>
      <c r="KQ10" s="13"/>
      <c r="KR10" s="13"/>
      <c r="KS10" s="13"/>
      <c r="KT10" s="13"/>
      <c r="KU10" s="13"/>
      <c r="KV10" s="13"/>
      <c r="KW10" s="13"/>
      <c r="KX10" s="13"/>
      <c r="KY10" s="13"/>
      <c r="KZ10" s="13"/>
      <c r="LA10" s="13" t="s">
        <v>640</v>
      </c>
      <c r="LB10" s="13"/>
      <c r="LC10" s="13"/>
      <c r="LD10" s="13"/>
      <c r="LE10" s="13"/>
      <c r="LF10" s="13"/>
      <c r="LG10" s="13"/>
    </row>
    <row r="11" customFormat="false" ht="28.35" hidden="false" customHeight="true" outlineLevel="0" collapsed="false">
      <c r="A11" s="13" t="s">
        <v>472</v>
      </c>
      <c r="B11" s="13"/>
      <c r="D11" s="37" t="s">
        <v>12984</v>
      </c>
      <c r="E11" s="13"/>
      <c r="F11" s="13"/>
      <c r="G11" s="13"/>
      <c r="H11" s="13" t="s">
        <v>12985</v>
      </c>
      <c r="I11" s="13" t="s">
        <v>12986</v>
      </c>
      <c r="J11" s="11" t="s">
        <v>12987</v>
      </c>
      <c r="L11" s="13" t="s">
        <v>12988</v>
      </c>
      <c r="M11" s="11" t="s">
        <v>12989</v>
      </c>
      <c r="N11" s="13" t="s">
        <v>12990</v>
      </c>
      <c r="O11" s="11" t="s">
        <v>12991</v>
      </c>
      <c r="P11" s="13"/>
      <c r="Q11" s="13"/>
      <c r="R11" s="13"/>
      <c r="S11" s="13"/>
      <c r="T11" s="13"/>
      <c r="U11" s="13"/>
      <c r="V11" s="13" t="s">
        <v>12992</v>
      </c>
      <c r="W11" s="13"/>
      <c r="X11" s="13"/>
      <c r="Y11" s="13"/>
      <c r="Z11" s="13" t="s">
        <v>12993</v>
      </c>
      <c r="AA11" s="11" t="s">
        <v>12994</v>
      </c>
      <c r="AB11" s="11" t="s">
        <v>12995</v>
      </c>
      <c r="AC11" s="11" t="s">
        <v>12996</v>
      </c>
      <c r="AD11" s="11" t="s">
        <v>12997</v>
      </c>
      <c r="AE11" s="13" t="s">
        <v>12481</v>
      </c>
      <c r="AF11" s="13" t="s">
        <v>12482</v>
      </c>
      <c r="AG11" s="13" t="s">
        <v>12483</v>
      </c>
      <c r="AH11" s="13" t="s">
        <v>3009</v>
      </c>
      <c r="AI11" s="13" t="s">
        <v>12998</v>
      </c>
      <c r="AJ11" s="13" t="s">
        <v>12999</v>
      </c>
      <c r="AK11" s="13" t="s">
        <v>1512</v>
      </c>
      <c r="AL11" s="13" t="s">
        <v>13000</v>
      </c>
      <c r="AM11" s="13"/>
      <c r="AN11" s="13" t="s">
        <v>12489</v>
      </c>
      <c r="AO11" s="13"/>
      <c r="AP11" s="13" t="s">
        <v>12490</v>
      </c>
      <c r="AQ11" s="11" t="s">
        <v>13001</v>
      </c>
      <c r="AR11" s="11" t="s">
        <v>13002</v>
      </c>
      <c r="AS11" s="11" t="s">
        <v>13003</v>
      </c>
      <c r="AT11" s="11" t="s">
        <v>13004</v>
      </c>
      <c r="AU11" s="11" t="s">
        <v>13005</v>
      </c>
      <c r="AW11" s="13" t="s">
        <v>12558</v>
      </c>
      <c r="AX11" s="13"/>
      <c r="AY11" s="13" t="s">
        <v>12483</v>
      </c>
      <c r="AZ11" s="11" t="s">
        <v>13006</v>
      </c>
      <c r="BA11" s="11" t="s">
        <v>13007</v>
      </c>
      <c r="BB11" s="13" t="s">
        <v>13008</v>
      </c>
      <c r="BE11" s="11" t="s">
        <v>13009</v>
      </c>
      <c r="BF11" s="13" t="s">
        <v>12493</v>
      </c>
      <c r="BG11" s="11" t="s">
        <v>12500</v>
      </c>
      <c r="BH11" s="11" t="s">
        <v>12804</v>
      </c>
      <c r="BI11" s="11" t="s">
        <v>13010</v>
      </c>
      <c r="BJ11" s="11" t="s">
        <v>13011</v>
      </c>
      <c r="BK11" s="13"/>
      <c r="BL11" s="13"/>
      <c r="BM11" s="11" t="s">
        <v>13012</v>
      </c>
      <c r="BN11" s="11" t="s">
        <v>13013</v>
      </c>
      <c r="BP11" s="13"/>
      <c r="BQ11" s="13"/>
      <c r="BR11" s="13"/>
      <c r="BS11" s="13"/>
      <c r="BT11" s="13" t="s">
        <v>360</v>
      </c>
      <c r="BU11" s="13" t="e">
        <f aca="false">i
2022</f>
        <v>#VALUE!</v>
      </c>
      <c r="BV11" s="13"/>
      <c r="BW11" s="13"/>
      <c r="BX11" s="13" t="s">
        <v>360</v>
      </c>
      <c r="BY11" s="13" t="s">
        <v>360</v>
      </c>
      <c r="BZ11" s="11" t="s">
        <v>13014</v>
      </c>
      <c r="CA11" s="13" t="s">
        <v>472</v>
      </c>
      <c r="CB11" s="13"/>
      <c r="CC11" s="13"/>
      <c r="CD11" s="13"/>
      <c r="CE11" s="13"/>
      <c r="CF11" s="13"/>
      <c r="CG11" s="13"/>
      <c r="CH11" s="11" t="s">
        <v>13015</v>
      </c>
      <c r="CI11" s="11" t="s">
        <v>13016</v>
      </c>
      <c r="CJ11" s="11" t="s">
        <v>13017</v>
      </c>
      <c r="CK11" s="13" t="s">
        <v>13018</v>
      </c>
      <c r="CL11" s="13" t="s">
        <v>1891</v>
      </c>
      <c r="CM11" s="13"/>
      <c r="CN11" s="13" t="s">
        <v>1019</v>
      </c>
      <c r="CO11" s="13"/>
      <c r="CP11" s="11" t="s">
        <v>13019</v>
      </c>
      <c r="CQ11" s="13"/>
      <c r="CR11" s="13" t="s">
        <v>13020</v>
      </c>
      <c r="CS11" s="11" t="s">
        <v>13021</v>
      </c>
      <c r="CT11" s="13" t="s">
        <v>13022</v>
      </c>
      <c r="CU11" s="13"/>
      <c r="CV11" s="13"/>
      <c r="CW11" s="13"/>
      <c r="CX11" s="13"/>
      <c r="CY11" s="13" t="s">
        <v>516</v>
      </c>
      <c r="CZ11" s="13" t="s">
        <v>390</v>
      </c>
      <c r="DA11" s="11" t="s">
        <v>13023</v>
      </c>
      <c r="DB11" s="13"/>
      <c r="DC11" s="13"/>
      <c r="DD11" s="13"/>
      <c r="DE11" s="13"/>
      <c r="DF11" s="13"/>
      <c r="DG11" s="13"/>
      <c r="DH11" s="13" t="s">
        <v>12749</v>
      </c>
      <c r="DI11" s="13"/>
      <c r="DJ11" s="13" t="s">
        <v>12602</v>
      </c>
      <c r="DK11" s="13" t="s">
        <v>13024</v>
      </c>
      <c r="DL11" s="13" t="s">
        <v>13025</v>
      </c>
      <c r="DM11" s="13" t="s">
        <v>13026</v>
      </c>
      <c r="DN11" s="13"/>
      <c r="DO11" s="13"/>
      <c r="DP11" s="13"/>
      <c r="DQ11" s="13"/>
      <c r="DR11" s="13"/>
      <c r="DS11" s="13"/>
      <c r="DT11" s="13"/>
      <c r="DU11" s="13"/>
      <c r="DV11" s="13"/>
      <c r="DW11" s="13" t="s">
        <v>9145</v>
      </c>
      <c r="DX11" s="13"/>
      <c r="DY11" s="13"/>
      <c r="DZ11" s="13"/>
      <c r="EA11" s="13"/>
      <c r="EB11" s="13"/>
      <c r="EC11" s="13"/>
      <c r="ED11" s="13"/>
      <c r="EE11" s="13"/>
      <c r="EF11" s="13"/>
      <c r="EG11" s="13"/>
      <c r="EH11" s="11" t="s">
        <v>13027</v>
      </c>
      <c r="EI11" s="11" t="s">
        <v>13028</v>
      </c>
      <c r="EJ11" s="13" t="s">
        <v>13029</v>
      </c>
      <c r="EK11" s="13" t="s">
        <v>1945</v>
      </c>
      <c r="EL11" s="11" t="s">
        <v>13030</v>
      </c>
      <c r="EM11" s="13" t="s">
        <v>13031</v>
      </c>
      <c r="EN11" s="11" t="s">
        <v>13032</v>
      </c>
      <c r="EO11" s="13"/>
      <c r="EP11" s="13"/>
      <c r="EQ11" s="13"/>
      <c r="ER11" s="13" t="s">
        <v>516</v>
      </c>
      <c r="ES11" s="13"/>
      <c r="ET11" s="13" t="s">
        <v>13033</v>
      </c>
      <c r="EU11" s="13"/>
      <c r="EV11" s="13" t="s">
        <v>6806</v>
      </c>
      <c r="EW11" s="13"/>
      <c r="EX11" s="13"/>
      <c r="EY11" s="13"/>
      <c r="EZ11" s="13"/>
      <c r="FA11" s="13"/>
      <c r="FB11" s="13"/>
      <c r="FC11" s="13"/>
      <c r="FD11" s="13"/>
      <c r="FE11" s="13"/>
      <c r="FF11" s="13"/>
      <c r="FG11" s="13"/>
      <c r="FH11" s="13"/>
      <c r="FI11" s="13"/>
      <c r="FJ11" s="13"/>
      <c r="FK11" s="13"/>
      <c r="FL11" s="13"/>
      <c r="FM11" s="13"/>
      <c r="FN11" s="13" t="s">
        <v>950</v>
      </c>
      <c r="FO11" s="13" t="s">
        <v>623</v>
      </c>
      <c r="FP11" s="13"/>
      <c r="FQ11" s="13"/>
      <c r="FR11" s="13" t="s">
        <v>10480</v>
      </c>
      <c r="FS11" s="13"/>
      <c r="FT11" s="13" t="s">
        <v>13034</v>
      </c>
      <c r="FU11" s="13"/>
      <c r="FV11" s="13"/>
      <c r="FW11" s="13"/>
      <c r="FX11" s="13"/>
      <c r="FY11" s="13"/>
      <c r="FZ11" s="13" t="s">
        <v>4572</v>
      </c>
      <c r="GA11" s="13"/>
      <c r="GB11" s="13"/>
      <c r="GC11" s="13"/>
      <c r="GD11" s="13"/>
      <c r="GE11" s="13"/>
      <c r="GF11" s="13" t="s">
        <v>13035</v>
      </c>
      <c r="GG11" s="13"/>
      <c r="GH11" s="13"/>
      <c r="GI11" s="13"/>
      <c r="GJ11" s="13" t="s">
        <v>10525</v>
      </c>
      <c r="GK11" s="13" t="s">
        <v>614</v>
      </c>
      <c r="GL11" s="13" t="s">
        <v>13036</v>
      </c>
      <c r="GM11" s="13"/>
      <c r="GN11" s="13"/>
      <c r="GO11" s="13"/>
      <c r="GP11" s="13" t="s">
        <v>4039</v>
      </c>
      <c r="GQ11" s="13"/>
      <c r="GR11" s="13" t="s">
        <v>10115</v>
      </c>
      <c r="GS11" s="13"/>
      <c r="GT11" s="13"/>
      <c r="GU11" s="13"/>
      <c r="GV11" s="13"/>
      <c r="GW11" s="13"/>
      <c r="GX11" s="13"/>
      <c r="GY11" s="13"/>
      <c r="GZ11" s="13"/>
      <c r="HA11" s="13"/>
      <c r="HB11" s="13"/>
      <c r="HC11" s="13"/>
      <c r="HD11" s="13" t="s">
        <v>5933</v>
      </c>
      <c r="HE11" s="13"/>
      <c r="HF11" s="13"/>
      <c r="HG11" s="13"/>
      <c r="HH11" s="13"/>
      <c r="HI11" s="13"/>
      <c r="HJ11" s="13"/>
      <c r="HK11" s="13"/>
      <c r="HL11" s="13"/>
      <c r="HM11" s="11" t="s">
        <v>13037</v>
      </c>
      <c r="HN11" s="11" t="s">
        <v>13038</v>
      </c>
      <c r="HO11" s="13"/>
      <c r="HP11" s="13"/>
      <c r="HQ11" s="13" t="s">
        <v>2006</v>
      </c>
      <c r="HR11" s="13"/>
      <c r="HS11" s="13"/>
      <c r="HT11" s="13" t="s">
        <v>13039</v>
      </c>
      <c r="HU11" s="13"/>
      <c r="HV11" s="13" t="s">
        <v>13040</v>
      </c>
      <c r="HW11" s="13"/>
      <c r="HX11" s="13" t="s">
        <v>833</v>
      </c>
      <c r="HY11" s="13"/>
      <c r="HZ11" s="13"/>
      <c r="IA11" s="12" t="s">
        <v>1555</v>
      </c>
      <c r="IB11" s="13"/>
      <c r="IC11" s="13" t="s">
        <v>4121</v>
      </c>
      <c r="ID11" s="13" t="s">
        <v>4510</v>
      </c>
      <c r="IE11" s="13"/>
      <c r="IF11" s="13"/>
      <c r="IG11" s="13"/>
      <c r="IH11" s="13"/>
      <c r="II11" s="13"/>
      <c r="IJ11" s="13" t="s">
        <v>77</v>
      </c>
      <c r="IK11" s="13"/>
      <c r="IL11" s="13"/>
      <c r="IM11" s="13" t="s">
        <v>13041</v>
      </c>
      <c r="IN11" s="13"/>
      <c r="IO11" s="13"/>
      <c r="IP11" s="13"/>
      <c r="IQ11" s="13" t="s">
        <v>472</v>
      </c>
      <c r="IR11" s="13" t="s">
        <v>985</v>
      </c>
      <c r="IS11" s="13"/>
      <c r="IT11" s="13"/>
      <c r="IU11" s="13"/>
      <c r="IV11" s="13" t="s">
        <v>13042</v>
      </c>
      <c r="IW11" s="13"/>
      <c r="IY11" s="13"/>
      <c r="IZ11" s="13"/>
      <c r="JA11" s="13" t="s">
        <v>10790</v>
      </c>
      <c r="JB11" s="13"/>
      <c r="JC11" s="13" t="s">
        <v>13043</v>
      </c>
      <c r="JD11" s="13" t="s">
        <v>418</v>
      </c>
      <c r="JE11" s="13"/>
      <c r="JF11" s="13" t="s">
        <v>9812</v>
      </c>
      <c r="JG11" s="13"/>
      <c r="JH11" s="13"/>
      <c r="JI11" s="13"/>
      <c r="JJ11" s="13"/>
      <c r="JK11" s="13" t="s">
        <v>7097</v>
      </c>
      <c r="JL11" s="13"/>
      <c r="JM11" s="13"/>
      <c r="JN11" s="13" t="s">
        <v>11127</v>
      </c>
      <c r="JO11" s="13"/>
      <c r="JP11" s="13"/>
      <c r="JQ11" s="13"/>
      <c r="JR11" s="13"/>
      <c r="JS11" s="13"/>
      <c r="JT11" s="13"/>
      <c r="JU11" s="13"/>
      <c r="JW11" s="13"/>
      <c r="JX11" s="13"/>
      <c r="JY11" s="13"/>
      <c r="JZ11" s="13"/>
      <c r="KA11" s="13"/>
      <c r="KB11" s="13"/>
      <c r="KC11" s="13"/>
      <c r="KD11" s="13"/>
      <c r="KE11" s="13"/>
      <c r="KF11" s="13"/>
      <c r="KG11" s="13" t="s">
        <v>13044</v>
      </c>
      <c r="KH11" s="13"/>
      <c r="KI11" s="13"/>
      <c r="KJ11" s="13"/>
      <c r="KK11" s="13"/>
      <c r="KL11" s="13"/>
      <c r="KM11" s="13" t="s">
        <v>66</v>
      </c>
      <c r="KN11" s="13"/>
      <c r="KO11" s="13"/>
      <c r="KP11" s="13"/>
      <c r="KQ11" s="13"/>
      <c r="KR11" s="13"/>
      <c r="KS11" s="13"/>
      <c r="KT11" s="13"/>
      <c r="KU11" s="13"/>
      <c r="KV11" s="13"/>
      <c r="KW11" s="13"/>
      <c r="KX11" s="13" t="s">
        <v>13045</v>
      </c>
      <c r="KY11" s="13"/>
      <c r="KZ11" s="13" t="s">
        <v>4139</v>
      </c>
      <c r="LA11" s="13"/>
      <c r="LB11" s="13"/>
      <c r="LC11" s="13"/>
      <c r="LD11" s="13"/>
      <c r="LE11" s="13"/>
      <c r="LF11" s="13"/>
      <c r="LG11" s="13"/>
    </row>
    <row r="12" customFormat="false" ht="28.35" hidden="false" customHeight="true" outlineLevel="0" collapsed="false">
      <c r="A12" s="13"/>
      <c r="B12" s="13"/>
      <c r="D12" s="37" t="s">
        <v>13046</v>
      </c>
      <c r="E12" s="13" t="s">
        <v>13047</v>
      </c>
      <c r="F12" s="13"/>
      <c r="G12" s="13"/>
      <c r="H12" s="13" t="s">
        <v>13048</v>
      </c>
      <c r="I12" s="13" t="s">
        <v>13049</v>
      </c>
      <c r="J12" s="13" t="s">
        <v>13050</v>
      </c>
      <c r="L12" s="13" t="s">
        <v>4513</v>
      </c>
      <c r="M12" s="13"/>
      <c r="N12" s="13"/>
      <c r="O12" s="13"/>
      <c r="P12" s="13"/>
      <c r="Q12" s="13"/>
      <c r="R12" s="13" t="s">
        <v>13051</v>
      </c>
      <c r="S12" s="13" t="s">
        <v>13052</v>
      </c>
      <c r="T12" s="13" t="s">
        <v>13053</v>
      </c>
      <c r="U12" s="13" t="s">
        <v>4138</v>
      </c>
      <c r="V12" s="13" t="s">
        <v>1712</v>
      </c>
      <c r="W12" s="13"/>
      <c r="X12" s="13"/>
      <c r="Y12" s="13"/>
      <c r="Z12" s="13" t="s">
        <v>13054</v>
      </c>
      <c r="AA12" s="11" t="s">
        <v>13055</v>
      </c>
      <c r="AB12" s="11" t="s">
        <v>13056</v>
      </c>
      <c r="AC12" s="11" t="s">
        <v>13057</v>
      </c>
      <c r="AD12" s="11" t="s">
        <v>13058</v>
      </c>
      <c r="AE12" s="13" t="s">
        <v>12481</v>
      </c>
      <c r="AF12" s="13" t="s">
        <v>12482</v>
      </c>
      <c r="AG12" s="13" t="s">
        <v>12483</v>
      </c>
      <c r="AH12" s="13" t="s">
        <v>13059</v>
      </c>
      <c r="AI12" s="13" t="s">
        <v>12485</v>
      </c>
      <c r="AJ12" s="13" t="s">
        <v>13060</v>
      </c>
      <c r="AK12" s="13" t="s">
        <v>924</v>
      </c>
      <c r="AL12" s="13" t="s">
        <v>12487</v>
      </c>
      <c r="AM12" s="13" t="s">
        <v>12555</v>
      </c>
      <c r="AN12" s="13" t="s">
        <v>12676</v>
      </c>
      <c r="AO12" s="13"/>
      <c r="AP12" s="13" t="s">
        <v>12490</v>
      </c>
      <c r="AQ12" s="13" t="s">
        <v>360</v>
      </c>
      <c r="AR12" s="13" t="s">
        <v>75</v>
      </c>
      <c r="AS12" s="13" t="s">
        <v>12563</v>
      </c>
      <c r="AT12" s="13" t="s">
        <v>12493</v>
      </c>
      <c r="AU12" s="13" t="s">
        <v>12494</v>
      </c>
      <c r="AW12" s="13" t="s">
        <v>12594</v>
      </c>
      <c r="AX12" s="13"/>
      <c r="AY12" s="13" t="s">
        <v>12483</v>
      </c>
      <c r="AZ12" s="13" t="s">
        <v>12482</v>
      </c>
      <c r="BA12" s="13" t="s">
        <v>371</v>
      </c>
      <c r="BB12" s="13"/>
      <c r="BE12" s="13" t="s">
        <v>12494</v>
      </c>
      <c r="BF12" s="13" t="s">
        <v>13061</v>
      </c>
      <c r="BG12" s="11" t="s">
        <v>12937</v>
      </c>
      <c r="BH12" s="11" t="s">
        <v>12562</v>
      </c>
      <c r="BI12" s="13" t="s">
        <v>12563</v>
      </c>
      <c r="BJ12" s="13" t="s">
        <v>12493</v>
      </c>
      <c r="BK12" s="13"/>
      <c r="BL12" s="13"/>
      <c r="BM12" s="13" t="s">
        <v>979</v>
      </c>
      <c r="BN12" s="11" t="s">
        <v>13062</v>
      </c>
      <c r="BP12" s="13"/>
      <c r="BQ12" s="13"/>
      <c r="BR12" s="13"/>
      <c r="BS12" s="13"/>
      <c r="BT12" s="13" t="s">
        <v>360</v>
      </c>
      <c r="BU12" s="13" t="s">
        <v>360</v>
      </c>
      <c r="BV12" s="13"/>
      <c r="BW12" s="13"/>
      <c r="BX12" s="13" t="s">
        <v>13063</v>
      </c>
      <c r="BY12" s="11" t="s">
        <v>13064</v>
      </c>
      <c r="BZ12" s="11" t="s">
        <v>13065</v>
      </c>
      <c r="CA12" s="13"/>
      <c r="CB12" s="13"/>
      <c r="CC12" s="13"/>
      <c r="CD12" s="13"/>
      <c r="CE12" s="13"/>
      <c r="CF12" s="13"/>
      <c r="CG12" s="13"/>
      <c r="CH12" s="11" t="s">
        <v>13066</v>
      </c>
      <c r="CI12" s="13" t="s">
        <v>3147</v>
      </c>
      <c r="CJ12" s="13" t="s">
        <v>5872</v>
      </c>
      <c r="CK12" s="13"/>
      <c r="CL12" s="13"/>
      <c r="CM12" s="13"/>
      <c r="CN12" s="13"/>
      <c r="CO12" s="13"/>
      <c r="CP12" s="13" t="s">
        <v>13067</v>
      </c>
      <c r="CQ12" s="13"/>
      <c r="CR12" s="13"/>
      <c r="CS12" s="13" t="s">
        <v>13068</v>
      </c>
      <c r="CT12" s="13" t="s">
        <v>13069</v>
      </c>
      <c r="CU12" s="11" t="s">
        <v>13070</v>
      </c>
      <c r="CV12" s="11" t="s">
        <v>13071</v>
      </c>
      <c r="CW12" s="11" t="s">
        <v>13072</v>
      </c>
      <c r="CX12" s="11" t="s">
        <v>13073</v>
      </c>
      <c r="CY12" s="13" t="s">
        <v>94</v>
      </c>
      <c r="CZ12" s="13"/>
      <c r="DA12" s="13"/>
      <c r="DB12" s="13"/>
      <c r="DC12" s="13"/>
      <c r="DD12" s="13"/>
      <c r="DE12" s="13"/>
      <c r="DF12" s="13"/>
      <c r="DG12" s="13"/>
      <c r="DH12" s="13"/>
      <c r="DI12" s="13"/>
      <c r="DJ12" s="13" t="s">
        <v>12602</v>
      </c>
      <c r="DK12" s="13"/>
      <c r="DL12" s="13"/>
      <c r="DM12" s="13"/>
      <c r="DN12" s="13"/>
      <c r="DO12" s="13"/>
      <c r="DP12" s="13"/>
      <c r="DQ12" s="13"/>
      <c r="DR12" s="13"/>
      <c r="DS12" s="13"/>
      <c r="DT12" s="13"/>
      <c r="DU12" s="13"/>
      <c r="DV12" s="13"/>
      <c r="DW12" s="13" t="s">
        <v>9145</v>
      </c>
      <c r="DX12" s="13"/>
      <c r="DY12" s="13"/>
      <c r="DZ12" s="11" t="s">
        <v>13074</v>
      </c>
      <c r="EA12" s="13" t="s">
        <v>13075</v>
      </c>
      <c r="EB12" s="11" t="s">
        <v>13076</v>
      </c>
      <c r="EC12" s="13"/>
      <c r="ED12" s="13"/>
      <c r="EE12" s="13"/>
      <c r="EF12" s="13"/>
      <c r="EG12" s="13"/>
      <c r="EH12" s="13" t="s">
        <v>112</v>
      </c>
      <c r="EI12" s="11" t="s">
        <v>13077</v>
      </c>
      <c r="EJ12" s="13" t="s">
        <v>4435</v>
      </c>
      <c r="EK12" s="13" t="s">
        <v>13078</v>
      </c>
      <c r="EL12" s="13" t="s">
        <v>13079</v>
      </c>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t="s">
        <v>950</v>
      </c>
      <c r="FO12" s="13" t="s">
        <v>623</v>
      </c>
      <c r="FP12" s="13"/>
      <c r="FQ12" s="13"/>
      <c r="FR12" s="13"/>
      <c r="FS12" s="13"/>
      <c r="FT12" s="13"/>
      <c r="FU12" s="13"/>
      <c r="FV12" s="13"/>
      <c r="FW12" s="13"/>
      <c r="FX12" s="13"/>
      <c r="FY12" s="13"/>
      <c r="FZ12" s="13"/>
      <c r="GA12" s="13"/>
      <c r="GB12" s="13"/>
      <c r="GC12" s="13"/>
      <c r="GD12" s="13"/>
      <c r="GE12" s="13"/>
      <c r="GF12" s="13" t="s">
        <v>13080</v>
      </c>
      <c r="GG12" s="13"/>
      <c r="GH12" s="13"/>
      <c r="GI12" s="13"/>
      <c r="GJ12" s="13" t="s">
        <v>79</v>
      </c>
      <c r="GK12" s="13" t="s">
        <v>2042</v>
      </c>
      <c r="GL12" s="13"/>
      <c r="GM12" s="13"/>
      <c r="GN12" s="13"/>
      <c r="GO12" s="13"/>
      <c r="GP12" s="13"/>
      <c r="GQ12" s="13"/>
      <c r="GR12" s="13"/>
      <c r="GS12" s="13"/>
      <c r="GT12" s="13"/>
      <c r="GU12" s="13"/>
      <c r="GV12" s="13"/>
      <c r="GW12" s="13"/>
      <c r="GX12" s="13"/>
      <c r="GY12" s="13"/>
      <c r="GZ12" s="13"/>
      <c r="HA12" s="13" t="s">
        <v>13081</v>
      </c>
      <c r="HB12" s="13"/>
      <c r="HC12" s="13"/>
      <c r="HD12" s="13"/>
      <c r="HE12" s="13"/>
      <c r="HF12" s="13"/>
      <c r="HG12" s="13"/>
      <c r="HH12" s="13"/>
      <c r="HI12" s="13"/>
      <c r="HJ12" s="13"/>
      <c r="HK12" s="13" t="s">
        <v>13082</v>
      </c>
      <c r="HL12" s="13"/>
      <c r="HM12" s="13" t="s">
        <v>13083</v>
      </c>
      <c r="HN12" s="13" t="s">
        <v>13084</v>
      </c>
      <c r="HO12" s="13"/>
      <c r="HP12" s="13"/>
      <c r="HQ12" s="13"/>
      <c r="HR12" s="13"/>
      <c r="HS12" s="13"/>
      <c r="HT12" s="13" t="s">
        <v>554</v>
      </c>
      <c r="HU12" s="13"/>
      <c r="HV12" s="13" t="s">
        <v>13085</v>
      </c>
      <c r="HW12" s="13" t="s">
        <v>13086</v>
      </c>
      <c r="HX12" s="13" t="s">
        <v>10085</v>
      </c>
      <c r="HY12" s="13"/>
      <c r="HZ12" s="13"/>
      <c r="IA12" s="13"/>
      <c r="IB12" s="13" t="s">
        <v>13087</v>
      </c>
      <c r="IC12" s="13" t="s">
        <v>4111</v>
      </c>
      <c r="ID12" s="13"/>
      <c r="IE12" s="13"/>
      <c r="IF12" s="13" t="s">
        <v>516</v>
      </c>
      <c r="IG12" s="13" t="s">
        <v>13088</v>
      </c>
      <c r="IH12" s="13"/>
      <c r="II12" s="13"/>
      <c r="IJ12" s="11" t="s">
        <v>13089</v>
      </c>
      <c r="IK12" s="13" t="s">
        <v>13090</v>
      </c>
      <c r="IL12" s="13"/>
      <c r="IM12" s="13"/>
      <c r="IN12" s="13"/>
      <c r="IO12" s="13"/>
      <c r="IP12" s="13"/>
      <c r="IQ12" s="13"/>
      <c r="IR12" s="13" t="s">
        <v>13091</v>
      </c>
      <c r="IS12" s="13"/>
      <c r="IT12" s="11" t="s">
        <v>13092</v>
      </c>
      <c r="IU12" s="13"/>
      <c r="IV12" s="13"/>
      <c r="IW12" s="13"/>
      <c r="IY12" s="13"/>
      <c r="IZ12" s="13"/>
      <c r="JA12" s="13"/>
      <c r="JB12" s="13"/>
      <c r="JC12" s="13" t="s">
        <v>503</v>
      </c>
      <c r="JD12" s="13" t="s">
        <v>13093</v>
      </c>
      <c r="JE12" s="13"/>
      <c r="JF12" s="13" t="s">
        <v>9812</v>
      </c>
      <c r="JG12" s="13"/>
      <c r="JH12" s="13"/>
      <c r="JI12" s="13"/>
      <c r="JJ12" s="13"/>
      <c r="JK12" s="13"/>
      <c r="JL12" s="13"/>
      <c r="JM12" s="13"/>
      <c r="JN12" s="13"/>
      <c r="JO12" s="13"/>
      <c r="JP12" s="13"/>
      <c r="JQ12" s="13"/>
      <c r="JR12" s="13"/>
      <c r="JS12" s="13"/>
      <c r="JT12" s="13"/>
      <c r="JU12" s="13"/>
      <c r="JW12" s="13"/>
      <c r="JX12" s="13"/>
      <c r="JY12" s="13"/>
      <c r="JZ12" s="13"/>
      <c r="KA12" s="11" t="s">
        <v>13094</v>
      </c>
      <c r="KB12" s="13"/>
      <c r="KC12" s="13"/>
      <c r="KD12" s="13"/>
      <c r="KE12" s="13"/>
      <c r="KF12" s="13"/>
      <c r="KG12" s="13"/>
      <c r="KH12" s="13" t="s">
        <v>12720</v>
      </c>
      <c r="KI12" s="13"/>
      <c r="KJ12" s="13"/>
      <c r="KK12" s="13"/>
      <c r="KL12" s="13" t="s">
        <v>897</v>
      </c>
      <c r="KM12" s="13" t="s">
        <v>13095</v>
      </c>
      <c r="KN12" s="13" t="s">
        <v>13096</v>
      </c>
      <c r="KO12" s="13"/>
      <c r="KP12" s="13"/>
      <c r="KQ12" s="13"/>
      <c r="KR12" s="13"/>
      <c r="KS12" s="13"/>
      <c r="KT12" s="13"/>
      <c r="KU12" s="13" t="s">
        <v>13097</v>
      </c>
      <c r="KV12" s="13"/>
      <c r="KW12" s="13"/>
      <c r="KX12" s="13"/>
      <c r="KY12" s="13"/>
      <c r="KZ12" s="13"/>
      <c r="LA12" s="13"/>
      <c r="LB12" s="13"/>
      <c r="LC12" s="13" t="s">
        <v>13098</v>
      </c>
      <c r="LD12" s="13"/>
      <c r="LE12" s="13"/>
      <c r="LF12" s="13"/>
      <c r="LG12" s="13"/>
    </row>
    <row r="13" customFormat="false" ht="28.35" hidden="false" customHeight="true" outlineLevel="0" collapsed="false">
      <c r="A13" s="13"/>
      <c r="B13" s="13" t="s">
        <v>13099</v>
      </c>
      <c r="D13" s="37" t="s">
        <v>13100</v>
      </c>
      <c r="E13" s="13" t="s">
        <v>13101</v>
      </c>
      <c r="F13" s="13" t="s">
        <v>472</v>
      </c>
      <c r="G13" s="13"/>
      <c r="H13" s="13" t="s">
        <v>13102</v>
      </c>
      <c r="I13" s="13" t="s">
        <v>13103</v>
      </c>
      <c r="J13" s="13" t="s">
        <v>13104</v>
      </c>
      <c r="L13" s="13" t="s">
        <v>2049</v>
      </c>
      <c r="M13" s="13"/>
      <c r="N13" s="13"/>
      <c r="O13" s="13"/>
      <c r="P13" s="13"/>
      <c r="Q13" s="13"/>
      <c r="R13" s="13"/>
      <c r="S13" s="13"/>
      <c r="T13" s="13"/>
      <c r="U13" s="13"/>
      <c r="V13" s="13"/>
      <c r="W13" s="13"/>
      <c r="X13" s="13"/>
      <c r="Y13" s="13"/>
      <c r="Z13" s="13"/>
      <c r="AA13" s="13" t="s">
        <v>13105</v>
      </c>
      <c r="AB13" s="11" t="s">
        <v>13106</v>
      </c>
      <c r="AC13" s="11" t="s">
        <v>13107</v>
      </c>
      <c r="AD13" s="11" t="s">
        <v>13108</v>
      </c>
      <c r="AE13" s="13" t="s">
        <v>12481</v>
      </c>
      <c r="AF13" s="13" t="s">
        <v>12482</v>
      </c>
      <c r="AG13" s="13" t="s">
        <v>12483</v>
      </c>
      <c r="AH13" s="13" t="s">
        <v>13109</v>
      </c>
      <c r="AI13" s="13" t="s">
        <v>12554</v>
      </c>
      <c r="AJ13" s="13" t="s">
        <v>12486</v>
      </c>
      <c r="AK13" s="11" t="s">
        <v>13110</v>
      </c>
      <c r="AL13" s="13" t="s">
        <v>12487</v>
      </c>
      <c r="AM13" s="13" t="s">
        <v>12555</v>
      </c>
      <c r="AN13" s="13" t="s">
        <v>12489</v>
      </c>
      <c r="AO13" s="13"/>
      <c r="AP13" s="13" t="s">
        <v>12490</v>
      </c>
      <c r="AQ13" s="13" t="s">
        <v>360</v>
      </c>
      <c r="AR13" s="13" t="s">
        <v>6380</v>
      </c>
      <c r="AS13" s="13" t="s">
        <v>12492</v>
      </c>
      <c r="AT13" s="13" t="s">
        <v>12493</v>
      </c>
      <c r="AU13" s="13" t="s">
        <v>12494</v>
      </c>
      <c r="AW13" s="13" t="s">
        <v>12594</v>
      </c>
      <c r="AX13" s="13"/>
      <c r="AY13" s="13" t="s">
        <v>12483</v>
      </c>
      <c r="AZ13" s="13" t="s">
        <v>12482</v>
      </c>
      <c r="BA13" s="13" t="s">
        <v>371</v>
      </c>
      <c r="BB13" s="13" t="s">
        <v>75</v>
      </c>
      <c r="BE13" s="13" t="s">
        <v>12494</v>
      </c>
      <c r="BF13" s="13" t="s">
        <v>12493</v>
      </c>
      <c r="BG13" s="11" t="s">
        <v>13111</v>
      </c>
      <c r="BH13" s="13" t="s">
        <v>12482</v>
      </c>
      <c r="BI13" s="13" t="s">
        <v>12492</v>
      </c>
      <c r="BJ13" s="13" t="s">
        <v>12493</v>
      </c>
      <c r="BK13" s="13"/>
      <c r="BL13" s="13"/>
      <c r="BM13" s="11" t="s">
        <v>13112</v>
      </c>
      <c r="BN13" s="11" t="s">
        <v>13113</v>
      </c>
      <c r="BP13" s="13"/>
      <c r="BQ13" s="13"/>
      <c r="BR13" s="13"/>
      <c r="BS13" s="13"/>
      <c r="BT13" s="11" t="s">
        <v>13114</v>
      </c>
      <c r="BU13" s="13" t="s">
        <v>12567</v>
      </c>
      <c r="BV13" s="13" t="s">
        <v>13115</v>
      </c>
      <c r="BW13" s="13" t="s">
        <v>897</v>
      </c>
      <c r="BX13" s="13" t="s">
        <v>13116</v>
      </c>
      <c r="BY13" s="13" t="s">
        <v>360</v>
      </c>
      <c r="BZ13" s="13" t="s">
        <v>12566</v>
      </c>
      <c r="CA13" s="13"/>
      <c r="CB13" s="13"/>
      <c r="CC13" s="13"/>
      <c r="CD13" s="13"/>
      <c r="CE13" s="13"/>
      <c r="CF13" s="13" t="s">
        <v>80</v>
      </c>
      <c r="CG13" s="13"/>
      <c r="CH13" s="13" t="s">
        <v>13117</v>
      </c>
      <c r="CI13" s="13" t="s">
        <v>13118</v>
      </c>
      <c r="CJ13" s="13"/>
      <c r="CK13" s="13"/>
      <c r="CL13" s="13"/>
      <c r="CM13" s="13"/>
      <c r="CN13" s="13"/>
      <c r="CO13" s="13"/>
      <c r="CP13" s="13" t="s">
        <v>12686</v>
      </c>
      <c r="CQ13" s="13"/>
      <c r="CR13" s="13" t="s">
        <v>80</v>
      </c>
      <c r="CS13" s="13"/>
      <c r="CT13" s="13"/>
      <c r="CU13" s="13"/>
      <c r="CV13" s="13"/>
      <c r="CW13" s="13" t="s">
        <v>1751</v>
      </c>
      <c r="CX13" s="13"/>
      <c r="CY13" s="13"/>
      <c r="CZ13" s="13"/>
      <c r="DA13" s="13"/>
      <c r="DB13" s="13"/>
      <c r="DC13" s="13"/>
      <c r="DD13" s="13"/>
      <c r="DE13" s="13"/>
      <c r="DF13" s="13"/>
      <c r="DG13" s="13"/>
      <c r="DH13" s="13" t="s">
        <v>12749</v>
      </c>
      <c r="DI13" s="13"/>
      <c r="DJ13" s="13" t="s">
        <v>12602</v>
      </c>
      <c r="DK13" s="13"/>
      <c r="DL13" s="13"/>
      <c r="DM13" s="13"/>
      <c r="DN13" s="13"/>
      <c r="DO13" s="13"/>
      <c r="DP13" s="13"/>
      <c r="DQ13" s="13"/>
      <c r="DR13" s="13"/>
      <c r="DS13" s="13"/>
      <c r="DT13" s="13"/>
      <c r="DU13" s="13"/>
      <c r="DV13" s="13"/>
      <c r="DW13" s="13" t="s">
        <v>75</v>
      </c>
      <c r="DX13" s="13"/>
      <c r="DY13" s="13"/>
      <c r="DZ13" s="13"/>
      <c r="EA13" s="13"/>
      <c r="EB13" s="13"/>
      <c r="EC13" s="13"/>
      <c r="ED13" s="13"/>
      <c r="EE13" s="13"/>
      <c r="EF13" s="13"/>
      <c r="EG13" s="13"/>
      <c r="EH13" s="13" t="s">
        <v>112</v>
      </c>
      <c r="EI13" s="11" t="s">
        <v>13119</v>
      </c>
      <c r="EJ13" s="13"/>
      <c r="EK13" s="13"/>
      <c r="EL13" s="13" t="s">
        <v>13120</v>
      </c>
      <c r="EM13" s="13"/>
      <c r="EN13" s="13"/>
      <c r="EO13" s="13"/>
      <c r="EP13" s="13"/>
      <c r="EQ13" s="13"/>
      <c r="ER13" s="13" t="s">
        <v>13121</v>
      </c>
      <c r="ES13" s="13"/>
      <c r="ET13" s="13"/>
      <c r="EU13" s="13"/>
      <c r="EV13" s="13"/>
      <c r="EW13" s="13"/>
      <c r="EX13" s="13"/>
      <c r="EY13" s="13"/>
      <c r="EZ13" s="13" t="s">
        <v>13122</v>
      </c>
      <c r="FA13" s="13"/>
      <c r="FB13" s="13"/>
      <c r="FC13" s="13"/>
      <c r="FD13" s="13"/>
      <c r="FE13" s="13"/>
      <c r="FF13" s="13"/>
      <c r="FG13" s="13"/>
      <c r="FH13" s="13"/>
      <c r="FI13" s="13"/>
      <c r="FJ13" s="13"/>
      <c r="FK13" s="13"/>
      <c r="FL13" s="13"/>
      <c r="FM13" s="13"/>
      <c r="FN13" s="13" t="s">
        <v>950</v>
      </c>
      <c r="FO13" s="13" t="s">
        <v>623</v>
      </c>
      <c r="FP13" s="13"/>
      <c r="FQ13" s="13"/>
      <c r="FR13" s="13"/>
      <c r="FS13" s="13"/>
      <c r="FT13" s="13"/>
      <c r="FU13" s="13"/>
      <c r="FV13" s="13"/>
      <c r="FW13" s="13"/>
      <c r="FX13" s="13" t="s">
        <v>1757</v>
      </c>
      <c r="FY13" s="13"/>
      <c r="FZ13" s="13"/>
      <c r="GA13" s="13"/>
      <c r="GB13" s="13"/>
      <c r="GC13" s="13"/>
      <c r="GD13" s="13"/>
      <c r="GE13" s="13"/>
      <c r="GF13" s="13" t="s">
        <v>9058</v>
      </c>
      <c r="GG13" s="13"/>
      <c r="GH13" s="13"/>
      <c r="GI13" s="13"/>
      <c r="GJ13" s="13" t="s">
        <v>13123</v>
      </c>
      <c r="GK13" s="13"/>
      <c r="GL13" s="13" t="s">
        <v>550</v>
      </c>
      <c r="GM13" s="13"/>
      <c r="GN13" s="13" t="s">
        <v>13124</v>
      </c>
      <c r="GO13" s="13"/>
      <c r="GP13" s="13"/>
      <c r="GQ13" s="13"/>
      <c r="GR13" s="13" t="s">
        <v>13125</v>
      </c>
      <c r="GS13" s="13"/>
      <c r="GT13" s="13"/>
      <c r="GU13" s="13"/>
      <c r="GV13" s="13" t="s">
        <v>919</v>
      </c>
      <c r="GW13" s="13"/>
      <c r="GX13" s="13"/>
      <c r="GY13" s="13"/>
      <c r="GZ13" s="13"/>
      <c r="HA13" s="13"/>
      <c r="HB13" s="13"/>
      <c r="HC13" s="13"/>
      <c r="HD13" s="13"/>
      <c r="HE13" s="13"/>
      <c r="HF13" s="13"/>
      <c r="HG13" s="13"/>
      <c r="HH13" s="13"/>
      <c r="HI13" s="13"/>
      <c r="HJ13" s="13"/>
      <c r="HK13" s="13"/>
      <c r="HL13" s="13" t="s">
        <v>13126</v>
      </c>
      <c r="HM13" s="13" t="s">
        <v>13127</v>
      </c>
      <c r="HN13" s="11" t="s">
        <v>13128</v>
      </c>
      <c r="HO13" s="13"/>
      <c r="HP13" s="13"/>
      <c r="HQ13" s="13"/>
      <c r="HR13" s="13"/>
      <c r="HS13" s="13"/>
      <c r="HT13" s="13" t="s">
        <v>13129</v>
      </c>
      <c r="HU13" s="13"/>
      <c r="HV13" s="13"/>
      <c r="HW13" s="13"/>
      <c r="HX13" s="13" t="s">
        <v>13130</v>
      </c>
      <c r="HY13" s="13"/>
      <c r="HZ13" s="13"/>
      <c r="IA13" s="13"/>
      <c r="IB13" s="13"/>
      <c r="IC13" s="13" t="s">
        <v>12523</v>
      </c>
      <c r="ID13" s="13"/>
      <c r="IE13" s="13"/>
      <c r="IF13" s="13"/>
      <c r="IG13" s="12" t="s">
        <v>13131</v>
      </c>
      <c r="IH13" s="13"/>
      <c r="II13" s="13"/>
      <c r="IJ13" s="13" t="s">
        <v>13132</v>
      </c>
      <c r="IK13" s="13" t="s">
        <v>11129</v>
      </c>
      <c r="IL13" s="13"/>
      <c r="IM13" s="13"/>
      <c r="IN13" s="13"/>
      <c r="IO13" s="13"/>
      <c r="IP13" s="13"/>
      <c r="IQ13" s="13"/>
      <c r="IR13" s="13"/>
      <c r="IS13" s="13" t="s">
        <v>3644</v>
      </c>
      <c r="IT13" s="13"/>
      <c r="IU13" s="13" t="s">
        <v>13133</v>
      </c>
      <c r="IV13" s="13" t="s">
        <v>13134</v>
      </c>
      <c r="IW13" s="13"/>
      <c r="IY13" s="13" t="s">
        <v>499</v>
      </c>
      <c r="IZ13" s="13"/>
      <c r="JA13" s="13"/>
      <c r="JB13" s="13"/>
      <c r="JC13" s="13" t="s">
        <v>2044</v>
      </c>
      <c r="JD13" s="13" t="s">
        <v>13135</v>
      </c>
      <c r="JE13" s="13"/>
      <c r="JF13" s="11" t="s">
        <v>13136</v>
      </c>
      <c r="JG13" s="12" t="s">
        <v>13137</v>
      </c>
      <c r="JH13" s="13"/>
      <c r="JI13" s="13" t="s">
        <v>13138</v>
      </c>
      <c r="JJ13" s="13" t="s">
        <v>5907</v>
      </c>
      <c r="JK13" s="13"/>
      <c r="JL13" s="13" t="s">
        <v>5109</v>
      </c>
      <c r="JM13" s="13" t="s">
        <v>13139</v>
      </c>
      <c r="JN13" s="13"/>
      <c r="JO13" s="13"/>
      <c r="JP13" s="13"/>
      <c r="JQ13" s="13"/>
      <c r="JR13" s="13" t="s">
        <v>13140</v>
      </c>
      <c r="JS13" s="13"/>
      <c r="JT13" s="13"/>
      <c r="JU13" s="13" t="s">
        <v>8121</v>
      </c>
      <c r="JW13" s="13"/>
      <c r="JX13" s="13"/>
      <c r="JY13" s="13"/>
      <c r="JZ13" s="13"/>
      <c r="KA13" s="13"/>
      <c r="KB13" s="13"/>
      <c r="KC13" s="13"/>
      <c r="KD13" s="13"/>
      <c r="KE13" s="13"/>
      <c r="KF13" s="13"/>
      <c r="KG13" s="13" t="s">
        <v>2130</v>
      </c>
      <c r="KH13" s="13" t="s">
        <v>13141</v>
      </c>
      <c r="KI13" s="13"/>
      <c r="KJ13" s="13"/>
      <c r="KK13" s="13" t="s">
        <v>2649</v>
      </c>
      <c r="KL13" s="13"/>
      <c r="KM13" s="13"/>
      <c r="KN13" s="13" t="s">
        <v>13142</v>
      </c>
      <c r="KO13" s="13"/>
      <c r="KP13" s="13"/>
      <c r="KQ13" s="13"/>
      <c r="KR13" s="13"/>
      <c r="KS13" s="13"/>
      <c r="KT13" s="13"/>
      <c r="KU13" s="13"/>
      <c r="KV13" s="13"/>
      <c r="KW13" s="12" t="s">
        <v>10524</v>
      </c>
      <c r="KX13" s="13"/>
      <c r="KY13" s="13"/>
      <c r="KZ13" s="13"/>
      <c r="LA13" s="13"/>
      <c r="LB13" s="13"/>
      <c r="LC13" s="13" t="s">
        <v>13143</v>
      </c>
      <c r="LD13" s="13" t="s">
        <v>13144</v>
      </c>
      <c r="LE13" s="13"/>
      <c r="LF13" s="13"/>
      <c r="LG13" s="13"/>
    </row>
    <row r="14" customFormat="false" ht="28.35" hidden="false" customHeight="true" outlineLevel="0" collapsed="false">
      <c r="A14" s="12" t="s">
        <v>2400</v>
      </c>
      <c r="B14" s="13" t="s">
        <v>2712</v>
      </c>
      <c r="D14" s="37" t="s">
        <v>13145</v>
      </c>
      <c r="E14" s="13" t="s">
        <v>13146</v>
      </c>
      <c r="F14" s="13"/>
      <c r="G14" s="13"/>
      <c r="H14" s="13" t="s">
        <v>13147</v>
      </c>
      <c r="I14" s="13" t="s">
        <v>13148</v>
      </c>
      <c r="J14" s="13" t="s">
        <v>13149</v>
      </c>
      <c r="L14" s="13"/>
      <c r="M14" s="13" t="s">
        <v>13150</v>
      </c>
      <c r="N14" s="13" t="s">
        <v>13151</v>
      </c>
      <c r="O14" s="13"/>
      <c r="P14" s="13"/>
      <c r="Q14" s="13"/>
      <c r="R14" s="13" t="s">
        <v>13152</v>
      </c>
      <c r="S14" s="13" t="s">
        <v>13153</v>
      </c>
      <c r="T14" s="13" t="s">
        <v>13154</v>
      </c>
      <c r="U14" s="13"/>
      <c r="V14" s="13" t="s">
        <v>13155</v>
      </c>
      <c r="W14" s="13"/>
      <c r="X14" s="13" t="s">
        <v>13156</v>
      </c>
      <c r="Y14" s="13"/>
      <c r="Z14" s="11" t="s">
        <v>13157</v>
      </c>
      <c r="AA14" s="11" t="s">
        <v>13158</v>
      </c>
      <c r="AB14" s="13" t="s">
        <v>12493</v>
      </c>
      <c r="AC14" s="13" t="s">
        <v>12494</v>
      </c>
      <c r="AD14" s="11" t="s">
        <v>13159</v>
      </c>
      <c r="AE14" s="13" t="s">
        <v>12481</v>
      </c>
      <c r="AF14" s="13" t="s">
        <v>12482</v>
      </c>
      <c r="AG14" s="13" t="s">
        <v>12483</v>
      </c>
      <c r="AH14" s="13" t="s">
        <v>13160</v>
      </c>
      <c r="AI14" s="13" t="s">
        <v>12998</v>
      </c>
      <c r="AJ14" s="13"/>
      <c r="AK14" s="11" t="s">
        <v>13161</v>
      </c>
      <c r="AL14" s="13"/>
      <c r="AM14" s="13" t="s">
        <v>12555</v>
      </c>
      <c r="AN14" s="13" t="s">
        <v>12489</v>
      </c>
      <c r="AO14" s="13"/>
      <c r="AP14" s="13" t="s">
        <v>12490</v>
      </c>
      <c r="AQ14" s="13" t="s">
        <v>360</v>
      </c>
      <c r="AR14" s="13"/>
      <c r="AS14" s="13" t="s">
        <v>12563</v>
      </c>
      <c r="AT14" s="13" t="s">
        <v>12493</v>
      </c>
      <c r="AU14" s="13" t="s">
        <v>12494</v>
      </c>
      <c r="AW14" s="13" t="s">
        <v>12495</v>
      </c>
      <c r="AX14" s="13"/>
      <c r="AY14" s="13" t="s">
        <v>12483</v>
      </c>
      <c r="AZ14" s="13" t="s">
        <v>12482</v>
      </c>
      <c r="BA14" s="13" t="s">
        <v>371</v>
      </c>
      <c r="BB14" s="13" t="s">
        <v>9827</v>
      </c>
      <c r="BE14" s="13" t="s">
        <v>12494</v>
      </c>
      <c r="BF14" s="11" t="s">
        <v>13162</v>
      </c>
      <c r="BG14" s="11" t="s">
        <v>12561</v>
      </c>
      <c r="BH14" s="13" t="s">
        <v>12482</v>
      </c>
      <c r="BI14" s="13"/>
      <c r="BJ14" s="13" t="s">
        <v>12493</v>
      </c>
      <c r="BK14" s="13"/>
      <c r="BL14" s="13"/>
      <c r="BM14" s="13" t="s">
        <v>13163</v>
      </c>
      <c r="BN14" s="11" t="s">
        <v>13164</v>
      </c>
      <c r="BP14" s="13"/>
      <c r="BQ14" s="13"/>
      <c r="BR14" s="13"/>
      <c r="BS14" s="13"/>
      <c r="BT14" s="11" t="s">
        <v>13165</v>
      </c>
      <c r="BU14" s="13" t="s">
        <v>360</v>
      </c>
      <c r="BV14" s="13" t="s">
        <v>13166</v>
      </c>
      <c r="BW14" s="13"/>
      <c r="BX14" s="13" t="s">
        <v>13167</v>
      </c>
      <c r="BY14" s="13" t="s">
        <v>13168</v>
      </c>
      <c r="BZ14" s="13" t="s">
        <v>13169</v>
      </c>
      <c r="CA14" s="13"/>
      <c r="CB14" s="13"/>
      <c r="CC14" s="13"/>
      <c r="CD14" s="13" t="s">
        <v>472</v>
      </c>
      <c r="CE14" s="13" t="s">
        <v>13170</v>
      </c>
      <c r="CF14" s="13" t="s">
        <v>472</v>
      </c>
      <c r="CG14" s="13" t="s">
        <v>472</v>
      </c>
      <c r="CH14" s="13"/>
      <c r="CI14" s="13" t="s">
        <v>12811</v>
      </c>
      <c r="CJ14" s="13"/>
      <c r="CK14" s="13"/>
      <c r="CL14" s="13"/>
      <c r="CM14" s="13"/>
      <c r="CN14" s="13"/>
      <c r="CO14" s="13"/>
      <c r="CP14" s="13" t="s">
        <v>803</v>
      </c>
      <c r="CQ14" s="13"/>
      <c r="CR14" s="13" t="s">
        <v>80</v>
      </c>
      <c r="CS14" s="13"/>
      <c r="CT14" s="13"/>
      <c r="CU14" s="13"/>
      <c r="CV14" s="13"/>
      <c r="CW14" s="13"/>
      <c r="CX14" s="13"/>
      <c r="CY14" s="13"/>
      <c r="CZ14" s="13"/>
      <c r="DA14" s="13"/>
      <c r="DB14" s="13"/>
      <c r="DC14" s="13"/>
      <c r="DD14" s="13"/>
      <c r="DE14" s="13"/>
      <c r="DF14" s="13"/>
      <c r="DG14" s="13"/>
      <c r="DH14" s="13"/>
      <c r="DI14" s="13"/>
      <c r="DJ14" s="13" t="s">
        <v>12602</v>
      </c>
      <c r="DK14" s="13"/>
      <c r="DL14" s="13"/>
      <c r="DM14" s="13"/>
      <c r="DN14" s="13"/>
      <c r="DO14" s="13"/>
      <c r="DP14" s="13"/>
      <c r="DQ14" s="13"/>
      <c r="DR14" s="13"/>
      <c r="DS14" s="13"/>
      <c r="DT14" s="13"/>
      <c r="DU14" s="13"/>
      <c r="DV14" s="13"/>
      <c r="DW14" s="13"/>
      <c r="DX14" s="13"/>
      <c r="DY14" s="13"/>
      <c r="DZ14" s="13"/>
      <c r="EA14" s="13"/>
      <c r="EB14" s="13"/>
      <c r="EC14" s="13" t="s">
        <v>472</v>
      </c>
      <c r="ED14" s="13"/>
      <c r="EE14" s="13"/>
      <c r="EF14" s="13"/>
      <c r="EG14" s="13"/>
      <c r="EH14" s="13" t="s">
        <v>112</v>
      </c>
      <c r="EI14" s="11" t="s">
        <v>13171</v>
      </c>
      <c r="EJ14" s="13" t="s">
        <v>493</v>
      </c>
      <c r="EK14" s="13"/>
      <c r="EL14" s="13" t="s">
        <v>13172</v>
      </c>
      <c r="EM14" s="13" t="s">
        <v>4433</v>
      </c>
      <c r="EN14" s="13"/>
      <c r="EO14" s="13"/>
      <c r="EP14" s="13"/>
      <c r="EQ14" s="13"/>
      <c r="ER14" s="13"/>
      <c r="ES14" s="13"/>
      <c r="ET14" s="11" t="s">
        <v>13173</v>
      </c>
      <c r="EU14" s="13" t="s">
        <v>1080</v>
      </c>
      <c r="EV14" s="13"/>
      <c r="EW14" s="13"/>
      <c r="EX14" s="13"/>
      <c r="EY14" s="13"/>
      <c r="EZ14" s="13"/>
      <c r="FA14" s="13" t="s">
        <v>13174</v>
      </c>
      <c r="FB14" s="13"/>
      <c r="FC14" s="13"/>
      <c r="FD14" s="13"/>
      <c r="FE14" s="13"/>
      <c r="FF14" s="13"/>
      <c r="FG14" s="13"/>
      <c r="FH14" s="13"/>
      <c r="FI14" s="13"/>
      <c r="FJ14" s="13"/>
      <c r="FK14" s="13"/>
      <c r="FL14" s="13"/>
      <c r="FM14" s="13"/>
      <c r="FN14" s="13" t="s">
        <v>950</v>
      </c>
      <c r="FO14" s="13" t="s">
        <v>623</v>
      </c>
      <c r="FP14" s="13" t="s">
        <v>3323</v>
      </c>
      <c r="FQ14" s="13"/>
      <c r="FR14" s="13"/>
      <c r="FS14" s="13"/>
      <c r="FT14" s="13"/>
      <c r="FU14" s="13"/>
      <c r="FV14" s="13" t="s">
        <v>13175</v>
      </c>
      <c r="FW14" s="13"/>
      <c r="FX14" s="13"/>
      <c r="FY14" s="13"/>
      <c r="FZ14" s="13"/>
      <c r="GA14" s="13"/>
      <c r="GB14" s="13" t="s">
        <v>545</v>
      </c>
      <c r="GC14" s="13"/>
      <c r="GD14" s="13"/>
      <c r="GE14" s="13" t="s">
        <v>1061</v>
      </c>
      <c r="GF14" s="13"/>
      <c r="GG14" s="13" t="s">
        <v>1061</v>
      </c>
      <c r="GH14" s="13"/>
      <c r="GI14" s="13"/>
      <c r="GJ14" s="13" t="s">
        <v>79</v>
      </c>
      <c r="GK14" s="13"/>
      <c r="GL14" s="11" t="s">
        <v>13176</v>
      </c>
      <c r="GM14" s="13"/>
      <c r="GN14" s="13" t="s">
        <v>13177</v>
      </c>
      <c r="GO14" s="13" t="s">
        <v>2712</v>
      </c>
      <c r="GP14" s="13"/>
      <c r="GQ14" s="13"/>
      <c r="GR14" s="13"/>
      <c r="GS14" s="13"/>
      <c r="GT14" s="13" t="s">
        <v>704</v>
      </c>
      <c r="GU14" s="13"/>
      <c r="GV14" s="13"/>
      <c r="GW14" s="13"/>
      <c r="GX14" s="13"/>
      <c r="GY14" s="13"/>
      <c r="GZ14" s="13"/>
      <c r="HA14" s="13"/>
      <c r="HB14" s="13"/>
      <c r="HC14" s="13" t="s">
        <v>1061</v>
      </c>
      <c r="HD14" s="13" t="s">
        <v>1080</v>
      </c>
      <c r="HE14" s="13" t="s">
        <v>683</v>
      </c>
      <c r="HF14" s="13"/>
      <c r="HG14" s="13"/>
      <c r="HH14" s="13"/>
      <c r="HI14" s="13"/>
      <c r="HJ14" s="13"/>
      <c r="HK14" s="13"/>
      <c r="HL14" s="13"/>
      <c r="HM14" s="11" t="s">
        <v>13178</v>
      </c>
      <c r="HN14" s="13" t="s">
        <v>12716</v>
      </c>
      <c r="HO14" s="13"/>
      <c r="HP14" s="13" t="s">
        <v>1300</v>
      </c>
      <c r="HQ14" s="13"/>
      <c r="HR14" s="13"/>
      <c r="HS14" s="13" t="s">
        <v>13179</v>
      </c>
      <c r="HT14" s="13"/>
      <c r="HU14" s="13"/>
      <c r="HV14" s="13" t="s">
        <v>827</v>
      </c>
      <c r="HW14" s="13"/>
      <c r="HX14" s="13"/>
      <c r="HY14" s="13"/>
      <c r="HZ14" s="13" t="s">
        <v>870</v>
      </c>
      <c r="IA14" s="13"/>
      <c r="IB14" s="13"/>
      <c r="IC14" s="13" t="s">
        <v>12523</v>
      </c>
      <c r="ID14" s="13"/>
      <c r="IE14" s="13"/>
      <c r="IF14" s="13"/>
      <c r="IG14" s="13" t="s">
        <v>8859</v>
      </c>
      <c r="IH14" s="13"/>
      <c r="II14" s="13"/>
      <c r="IJ14" s="13" t="s">
        <v>77</v>
      </c>
      <c r="IK14" s="13"/>
      <c r="IL14" s="13"/>
      <c r="IM14" s="13"/>
      <c r="IN14" s="13" t="s">
        <v>8490</v>
      </c>
      <c r="IO14" s="13"/>
      <c r="IP14" s="13"/>
      <c r="IQ14" s="13"/>
      <c r="IR14" s="13"/>
      <c r="IS14" s="13"/>
      <c r="IT14" s="13"/>
      <c r="IU14" s="13"/>
      <c r="IV14" s="13"/>
      <c r="IW14" s="13"/>
      <c r="IY14" s="13"/>
      <c r="IZ14" s="13"/>
      <c r="JA14" s="13"/>
      <c r="JB14" s="13"/>
      <c r="JC14" s="13" t="s">
        <v>12649</v>
      </c>
      <c r="JD14" s="13" t="s">
        <v>1070</v>
      </c>
      <c r="JE14" s="13"/>
      <c r="JF14" s="13" t="s">
        <v>9812</v>
      </c>
      <c r="JG14" s="13"/>
      <c r="JH14" s="13"/>
      <c r="JI14" s="13"/>
      <c r="JJ14" s="13"/>
      <c r="JK14" s="13"/>
      <c r="JL14" s="13"/>
      <c r="JM14" s="13"/>
      <c r="JN14" s="13"/>
      <c r="JO14" s="13"/>
      <c r="JP14" s="13"/>
      <c r="JQ14" s="13"/>
      <c r="JR14" s="13"/>
      <c r="JS14" s="13"/>
      <c r="JT14" s="13"/>
      <c r="JU14" s="13"/>
      <c r="JW14" s="13"/>
      <c r="JX14" s="13"/>
      <c r="JY14" s="13"/>
      <c r="JZ14" s="13"/>
      <c r="KA14" s="13"/>
      <c r="KB14" s="13"/>
      <c r="KC14" s="13"/>
      <c r="KD14" s="13"/>
      <c r="KE14" s="13"/>
      <c r="KF14" s="13"/>
      <c r="KG14" s="13"/>
      <c r="KH14" s="13"/>
      <c r="KI14" s="13"/>
      <c r="KJ14" s="13"/>
      <c r="KK14" s="13"/>
      <c r="KL14" s="13"/>
      <c r="KM14" s="13" t="s">
        <v>75</v>
      </c>
      <c r="KN14" s="13"/>
      <c r="KO14" s="13"/>
      <c r="KP14" s="13"/>
      <c r="KQ14" s="13"/>
      <c r="KR14" s="13"/>
      <c r="KS14" s="13"/>
      <c r="KT14" s="13"/>
      <c r="KU14" s="13"/>
      <c r="KV14" s="13"/>
      <c r="KW14" s="13"/>
      <c r="KX14" s="13"/>
      <c r="KY14" s="13"/>
      <c r="KZ14" s="13"/>
      <c r="LA14" s="13"/>
      <c r="LB14" s="13"/>
      <c r="LC14" s="13"/>
      <c r="LD14" s="13"/>
      <c r="LE14" s="13"/>
      <c r="LF14" s="13"/>
      <c r="LG14" s="13"/>
    </row>
    <row r="15" customFormat="false" ht="28.35" hidden="false" customHeight="true" outlineLevel="0" collapsed="false">
      <c r="A15" s="13"/>
      <c r="B15" s="13"/>
      <c r="D15" s="37" t="s">
        <v>13180</v>
      </c>
      <c r="E15" s="13" t="s">
        <v>13181</v>
      </c>
      <c r="F15" s="13"/>
      <c r="G15" s="13"/>
      <c r="H15" s="13" t="s">
        <v>13182</v>
      </c>
      <c r="I15" s="13" t="s">
        <v>13183</v>
      </c>
      <c r="J15" s="13" t="s">
        <v>13184</v>
      </c>
      <c r="L15" s="13" t="s">
        <v>1990</v>
      </c>
      <c r="M15" s="13"/>
      <c r="N15" s="13" t="s">
        <v>13185</v>
      </c>
      <c r="O15" s="13" t="s">
        <v>13186</v>
      </c>
      <c r="P15" s="13"/>
      <c r="Q15" s="13"/>
      <c r="R15" s="13" t="s">
        <v>13187</v>
      </c>
      <c r="S15" s="13" t="s">
        <v>13188</v>
      </c>
      <c r="T15" s="11" t="s">
        <v>13189</v>
      </c>
      <c r="U15" s="13" t="s">
        <v>5107</v>
      </c>
      <c r="V15" s="11" t="s">
        <v>13190</v>
      </c>
      <c r="W15" s="13"/>
      <c r="X15" s="13" t="s">
        <v>13191</v>
      </c>
      <c r="Y15" s="13" t="s">
        <v>13192</v>
      </c>
      <c r="Z15" s="11" t="s">
        <v>13193</v>
      </c>
      <c r="AA15" s="11" t="s">
        <v>13194</v>
      </c>
      <c r="AB15" s="13" t="s">
        <v>13195</v>
      </c>
      <c r="AC15" s="11" t="s">
        <v>13196</v>
      </c>
      <c r="AD15" s="13" t="s">
        <v>13197</v>
      </c>
      <c r="AE15" s="13" t="s">
        <v>12481</v>
      </c>
      <c r="AF15" s="13" t="s">
        <v>12482</v>
      </c>
      <c r="AG15" s="13" t="s">
        <v>12483</v>
      </c>
      <c r="AH15" s="13" t="s">
        <v>11648</v>
      </c>
      <c r="AI15" s="13" t="s">
        <v>13198</v>
      </c>
      <c r="AJ15" s="13" t="s">
        <v>12999</v>
      </c>
      <c r="AK15" s="13" t="s">
        <v>1512</v>
      </c>
      <c r="AL15" s="13" t="s">
        <v>2080</v>
      </c>
      <c r="AM15" s="13" t="s">
        <v>12555</v>
      </c>
      <c r="AN15" s="13" t="s">
        <v>12676</v>
      </c>
      <c r="AO15" s="13"/>
      <c r="AP15" s="13" t="s">
        <v>12490</v>
      </c>
      <c r="AQ15" s="13" t="s">
        <v>13199</v>
      </c>
      <c r="AR15" s="11" t="s">
        <v>13200</v>
      </c>
      <c r="AS15" s="11" t="s">
        <v>13201</v>
      </c>
      <c r="AT15" s="11" t="s">
        <v>13202</v>
      </c>
      <c r="AU15" s="11" t="s">
        <v>13203</v>
      </c>
      <c r="AW15" s="13" t="s">
        <v>12594</v>
      </c>
      <c r="AX15" s="13" t="s">
        <v>11429</v>
      </c>
      <c r="AY15" s="13" t="s">
        <v>12483</v>
      </c>
      <c r="AZ15" s="13" t="s">
        <v>13204</v>
      </c>
      <c r="BA15" s="13" t="s">
        <v>13205</v>
      </c>
      <c r="BB15" s="13"/>
      <c r="BE15" s="13" t="s">
        <v>12494</v>
      </c>
      <c r="BF15" s="11" t="s">
        <v>13206</v>
      </c>
      <c r="BG15" s="11" t="s">
        <v>12500</v>
      </c>
      <c r="BH15" s="11" t="s">
        <v>12562</v>
      </c>
      <c r="BI15" s="13" t="s">
        <v>12563</v>
      </c>
      <c r="BJ15" s="13" t="s">
        <v>12493</v>
      </c>
      <c r="BK15" s="13"/>
      <c r="BL15" s="13"/>
      <c r="BM15" s="11" t="s">
        <v>13207</v>
      </c>
      <c r="BN15" s="11" t="s">
        <v>13208</v>
      </c>
      <c r="BP15" s="13"/>
      <c r="BQ15" s="13"/>
      <c r="BR15" s="13"/>
      <c r="BS15" s="13"/>
      <c r="BT15" s="13" t="s">
        <v>360</v>
      </c>
      <c r="BU15" s="13" t="s">
        <v>360</v>
      </c>
      <c r="BV15" s="13" t="s">
        <v>13209</v>
      </c>
      <c r="BW15" s="13"/>
      <c r="BX15" s="11" t="s">
        <v>13210</v>
      </c>
      <c r="BY15" s="13" t="s">
        <v>13211</v>
      </c>
      <c r="BZ15" s="11" t="s">
        <v>13212</v>
      </c>
      <c r="CA15" s="13"/>
      <c r="CB15" s="13"/>
      <c r="CC15" s="13"/>
      <c r="CD15" s="13"/>
      <c r="CE15" s="13"/>
      <c r="CF15" s="13" t="s">
        <v>13213</v>
      </c>
      <c r="CG15" s="13"/>
      <c r="CH15" s="11" t="s">
        <v>13214</v>
      </c>
      <c r="CI15" s="11" t="s">
        <v>13215</v>
      </c>
      <c r="CJ15" s="13" t="s">
        <v>13216</v>
      </c>
      <c r="CK15" s="13" t="s">
        <v>458</v>
      </c>
      <c r="CL15" s="13"/>
      <c r="CM15" s="13"/>
      <c r="CN15" s="13" t="s">
        <v>941</v>
      </c>
      <c r="CO15" s="13"/>
      <c r="CP15" s="13" t="s">
        <v>8774</v>
      </c>
      <c r="CQ15" s="13"/>
      <c r="CR15" s="13" t="s">
        <v>80</v>
      </c>
      <c r="CS15" s="13"/>
      <c r="CT15" s="13"/>
      <c r="CU15" s="13"/>
      <c r="CV15" s="13"/>
      <c r="CW15" s="13"/>
      <c r="CX15" s="13"/>
      <c r="CY15" s="12" t="s">
        <v>13217</v>
      </c>
      <c r="CZ15" s="13" t="s">
        <v>1935</v>
      </c>
      <c r="DA15" s="13"/>
      <c r="DB15" s="13"/>
      <c r="DC15" s="13"/>
      <c r="DD15" s="13"/>
      <c r="DE15" s="13"/>
      <c r="DF15" s="13"/>
      <c r="DG15" s="13" t="s">
        <v>997</v>
      </c>
      <c r="DH15" s="13"/>
      <c r="DI15" s="13"/>
      <c r="DJ15" s="11" t="s">
        <v>13218</v>
      </c>
      <c r="DK15" s="13"/>
      <c r="DL15" s="13"/>
      <c r="DM15" s="13"/>
      <c r="DN15" s="13"/>
      <c r="DO15" s="13"/>
      <c r="DP15" s="13"/>
      <c r="DQ15" s="13"/>
      <c r="DR15" s="13"/>
      <c r="DS15" s="13"/>
      <c r="DT15" s="13"/>
      <c r="DU15" s="13"/>
      <c r="DV15" s="13"/>
      <c r="DW15" s="13" t="s">
        <v>9145</v>
      </c>
      <c r="DX15" s="13"/>
      <c r="DY15" s="13"/>
      <c r="DZ15" s="13"/>
      <c r="EA15" s="13"/>
      <c r="EB15" s="13"/>
      <c r="EC15" s="13"/>
      <c r="ED15" s="13"/>
      <c r="EE15" s="13"/>
      <c r="EF15" s="13"/>
      <c r="EG15" s="13"/>
      <c r="EH15" s="13" t="s">
        <v>112</v>
      </c>
      <c r="EI15" s="11" t="s">
        <v>13219</v>
      </c>
      <c r="EJ15" s="13" t="s">
        <v>13220</v>
      </c>
      <c r="EK15" s="13" t="s">
        <v>1116</v>
      </c>
      <c r="EL15" s="13" t="s">
        <v>13221</v>
      </c>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t="s">
        <v>950</v>
      </c>
      <c r="FO15" s="13" t="s">
        <v>623</v>
      </c>
      <c r="FP15" s="13"/>
      <c r="FQ15" s="13"/>
      <c r="FR15" s="13"/>
      <c r="FS15" s="13"/>
      <c r="FT15" s="13"/>
      <c r="FU15" s="13"/>
      <c r="FV15" s="13"/>
      <c r="FW15" s="13"/>
      <c r="FX15" s="13"/>
      <c r="FY15" s="13" t="s">
        <v>13222</v>
      </c>
      <c r="FZ15" s="13" t="s">
        <v>13223</v>
      </c>
      <c r="GA15" s="11" t="s">
        <v>13224</v>
      </c>
      <c r="GB15" s="13"/>
      <c r="GC15" s="12" t="s">
        <v>13225</v>
      </c>
      <c r="GD15" s="13" t="s">
        <v>13226</v>
      </c>
      <c r="GE15" s="13" t="s">
        <v>13227</v>
      </c>
      <c r="GF15" s="13"/>
      <c r="GG15" s="13" t="s">
        <v>13228</v>
      </c>
      <c r="GH15" s="13" t="s">
        <v>13229</v>
      </c>
      <c r="GI15" s="13" t="s">
        <v>13230</v>
      </c>
      <c r="GJ15" s="11" t="s">
        <v>13231</v>
      </c>
      <c r="GK15" s="11" t="s">
        <v>13232</v>
      </c>
      <c r="GL15" s="11" t="s">
        <v>13233</v>
      </c>
      <c r="GM15" s="11" t="s">
        <v>13234</v>
      </c>
      <c r="GN15" s="13"/>
      <c r="GO15" s="13" t="s">
        <v>13235</v>
      </c>
      <c r="GP15" s="13"/>
      <c r="GQ15" s="13" t="s">
        <v>4510</v>
      </c>
      <c r="GR15" s="13"/>
      <c r="GS15" s="13" t="s">
        <v>9420</v>
      </c>
      <c r="GT15" s="13" t="s">
        <v>13236</v>
      </c>
      <c r="GU15" s="11" t="s">
        <v>13237</v>
      </c>
      <c r="GV15" s="13"/>
      <c r="GW15" s="13" t="s">
        <v>13238</v>
      </c>
      <c r="GX15" s="13" t="s">
        <v>13239</v>
      </c>
      <c r="GY15" s="13" t="s">
        <v>11082</v>
      </c>
      <c r="GZ15" s="13"/>
      <c r="HA15" s="13" t="s">
        <v>13240</v>
      </c>
      <c r="HB15" s="13" t="s">
        <v>13241</v>
      </c>
      <c r="HC15" s="11" t="s">
        <v>13242</v>
      </c>
      <c r="HD15" s="13"/>
      <c r="HE15" s="13" t="s">
        <v>13243</v>
      </c>
      <c r="HF15" s="12" t="s">
        <v>8228</v>
      </c>
      <c r="HG15" s="13" t="s">
        <v>13244</v>
      </c>
      <c r="HH15" s="13"/>
      <c r="HI15" s="13" t="s">
        <v>6849</v>
      </c>
      <c r="HJ15" s="13" t="s">
        <v>13245</v>
      </c>
      <c r="HK15" s="13" t="s">
        <v>13246</v>
      </c>
      <c r="HL15" s="13"/>
      <c r="HM15" s="13" t="s">
        <v>13247</v>
      </c>
      <c r="HN15" s="11" t="s">
        <v>13248</v>
      </c>
      <c r="HO15" s="13" t="s">
        <v>13249</v>
      </c>
      <c r="HP15" s="13"/>
      <c r="HQ15" s="13" t="s">
        <v>13250</v>
      </c>
      <c r="HR15" s="13" t="s">
        <v>3586</v>
      </c>
      <c r="HS15" s="13" t="s">
        <v>13251</v>
      </c>
      <c r="HT15" s="13"/>
      <c r="HU15" s="13"/>
      <c r="HV15" s="13"/>
      <c r="HW15" s="13"/>
      <c r="HX15" s="13"/>
      <c r="HY15" s="13"/>
      <c r="HZ15" s="13"/>
      <c r="IA15" s="13"/>
      <c r="IB15" s="13"/>
      <c r="IC15" s="13" t="s">
        <v>4121</v>
      </c>
      <c r="ID15" s="13"/>
      <c r="IE15" s="13"/>
      <c r="IF15" s="13"/>
      <c r="IG15" s="13"/>
      <c r="IH15" s="11" t="s">
        <v>13252</v>
      </c>
      <c r="II15" s="13" t="s">
        <v>13253</v>
      </c>
      <c r="IJ15" s="11" t="s">
        <v>13254</v>
      </c>
      <c r="IK15" s="13" t="s">
        <v>4823</v>
      </c>
      <c r="IL15" s="13" t="s">
        <v>6759</v>
      </c>
      <c r="IM15" s="13" t="s">
        <v>13255</v>
      </c>
      <c r="IN15" s="13" t="s">
        <v>10127</v>
      </c>
      <c r="IO15" s="13" t="s">
        <v>13256</v>
      </c>
      <c r="IP15" s="13" t="s">
        <v>13257</v>
      </c>
      <c r="IQ15" s="13"/>
      <c r="IR15" s="13"/>
      <c r="IS15" s="13" t="s">
        <v>2115</v>
      </c>
      <c r="IT15" s="13"/>
      <c r="IU15" s="13"/>
      <c r="IV15" s="13" t="s">
        <v>10397</v>
      </c>
      <c r="IW15" s="13" t="s">
        <v>13258</v>
      </c>
      <c r="IY15" s="13" t="s">
        <v>13259</v>
      </c>
      <c r="IZ15" s="13"/>
      <c r="JA15" s="11" t="s">
        <v>13260</v>
      </c>
      <c r="JB15" s="13" t="s">
        <v>13261</v>
      </c>
      <c r="JC15" s="13" t="s">
        <v>6059</v>
      </c>
      <c r="JD15" s="11" t="s">
        <v>13262</v>
      </c>
      <c r="JE15" s="13" t="s">
        <v>13263</v>
      </c>
      <c r="JF15" s="11" t="s">
        <v>13264</v>
      </c>
      <c r="JG15" s="13" t="s">
        <v>13265</v>
      </c>
      <c r="JH15" s="13" t="s">
        <v>13266</v>
      </c>
      <c r="JI15" s="13" t="s">
        <v>6554</v>
      </c>
      <c r="JJ15" s="13" t="s">
        <v>13267</v>
      </c>
      <c r="JK15" s="13" t="s">
        <v>13268</v>
      </c>
      <c r="JL15" s="13" t="s">
        <v>13269</v>
      </c>
      <c r="JM15" s="13" t="s">
        <v>13270</v>
      </c>
      <c r="JN15" s="13"/>
      <c r="JO15" s="13" t="s">
        <v>13271</v>
      </c>
      <c r="JP15" s="13"/>
      <c r="JQ15" s="13"/>
      <c r="JR15" s="13" t="s">
        <v>13272</v>
      </c>
      <c r="JS15" s="13" t="s">
        <v>1670</v>
      </c>
      <c r="JT15" s="13" t="s">
        <v>13273</v>
      </c>
      <c r="JU15" s="13"/>
      <c r="JW15" s="13"/>
      <c r="JX15" s="13" t="s">
        <v>7196</v>
      </c>
      <c r="JY15" s="11" t="s">
        <v>13274</v>
      </c>
      <c r="JZ15" s="13" t="s">
        <v>10100</v>
      </c>
      <c r="KA15" s="13"/>
      <c r="KB15" s="13" t="s">
        <v>13275</v>
      </c>
      <c r="KC15" s="13"/>
      <c r="KD15" s="13"/>
      <c r="KE15" s="13"/>
      <c r="KF15" s="13" t="s">
        <v>4806</v>
      </c>
      <c r="KG15" s="13" t="s">
        <v>13276</v>
      </c>
      <c r="KH15" s="13" t="s">
        <v>13277</v>
      </c>
      <c r="KI15" s="13"/>
      <c r="KJ15" s="13" t="s">
        <v>13278</v>
      </c>
      <c r="KK15" s="11" t="s">
        <v>13279</v>
      </c>
      <c r="KL15" s="13"/>
      <c r="KM15" s="11" t="s">
        <v>13280</v>
      </c>
      <c r="KN15" s="13"/>
      <c r="KO15" s="13" t="s">
        <v>13281</v>
      </c>
      <c r="KP15" s="13" t="s">
        <v>7196</v>
      </c>
      <c r="KQ15" s="13" t="s">
        <v>13282</v>
      </c>
      <c r="KR15" s="13" t="s">
        <v>13283</v>
      </c>
      <c r="KS15" s="13"/>
      <c r="KT15" s="13" t="s">
        <v>7203</v>
      </c>
      <c r="KU15" s="13"/>
      <c r="KV15" s="13"/>
      <c r="KW15" s="11" t="s">
        <v>13284</v>
      </c>
      <c r="KX15" s="13"/>
      <c r="KY15" s="13" t="s">
        <v>13285</v>
      </c>
      <c r="KZ15" s="13" t="s">
        <v>13286</v>
      </c>
      <c r="LA15" s="13"/>
      <c r="LB15" s="13" t="s">
        <v>13287</v>
      </c>
      <c r="LC15" s="13"/>
      <c r="LD15" s="13"/>
      <c r="LE15" s="13" t="s">
        <v>472</v>
      </c>
      <c r="LF15" s="13" t="s">
        <v>472</v>
      </c>
      <c r="LG15" s="13"/>
    </row>
    <row r="16" customFormat="false" ht="28.35" hidden="false" customHeight="true" outlineLevel="0" collapsed="false">
      <c r="A16" s="13" t="s">
        <v>472</v>
      </c>
      <c r="B16" s="13" t="s">
        <v>13288</v>
      </c>
      <c r="D16" s="37" t="s">
        <v>13289</v>
      </c>
      <c r="E16" s="13"/>
      <c r="F16" s="13" t="s">
        <v>472</v>
      </c>
      <c r="G16" s="13"/>
      <c r="H16" s="13" t="s">
        <v>13290</v>
      </c>
      <c r="I16" s="13" t="s">
        <v>13291</v>
      </c>
      <c r="J16" s="13" t="s">
        <v>13292</v>
      </c>
      <c r="L16" s="13" t="s">
        <v>13293</v>
      </c>
      <c r="M16" s="13"/>
      <c r="N16" s="13" t="s">
        <v>13294</v>
      </c>
      <c r="O16" s="13" t="s">
        <v>13295</v>
      </c>
      <c r="P16" s="13"/>
      <c r="Q16" s="13"/>
      <c r="R16" s="13"/>
      <c r="S16" s="13"/>
      <c r="T16" s="13"/>
      <c r="U16" s="13"/>
      <c r="V16" s="11" t="s">
        <v>13296</v>
      </c>
      <c r="W16" s="13"/>
      <c r="X16" s="13"/>
      <c r="Y16" s="13"/>
      <c r="Z16" s="13" t="s">
        <v>546</v>
      </c>
      <c r="AA16" s="11" t="s">
        <v>13297</v>
      </c>
      <c r="AB16" s="11" t="s">
        <v>13106</v>
      </c>
      <c r="AC16" s="11" t="s">
        <v>13107</v>
      </c>
      <c r="AD16" s="11" t="s">
        <v>13298</v>
      </c>
      <c r="AE16" s="13" t="s">
        <v>12481</v>
      </c>
      <c r="AF16" s="11" t="s">
        <v>12562</v>
      </c>
      <c r="AG16" s="11" t="s">
        <v>13299</v>
      </c>
      <c r="AH16" s="11" t="s">
        <v>13300</v>
      </c>
      <c r="AI16" s="11" t="s">
        <v>13301</v>
      </c>
      <c r="AJ16" s="13"/>
      <c r="AK16" s="13" t="s">
        <v>1512</v>
      </c>
      <c r="AL16" s="13" t="s">
        <v>13302</v>
      </c>
      <c r="AM16" s="13" t="s">
        <v>12555</v>
      </c>
      <c r="AN16" s="11" t="s">
        <v>13303</v>
      </c>
      <c r="AO16" s="13"/>
      <c r="AP16" s="13" t="s">
        <v>12490</v>
      </c>
      <c r="AQ16" s="13" t="s">
        <v>360</v>
      </c>
      <c r="AR16" s="13" t="s">
        <v>9827</v>
      </c>
      <c r="AS16" s="13" t="s">
        <v>12563</v>
      </c>
      <c r="AT16" s="13" t="s">
        <v>12493</v>
      </c>
      <c r="AU16" s="13" t="s">
        <v>12494</v>
      </c>
      <c r="AW16" s="13" t="s">
        <v>12495</v>
      </c>
      <c r="AX16" s="13" t="s">
        <v>9827</v>
      </c>
      <c r="AY16" s="13" t="s">
        <v>12483</v>
      </c>
      <c r="AZ16" s="13" t="s">
        <v>12482</v>
      </c>
      <c r="BA16" s="13" t="s">
        <v>371</v>
      </c>
      <c r="BB16" s="13"/>
      <c r="BE16" s="13" t="s">
        <v>12494</v>
      </c>
      <c r="BF16" s="13" t="s">
        <v>13304</v>
      </c>
      <c r="BG16" s="11" t="s">
        <v>12561</v>
      </c>
      <c r="BH16" s="13" t="s">
        <v>12482</v>
      </c>
      <c r="BI16" s="13" t="s">
        <v>12563</v>
      </c>
      <c r="BJ16" s="13" t="s">
        <v>12493</v>
      </c>
      <c r="BK16" s="13"/>
      <c r="BL16" s="13"/>
      <c r="BM16" s="13" t="s">
        <v>13305</v>
      </c>
      <c r="BN16" s="11" t="s">
        <v>13306</v>
      </c>
      <c r="BP16" s="13" t="s">
        <v>518</v>
      </c>
      <c r="BQ16" s="13"/>
      <c r="BR16" s="13"/>
      <c r="BS16" s="13"/>
      <c r="BT16" s="13" t="s">
        <v>360</v>
      </c>
      <c r="BU16" s="11" t="s">
        <v>13307</v>
      </c>
      <c r="BV16" s="13" t="s">
        <v>13308</v>
      </c>
      <c r="BW16" s="13"/>
      <c r="BX16" s="13" t="s">
        <v>13309</v>
      </c>
      <c r="BY16" s="11" t="s">
        <v>13310</v>
      </c>
      <c r="BZ16" s="13" t="s">
        <v>12566</v>
      </c>
      <c r="CA16" s="13" t="s">
        <v>13311</v>
      </c>
      <c r="CB16" s="13"/>
      <c r="CC16" s="13" t="s">
        <v>77</v>
      </c>
      <c r="CD16" s="13"/>
      <c r="CE16" s="13" t="s">
        <v>13312</v>
      </c>
      <c r="CF16" s="13"/>
      <c r="CG16" s="13"/>
      <c r="CH16" s="13" t="s">
        <v>77</v>
      </c>
      <c r="CI16" s="11" t="s">
        <v>13313</v>
      </c>
      <c r="CJ16" s="13"/>
      <c r="CK16" s="13"/>
      <c r="CL16" s="13"/>
      <c r="CM16" s="13"/>
      <c r="CN16" s="13"/>
      <c r="CO16" s="13"/>
      <c r="CP16" s="13" t="s">
        <v>12686</v>
      </c>
      <c r="CQ16" s="13"/>
      <c r="CR16" s="13" t="s">
        <v>80</v>
      </c>
      <c r="CS16" s="13"/>
      <c r="CT16" s="13"/>
      <c r="CU16" s="13"/>
      <c r="CV16" s="13"/>
      <c r="CW16" s="13"/>
      <c r="CX16" s="13"/>
      <c r="CY16" s="11" t="s">
        <v>12509</v>
      </c>
      <c r="CZ16" s="13"/>
      <c r="DA16" s="13"/>
      <c r="DB16" s="13"/>
      <c r="DC16" s="13"/>
      <c r="DD16" s="13"/>
      <c r="DE16" s="13"/>
      <c r="DF16" s="13"/>
      <c r="DG16" s="13"/>
      <c r="DH16" s="13"/>
      <c r="DI16" s="13"/>
      <c r="DJ16" s="13" t="s">
        <v>12602</v>
      </c>
      <c r="DK16" s="13"/>
      <c r="DL16" s="13"/>
      <c r="DM16" s="13"/>
      <c r="DN16" s="13"/>
      <c r="DO16" s="13"/>
      <c r="DP16" s="13"/>
      <c r="DQ16" s="13"/>
      <c r="DR16" s="13"/>
      <c r="DS16" s="13"/>
      <c r="DT16" s="13"/>
      <c r="DU16" s="13"/>
      <c r="DV16" s="13"/>
      <c r="DW16" s="13" t="s">
        <v>9145</v>
      </c>
      <c r="DX16" s="13"/>
      <c r="DY16" s="13"/>
      <c r="DZ16" s="13"/>
      <c r="EA16" s="13"/>
      <c r="EB16" s="13"/>
      <c r="EC16" s="13"/>
      <c r="ED16" s="13"/>
      <c r="EE16" s="13"/>
      <c r="EF16" s="13"/>
      <c r="EG16" s="13"/>
      <c r="EH16" s="11" t="s">
        <v>13314</v>
      </c>
      <c r="EI16" s="11" t="s">
        <v>12511</v>
      </c>
      <c r="EJ16" s="11" t="s">
        <v>13315</v>
      </c>
      <c r="EK16" s="11" t="s">
        <v>13316</v>
      </c>
      <c r="EL16" s="13" t="s">
        <v>681</v>
      </c>
      <c r="EM16" s="13" t="s">
        <v>507</v>
      </c>
      <c r="EN16" s="13"/>
      <c r="EO16" s="13"/>
      <c r="EP16" s="13" t="s">
        <v>13317</v>
      </c>
      <c r="EQ16" s="13" t="s">
        <v>13318</v>
      </c>
      <c r="ER16" s="13" t="s">
        <v>13319</v>
      </c>
      <c r="ES16" s="13" t="s">
        <v>13320</v>
      </c>
      <c r="ET16" s="13"/>
      <c r="EU16" s="13"/>
      <c r="EV16" s="13" t="s">
        <v>78</v>
      </c>
      <c r="EW16" s="13"/>
      <c r="EX16" s="13" t="s">
        <v>13321</v>
      </c>
      <c r="EY16" s="13" t="s">
        <v>13322</v>
      </c>
      <c r="EZ16" s="13" t="s">
        <v>13323</v>
      </c>
      <c r="FA16" s="13" t="s">
        <v>13324</v>
      </c>
      <c r="FB16" s="13"/>
      <c r="FC16" s="13"/>
      <c r="FD16" s="13"/>
      <c r="FE16" s="13"/>
      <c r="FF16" s="13" t="s">
        <v>13325</v>
      </c>
      <c r="FG16" s="13" t="s">
        <v>13326</v>
      </c>
      <c r="FH16" s="13"/>
      <c r="FI16" s="13"/>
      <c r="FJ16" s="13"/>
      <c r="FK16" s="13"/>
      <c r="FL16" s="13"/>
      <c r="FM16" s="13"/>
      <c r="FN16" s="11" t="s">
        <v>13327</v>
      </c>
      <c r="FO16" s="13" t="s">
        <v>13328</v>
      </c>
      <c r="FP16" s="13" t="s">
        <v>13329</v>
      </c>
      <c r="FQ16" s="13" t="s">
        <v>13330</v>
      </c>
      <c r="FR16" s="13"/>
      <c r="FS16" s="13"/>
      <c r="FT16" s="13"/>
      <c r="FU16" s="13"/>
      <c r="FV16" s="13" t="s">
        <v>13331</v>
      </c>
      <c r="FW16" s="13" t="s">
        <v>13332</v>
      </c>
      <c r="FX16" s="13" t="s">
        <v>13333</v>
      </c>
      <c r="FY16" s="13" t="s">
        <v>10181</v>
      </c>
      <c r="FZ16" s="13"/>
      <c r="GA16" s="13"/>
      <c r="GB16" s="13"/>
      <c r="GC16" s="13"/>
      <c r="GD16" s="13" t="s">
        <v>5202</v>
      </c>
      <c r="GE16" s="13" t="s">
        <v>13334</v>
      </c>
      <c r="GF16" s="13" t="s">
        <v>13335</v>
      </c>
      <c r="GG16" s="13" t="s">
        <v>13336</v>
      </c>
      <c r="GH16" s="13"/>
      <c r="GI16" s="13"/>
      <c r="GJ16" s="13" t="s">
        <v>79</v>
      </c>
      <c r="GK16" s="13" t="s">
        <v>9683</v>
      </c>
      <c r="GL16" s="13" t="s">
        <v>13337</v>
      </c>
      <c r="GM16" s="13" t="s">
        <v>2433</v>
      </c>
      <c r="GN16" s="13" t="s">
        <v>3582</v>
      </c>
      <c r="GO16" s="13" t="s">
        <v>13338</v>
      </c>
      <c r="GP16" s="13"/>
      <c r="GQ16" s="13" t="s">
        <v>807</v>
      </c>
      <c r="GR16" s="13"/>
      <c r="GS16" s="13"/>
      <c r="GT16" s="13" t="s">
        <v>13339</v>
      </c>
      <c r="GU16" s="12" t="s">
        <v>13340</v>
      </c>
      <c r="GV16" s="13" t="s">
        <v>13341</v>
      </c>
      <c r="GW16" s="13" t="s">
        <v>13342</v>
      </c>
      <c r="GX16" s="13"/>
      <c r="GY16" s="13"/>
      <c r="GZ16" s="13"/>
      <c r="HA16" s="13"/>
      <c r="HB16" s="13" t="s">
        <v>13343</v>
      </c>
      <c r="HC16" s="13" t="s">
        <v>13344</v>
      </c>
      <c r="HD16" s="13" t="s">
        <v>13345</v>
      </c>
      <c r="HE16" s="13" t="s">
        <v>9204</v>
      </c>
      <c r="HF16" s="13"/>
      <c r="HG16" s="13"/>
      <c r="HH16" s="13"/>
      <c r="HI16" s="13"/>
      <c r="HJ16" s="13" t="s">
        <v>9468</v>
      </c>
      <c r="HK16" s="13" t="s">
        <v>13346</v>
      </c>
      <c r="HL16" s="13" t="s">
        <v>13347</v>
      </c>
      <c r="HM16" s="13" t="s">
        <v>1994</v>
      </c>
      <c r="HN16" s="13" t="s">
        <v>12716</v>
      </c>
      <c r="HO16" s="13"/>
      <c r="HP16" s="13"/>
      <c r="HQ16" s="13"/>
      <c r="HR16" s="13" t="s">
        <v>13348</v>
      </c>
      <c r="HS16" s="13" t="s">
        <v>13349</v>
      </c>
      <c r="HT16" s="13" t="s">
        <v>13350</v>
      </c>
      <c r="HU16" s="13"/>
      <c r="HV16" s="13" t="s">
        <v>13351</v>
      </c>
      <c r="HW16" s="13"/>
      <c r="HX16" s="13" t="s">
        <v>13352</v>
      </c>
      <c r="HY16" s="13"/>
      <c r="HZ16" s="13" t="s">
        <v>13353</v>
      </c>
      <c r="IA16" s="13"/>
      <c r="IB16" s="13" t="s">
        <v>13354</v>
      </c>
      <c r="IC16" s="13" t="s">
        <v>12523</v>
      </c>
      <c r="ID16" s="13" t="s">
        <v>13355</v>
      </c>
      <c r="IE16" s="13" t="s">
        <v>10803</v>
      </c>
      <c r="IF16" s="13" t="s">
        <v>13356</v>
      </c>
      <c r="IG16" s="13"/>
      <c r="IH16" s="13" t="s">
        <v>13357</v>
      </c>
      <c r="II16" s="13"/>
      <c r="IJ16" s="13" t="s">
        <v>13358</v>
      </c>
      <c r="IK16" s="13"/>
      <c r="IL16" s="13" t="s">
        <v>13359</v>
      </c>
      <c r="IM16" s="13"/>
      <c r="IN16" s="13" t="s">
        <v>13360</v>
      </c>
      <c r="IO16" s="13"/>
      <c r="IP16" s="13" t="s">
        <v>5397</v>
      </c>
      <c r="IQ16" s="13"/>
      <c r="IR16" s="13" t="s">
        <v>13361</v>
      </c>
      <c r="IS16" s="13"/>
      <c r="IT16" s="11" t="s">
        <v>13362</v>
      </c>
      <c r="IU16" s="13"/>
      <c r="IV16" s="13" t="s">
        <v>10119</v>
      </c>
      <c r="IW16" s="13" t="s">
        <v>13363</v>
      </c>
      <c r="IY16" s="13"/>
      <c r="IZ16" s="13"/>
      <c r="JA16" s="13" t="s">
        <v>13364</v>
      </c>
      <c r="JB16" s="13"/>
      <c r="JC16" s="13" t="s">
        <v>13365</v>
      </c>
      <c r="JD16" s="12" t="s">
        <v>9323</v>
      </c>
      <c r="JE16" s="13"/>
      <c r="JF16" s="11" t="s">
        <v>13366</v>
      </c>
      <c r="JG16" s="12" t="s">
        <v>13367</v>
      </c>
      <c r="JH16" s="13" t="s">
        <v>13368</v>
      </c>
      <c r="JI16" s="13" t="s">
        <v>13369</v>
      </c>
      <c r="JJ16" s="13" t="s">
        <v>13370</v>
      </c>
      <c r="JK16" s="13" t="s">
        <v>13371</v>
      </c>
      <c r="JL16" s="13" t="s">
        <v>13372</v>
      </c>
      <c r="JM16" s="13" t="s">
        <v>13373</v>
      </c>
      <c r="JN16" s="13"/>
      <c r="JO16" s="13" t="s">
        <v>1665</v>
      </c>
      <c r="JP16" s="13"/>
      <c r="JQ16" s="13"/>
      <c r="JR16" s="13" t="s">
        <v>13374</v>
      </c>
      <c r="JS16" s="13" t="s">
        <v>13375</v>
      </c>
      <c r="JT16" s="13" t="s">
        <v>13376</v>
      </c>
      <c r="JU16" s="13"/>
      <c r="JW16" s="13" t="s">
        <v>13377</v>
      </c>
      <c r="JX16" s="13" t="s">
        <v>13378</v>
      </c>
      <c r="JY16" s="13" t="s">
        <v>13379</v>
      </c>
      <c r="JZ16" s="13" t="s">
        <v>13380</v>
      </c>
      <c r="KA16" s="13"/>
      <c r="KB16" s="13" t="s">
        <v>13381</v>
      </c>
      <c r="KC16" s="13"/>
      <c r="KD16" s="13"/>
      <c r="KE16" s="13"/>
      <c r="KF16" s="13"/>
      <c r="KG16" s="13" t="s">
        <v>13382</v>
      </c>
      <c r="KH16" s="13" t="s">
        <v>12720</v>
      </c>
      <c r="KI16" s="13" t="s">
        <v>13383</v>
      </c>
      <c r="KJ16" s="13" t="s">
        <v>13384</v>
      </c>
      <c r="KK16" s="13"/>
      <c r="KL16" s="13"/>
      <c r="KM16" s="13" t="s">
        <v>13385</v>
      </c>
      <c r="KN16" s="13" t="s">
        <v>13386</v>
      </c>
      <c r="KO16" s="13" t="s">
        <v>13387</v>
      </c>
      <c r="KP16" s="13" t="s">
        <v>13388</v>
      </c>
      <c r="KQ16" s="13" t="s">
        <v>13389</v>
      </c>
      <c r="KR16" s="13"/>
      <c r="KS16" s="13"/>
      <c r="KT16" s="13" t="s">
        <v>13390</v>
      </c>
      <c r="KU16" s="13"/>
      <c r="KV16" s="13" t="s">
        <v>13391</v>
      </c>
      <c r="KW16" s="13" t="s">
        <v>13392</v>
      </c>
      <c r="KX16" s="13"/>
      <c r="KY16" s="13" t="s">
        <v>11675</v>
      </c>
      <c r="KZ16" s="13"/>
      <c r="LA16" s="11" t="s">
        <v>13393</v>
      </c>
      <c r="LB16" s="13"/>
      <c r="LC16" s="13" t="s">
        <v>13394</v>
      </c>
      <c r="LD16" s="13"/>
      <c r="LE16" s="13"/>
      <c r="LF16" s="13"/>
      <c r="LG16" s="13"/>
    </row>
    <row r="17" customFormat="false" ht="28.35" hidden="false" customHeight="true" outlineLevel="0" collapsed="false">
      <c r="A17" s="13"/>
      <c r="B17" s="13"/>
      <c r="D17" s="37" t="s">
        <v>13395</v>
      </c>
      <c r="E17" s="13" t="s">
        <v>13396</v>
      </c>
      <c r="F17" s="13"/>
      <c r="G17" s="13"/>
      <c r="H17" s="13" t="s">
        <v>13397</v>
      </c>
      <c r="I17" s="13" t="s">
        <v>13398</v>
      </c>
      <c r="J17" s="13" t="s">
        <v>13399</v>
      </c>
      <c r="L17" s="13" t="s">
        <v>989</v>
      </c>
      <c r="M17" s="13"/>
      <c r="N17" s="13" t="s">
        <v>13400</v>
      </c>
      <c r="O17" s="13" t="s">
        <v>13401</v>
      </c>
      <c r="P17" s="13"/>
      <c r="Q17" s="13"/>
      <c r="R17" s="13"/>
      <c r="S17" s="13"/>
      <c r="T17" s="13"/>
      <c r="U17" s="13"/>
      <c r="V17" s="13" t="s">
        <v>13402</v>
      </c>
      <c r="W17" s="13"/>
      <c r="X17" s="13"/>
      <c r="Y17" s="13"/>
      <c r="Z17" s="11" t="s">
        <v>13403</v>
      </c>
      <c r="AA17" s="11" t="s">
        <v>13404</v>
      </c>
      <c r="AB17" s="11" t="s">
        <v>13405</v>
      </c>
      <c r="AC17" s="11" t="s">
        <v>13406</v>
      </c>
      <c r="AD17" s="13" t="s">
        <v>13407</v>
      </c>
      <c r="AE17" s="13" t="s">
        <v>12481</v>
      </c>
      <c r="AF17" s="13" t="s">
        <v>12482</v>
      </c>
      <c r="AG17" s="13" t="s">
        <v>12483</v>
      </c>
      <c r="AH17" s="13" t="s">
        <v>13408</v>
      </c>
      <c r="AI17" s="13" t="s">
        <v>13409</v>
      </c>
      <c r="AJ17" s="11" t="s">
        <v>13410</v>
      </c>
      <c r="AK17" s="13" t="s">
        <v>1512</v>
      </c>
      <c r="AL17" s="13" t="s">
        <v>12487</v>
      </c>
      <c r="AM17" s="13" t="s">
        <v>13411</v>
      </c>
      <c r="AN17" s="13" t="s">
        <v>12489</v>
      </c>
      <c r="AO17" s="13"/>
      <c r="AP17" s="13" t="s">
        <v>12490</v>
      </c>
      <c r="AQ17" s="13" t="s">
        <v>360</v>
      </c>
      <c r="AR17" s="13" t="s">
        <v>9827</v>
      </c>
      <c r="AS17" s="13" t="s">
        <v>12557</v>
      </c>
      <c r="AT17" s="13" t="s">
        <v>12493</v>
      </c>
      <c r="AU17" s="13" t="s">
        <v>12494</v>
      </c>
      <c r="AW17" s="13" t="s">
        <v>12495</v>
      </c>
      <c r="AX17" s="13" t="s">
        <v>6318</v>
      </c>
      <c r="AY17" s="13" t="s">
        <v>12483</v>
      </c>
      <c r="AZ17" s="13" t="s">
        <v>13412</v>
      </c>
      <c r="BA17" s="13" t="s">
        <v>371</v>
      </c>
      <c r="BB17" s="13" t="s">
        <v>12677</v>
      </c>
      <c r="BE17" s="13" t="s">
        <v>13413</v>
      </c>
      <c r="BF17" s="13" t="s">
        <v>12493</v>
      </c>
      <c r="BG17" s="11" t="s">
        <v>12500</v>
      </c>
      <c r="BH17" s="11" t="s">
        <v>12562</v>
      </c>
      <c r="BI17" s="13" t="s">
        <v>12563</v>
      </c>
      <c r="BJ17" s="13" t="s">
        <v>12493</v>
      </c>
      <c r="BK17" s="13"/>
      <c r="BL17" s="13"/>
      <c r="BM17" s="11" t="s">
        <v>13414</v>
      </c>
      <c r="BN17" s="11" t="s">
        <v>13415</v>
      </c>
      <c r="BP17" s="13"/>
      <c r="BQ17" s="13"/>
      <c r="BR17" s="13"/>
      <c r="BS17" s="13"/>
      <c r="BT17" s="13" t="s">
        <v>360</v>
      </c>
      <c r="BU17" s="13" t="s">
        <v>360</v>
      </c>
      <c r="BV17" s="13"/>
      <c r="BW17" s="13"/>
      <c r="BX17" s="13" t="s">
        <v>360</v>
      </c>
      <c r="BY17" s="13" t="s">
        <v>360</v>
      </c>
      <c r="BZ17" s="13" t="s">
        <v>360</v>
      </c>
      <c r="CA17" s="13"/>
      <c r="CB17" s="13"/>
      <c r="CC17" s="13"/>
      <c r="CD17" s="13"/>
      <c r="CE17" s="13"/>
      <c r="CF17" s="13" t="s">
        <v>13416</v>
      </c>
      <c r="CG17" s="13"/>
      <c r="CH17" s="13" t="s">
        <v>77</v>
      </c>
      <c r="CI17" s="13" t="s">
        <v>12506</v>
      </c>
      <c r="CJ17" s="13"/>
      <c r="CK17" s="13"/>
      <c r="CL17" s="13"/>
      <c r="CM17" s="13"/>
      <c r="CN17" s="13"/>
      <c r="CO17" s="13" t="s">
        <v>80</v>
      </c>
      <c r="CP17" s="13" t="s">
        <v>12686</v>
      </c>
      <c r="CQ17" s="13"/>
      <c r="CR17" s="13" t="s">
        <v>80</v>
      </c>
      <c r="CS17" s="13" t="s">
        <v>13417</v>
      </c>
      <c r="CT17" s="11" t="s">
        <v>13418</v>
      </c>
      <c r="CU17" s="11" t="s">
        <v>13419</v>
      </c>
      <c r="CV17" s="13" t="s">
        <v>13420</v>
      </c>
      <c r="CW17" s="13" t="s">
        <v>13421</v>
      </c>
      <c r="CX17" s="13" t="s">
        <v>13422</v>
      </c>
      <c r="CY17" s="13" t="s">
        <v>2049</v>
      </c>
      <c r="CZ17" s="13" t="s">
        <v>13423</v>
      </c>
      <c r="DA17" s="13"/>
      <c r="DB17" s="13" t="s">
        <v>1162</v>
      </c>
      <c r="DC17" s="13"/>
      <c r="DD17" s="13"/>
      <c r="DE17" s="13"/>
      <c r="DF17" s="13"/>
      <c r="DG17" s="13"/>
      <c r="DH17" s="13"/>
      <c r="DI17" s="13"/>
      <c r="DJ17" s="13" t="s">
        <v>12602</v>
      </c>
      <c r="DK17" s="13"/>
      <c r="DL17" s="13"/>
      <c r="DM17" s="13"/>
      <c r="DN17" s="13"/>
      <c r="DO17" s="13"/>
      <c r="DP17" s="13"/>
      <c r="DQ17" s="13" t="s">
        <v>9145</v>
      </c>
      <c r="DR17" s="13"/>
      <c r="DS17" s="13"/>
      <c r="DT17" s="13"/>
      <c r="DU17" s="13"/>
      <c r="DV17" s="13"/>
      <c r="DW17" s="13" t="s">
        <v>9145</v>
      </c>
      <c r="DX17" s="13"/>
      <c r="DY17" s="13"/>
      <c r="DZ17" s="13"/>
      <c r="EA17" s="13"/>
      <c r="EB17" s="13"/>
      <c r="EC17" s="13"/>
      <c r="ED17" s="13"/>
      <c r="EE17" s="13"/>
      <c r="EF17" s="13"/>
      <c r="EG17" s="13"/>
      <c r="EH17" s="11" t="s">
        <v>13424</v>
      </c>
      <c r="EI17" s="11" t="s">
        <v>13425</v>
      </c>
      <c r="EJ17" s="11" t="s">
        <v>13426</v>
      </c>
      <c r="EK17" s="11" t="s">
        <v>13427</v>
      </c>
      <c r="EL17" s="13" t="s">
        <v>13428</v>
      </c>
      <c r="EM17" s="13" t="s">
        <v>13429</v>
      </c>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t="s">
        <v>950</v>
      </c>
      <c r="FO17" s="13" t="s">
        <v>623</v>
      </c>
      <c r="FP17" s="13"/>
      <c r="FQ17" s="13"/>
      <c r="FR17" s="13"/>
      <c r="FS17" s="13"/>
      <c r="FT17" s="13"/>
      <c r="FU17" s="13"/>
      <c r="FV17" s="13"/>
      <c r="FW17" s="13"/>
      <c r="FX17" s="13"/>
      <c r="FY17" s="13"/>
      <c r="FZ17" s="13"/>
      <c r="GA17" s="13"/>
      <c r="GB17" s="13"/>
      <c r="GC17" s="13"/>
      <c r="GD17" s="13"/>
      <c r="GE17" s="13"/>
      <c r="GF17" s="13"/>
      <c r="GG17" s="13"/>
      <c r="GH17" s="13"/>
      <c r="GI17" s="13"/>
      <c r="GJ17" s="11" t="s">
        <v>13430</v>
      </c>
      <c r="GK17" s="13" t="s">
        <v>827</v>
      </c>
      <c r="GL17" s="11" t="s">
        <v>13431</v>
      </c>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t="s">
        <v>12716</v>
      </c>
      <c r="HO17" s="13"/>
      <c r="HP17" s="13"/>
      <c r="HQ17" s="13"/>
      <c r="HR17" s="13"/>
      <c r="HS17" s="13"/>
      <c r="HT17" s="13"/>
      <c r="HU17" s="13"/>
      <c r="HV17" s="13" t="s">
        <v>1604</v>
      </c>
      <c r="HW17" s="13"/>
      <c r="HX17" s="13"/>
      <c r="HY17" s="13"/>
      <c r="HZ17" s="13"/>
      <c r="IA17" s="13"/>
      <c r="IB17" s="13"/>
      <c r="IC17" s="13" t="s">
        <v>4121</v>
      </c>
      <c r="ID17" s="13" t="s">
        <v>833</v>
      </c>
      <c r="IE17" s="13"/>
      <c r="IF17" s="13"/>
      <c r="IG17" s="13"/>
      <c r="IH17" s="13"/>
      <c r="II17" s="13" t="s">
        <v>5615</v>
      </c>
      <c r="IJ17" s="13"/>
      <c r="IK17" s="13"/>
      <c r="IL17" s="13"/>
      <c r="IM17" s="13"/>
      <c r="IN17" s="13"/>
      <c r="IO17" s="13"/>
      <c r="IP17" s="13"/>
      <c r="IQ17" s="13"/>
      <c r="IR17" s="13"/>
      <c r="IS17" s="13"/>
      <c r="IT17" s="13"/>
      <c r="IU17" s="13" t="s">
        <v>4164</v>
      </c>
      <c r="IV17" s="13"/>
      <c r="IW17" s="13"/>
      <c r="IY17" s="13"/>
      <c r="IZ17" s="13"/>
      <c r="JA17" s="13"/>
      <c r="JB17" s="13" t="s">
        <v>6261</v>
      </c>
      <c r="JC17" s="13" t="s">
        <v>2044</v>
      </c>
      <c r="JD17" s="13" t="s">
        <v>1070</v>
      </c>
      <c r="JE17" s="13"/>
      <c r="JF17" s="13" t="s">
        <v>9812</v>
      </c>
      <c r="JG17" s="13"/>
      <c r="JH17" s="13"/>
      <c r="JI17" s="13"/>
      <c r="JJ17" s="13"/>
      <c r="JK17" s="13"/>
      <c r="JL17" s="13"/>
      <c r="JM17" s="13" t="s">
        <v>1210</v>
      </c>
      <c r="JN17" s="13"/>
      <c r="JO17" s="13"/>
      <c r="JP17" s="13"/>
      <c r="JQ17" s="13"/>
      <c r="JR17" s="13"/>
      <c r="JS17" s="13"/>
      <c r="JT17" s="13"/>
      <c r="JU17" s="13"/>
      <c r="JW17" s="13"/>
      <c r="JX17" s="13"/>
      <c r="JY17" s="13" t="s">
        <v>8233</v>
      </c>
      <c r="JZ17" s="13"/>
      <c r="KA17" s="13"/>
      <c r="KB17" s="13"/>
      <c r="KC17" s="13"/>
      <c r="KD17" s="13"/>
      <c r="KE17" s="13"/>
      <c r="KF17" s="13"/>
      <c r="KG17" s="13"/>
      <c r="KH17" s="13" t="s">
        <v>12906</v>
      </c>
      <c r="KI17" s="13" t="s">
        <v>513</v>
      </c>
      <c r="KJ17" s="13"/>
      <c r="KK17" s="13" t="s">
        <v>13432</v>
      </c>
      <c r="KL17" s="13"/>
      <c r="KM17" s="13"/>
      <c r="KN17" s="13"/>
      <c r="KO17" s="13"/>
      <c r="KP17" s="13"/>
      <c r="KQ17" s="13" t="s">
        <v>13433</v>
      </c>
      <c r="KR17" s="13"/>
      <c r="KS17" s="13"/>
      <c r="KT17" s="13"/>
      <c r="KU17" s="13"/>
      <c r="KV17" s="13"/>
      <c r="KW17" s="13"/>
      <c r="KX17" s="13"/>
      <c r="KY17" s="13"/>
      <c r="KZ17" s="13"/>
      <c r="LA17" s="13"/>
      <c r="LB17" s="13"/>
      <c r="LC17" s="13"/>
      <c r="LD17" s="13"/>
      <c r="LE17" s="13"/>
      <c r="LF17" s="13"/>
      <c r="LG17" s="13"/>
    </row>
    <row r="18" customFormat="false" ht="28.35" hidden="false" customHeight="true" outlineLevel="0" collapsed="false">
      <c r="A18" s="13"/>
      <c r="B18" s="13"/>
      <c r="D18" s="37" t="s">
        <v>13434</v>
      </c>
      <c r="E18" s="13"/>
      <c r="F18" s="13" t="s">
        <v>472</v>
      </c>
      <c r="G18" s="13"/>
      <c r="H18" s="13" t="s">
        <v>13435</v>
      </c>
      <c r="I18" s="13" t="s">
        <v>13436</v>
      </c>
      <c r="J18" s="11" t="s">
        <v>13437</v>
      </c>
      <c r="L18" s="11" t="s">
        <v>13438</v>
      </c>
      <c r="M18" s="13" t="s">
        <v>1997</v>
      </c>
      <c r="N18" s="13" t="s">
        <v>13439</v>
      </c>
      <c r="O18" s="13"/>
      <c r="P18" s="13"/>
      <c r="Q18" s="13"/>
      <c r="R18" s="13"/>
      <c r="S18" s="13"/>
      <c r="T18" s="13"/>
      <c r="U18" s="13"/>
      <c r="V18" s="13"/>
      <c r="W18" s="13"/>
      <c r="X18" s="13"/>
      <c r="Y18" s="13"/>
      <c r="Z18" s="13" t="s">
        <v>13440</v>
      </c>
      <c r="AA18" s="11" t="s">
        <v>13441</v>
      </c>
      <c r="AB18" s="11" t="s">
        <v>13442</v>
      </c>
      <c r="AC18" s="11" t="s">
        <v>13443</v>
      </c>
      <c r="AD18" s="11" t="s">
        <v>12865</v>
      </c>
      <c r="AE18" s="11" t="s">
        <v>13444</v>
      </c>
      <c r="AF18" s="13" t="s">
        <v>12482</v>
      </c>
      <c r="AG18" s="13" t="s">
        <v>12483</v>
      </c>
      <c r="AH18" s="13" t="s">
        <v>13445</v>
      </c>
      <c r="AI18" s="13" t="s">
        <v>12554</v>
      </c>
      <c r="AJ18" s="13"/>
      <c r="AK18" s="13" t="s">
        <v>13446</v>
      </c>
      <c r="AL18" s="13"/>
      <c r="AM18" s="13" t="s">
        <v>12555</v>
      </c>
      <c r="AN18" s="13" t="s">
        <v>12489</v>
      </c>
      <c r="AO18" s="13"/>
      <c r="AP18" s="13" t="s">
        <v>12490</v>
      </c>
      <c r="AQ18" s="13" t="s">
        <v>360</v>
      </c>
      <c r="AR18" s="13" t="s">
        <v>75</v>
      </c>
      <c r="AS18" s="13" t="s">
        <v>12563</v>
      </c>
      <c r="AT18" s="13" t="s">
        <v>12493</v>
      </c>
      <c r="AU18" s="13" t="s">
        <v>12494</v>
      </c>
      <c r="AW18" s="13" t="s">
        <v>12594</v>
      </c>
      <c r="AX18" s="13" t="s">
        <v>11429</v>
      </c>
      <c r="AY18" s="13" t="s">
        <v>12483</v>
      </c>
      <c r="AZ18" s="13" t="s">
        <v>12482</v>
      </c>
      <c r="BA18" s="13" t="s">
        <v>371</v>
      </c>
      <c r="BB18" s="13" t="s">
        <v>12677</v>
      </c>
      <c r="BE18" s="13" t="s">
        <v>12494</v>
      </c>
      <c r="BF18" s="13" t="s">
        <v>12493</v>
      </c>
      <c r="BG18" s="11" t="s">
        <v>12561</v>
      </c>
      <c r="BH18" s="13" t="s">
        <v>13447</v>
      </c>
      <c r="BI18" s="13" t="s">
        <v>12563</v>
      </c>
      <c r="BJ18" s="13" t="s">
        <v>12493</v>
      </c>
      <c r="BK18" s="13"/>
      <c r="BL18" s="13"/>
      <c r="BM18" s="11" t="s">
        <v>13448</v>
      </c>
      <c r="BN18" s="11" t="s">
        <v>13449</v>
      </c>
      <c r="BP18" s="13"/>
      <c r="BQ18" s="13"/>
      <c r="BR18" s="13"/>
      <c r="BS18" s="13"/>
      <c r="BT18" s="13" t="s">
        <v>360</v>
      </c>
      <c r="BU18" s="13" t="s">
        <v>13450</v>
      </c>
      <c r="BV18" s="13"/>
      <c r="BW18" s="13"/>
      <c r="BX18" s="13" t="s">
        <v>360</v>
      </c>
      <c r="BY18" s="13" t="s">
        <v>12556</v>
      </c>
      <c r="BZ18" s="13" t="s">
        <v>12556</v>
      </c>
      <c r="CA18" s="13"/>
      <c r="CB18" s="13"/>
      <c r="CC18" s="13"/>
      <c r="CD18" s="13"/>
      <c r="CE18" s="13"/>
      <c r="CF18" s="13"/>
      <c r="CG18" s="13"/>
      <c r="CH18" s="11" t="s">
        <v>13451</v>
      </c>
      <c r="CI18" s="11" t="s">
        <v>13452</v>
      </c>
      <c r="CJ18" s="13"/>
      <c r="CK18" s="13"/>
      <c r="CL18" s="13"/>
      <c r="CM18" s="13"/>
      <c r="CN18" s="13"/>
      <c r="CO18" s="13" t="s">
        <v>80</v>
      </c>
      <c r="CP18" s="13" t="s">
        <v>13453</v>
      </c>
      <c r="CQ18" s="13"/>
      <c r="CR18" s="13" t="s">
        <v>80</v>
      </c>
      <c r="CS18" s="13"/>
      <c r="CT18" s="13"/>
      <c r="CU18" s="13"/>
      <c r="CV18" s="13"/>
      <c r="CW18" s="13"/>
      <c r="CX18" s="13"/>
      <c r="CY18" s="13" t="s">
        <v>13454</v>
      </c>
      <c r="CZ18" s="13" t="s">
        <v>63</v>
      </c>
      <c r="DA18" s="13"/>
      <c r="DB18" s="13"/>
      <c r="DC18" s="13"/>
      <c r="DD18" s="13"/>
      <c r="DE18" s="13"/>
      <c r="DF18" s="13"/>
      <c r="DG18" s="13"/>
      <c r="DH18" s="13"/>
      <c r="DI18" s="13"/>
      <c r="DJ18" s="13" t="s">
        <v>12602</v>
      </c>
      <c r="DK18" s="13"/>
      <c r="DL18" s="13"/>
      <c r="DM18" s="13"/>
      <c r="DN18" s="13"/>
      <c r="DO18" s="13"/>
      <c r="DP18" s="13"/>
      <c r="DQ18" s="13"/>
      <c r="DR18" s="13"/>
      <c r="DS18" s="13"/>
      <c r="DT18" s="13"/>
      <c r="DU18" s="13"/>
      <c r="DV18" s="13"/>
      <c r="DW18" s="13" t="s">
        <v>75</v>
      </c>
      <c r="DX18" s="13"/>
      <c r="DY18" s="13"/>
      <c r="DZ18" s="13"/>
      <c r="EA18" s="13"/>
      <c r="EB18" s="13"/>
      <c r="EC18" s="13"/>
      <c r="ED18" s="13"/>
      <c r="EE18" s="13"/>
      <c r="EF18" s="13"/>
      <c r="EG18" s="13"/>
      <c r="EH18" s="13" t="s">
        <v>13455</v>
      </c>
      <c r="EI18" s="11" t="s">
        <v>13456</v>
      </c>
      <c r="EJ18" s="13" t="s">
        <v>13457</v>
      </c>
      <c r="EK18" s="13"/>
      <c r="EL18" s="11" t="s">
        <v>13458</v>
      </c>
      <c r="EM18" s="13" t="s">
        <v>13459</v>
      </c>
      <c r="EN18" s="13"/>
      <c r="EO18" s="13"/>
      <c r="EP18" s="13"/>
      <c r="EQ18" s="13"/>
      <c r="ER18" s="13" t="s">
        <v>9146</v>
      </c>
      <c r="ES18" s="12" t="s">
        <v>13460</v>
      </c>
      <c r="ET18" s="13"/>
      <c r="EU18" s="13"/>
      <c r="EV18" s="13"/>
      <c r="EW18" s="13"/>
      <c r="EX18" s="13" t="s">
        <v>5688</v>
      </c>
      <c r="EY18" s="13"/>
      <c r="EZ18" s="13" t="s">
        <v>13461</v>
      </c>
      <c r="FA18" s="13"/>
      <c r="FB18" s="13"/>
      <c r="FC18" s="13"/>
      <c r="FD18" s="13"/>
      <c r="FE18" s="13"/>
      <c r="FF18" s="13"/>
      <c r="FG18" s="13"/>
      <c r="FH18" s="13"/>
      <c r="FI18" s="13"/>
      <c r="FJ18" s="13"/>
      <c r="FK18" s="13"/>
      <c r="FL18" s="13"/>
      <c r="FM18" s="13"/>
      <c r="FN18" s="13" t="s">
        <v>950</v>
      </c>
      <c r="FO18" s="13" t="s">
        <v>623</v>
      </c>
      <c r="FP18" s="13"/>
      <c r="FQ18" s="13"/>
      <c r="FR18" s="13"/>
      <c r="FS18" s="13"/>
      <c r="FT18" s="13"/>
      <c r="FU18" s="13"/>
      <c r="FV18" s="13"/>
      <c r="FW18" s="13"/>
      <c r="FX18" s="13" t="s">
        <v>10464</v>
      </c>
      <c r="FY18" s="13"/>
      <c r="FZ18" s="13"/>
      <c r="GA18" s="13"/>
      <c r="GB18" s="13"/>
      <c r="GC18" s="13" t="s">
        <v>13462</v>
      </c>
      <c r="GD18" s="13"/>
      <c r="GE18" s="13"/>
      <c r="GF18" s="13"/>
      <c r="GG18" s="13"/>
      <c r="GH18" s="13"/>
      <c r="GI18" s="13"/>
      <c r="GJ18" s="11" t="s">
        <v>13463</v>
      </c>
      <c r="GK18" s="13" t="s">
        <v>13464</v>
      </c>
      <c r="GL18" s="13" t="s">
        <v>79</v>
      </c>
      <c r="GM18" s="13"/>
      <c r="GN18" s="13"/>
      <c r="GO18" s="13"/>
      <c r="GP18" s="13"/>
      <c r="GQ18" s="13"/>
      <c r="GR18" s="13"/>
      <c r="GS18" s="13"/>
      <c r="GT18" s="13"/>
      <c r="GU18" s="13"/>
      <c r="GV18" s="13" t="s">
        <v>10085</v>
      </c>
      <c r="GW18" s="13"/>
      <c r="GX18" s="13" t="s">
        <v>458</v>
      </c>
      <c r="GY18" s="13"/>
      <c r="GZ18" s="13" t="s">
        <v>13465</v>
      </c>
      <c r="HA18" s="13"/>
      <c r="HB18" s="13"/>
      <c r="HC18" s="13"/>
      <c r="HD18" s="13"/>
      <c r="HE18" s="13"/>
      <c r="HF18" s="13"/>
      <c r="HG18" s="13"/>
      <c r="HH18" s="13"/>
      <c r="HI18" s="13"/>
      <c r="HJ18" s="13"/>
      <c r="HK18" s="13"/>
      <c r="HL18" s="13" t="s">
        <v>1188</v>
      </c>
      <c r="HM18" s="13" t="s">
        <v>13127</v>
      </c>
      <c r="HN18" s="13" t="s">
        <v>12716</v>
      </c>
      <c r="HO18" s="13"/>
      <c r="HP18" s="13" t="s">
        <v>13466</v>
      </c>
      <c r="HQ18" s="13"/>
      <c r="HR18" s="13"/>
      <c r="HS18" s="13"/>
      <c r="HT18" s="13" t="s">
        <v>13467</v>
      </c>
      <c r="HU18" s="13"/>
      <c r="HV18" s="13"/>
      <c r="HW18" s="13" t="s">
        <v>13468</v>
      </c>
      <c r="HX18" s="13"/>
      <c r="HY18" s="13"/>
      <c r="HZ18" s="13"/>
      <c r="IA18" s="13"/>
      <c r="IB18" s="13" t="s">
        <v>2113</v>
      </c>
      <c r="IC18" s="13" t="s">
        <v>4121</v>
      </c>
      <c r="ID18" s="13"/>
      <c r="IE18" s="13"/>
      <c r="IF18" s="13"/>
      <c r="IG18" s="13"/>
      <c r="IH18" s="13"/>
      <c r="II18" s="13"/>
      <c r="IJ18" s="13" t="s">
        <v>77</v>
      </c>
      <c r="IK18" s="13"/>
      <c r="IL18" s="13"/>
      <c r="IM18" s="13"/>
      <c r="IN18" s="13"/>
      <c r="IO18" s="13"/>
      <c r="IP18" s="13"/>
      <c r="IQ18" s="13"/>
      <c r="IR18" s="12" t="s">
        <v>1779</v>
      </c>
      <c r="IS18" s="13"/>
      <c r="IT18" s="13"/>
      <c r="IU18" s="13"/>
      <c r="IV18" s="13"/>
      <c r="IW18" s="13" t="s">
        <v>4105</v>
      </c>
      <c r="IY18" s="13"/>
      <c r="IZ18" s="13"/>
      <c r="JA18" s="13"/>
      <c r="JB18" s="13"/>
      <c r="JC18" s="13" t="s">
        <v>13469</v>
      </c>
      <c r="JD18" s="13" t="s">
        <v>13470</v>
      </c>
      <c r="JE18" s="13"/>
      <c r="JF18" s="11" t="s">
        <v>13471</v>
      </c>
      <c r="JG18" s="13" t="s">
        <v>13472</v>
      </c>
      <c r="JH18" s="13"/>
      <c r="JI18" s="13" t="s">
        <v>1614</v>
      </c>
      <c r="JJ18" s="13" t="s">
        <v>13473</v>
      </c>
      <c r="JK18" s="13"/>
      <c r="JL18" s="13"/>
      <c r="JM18" s="13"/>
      <c r="JN18" s="13" t="s">
        <v>13474</v>
      </c>
      <c r="JO18" s="13"/>
      <c r="JP18" s="13"/>
      <c r="JQ18" s="13"/>
      <c r="JR18" s="13" t="s">
        <v>13475</v>
      </c>
      <c r="JS18" s="13"/>
      <c r="JT18" s="13"/>
      <c r="JU18" s="13"/>
      <c r="JW18" s="13"/>
      <c r="JX18" s="13"/>
      <c r="JY18" s="13"/>
      <c r="JZ18" s="13"/>
      <c r="KA18" s="13"/>
      <c r="KB18" s="13"/>
      <c r="KC18" s="13"/>
      <c r="KD18" s="13"/>
      <c r="KE18" s="13"/>
      <c r="KF18" s="13"/>
      <c r="KG18" s="13" t="s">
        <v>13476</v>
      </c>
      <c r="KH18" s="13" t="s">
        <v>13277</v>
      </c>
      <c r="KI18" s="13"/>
      <c r="KJ18" s="13"/>
      <c r="KK18" s="13"/>
      <c r="KL18" s="13"/>
      <c r="KM18" s="13"/>
      <c r="KN18" s="13"/>
      <c r="KO18" s="13"/>
      <c r="KP18" s="13"/>
      <c r="KQ18" s="13"/>
      <c r="KR18" s="13"/>
      <c r="KS18" s="13"/>
      <c r="KT18" s="13"/>
      <c r="KU18" s="13"/>
      <c r="KV18" s="13"/>
      <c r="KW18" s="13"/>
      <c r="KX18" s="13"/>
      <c r="KY18" s="13"/>
      <c r="KZ18" s="13"/>
      <c r="LA18" s="13"/>
      <c r="LB18" s="13"/>
      <c r="LC18" s="13"/>
      <c r="LD18" s="13"/>
      <c r="LE18" s="13"/>
      <c r="LF18" s="13"/>
      <c r="LG18" s="13"/>
    </row>
    <row r="19" customFormat="false" ht="28.35" hidden="false" customHeight="true" outlineLevel="0" collapsed="false">
      <c r="A19" s="13"/>
      <c r="B19" s="13"/>
      <c r="D19" s="37" t="s">
        <v>13477</v>
      </c>
      <c r="E19" s="13" t="s">
        <v>13478</v>
      </c>
      <c r="F19" s="13"/>
      <c r="G19" s="13"/>
      <c r="H19" s="13" t="s">
        <v>13479</v>
      </c>
      <c r="I19" s="13" t="s">
        <v>13480</v>
      </c>
      <c r="J19" s="13" t="s">
        <v>13481</v>
      </c>
      <c r="L19" s="13" t="s">
        <v>1284</v>
      </c>
      <c r="M19" s="13"/>
      <c r="N19" s="13"/>
      <c r="O19" s="13"/>
      <c r="P19" s="13"/>
      <c r="Q19" s="13"/>
      <c r="R19" s="13"/>
      <c r="S19" s="13"/>
      <c r="T19" s="13"/>
      <c r="U19" s="13"/>
      <c r="V19" s="13" t="s">
        <v>12209</v>
      </c>
      <c r="W19" s="13"/>
      <c r="X19" s="13"/>
      <c r="Y19" s="13"/>
      <c r="Z19" s="11" t="s">
        <v>13482</v>
      </c>
      <c r="AA19" s="11" t="s">
        <v>13483</v>
      </c>
      <c r="AB19" s="11" t="s">
        <v>13484</v>
      </c>
      <c r="AC19" s="11" t="s">
        <v>13485</v>
      </c>
      <c r="AD19" s="11" t="s">
        <v>13486</v>
      </c>
      <c r="AE19" s="13" t="s">
        <v>12495</v>
      </c>
      <c r="AF19" s="13" t="s">
        <v>12482</v>
      </c>
      <c r="AG19" s="13" t="s">
        <v>12483</v>
      </c>
      <c r="AH19" s="13" t="s">
        <v>11148</v>
      </c>
      <c r="AI19" s="13" t="s">
        <v>13487</v>
      </c>
      <c r="AJ19" s="13"/>
      <c r="AK19" s="13" t="s">
        <v>1512</v>
      </c>
      <c r="AL19" s="13" t="s">
        <v>12487</v>
      </c>
      <c r="AM19" s="13" t="s">
        <v>12555</v>
      </c>
      <c r="AN19" s="11" t="s">
        <v>13488</v>
      </c>
      <c r="AO19" s="13"/>
      <c r="AP19" s="13" t="s">
        <v>12490</v>
      </c>
      <c r="AQ19" s="13" t="s">
        <v>360</v>
      </c>
      <c r="AR19" s="13"/>
      <c r="AS19" s="13" t="s">
        <v>8413</v>
      </c>
      <c r="AT19" s="13" t="s">
        <v>12493</v>
      </c>
      <c r="AU19" s="13" t="s">
        <v>12494</v>
      </c>
      <c r="AW19" s="13" t="s">
        <v>12558</v>
      </c>
      <c r="AX19" s="13"/>
      <c r="AY19" s="13" t="s">
        <v>12483</v>
      </c>
      <c r="AZ19" s="13" t="s">
        <v>12482</v>
      </c>
      <c r="BA19" s="13" t="s">
        <v>371</v>
      </c>
      <c r="BB19" s="13"/>
      <c r="BE19" s="13" t="s">
        <v>12494</v>
      </c>
      <c r="BF19" s="11" t="s">
        <v>13489</v>
      </c>
      <c r="BG19" s="13" t="s">
        <v>4157</v>
      </c>
      <c r="BH19" s="13" t="s">
        <v>12482</v>
      </c>
      <c r="BI19" s="13" t="s">
        <v>12563</v>
      </c>
      <c r="BJ19" s="13" t="s">
        <v>12493</v>
      </c>
      <c r="BK19" s="13"/>
      <c r="BL19" s="13"/>
      <c r="BM19" s="11" t="s">
        <v>13490</v>
      </c>
      <c r="BN19" s="11" t="s">
        <v>13491</v>
      </c>
      <c r="BP19" s="13"/>
      <c r="BQ19" s="13"/>
      <c r="BR19" s="13"/>
      <c r="BS19" s="13"/>
      <c r="BT19" s="13" t="s">
        <v>360</v>
      </c>
      <c r="BU19" s="13" t="s">
        <v>13492</v>
      </c>
      <c r="BV19" s="13" t="s">
        <v>13493</v>
      </c>
      <c r="BW19" s="13"/>
      <c r="BX19" s="13" t="s">
        <v>360</v>
      </c>
      <c r="BY19" s="13" t="s">
        <v>360</v>
      </c>
      <c r="BZ19" s="13" t="s">
        <v>360</v>
      </c>
      <c r="CA19" s="13"/>
      <c r="CB19" s="13"/>
      <c r="CC19" s="13"/>
      <c r="CD19" s="13"/>
      <c r="CE19" s="13"/>
      <c r="CF19" s="13" t="s">
        <v>80</v>
      </c>
      <c r="CG19" s="13"/>
      <c r="CH19" s="11" t="s">
        <v>12505</v>
      </c>
      <c r="CI19" s="13" t="s">
        <v>13118</v>
      </c>
      <c r="CJ19" s="13"/>
      <c r="CK19" s="13"/>
      <c r="CL19" s="13"/>
      <c r="CM19" s="13"/>
      <c r="CN19" s="13"/>
      <c r="CO19" s="13"/>
      <c r="CP19" s="13" t="s">
        <v>12601</v>
      </c>
      <c r="CQ19" s="13"/>
      <c r="CR19" s="13" t="s">
        <v>80</v>
      </c>
      <c r="CS19" s="13"/>
      <c r="CT19" s="13"/>
      <c r="CU19" s="13"/>
      <c r="CV19" s="13"/>
      <c r="CW19" s="13"/>
      <c r="CX19" s="13"/>
      <c r="CY19" s="13"/>
      <c r="CZ19" s="13"/>
      <c r="DA19" s="13"/>
      <c r="DB19" s="13"/>
      <c r="DC19" s="13"/>
      <c r="DD19" s="13"/>
      <c r="DE19" s="13"/>
      <c r="DF19" s="13"/>
      <c r="DG19" s="13"/>
      <c r="DH19" s="13"/>
      <c r="DI19" s="13"/>
      <c r="DJ19" s="13" t="s">
        <v>12602</v>
      </c>
      <c r="DK19" s="13"/>
      <c r="DL19" s="13"/>
      <c r="DM19" s="13"/>
      <c r="DN19" s="13"/>
      <c r="DO19" s="13"/>
      <c r="DP19" s="13"/>
      <c r="DQ19" s="13"/>
      <c r="DR19" s="13"/>
      <c r="DS19" s="13"/>
      <c r="DT19" s="13"/>
      <c r="DU19" s="13"/>
      <c r="DV19" s="13"/>
      <c r="DW19" s="13" t="s">
        <v>9145</v>
      </c>
      <c r="DX19" s="13"/>
      <c r="DY19" s="13"/>
      <c r="DZ19" s="13"/>
      <c r="EA19" s="13"/>
      <c r="EB19" s="13"/>
      <c r="EC19" s="13"/>
      <c r="ED19" s="13"/>
      <c r="EE19" s="13"/>
      <c r="EF19" s="13"/>
      <c r="EG19" s="13"/>
      <c r="EH19" s="11" t="s">
        <v>13494</v>
      </c>
      <c r="EI19" s="11" t="s">
        <v>13495</v>
      </c>
      <c r="EJ19" s="13" t="s">
        <v>13496</v>
      </c>
      <c r="EK19" s="13" t="s">
        <v>408</v>
      </c>
      <c r="EL19" s="13" t="s">
        <v>507</v>
      </c>
      <c r="EM19" s="11" t="s">
        <v>13497</v>
      </c>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t="s">
        <v>950</v>
      </c>
      <c r="FO19" s="13"/>
      <c r="FP19" s="13"/>
      <c r="FQ19" s="13"/>
      <c r="FR19" s="13"/>
      <c r="FS19" s="13"/>
      <c r="FT19" s="13"/>
      <c r="FU19" s="13"/>
      <c r="FV19" s="13"/>
      <c r="FW19" s="13"/>
      <c r="FX19" s="13"/>
      <c r="FY19" s="13"/>
      <c r="FZ19" s="13"/>
      <c r="GA19" s="13"/>
      <c r="GB19" s="13"/>
      <c r="GC19" s="13"/>
      <c r="GD19" s="13"/>
      <c r="GE19" s="13"/>
      <c r="GF19" s="13"/>
      <c r="GG19" s="13"/>
      <c r="GH19" s="13"/>
      <c r="GI19" s="13"/>
      <c r="GJ19" s="13" t="s">
        <v>79</v>
      </c>
      <c r="GK19" s="13" t="s">
        <v>408</v>
      </c>
      <c r="GL19" s="13" t="s">
        <v>681</v>
      </c>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t="s">
        <v>13127</v>
      </c>
      <c r="HN19" s="13" t="s">
        <v>12716</v>
      </c>
      <c r="HO19" s="13"/>
      <c r="HP19" s="13"/>
      <c r="HQ19" s="13"/>
      <c r="HR19" s="13"/>
      <c r="HS19" s="13"/>
      <c r="HT19" s="13"/>
      <c r="HU19" s="13"/>
      <c r="HV19" s="13"/>
      <c r="HW19" s="13"/>
      <c r="HX19" s="13"/>
      <c r="HY19" s="13"/>
      <c r="HZ19" s="13"/>
      <c r="IA19" s="13"/>
      <c r="IB19" s="13"/>
      <c r="IC19" s="13" t="s">
        <v>12523</v>
      </c>
      <c r="ID19" s="13"/>
      <c r="IE19" s="13"/>
      <c r="IF19" s="13"/>
      <c r="IG19" s="13"/>
      <c r="IH19" s="13"/>
      <c r="II19" s="13"/>
      <c r="IJ19" s="13"/>
      <c r="IK19" s="13"/>
      <c r="IL19" s="13"/>
      <c r="IM19" s="13"/>
      <c r="IN19" s="13"/>
      <c r="IO19" s="13"/>
      <c r="IP19" s="13"/>
      <c r="IQ19" s="13"/>
      <c r="IR19" s="13"/>
      <c r="IS19" s="13"/>
      <c r="IT19" s="13"/>
      <c r="IU19" s="13"/>
      <c r="IV19" s="13"/>
      <c r="IW19" s="13"/>
      <c r="IY19" s="13"/>
      <c r="IZ19" s="13"/>
      <c r="JA19" s="13"/>
      <c r="JB19" s="13"/>
      <c r="JC19" s="13" t="s">
        <v>2044</v>
      </c>
      <c r="JD19" s="13" t="s">
        <v>1070</v>
      </c>
      <c r="JE19" s="13"/>
      <c r="JF19" s="11" t="s">
        <v>13498</v>
      </c>
      <c r="JG19" s="13" t="s">
        <v>704</v>
      </c>
      <c r="JH19" s="13"/>
      <c r="JI19" s="13"/>
      <c r="JJ19" s="13"/>
      <c r="JK19" s="13"/>
      <c r="JL19" s="13"/>
      <c r="JM19" s="13"/>
      <c r="JN19" s="13"/>
      <c r="JO19" s="13"/>
      <c r="JP19" s="13"/>
      <c r="JQ19" s="13"/>
      <c r="JR19" s="13"/>
      <c r="JS19" s="13"/>
      <c r="JT19" s="13"/>
      <c r="JU19" s="13"/>
      <c r="JW19" s="13"/>
      <c r="JX19" s="13"/>
      <c r="JY19" s="13"/>
      <c r="JZ19" s="13"/>
      <c r="KA19" s="12" t="s">
        <v>13499</v>
      </c>
      <c r="KB19" s="13"/>
      <c r="KC19" s="13"/>
      <c r="KD19" s="13"/>
      <c r="KE19" s="13"/>
      <c r="KF19" s="13"/>
      <c r="KG19" s="13"/>
      <c r="KH19" s="13" t="s">
        <v>13500</v>
      </c>
      <c r="KI19" s="13"/>
      <c r="KJ19" s="13"/>
      <c r="KK19" s="13"/>
      <c r="KL19" s="13"/>
      <c r="KM19" s="13"/>
      <c r="KN19" s="13"/>
      <c r="KO19" s="13"/>
      <c r="KP19" s="13"/>
      <c r="KQ19" s="13"/>
      <c r="KR19" s="13"/>
      <c r="KS19" s="13"/>
      <c r="KT19" s="13"/>
      <c r="KU19" s="13"/>
      <c r="KV19" s="13"/>
      <c r="KW19" s="13"/>
      <c r="KX19" s="13"/>
      <c r="KY19" s="13"/>
      <c r="KZ19" s="13"/>
      <c r="LA19" s="13"/>
      <c r="LB19" s="13"/>
      <c r="LC19" s="13"/>
      <c r="LD19" s="13"/>
      <c r="LE19" s="13"/>
      <c r="LF19" s="13"/>
      <c r="LG19" s="13"/>
    </row>
    <row r="20" customFormat="false" ht="28.35" hidden="false" customHeight="true" outlineLevel="0" collapsed="false">
      <c r="A20" s="13"/>
      <c r="B20" s="13"/>
      <c r="D20" s="37" t="s">
        <v>13501</v>
      </c>
      <c r="E20" s="13" t="s">
        <v>13502</v>
      </c>
      <c r="F20" s="13"/>
      <c r="G20" s="13"/>
      <c r="H20" s="13" t="s">
        <v>13503</v>
      </c>
      <c r="I20" s="13" t="s">
        <v>13504</v>
      </c>
      <c r="J20" s="13" t="s">
        <v>13505</v>
      </c>
      <c r="L20" s="13" t="s">
        <v>712</v>
      </c>
      <c r="M20" s="13"/>
      <c r="N20" s="13" t="s">
        <v>13506</v>
      </c>
      <c r="O20" s="13" t="s">
        <v>13507</v>
      </c>
      <c r="P20" s="13"/>
      <c r="Q20" s="13"/>
      <c r="R20" s="13" t="s">
        <v>13508</v>
      </c>
      <c r="S20" s="13" t="s">
        <v>13509</v>
      </c>
      <c r="T20" s="13" t="s">
        <v>13510</v>
      </c>
      <c r="U20" s="13" t="s">
        <v>8622</v>
      </c>
      <c r="V20" s="11" t="s">
        <v>13511</v>
      </c>
      <c r="W20" s="13"/>
      <c r="X20" s="13" t="s">
        <v>13512</v>
      </c>
      <c r="Y20" s="13" t="s">
        <v>13513</v>
      </c>
      <c r="Z20" s="13" t="s">
        <v>13514</v>
      </c>
      <c r="AA20" s="11" t="s">
        <v>13515</v>
      </c>
      <c r="AB20" s="11" t="s">
        <v>13516</v>
      </c>
      <c r="AC20" s="11" t="s">
        <v>13517</v>
      </c>
      <c r="AD20" s="11" t="s">
        <v>13518</v>
      </c>
      <c r="AE20" s="13" t="s">
        <v>12481</v>
      </c>
      <c r="AF20" s="13" t="s">
        <v>12482</v>
      </c>
      <c r="AG20" s="13" t="s">
        <v>12496</v>
      </c>
      <c r="AH20" s="13" t="s">
        <v>1398</v>
      </c>
      <c r="AI20" s="13" t="s">
        <v>12998</v>
      </c>
      <c r="AJ20" s="13" t="s">
        <v>12486</v>
      </c>
      <c r="AK20" s="13" t="s">
        <v>1512</v>
      </c>
      <c r="AL20" s="13" t="s">
        <v>13519</v>
      </c>
      <c r="AM20" s="13" t="s">
        <v>12555</v>
      </c>
      <c r="AN20" s="13" t="s">
        <v>12489</v>
      </c>
      <c r="AO20" s="11" t="s">
        <v>13520</v>
      </c>
      <c r="AP20" s="13" t="s">
        <v>12490</v>
      </c>
      <c r="AQ20" s="13" t="s">
        <v>13521</v>
      </c>
      <c r="AR20" s="11" t="s">
        <v>13522</v>
      </c>
      <c r="AS20" s="11" t="s">
        <v>13523</v>
      </c>
      <c r="AT20" s="11" t="s">
        <v>13524</v>
      </c>
      <c r="AU20" s="11" t="s">
        <v>13057</v>
      </c>
      <c r="AW20" s="13" t="s">
        <v>13525</v>
      </c>
      <c r="AX20" s="13"/>
      <c r="AY20" s="13" t="s">
        <v>12483</v>
      </c>
      <c r="AZ20" s="13" t="s">
        <v>13526</v>
      </c>
      <c r="BA20" s="13" t="s">
        <v>371</v>
      </c>
      <c r="BB20" s="13" t="s">
        <v>75</v>
      </c>
      <c r="BE20" s="13" t="s">
        <v>12494</v>
      </c>
      <c r="BF20" s="13" t="s">
        <v>12493</v>
      </c>
      <c r="BG20" s="11" t="s">
        <v>12500</v>
      </c>
      <c r="BH20" s="13" t="s">
        <v>12482</v>
      </c>
      <c r="BI20" s="13" t="s">
        <v>12563</v>
      </c>
      <c r="BJ20" s="13" t="s">
        <v>12493</v>
      </c>
      <c r="BK20" s="13"/>
      <c r="BL20" s="13"/>
      <c r="BM20" s="13" t="s">
        <v>13527</v>
      </c>
      <c r="BN20" s="11" t="s">
        <v>13528</v>
      </c>
      <c r="BP20" s="13"/>
      <c r="BQ20" s="13"/>
      <c r="BR20" s="13"/>
      <c r="BS20" s="13"/>
      <c r="BT20" s="13" t="e">
        <f aca="false">202 2</f>
        <v>#VALUE!</v>
      </c>
      <c r="BU20" s="13" t="s">
        <v>360</v>
      </c>
      <c r="BV20" s="13"/>
      <c r="BW20" s="13"/>
      <c r="BX20" s="13" t="s">
        <v>360</v>
      </c>
      <c r="BY20" s="13" t="s">
        <v>12556</v>
      </c>
      <c r="BZ20" s="13" t="s">
        <v>13529</v>
      </c>
      <c r="CA20" s="13"/>
      <c r="CB20" s="13"/>
      <c r="CC20" s="13" t="s">
        <v>1227</v>
      </c>
      <c r="CD20" s="13"/>
      <c r="CE20" s="13"/>
      <c r="CF20" s="13" t="s">
        <v>1670</v>
      </c>
      <c r="CG20" s="13"/>
      <c r="CH20" s="13" t="s">
        <v>13530</v>
      </c>
      <c r="CI20" s="13" t="s">
        <v>13531</v>
      </c>
      <c r="CJ20" s="13"/>
      <c r="CK20" s="13"/>
      <c r="CL20" s="13"/>
      <c r="CM20" s="13"/>
      <c r="CN20" s="13"/>
      <c r="CO20" s="13"/>
      <c r="CP20" s="13" t="s">
        <v>12508</v>
      </c>
      <c r="CQ20" s="13"/>
      <c r="CR20" s="13" t="s">
        <v>80</v>
      </c>
      <c r="CS20" s="13"/>
      <c r="CT20" s="13"/>
      <c r="CU20" s="13"/>
      <c r="CV20" s="13"/>
      <c r="CW20" s="13"/>
      <c r="CX20" s="13"/>
      <c r="CY20" s="13"/>
      <c r="CZ20" s="13" t="s">
        <v>13532</v>
      </c>
      <c r="DA20" s="13"/>
      <c r="DB20" s="13"/>
      <c r="DC20" s="13"/>
      <c r="DD20" s="13"/>
      <c r="DE20" s="13"/>
      <c r="DF20" s="13"/>
      <c r="DG20" s="13"/>
      <c r="DH20" s="13"/>
      <c r="DI20" s="13"/>
      <c r="DJ20" s="13" t="s">
        <v>12602</v>
      </c>
      <c r="DK20" s="13"/>
      <c r="DL20" s="13"/>
      <c r="DM20" s="13"/>
      <c r="DN20" s="13"/>
      <c r="DO20" s="13"/>
      <c r="DP20" s="13"/>
      <c r="DQ20" s="13"/>
      <c r="DR20" s="13"/>
      <c r="DS20" s="13"/>
      <c r="DT20" s="13"/>
      <c r="DU20" s="13"/>
      <c r="DV20" s="13"/>
      <c r="DW20" s="13" t="s">
        <v>75</v>
      </c>
      <c r="DX20" s="13"/>
      <c r="DY20" s="13"/>
      <c r="DZ20" s="13"/>
      <c r="EA20" s="13"/>
      <c r="EB20" s="13"/>
      <c r="EC20" s="13"/>
      <c r="ED20" s="13"/>
      <c r="EE20" s="13"/>
      <c r="EF20" s="13"/>
      <c r="EG20" s="13"/>
      <c r="EH20" s="13" t="s">
        <v>112</v>
      </c>
      <c r="EI20" s="11" t="s">
        <v>13533</v>
      </c>
      <c r="EJ20" s="13" t="s">
        <v>516</v>
      </c>
      <c r="EK20" s="13"/>
      <c r="EL20" s="13"/>
      <c r="EM20" s="13" t="s">
        <v>681</v>
      </c>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t="s">
        <v>950</v>
      </c>
      <c r="FO20" s="13" t="s">
        <v>623</v>
      </c>
      <c r="FP20" s="13"/>
      <c r="FQ20" s="13"/>
      <c r="FR20" s="13"/>
      <c r="FS20" s="13"/>
      <c r="FT20" s="13"/>
      <c r="FU20" s="13"/>
      <c r="FV20" s="13"/>
      <c r="FW20" s="13"/>
      <c r="FX20" s="13"/>
      <c r="FY20" s="13"/>
      <c r="FZ20" s="13"/>
      <c r="GA20" s="13"/>
      <c r="GB20" s="13"/>
      <c r="GC20" s="13"/>
      <c r="GD20" s="13"/>
      <c r="GE20" s="13"/>
      <c r="GF20" s="13"/>
      <c r="GG20" s="13"/>
      <c r="GH20" s="13"/>
      <c r="GI20" s="13"/>
      <c r="GJ20" s="13" t="s">
        <v>79</v>
      </c>
      <c r="GK20" s="13"/>
      <c r="GL20" s="13" t="s">
        <v>79</v>
      </c>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t="s">
        <v>13534</v>
      </c>
      <c r="HN20" s="13" t="s">
        <v>12716</v>
      </c>
      <c r="HO20" s="13"/>
      <c r="HP20" s="13"/>
      <c r="HQ20" s="13"/>
      <c r="HR20" s="13"/>
      <c r="HS20" s="13"/>
      <c r="HT20" s="13" t="s">
        <v>10459</v>
      </c>
      <c r="HU20" s="13"/>
      <c r="HV20" s="13" t="s">
        <v>13535</v>
      </c>
      <c r="HW20" s="13"/>
      <c r="HX20" s="13" t="s">
        <v>1411</v>
      </c>
      <c r="HY20" s="13"/>
      <c r="HZ20" s="13"/>
      <c r="IA20" s="13" t="e">
        <f aca="false">got</f>
        <v>#NAME?</v>
      </c>
      <c r="IB20" s="13"/>
      <c r="IC20" s="11" t="s">
        <v>13536</v>
      </c>
      <c r="ID20" s="13"/>
      <c r="IE20" s="13" t="s">
        <v>62</v>
      </c>
      <c r="IF20" s="13"/>
      <c r="IG20" s="13"/>
      <c r="IH20" s="13"/>
      <c r="II20" s="11" t="s">
        <v>13537</v>
      </c>
      <c r="IJ20" s="13" t="s">
        <v>77</v>
      </c>
      <c r="IK20" s="13" t="s">
        <v>468</v>
      </c>
      <c r="IL20" s="13"/>
      <c r="IM20" s="13"/>
      <c r="IN20" s="13"/>
      <c r="IO20" s="13"/>
      <c r="IP20" s="13" t="s">
        <v>370</v>
      </c>
      <c r="IQ20" s="13"/>
      <c r="IR20" s="13" t="s">
        <v>3983</v>
      </c>
      <c r="IS20" s="11" t="s">
        <v>13538</v>
      </c>
      <c r="IT20" s="13"/>
      <c r="IU20" s="13" t="s">
        <v>13539</v>
      </c>
      <c r="IV20" s="13" t="s">
        <v>3269</v>
      </c>
      <c r="IW20" s="13"/>
      <c r="IY20" s="13"/>
      <c r="IZ20" s="13"/>
      <c r="JA20" s="13" t="s">
        <v>13540</v>
      </c>
      <c r="JB20" s="13" t="n">
        <f aca="false">1470</f>
        <v>1470</v>
      </c>
      <c r="JC20" s="13" t="s">
        <v>503</v>
      </c>
      <c r="JD20" s="13" t="s">
        <v>1070</v>
      </c>
      <c r="JE20" s="13"/>
      <c r="JF20" s="11" t="s">
        <v>13541</v>
      </c>
      <c r="JG20" s="13" t="s">
        <v>13542</v>
      </c>
      <c r="JH20" s="13"/>
      <c r="JI20" s="13"/>
      <c r="JJ20" s="13"/>
      <c r="JK20" s="13"/>
      <c r="JL20" s="13" t="s">
        <v>7611</v>
      </c>
      <c r="JM20" s="13" t="s">
        <v>13543</v>
      </c>
      <c r="JN20" s="13"/>
      <c r="JO20" s="13"/>
      <c r="JP20" s="13"/>
      <c r="JQ20" s="13"/>
      <c r="JR20" s="13" t="s">
        <v>6544</v>
      </c>
      <c r="JS20" s="13"/>
      <c r="JT20" s="13"/>
      <c r="JU20" s="13"/>
      <c r="JW20" s="13"/>
      <c r="JX20" s="13" t="s">
        <v>13544</v>
      </c>
      <c r="JY20" s="13"/>
      <c r="JZ20" s="13" t="s">
        <v>13545</v>
      </c>
      <c r="KA20" s="13" t="s">
        <v>13546</v>
      </c>
      <c r="KB20" s="13"/>
      <c r="KC20" s="13" t="s">
        <v>2541</v>
      </c>
      <c r="KD20" s="13"/>
      <c r="KE20" s="13" t="s">
        <v>472</v>
      </c>
      <c r="KF20" s="13" t="s">
        <v>7460</v>
      </c>
      <c r="KG20" s="11" t="s">
        <v>13547</v>
      </c>
      <c r="KH20" s="13" t="s">
        <v>13548</v>
      </c>
      <c r="KI20" s="13"/>
      <c r="KJ20" s="13"/>
      <c r="KK20" s="13" t="s">
        <v>4991</v>
      </c>
      <c r="KL20" s="13" t="s">
        <v>2651</v>
      </c>
      <c r="KM20" s="13" t="s">
        <v>13549</v>
      </c>
      <c r="KN20" s="13"/>
      <c r="KO20" s="13"/>
      <c r="KP20" s="13"/>
      <c r="KQ20" s="13"/>
      <c r="KR20" s="13"/>
      <c r="KS20" s="13"/>
      <c r="KT20" s="13"/>
      <c r="KU20" s="13"/>
      <c r="KV20" s="13"/>
      <c r="KW20" s="13" t="s">
        <v>13550</v>
      </c>
      <c r="KX20" s="13" t="s">
        <v>468</v>
      </c>
      <c r="KY20" s="13"/>
      <c r="KZ20" s="13"/>
      <c r="LA20" s="13"/>
      <c r="LB20" s="13"/>
      <c r="LC20" s="13"/>
      <c r="LD20" s="13"/>
      <c r="LE20" s="13"/>
      <c r="LF20" s="13"/>
      <c r="LG20" s="13"/>
    </row>
    <row r="21" customFormat="false" ht="28.35" hidden="false" customHeight="true" outlineLevel="0" collapsed="false">
      <c r="A21" s="13"/>
      <c r="B21" s="13"/>
      <c r="D21" s="37" t="s">
        <v>13551</v>
      </c>
      <c r="E21" s="11" t="s">
        <v>13552</v>
      </c>
      <c r="F21" s="13" t="s">
        <v>472</v>
      </c>
      <c r="G21" s="13"/>
      <c r="H21" s="13" t="s">
        <v>13553</v>
      </c>
      <c r="I21" s="13" t="s">
        <v>13554</v>
      </c>
      <c r="J21" s="13" t="s">
        <v>13555</v>
      </c>
      <c r="L21" s="13" t="s">
        <v>4513</v>
      </c>
      <c r="M21" s="13" t="s">
        <v>13556</v>
      </c>
      <c r="N21" s="13" t="s">
        <v>13557</v>
      </c>
      <c r="O21" s="13"/>
      <c r="P21" s="13" t="s">
        <v>472</v>
      </c>
      <c r="Q21" s="13"/>
      <c r="R21" s="13" t="s">
        <v>13558</v>
      </c>
      <c r="S21" s="13" t="s">
        <v>9701</v>
      </c>
      <c r="T21" s="13" t="s">
        <v>13559</v>
      </c>
      <c r="U21" s="13" t="s">
        <v>13560</v>
      </c>
      <c r="V21" s="11" t="s">
        <v>13561</v>
      </c>
      <c r="W21" s="13" t="s">
        <v>13562</v>
      </c>
      <c r="X21" s="13"/>
      <c r="Y21" s="13" t="s">
        <v>13563</v>
      </c>
      <c r="Z21" s="11" t="s">
        <v>13564</v>
      </c>
      <c r="AA21" s="11" t="s">
        <v>13565</v>
      </c>
      <c r="AB21" s="11" t="s">
        <v>13566</v>
      </c>
      <c r="AC21" s="11" t="s">
        <v>13567</v>
      </c>
      <c r="AD21" s="13" t="s">
        <v>9827</v>
      </c>
      <c r="AE21" s="13" t="s">
        <v>12481</v>
      </c>
      <c r="AF21" s="13" t="s">
        <v>12482</v>
      </c>
      <c r="AG21" s="13" t="s">
        <v>12483</v>
      </c>
      <c r="AH21" s="13" t="s">
        <v>979</v>
      </c>
      <c r="AI21" s="11" t="s">
        <v>13568</v>
      </c>
      <c r="AJ21" s="13" t="s">
        <v>13569</v>
      </c>
      <c r="AK21" s="13" t="s">
        <v>1512</v>
      </c>
      <c r="AL21" s="13"/>
      <c r="AM21" s="13" t="s">
        <v>13411</v>
      </c>
      <c r="AN21" s="13" t="s">
        <v>12489</v>
      </c>
      <c r="AO21" s="13" t="s">
        <v>13570</v>
      </c>
      <c r="AP21" s="13" t="s">
        <v>12490</v>
      </c>
      <c r="AQ21" s="13" t="s">
        <v>12567</v>
      </c>
      <c r="AR21" s="13" t="s">
        <v>12677</v>
      </c>
      <c r="AS21" s="13" t="s">
        <v>12492</v>
      </c>
      <c r="AT21" s="13" t="s">
        <v>12493</v>
      </c>
      <c r="AU21" s="13" t="s">
        <v>12494</v>
      </c>
      <c r="AW21" s="13" t="s">
        <v>12594</v>
      </c>
      <c r="AX21" s="13" t="s">
        <v>6380</v>
      </c>
      <c r="AY21" s="13" t="s">
        <v>12483</v>
      </c>
      <c r="AZ21" s="13" t="s">
        <v>12482</v>
      </c>
      <c r="BA21" s="13" t="s">
        <v>371</v>
      </c>
      <c r="BB21" s="13" t="s">
        <v>6380</v>
      </c>
      <c r="BE21" s="13" t="s">
        <v>13571</v>
      </c>
      <c r="BF21" s="13" t="s">
        <v>13572</v>
      </c>
      <c r="BG21" s="11" t="s">
        <v>12561</v>
      </c>
      <c r="BH21" s="13" t="s">
        <v>12482</v>
      </c>
      <c r="BI21" s="13" t="s">
        <v>12563</v>
      </c>
      <c r="BJ21" s="13" t="s">
        <v>12493</v>
      </c>
      <c r="BK21" s="13"/>
      <c r="BL21" s="13"/>
      <c r="BM21" s="13" t="s">
        <v>13573</v>
      </c>
      <c r="BN21" s="11" t="s">
        <v>13574</v>
      </c>
      <c r="BP21" s="13"/>
      <c r="BQ21" s="13"/>
      <c r="BR21" s="13"/>
      <c r="BS21" s="13"/>
      <c r="BT21" s="11" t="s">
        <v>13575</v>
      </c>
      <c r="BU21" s="13" t="s">
        <v>360</v>
      </c>
      <c r="BV21" s="13" t="s">
        <v>13576</v>
      </c>
      <c r="BW21" s="13" t="s">
        <v>472</v>
      </c>
      <c r="BX21" s="13" t="s">
        <v>12556</v>
      </c>
      <c r="BY21" s="11" t="s">
        <v>11291</v>
      </c>
      <c r="BZ21" s="13" t="s">
        <v>13577</v>
      </c>
      <c r="CA21" s="13" t="s">
        <v>13578</v>
      </c>
      <c r="CB21" s="13"/>
      <c r="CC21" s="13"/>
      <c r="CD21" s="13"/>
      <c r="CE21" s="13"/>
      <c r="CF21" s="13" t="s">
        <v>80</v>
      </c>
      <c r="CG21" s="13"/>
      <c r="CH21" s="13" t="s">
        <v>13579</v>
      </c>
      <c r="CI21" s="13" t="s">
        <v>12506</v>
      </c>
      <c r="CJ21" s="13"/>
      <c r="CK21" s="13"/>
      <c r="CL21" s="13"/>
      <c r="CM21" s="13"/>
      <c r="CN21" s="13"/>
      <c r="CO21" s="13" t="s">
        <v>66</v>
      </c>
      <c r="CP21" s="11" t="s">
        <v>13580</v>
      </c>
      <c r="CQ21" s="13"/>
      <c r="CR21" s="13" t="s">
        <v>80</v>
      </c>
      <c r="CS21" s="11" t="s">
        <v>13581</v>
      </c>
      <c r="CT21" s="13" t="s">
        <v>13582</v>
      </c>
      <c r="CU21" s="13"/>
      <c r="CV21" s="13"/>
      <c r="CW21" s="13"/>
      <c r="CX21" s="13"/>
      <c r="CY21" s="13" t="s">
        <v>13583</v>
      </c>
      <c r="CZ21" s="13" t="s">
        <v>13584</v>
      </c>
      <c r="DA21" s="13"/>
      <c r="DB21" s="13"/>
      <c r="DC21" s="13"/>
      <c r="DD21" s="13"/>
      <c r="DE21" s="13"/>
      <c r="DF21" s="13" t="s">
        <v>516</v>
      </c>
      <c r="DG21" s="13" t="s">
        <v>11562</v>
      </c>
      <c r="DH21" s="13" t="s">
        <v>13585</v>
      </c>
      <c r="DI21" s="13"/>
      <c r="DJ21" s="13" t="s">
        <v>12602</v>
      </c>
      <c r="DK21" s="13" t="s">
        <v>13586</v>
      </c>
      <c r="DL21" s="13" t="s">
        <v>13587</v>
      </c>
      <c r="DM21" s="13"/>
      <c r="DN21" s="13"/>
      <c r="DO21" s="13"/>
      <c r="DP21" s="13"/>
      <c r="DQ21" s="13"/>
      <c r="DR21" s="13" t="s">
        <v>13588</v>
      </c>
      <c r="DS21" s="13"/>
      <c r="DT21" s="13"/>
      <c r="DU21" s="13" t="s">
        <v>13589</v>
      </c>
      <c r="DV21" s="13"/>
      <c r="DW21" s="13" t="s">
        <v>75</v>
      </c>
      <c r="DX21" s="13"/>
      <c r="DY21" s="13"/>
      <c r="DZ21" s="13"/>
      <c r="EA21" s="13"/>
      <c r="EB21" s="13"/>
      <c r="EC21" s="13"/>
      <c r="ED21" s="13"/>
      <c r="EE21" s="13"/>
      <c r="EF21" s="13"/>
      <c r="EG21" s="13"/>
      <c r="EH21" s="13" t="s">
        <v>13590</v>
      </c>
      <c r="EI21" s="11" t="s">
        <v>13591</v>
      </c>
      <c r="EJ21" s="13" t="s">
        <v>13592</v>
      </c>
      <c r="EK21" s="11" t="s">
        <v>13593</v>
      </c>
      <c r="EL21" s="11" t="s">
        <v>13594</v>
      </c>
      <c r="EM21" s="11" t="s">
        <v>13595</v>
      </c>
      <c r="EN21" s="13"/>
      <c r="EO21" s="13" t="s">
        <v>2725</v>
      </c>
      <c r="EP21" s="13"/>
      <c r="EQ21" s="13"/>
      <c r="ER21" s="13" t="s">
        <v>13596</v>
      </c>
      <c r="ES21" s="13"/>
      <c r="ET21" s="13"/>
      <c r="EU21" s="13"/>
      <c r="EV21" s="13"/>
      <c r="EW21" s="13"/>
      <c r="EX21" s="13" t="s">
        <v>11899</v>
      </c>
      <c r="EY21" s="13"/>
      <c r="EZ21" s="13"/>
      <c r="FA21" s="13"/>
      <c r="FB21" s="13"/>
      <c r="FC21" s="13" t="s">
        <v>6586</v>
      </c>
      <c r="FD21" s="13" t="s">
        <v>13597</v>
      </c>
      <c r="FE21" s="13" t="s">
        <v>13598</v>
      </c>
      <c r="FF21" s="13"/>
      <c r="FG21" s="13"/>
      <c r="FH21" s="13"/>
      <c r="FI21" s="13"/>
      <c r="FJ21" s="13"/>
      <c r="FK21" s="13" t="s">
        <v>4274</v>
      </c>
      <c r="FL21" s="13"/>
      <c r="FM21" s="13"/>
      <c r="FN21" s="13" t="s">
        <v>950</v>
      </c>
      <c r="FO21" s="13" t="s">
        <v>623</v>
      </c>
      <c r="FP21" s="13"/>
      <c r="FQ21" s="13" t="s">
        <v>13599</v>
      </c>
      <c r="FR21" s="13" t="s">
        <v>13600</v>
      </c>
      <c r="FS21" s="13" t="s">
        <v>13601</v>
      </c>
      <c r="FT21" s="13" t="s">
        <v>13602</v>
      </c>
      <c r="FU21" s="13"/>
      <c r="FV21" s="13"/>
      <c r="FW21" s="13" t="s">
        <v>6160</v>
      </c>
      <c r="FX21" s="13"/>
      <c r="FY21" s="13" t="s">
        <v>13603</v>
      </c>
      <c r="FZ21" s="13" t="s">
        <v>4044</v>
      </c>
      <c r="GA21" s="13"/>
      <c r="GB21" s="13"/>
      <c r="GC21" s="13"/>
      <c r="GD21" s="13"/>
      <c r="GE21" s="13"/>
      <c r="GF21" s="13" t="s">
        <v>13604</v>
      </c>
      <c r="GG21" s="13"/>
      <c r="GH21" s="13"/>
      <c r="GI21" s="13" t="s">
        <v>13605</v>
      </c>
      <c r="GJ21" s="13" t="s">
        <v>79</v>
      </c>
      <c r="GK21" s="13"/>
      <c r="GL21" s="13" t="s">
        <v>466</v>
      </c>
      <c r="GM21" s="13"/>
      <c r="GN21" s="13" t="s">
        <v>5865</v>
      </c>
      <c r="GO21" s="13"/>
      <c r="GP21" s="13"/>
      <c r="GQ21" s="13"/>
      <c r="GR21" s="13"/>
      <c r="GS21" s="13" t="s">
        <v>5939</v>
      </c>
      <c r="GT21" s="13" t="s">
        <v>10806</v>
      </c>
      <c r="GU21" s="13" t="s">
        <v>13042</v>
      </c>
      <c r="GV21" s="13" t="s">
        <v>13606</v>
      </c>
      <c r="GW21" s="13"/>
      <c r="GX21" s="13"/>
      <c r="GY21" s="13"/>
      <c r="GZ21" s="13" t="s">
        <v>1665</v>
      </c>
      <c r="HA21" s="13"/>
      <c r="HB21" s="13"/>
      <c r="HC21" s="13"/>
      <c r="HD21" s="13" t="s">
        <v>13607</v>
      </c>
      <c r="HE21" s="13"/>
      <c r="HF21" s="13"/>
      <c r="HG21" s="13"/>
      <c r="HH21" s="13"/>
      <c r="HI21" s="13" t="s">
        <v>13608</v>
      </c>
      <c r="HJ21" s="13" t="s">
        <v>6701</v>
      </c>
      <c r="HK21" s="13"/>
      <c r="HL21" s="13"/>
      <c r="HM21" s="13" t="s">
        <v>5164</v>
      </c>
      <c r="HN21" s="13" t="s">
        <v>13609</v>
      </c>
      <c r="HO21" s="13"/>
      <c r="HP21" s="13" t="s">
        <v>989</v>
      </c>
      <c r="HQ21" s="13"/>
      <c r="HR21" s="13" t="s">
        <v>13610</v>
      </c>
      <c r="HS21" s="13"/>
      <c r="HT21" s="11" t="s">
        <v>13611</v>
      </c>
      <c r="HU21" s="13"/>
      <c r="HV21" s="13"/>
      <c r="HW21" s="13"/>
      <c r="HX21" s="13" t="s">
        <v>13612</v>
      </c>
      <c r="HY21" s="13"/>
      <c r="HZ21" s="13" t="s">
        <v>516</v>
      </c>
      <c r="IA21" s="13"/>
      <c r="IB21" s="13"/>
      <c r="IC21" s="13" t="s">
        <v>12523</v>
      </c>
      <c r="ID21" s="13" t="s">
        <v>13613</v>
      </c>
      <c r="IE21" s="13"/>
      <c r="IF21" s="13"/>
      <c r="IG21" s="13"/>
      <c r="IH21" s="13"/>
      <c r="II21" s="13" t="s">
        <v>4039</v>
      </c>
      <c r="IJ21" s="13" t="s">
        <v>77</v>
      </c>
      <c r="IK21" s="13"/>
      <c r="IL21" s="13"/>
      <c r="IM21" s="13"/>
      <c r="IN21" s="13"/>
      <c r="IO21" s="13"/>
      <c r="IP21" s="13"/>
      <c r="IQ21" s="13"/>
      <c r="IR21" s="13" t="s">
        <v>13614</v>
      </c>
      <c r="IS21" s="13"/>
      <c r="IT21" s="13" t="s">
        <v>13615</v>
      </c>
      <c r="IU21" s="13" t="s">
        <v>13616</v>
      </c>
      <c r="IV21" s="13"/>
      <c r="IW21" s="13" t="s">
        <v>13617</v>
      </c>
      <c r="IY21" s="13"/>
      <c r="IZ21" s="13" t="s">
        <v>472</v>
      </c>
      <c r="JA21" s="13" t="s">
        <v>13618</v>
      </c>
      <c r="JB21" s="13"/>
      <c r="JC21" s="13" t="s">
        <v>13619</v>
      </c>
      <c r="JD21" s="13" t="s">
        <v>13620</v>
      </c>
      <c r="JE21" s="13"/>
      <c r="JF21" s="11" t="s">
        <v>13621</v>
      </c>
      <c r="JG21" s="13" t="s">
        <v>2731</v>
      </c>
      <c r="JH21" s="13" t="s">
        <v>3067</v>
      </c>
      <c r="JI21" s="13" t="s">
        <v>13622</v>
      </c>
      <c r="JJ21" s="13"/>
      <c r="JK21" s="13" t="s">
        <v>1284</v>
      </c>
      <c r="JL21" s="13"/>
      <c r="JM21" s="13" t="s">
        <v>13623</v>
      </c>
      <c r="JN21" s="13"/>
      <c r="JO21" s="13"/>
      <c r="JP21" s="13"/>
      <c r="JQ21" s="13"/>
      <c r="JR21" s="13"/>
      <c r="JS21" s="13"/>
      <c r="JT21" s="13"/>
      <c r="JU21" s="13"/>
      <c r="JW21" s="13"/>
      <c r="JX21" s="13" t="s">
        <v>13624</v>
      </c>
      <c r="JY21" s="13" t="s">
        <v>9074</v>
      </c>
      <c r="JZ21" s="13"/>
      <c r="KA21" s="13" t="s">
        <v>640</v>
      </c>
      <c r="KB21" s="13"/>
      <c r="KC21" s="13"/>
      <c r="KD21" s="13"/>
      <c r="KE21" s="13"/>
      <c r="KF21" s="13"/>
      <c r="KG21" s="13" t="s">
        <v>5165</v>
      </c>
      <c r="KH21" s="13" t="s">
        <v>13625</v>
      </c>
      <c r="KI21" s="13" t="s">
        <v>4472</v>
      </c>
      <c r="KJ21" s="13"/>
      <c r="KK21" s="13"/>
      <c r="KL21" s="13" t="s">
        <v>877</v>
      </c>
      <c r="KM21" s="13"/>
      <c r="KN21" s="13"/>
      <c r="KO21" s="13"/>
      <c r="KP21" s="13"/>
      <c r="KQ21" s="13"/>
      <c r="KR21" s="13"/>
      <c r="KS21" s="13"/>
      <c r="KT21" s="13"/>
      <c r="KU21" s="13"/>
      <c r="KV21" s="13"/>
      <c r="KW21" s="13"/>
      <c r="KX21" s="13"/>
      <c r="KY21" s="13"/>
      <c r="KZ21" s="13"/>
      <c r="LA21" s="13" t="s">
        <v>9489</v>
      </c>
      <c r="LB21" s="13"/>
      <c r="LC21" s="13" t="s">
        <v>2645</v>
      </c>
      <c r="LD21" s="13"/>
      <c r="LE21" s="13"/>
      <c r="LF21" s="13"/>
      <c r="LG21" s="13"/>
    </row>
    <row r="22" customFormat="false" ht="28.35" hidden="false" customHeight="true" outlineLevel="0" collapsed="false">
      <c r="A22" s="13"/>
      <c r="B22" s="13"/>
      <c r="D22" s="37" t="s">
        <v>13626</v>
      </c>
      <c r="E22" s="13" t="s">
        <v>13627</v>
      </c>
      <c r="F22" s="13" t="s">
        <v>472</v>
      </c>
      <c r="G22" s="13"/>
      <c r="H22" s="13" t="s">
        <v>13628</v>
      </c>
      <c r="I22" s="13" t="s">
        <v>13629</v>
      </c>
      <c r="J22" s="13" t="s">
        <v>13630</v>
      </c>
      <c r="L22" s="13" t="s">
        <v>640</v>
      </c>
      <c r="M22" s="13" t="s">
        <v>13631</v>
      </c>
      <c r="N22" s="13" t="s">
        <v>13632</v>
      </c>
      <c r="O22" s="13" t="s">
        <v>13633</v>
      </c>
      <c r="P22" s="13"/>
      <c r="Q22" s="13"/>
      <c r="R22" s="13" t="s">
        <v>13634</v>
      </c>
      <c r="S22" s="13" t="s">
        <v>13635</v>
      </c>
      <c r="T22" s="13" t="s">
        <v>13636</v>
      </c>
      <c r="U22" s="13" t="s">
        <v>640</v>
      </c>
      <c r="V22" s="13" t="s">
        <v>13637</v>
      </c>
      <c r="W22" s="13"/>
      <c r="X22" s="13"/>
      <c r="Y22" s="13"/>
      <c r="Z22" s="13" t="s">
        <v>13638</v>
      </c>
      <c r="AA22" s="11" t="s">
        <v>13639</v>
      </c>
      <c r="AB22" s="11" t="s">
        <v>13640</v>
      </c>
      <c r="AC22" s="11" t="s">
        <v>13641</v>
      </c>
      <c r="AD22" s="13" t="s">
        <v>13642</v>
      </c>
      <c r="AE22" s="13" t="s">
        <v>12481</v>
      </c>
      <c r="AF22" s="13" t="s">
        <v>12482</v>
      </c>
      <c r="AG22" s="13" t="s">
        <v>12483</v>
      </c>
      <c r="AH22" s="13" t="s">
        <v>13643</v>
      </c>
      <c r="AI22" s="13" t="s">
        <v>13644</v>
      </c>
      <c r="AJ22" s="13"/>
      <c r="AK22" s="13" t="s">
        <v>13645</v>
      </c>
      <c r="AL22" s="11" t="s">
        <v>13646</v>
      </c>
      <c r="AM22" s="13" t="s">
        <v>12555</v>
      </c>
      <c r="AN22" s="13" t="s">
        <v>12489</v>
      </c>
      <c r="AO22" s="13"/>
      <c r="AP22" s="13" t="s">
        <v>12490</v>
      </c>
      <c r="AQ22" s="13" t="s">
        <v>360</v>
      </c>
      <c r="AR22" s="13" t="s">
        <v>6318</v>
      </c>
      <c r="AS22" s="13" t="s">
        <v>12563</v>
      </c>
      <c r="AT22" s="13" t="s">
        <v>12493</v>
      </c>
      <c r="AU22" s="13" t="s">
        <v>13647</v>
      </c>
      <c r="AW22" s="13" t="s">
        <v>12495</v>
      </c>
      <c r="AX22" s="13"/>
      <c r="AY22" s="13" t="s">
        <v>12483</v>
      </c>
      <c r="AZ22" s="13" t="s">
        <v>12482</v>
      </c>
      <c r="BA22" s="13" t="s">
        <v>371</v>
      </c>
      <c r="BB22" s="13"/>
      <c r="BE22" s="13" t="s">
        <v>12494</v>
      </c>
      <c r="BF22" s="13" t="s">
        <v>12493</v>
      </c>
      <c r="BG22" s="13" t="s">
        <v>13648</v>
      </c>
      <c r="BH22" s="11" t="s">
        <v>13649</v>
      </c>
      <c r="BI22" s="13" t="s">
        <v>12563</v>
      </c>
      <c r="BJ22" s="13" t="s">
        <v>12493</v>
      </c>
      <c r="BK22" s="13"/>
      <c r="BL22" s="13"/>
      <c r="BM22" s="12" t="s">
        <v>13650</v>
      </c>
      <c r="BN22" s="13"/>
      <c r="BP22" s="13"/>
      <c r="BQ22" s="13"/>
      <c r="BR22" s="13"/>
      <c r="BS22" s="13"/>
      <c r="BT22" s="13" t="s">
        <v>360</v>
      </c>
      <c r="BU22" s="13" t="s">
        <v>360</v>
      </c>
      <c r="BV22" s="13"/>
      <c r="BW22" s="13"/>
      <c r="BX22" s="13" t="s">
        <v>13651</v>
      </c>
      <c r="BY22" s="11" t="s">
        <v>13652</v>
      </c>
      <c r="BZ22" s="13" t="s">
        <v>12556</v>
      </c>
      <c r="CA22" s="13"/>
      <c r="CB22" s="13"/>
      <c r="CC22" s="13"/>
      <c r="CD22" s="13"/>
      <c r="CE22" s="13"/>
      <c r="CF22" s="13"/>
      <c r="CG22" s="13"/>
      <c r="CH22" s="11" t="s">
        <v>13653</v>
      </c>
      <c r="CI22" s="13" t="s">
        <v>12506</v>
      </c>
      <c r="CJ22" s="13"/>
      <c r="CK22" s="13"/>
      <c r="CL22" s="13" t="s">
        <v>5702</v>
      </c>
      <c r="CM22" s="13"/>
      <c r="CN22" s="13"/>
      <c r="CO22" s="13"/>
      <c r="CP22" s="13" t="s">
        <v>13654</v>
      </c>
      <c r="CQ22" s="13"/>
      <c r="CR22" s="13" t="s">
        <v>80</v>
      </c>
      <c r="CS22" s="13" t="s">
        <v>13655</v>
      </c>
      <c r="CT22" s="13" t="s">
        <v>13656</v>
      </c>
      <c r="CU22" s="13" t="s">
        <v>13657</v>
      </c>
      <c r="CV22" s="13"/>
      <c r="CW22" s="13"/>
      <c r="CX22" s="13"/>
      <c r="CY22" s="13" t="s">
        <v>94</v>
      </c>
      <c r="CZ22" s="13"/>
      <c r="DA22" s="13"/>
      <c r="DB22" s="13"/>
      <c r="DC22" s="13"/>
      <c r="DD22" s="13"/>
      <c r="DE22" s="13"/>
      <c r="DF22" s="13"/>
      <c r="DG22" s="13"/>
      <c r="DH22" s="13"/>
      <c r="DI22" s="13"/>
      <c r="DJ22" s="13" t="s">
        <v>12510</v>
      </c>
      <c r="DK22" s="13"/>
      <c r="DL22" s="13"/>
      <c r="DM22" s="13"/>
      <c r="DN22" s="13"/>
      <c r="DO22" s="13"/>
      <c r="DP22" s="13"/>
      <c r="DQ22" s="13"/>
      <c r="DR22" s="13"/>
      <c r="DS22" s="13"/>
      <c r="DT22" s="13"/>
      <c r="DU22" s="13"/>
      <c r="DV22" s="13"/>
      <c r="DW22" s="13" t="s">
        <v>9145</v>
      </c>
      <c r="DX22" s="13"/>
      <c r="DY22" s="13"/>
      <c r="DZ22" s="13"/>
      <c r="EA22" s="13"/>
      <c r="EB22" s="13"/>
      <c r="EC22" s="13"/>
      <c r="ED22" s="13"/>
      <c r="EE22" s="13"/>
      <c r="EF22" s="13"/>
      <c r="EG22" s="13"/>
      <c r="EH22" s="11" t="s">
        <v>13658</v>
      </c>
      <c r="EI22" s="11" t="s">
        <v>13659</v>
      </c>
      <c r="EJ22" s="11" t="s">
        <v>13660</v>
      </c>
      <c r="EK22" s="13" t="s">
        <v>13661</v>
      </c>
      <c r="EL22" s="13" t="s">
        <v>466</v>
      </c>
      <c r="EM22" s="13" t="s">
        <v>466</v>
      </c>
      <c r="EN22" s="13"/>
      <c r="EO22" s="13"/>
      <c r="EP22" s="13"/>
      <c r="EQ22" s="13"/>
      <c r="ER22" s="11" t="s">
        <v>13662</v>
      </c>
      <c r="ES22" s="13" t="s">
        <v>13663</v>
      </c>
      <c r="ET22" s="13"/>
      <c r="EU22" s="13"/>
      <c r="EV22" s="13"/>
      <c r="EW22" s="13"/>
      <c r="EX22" s="13"/>
      <c r="EY22" s="13"/>
      <c r="EZ22" s="13" t="s">
        <v>13664</v>
      </c>
      <c r="FA22" s="13"/>
      <c r="FB22" s="13"/>
      <c r="FC22" s="13"/>
      <c r="FD22" s="13"/>
      <c r="FE22" s="13"/>
      <c r="FF22" s="13"/>
      <c r="FG22" s="13"/>
      <c r="FH22" s="13"/>
      <c r="FI22" s="13"/>
      <c r="FJ22" s="13"/>
      <c r="FK22" s="13"/>
      <c r="FL22" s="13" t="s">
        <v>13665</v>
      </c>
      <c r="FM22" s="13"/>
      <c r="FN22" s="13" t="s">
        <v>950</v>
      </c>
      <c r="FO22" s="13"/>
      <c r="FP22" s="13"/>
      <c r="FQ22" s="13"/>
      <c r="FR22" s="13"/>
      <c r="FS22" s="13"/>
      <c r="FT22" s="13" t="s">
        <v>13666</v>
      </c>
      <c r="FU22" s="13"/>
      <c r="FV22" s="13"/>
      <c r="FW22" s="13"/>
      <c r="FX22" s="13"/>
      <c r="FY22" s="13"/>
      <c r="FZ22" s="13"/>
      <c r="GA22" s="13"/>
      <c r="GB22" s="13"/>
      <c r="GC22" s="13"/>
      <c r="GD22" s="13"/>
      <c r="GE22" s="13"/>
      <c r="GF22" s="13" t="s">
        <v>568</v>
      </c>
      <c r="GG22" s="13" t="s">
        <v>78</v>
      </c>
      <c r="GH22" s="13"/>
      <c r="GI22" s="13"/>
      <c r="GJ22" s="13" t="s">
        <v>5887</v>
      </c>
      <c r="GK22" s="11" t="s">
        <v>3373</v>
      </c>
      <c r="GL22" s="11" t="s">
        <v>8282</v>
      </c>
      <c r="GM22" s="13"/>
      <c r="GN22" s="13"/>
      <c r="GO22" s="13"/>
      <c r="GP22" s="13" t="s">
        <v>858</v>
      </c>
      <c r="GQ22" s="13"/>
      <c r="GR22" s="13"/>
      <c r="GS22" s="13" t="s">
        <v>6928</v>
      </c>
      <c r="GT22" s="13" t="s">
        <v>13667</v>
      </c>
      <c r="GU22" s="13"/>
      <c r="GV22" s="13" t="s">
        <v>11669</v>
      </c>
      <c r="GW22" s="13"/>
      <c r="GX22" s="13"/>
      <c r="GY22" s="13"/>
      <c r="GZ22" s="13"/>
      <c r="HA22" s="13"/>
      <c r="HB22" s="13"/>
      <c r="HC22" s="13"/>
      <c r="HD22" s="13"/>
      <c r="HE22" s="13" t="s">
        <v>13668</v>
      </c>
      <c r="HF22" s="13" t="s">
        <v>13669</v>
      </c>
      <c r="HG22" s="13"/>
      <c r="HH22" s="13"/>
      <c r="HI22" s="13"/>
      <c r="HJ22" s="13" t="s">
        <v>13670</v>
      </c>
      <c r="HK22" s="13"/>
      <c r="HL22" s="13"/>
      <c r="HM22" s="13" t="s">
        <v>13127</v>
      </c>
      <c r="HN22" s="13" t="s">
        <v>12716</v>
      </c>
      <c r="HO22" s="13"/>
      <c r="HP22" s="13"/>
      <c r="HQ22" s="13"/>
      <c r="HR22" s="13"/>
      <c r="HS22" s="13"/>
      <c r="HT22" s="13" t="s">
        <v>12323</v>
      </c>
      <c r="HU22" s="13"/>
      <c r="HV22" s="13" t="s">
        <v>13671</v>
      </c>
      <c r="HW22" s="13"/>
      <c r="HX22" s="12" t="s">
        <v>13672</v>
      </c>
      <c r="HY22" s="13"/>
      <c r="HZ22" s="13"/>
      <c r="IA22" s="13"/>
      <c r="IB22" s="13"/>
      <c r="IC22" s="13" t="s">
        <v>12523</v>
      </c>
      <c r="ID22" s="13"/>
      <c r="IE22" s="13" t="s">
        <v>79</v>
      </c>
      <c r="IF22" s="13"/>
      <c r="IG22" s="13"/>
      <c r="IH22" s="13"/>
      <c r="II22" s="13"/>
      <c r="IJ22" s="13" t="s">
        <v>77</v>
      </c>
      <c r="IK22" s="13"/>
      <c r="IL22" s="13"/>
      <c r="IM22" s="13"/>
      <c r="IN22" s="13"/>
      <c r="IO22" s="13"/>
      <c r="IP22" s="13"/>
      <c r="IQ22" s="13"/>
      <c r="IR22" s="13" t="s">
        <v>13673</v>
      </c>
      <c r="IS22" s="13"/>
      <c r="IT22" s="13"/>
      <c r="IU22" s="13" t="s">
        <v>13674</v>
      </c>
      <c r="IV22" s="13" t="s">
        <v>9145</v>
      </c>
      <c r="IW22" s="13" t="s">
        <v>518</v>
      </c>
      <c r="IY22" s="13"/>
      <c r="IZ22" s="13"/>
      <c r="JA22" s="13" t="s">
        <v>13675</v>
      </c>
      <c r="JB22" s="13"/>
      <c r="JC22" s="13" t="s">
        <v>2044</v>
      </c>
      <c r="JD22" s="13" t="s">
        <v>13676</v>
      </c>
      <c r="JE22" s="13"/>
      <c r="JF22" s="13" t="s">
        <v>9812</v>
      </c>
      <c r="JG22" s="13" t="n">
        <f aca="false">1375</f>
        <v>1375</v>
      </c>
      <c r="JH22" s="13" t="s">
        <v>2649</v>
      </c>
      <c r="JI22" s="13"/>
      <c r="JJ22" s="13"/>
      <c r="JK22" s="13"/>
      <c r="JL22" s="13"/>
      <c r="JM22" s="13"/>
      <c r="JN22" s="13"/>
      <c r="JO22" s="13"/>
      <c r="JP22" s="13"/>
      <c r="JQ22" s="13"/>
      <c r="JR22" s="13"/>
      <c r="JS22" s="13" t="s">
        <v>13677</v>
      </c>
      <c r="JT22" s="13"/>
      <c r="JU22" s="13"/>
      <c r="JW22" s="13"/>
      <c r="JX22" s="13" t="s">
        <v>13678</v>
      </c>
      <c r="JY22" s="13" t="s">
        <v>7763</v>
      </c>
      <c r="JZ22" s="13"/>
      <c r="KA22" s="13"/>
      <c r="KB22" s="13"/>
      <c r="KC22" s="13"/>
      <c r="KD22" s="13"/>
      <c r="KE22" s="13"/>
      <c r="KF22" s="13"/>
      <c r="KG22" s="12" t="s">
        <v>13679</v>
      </c>
      <c r="KH22" s="11" t="s">
        <v>13680</v>
      </c>
      <c r="KI22" s="13"/>
      <c r="KJ22" s="13"/>
      <c r="KK22" s="13" t="s">
        <v>2049</v>
      </c>
      <c r="KL22" s="13"/>
      <c r="KM22" s="13"/>
      <c r="KN22" s="13"/>
      <c r="KO22" s="13"/>
      <c r="KP22" s="13"/>
      <c r="KQ22" s="13"/>
      <c r="KR22" s="13"/>
      <c r="KS22" s="13"/>
      <c r="KT22" s="13"/>
      <c r="KU22" s="13"/>
      <c r="KV22" s="13"/>
      <c r="KW22" s="13"/>
      <c r="KX22" s="13"/>
      <c r="KY22" s="13"/>
      <c r="KZ22" s="13"/>
      <c r="LA22" s="13"/>
      <c r="LB22" s="13"/>
      <c r="LC22" s="13"/>
      <c r="LD22" s="13"/>
      <c r="LE22" s="13"/>
      <c r="LF22" s="13"/>
      <c r="LG22" s="13"/>
    </row>
    <row r="23" customFormat="false" ht="28.35" hidden="false" customHeight="true" outlineLevel="0" collapsed="false">
      <c r="A23" s="13"/>
      <c r="B23" s="13"/>
      <c r="D23" s="37" t="s">
        <v>13681</v>
      </c>
      <c r="E23" s="13" t="s">
        <v>13682</v>
      </c>
      <c r="F23" s="13"/>
      <c r="G23" s="13"/>
      <c r="H23" s="11" t="s">
        <v>13683</v>
      </c>
      <c r="I23" s="13" t="s">
        <v>13684</v>
      </c>
      <c r="J23" s="13" t="s">
        <v>13685</v>
      </c>
      <c r="L23" s="13" t="s">
        <v>1994</v>
      </c>
      <c r="M23" s="11" t="s">
        <v>13686</v>
      </c>
      <c r="N23" s="13" t="s">
        <v>13687</v>
      </c>
      <c r="O23" s="11" t="s">
        <v>13688</v>
      </c>
      <c r="P23" s="13"/>
      <c r="Q23" s="13"/>
      <c r="R23" s="13" t="s">
        <v>13689</v>
      </c>
      <c r="S23" s="13" t="s">
        <v>13690</v>
      </c>
      <c r="T23" s="13" t="s">
        <v>13691</v>
      </c>
      <c r="U23" s="13" t="s">
        <v>13692</v>
      </c>
      <c r="V23" s="13" t="s">
        <v>13693</v>
      </c>
      <c r="W23" s="13"/>
      <c r="X23" s="13"/>
      <c r="Y23" s="13"/>
      <c r="Z23" s="13" t="s">
        <v>4051</v>
      </c>
      <c r="AA23" s="11" t="s">
        <v>13694</v>
      </c>
      <c r="AB23" s="11" t="s">
        <v>13695</v>
      </c>
      <c r="AC23" s="11" t="s">
        <v>13696</v>
      </c>
      <c r="AD23" s="13" t="s">
        <v>5459</v>
      </c>
      <c r="AE23" s="13" t="s">
        <v>12481</v>
      </c>
      <c r="AF23" s="13" t="s">
        <v>12482</v>
      </c>
      <c r="AG23" s="13" t="s">
        <v>12483</v>
      </c>
      <c r="AH23" s="13" t="s">
        <v>13697</v>
      </c>
      <c r="AI23" s="13" t="s">
        <v>12554</v>
      </c>
      <c r="AJ23" s="13" t="s">
        <v>13698</v>
      </c>
      <c r="AK23" s="13"/>
      <c r="AL23" s="13" t="s">
        <v>12487</v>
      </c>
      <c r="AM23" s="13" t="s">
        <v>13699</v>
      </c>
      <c r="AN23" s="13" t="s">
        <v>12676</v>
      </c>
      <c r="AO23" s="13"/>
      <c r="AP23" s="13" t="s">
        <v>12490</v>
      </c>
      <c r="AQ23" s="11" t="s">
        <v>13700</v>
      </c>
      <c r="AR23" s="13" t="s">
        <v>12677</v>
      </c>
      <c r="AS23" s="13" t="s">
        <v>12563</v>
      </c>
      <c r="AT23" s="13" t="s">
        <v>12493</v>
      </c>
      <c r="AU23" s="13" t="s">
        <v>12494</v>
      </c>
      <c r="AW23" s="13" t="s">
        <v>13701</v>
      </c>
      <c r="AX23" s="13"/>
      <c r="AY23" s="13" t="s">
        <v>12483</v>
      </c>
      <c r="AZ23" s="13" t="s">
        <v>12482</v>
      </c>
      <c r="BA23" s="13" t="s">
        <v>371</v>
      </c>
      <c r="BB23" s="13"/>
      <c r="BE23" s="13" t="s">
        <v>12494</v>
      </c>
      <c r="BF23" s="11" t="s">
        <v>13702</v>
      </c>
      <c r="BG23" s="11" t="s">
        <v>12561</v>
      </c>
      <c r="BH23" s="13" t="s">
        <v>12482</v>
      </c>
      <c r="BI23" s="13" t="s">
        <v>12563</v>
      </c>
      <c r="BJ23" s="13" t="s">
        <v>12493</v>
      </c>
      <c r="BK23" s="13"/>
      <c r="BL23" s="13"/>
      <c r="BM23" s="13"/>
      <c r="BN23" s="13" t="s">
        <v>7235</v>
      </c>
      <c r="BP23" s="13"/>
      <c r="BQ23" s="13"/>
      <c r="BR23" s="13"/>
      <c r="BS23" s="13"/>
      <c r="BT23" s="11" t="s">
        <v>13703</v>
      </c>
      <c r="BU23" s="13" t="s">
        <v>13704</v>
      </c>
      <c r="BV23" s="13" t="s">
        <v>13705</v>
      </c>
      <c r="BW23" s="13"/>
      <c r="BX23" s="13" t="s">
        <v>13706</v>
      </c>
      <c r="BY23" s="13" t="s">
        <v>12491</v>
      </c>
      <c r="BZ23" s="13" t="s">
        <v>12566</v>
      </c>
      <c r="CA23" s="13"/>
      <c r="CB23" s="13"/>
      <c r="CC23" s="13"/>
      <c r="CD23" s="13"/>
      <c r="CE23" s="13"/>
      <c r="CF23" s="13"/>
      <c r="CG23" s="13"/>
      <c r="CH23" s="13"/>
      <c r="CI23" s="13" t="s">
        <v>12506</v>
      </c>
      <c r="CJ23" s="13"/>
      <c r="CK23" s="13"/>
      <c r="CL23" s="13"/>
      <c r="CM23" s="13"/>
      <c r="CN23" s="13"/>
      <c r="CO23" s="13"/>
      <c r="CP23" s="13" t="s">
        <v>13707</v>
      </c>
      <c r="CQ23" s="13"/>
      <c r="CR23" s="13" t="s">
        <v>575</v>
      </c>
      <c r="CS23" s="13"/>
      <c r="CT23" s="13"/>
      <c r="CU23" s="13"/>
      <c r="CV23" s="13"/>
      <c r="CW23" s="13"/>
      <c r="CX23" s="13"/>
      <c r="CY23" s="13"/>
      <c r="CZ23" s="13"/>
      <c r="DA23" s="13"/>
      <c r="DB23" s="13"/>
      <c r="DC23" s="13"/>
      <c r="DD23" s="13"/>
      <c r="DE23" s="13"/>
      <c r="DF23" s="13"/>
      <c r="DG23" s="13"/>
      <c r="DH23" s="13"/>
      <c r="DI23" s="13"/>
      <c r="DJ23" s="13" t="s">
        <v>12602</v>
      </c>
      <c r="DK23" s="11" t="s">
        <v>13708</v>
      </c>
      <c r="DL23" s="13" t="s">
        <v>13709</v>
      </c>
      <c r="DM23" s="13" t="s">
        <v>13710</v>
      </c>
      <c r="DN23" s="13"/>
      <c r="DO23" s="13"/>
      <c r="DP23" s="13"/>
      <c r="DQ23" s="13"/>
      <c r="DR23" s="13"/>
      <c r="DS23" s="13"/>
      <c r="DT23" s="13"/>
      <c r="DU23" s="13"/>
      <c r="DV23" s="13"/>
      <c r="DW23" s="13" t="s">
        <v>75</v>
      </c>
      <c r="DX23" s="13"/>
      <c r="DY23" s="13"/>
      <c r="DZ23" s="13"/>
      <c r="EA23" s="13"/>
      <c r="EB23" s="13"/>
      <c r="EC23" s="13"/>
      <c r="ED23" s="13"/>
      <c r="EE23" s="13"/>
      <c r="EF23" s="13"/>
      <c r="EG23" s="13"/>
      <c r="EH23" s="11" t="s">
        <v>13711</v>
      </c>
      <c r="EI23" s="11" t="s">
        <v>13712</v>
      </c>
      <c r="EJ23" s="13" t="s">
        <v>13713</v>
      </c>
      <c r="EK23" s="13" t="s">
        <v>13714</v>
      </c>
      <c r="EL23" s="11" t="s">
        <v>13715</v>
      </c>
      <c r="EM23" s="13"/>
      <c r="EN23" s="13" t="s">
        <v>13716</v>
      </c>
      <c r="EO23" s="13"/>
      <c r="EP23" s="13"/>
      <c r="EQ23" s="13"/>
      <c r="ER23" s="12" t="s">
        <v>13717</v>
      </c>
      <c r="ES23" s="13"/>
      <c r="ET23" s="13"/>
      <c r="EU23" s="13"/>
      <c r="EV23" s="13" t="s">
        <v>1264</v>
      </c>
      <c r="EW23" s="13"/>
      <c r="EX23" s="13"/>
      <c r="EY23" s="13"/>
      <c r="EZ23" s="13" t="s">
        <v>13718</v>
      </c>
      <c r="FA23" s="13"/>
      <c r="FB23" s="13"/>
      <c r="FC23" s="13"/>
      <c r="FD23" s="13"/>
      <c r="FE23" s="13"/>
      <c r="FF23" s="13"/>
      <c r="FG23" s="13"/>
      <c r="FH23" s="13"/>
      <c r="FI23" s="13"/>
      <c r="FJ23" s="13"/>
      <c r="FK23" s="13"/>
      <c r="FL23" s="13" t="s">
        <v>1297</v>
      </c>
      <c r="FM23" s="13"/>
      <c r="FN23" s="13" t="s">
        <v>950</v>
      </c>
      <c r="FO23" s="13" t="s">
        <v>623</v>
      </c>
      <c r="FP23" s="13"/>
      <c r="FQ23" s="13" t="s">
        <v>13719</v>
      </c>
      <c r="FR23" s="13"/>
      <c r="FS23" s="13"/>
      <c r="FT23" s="13"/>
      <c r="FU23" s="13" t="s">
        <v>897</v>
      </c>
      <c r="FV23" s="13"/>
      <c r="FW23" s="13"/>
      <c r="FX23" s="13"/>
      <c r="FY23" s="13" t="n">
        <f aca="false">2454</f>
        <v>2454</v>
      </c>
      <c r="FZ23" s="13"/>
      <c r="GA23" s="13"/>
      <c r="GB23" s="13"/>
      <c r="GC23" s="13"/>
      <c r="GD23" s="13"/>
      <c r="GE23" s="13"/>
      <c r="GF23" s="13" t="n">
        <f aca="false">572</f>
        <v>572</v>
      </c>
      <c r="GG23" s="13"/>
      <c r="GH23" s="13"/>
      <c r="GI23" s="13"/>
      <c r="GJ23" s="13" t="s">
        <v>79</v>
      </c>
      <c r="GK23" s="11" t="s">
        <v>13720</v>
      </c>
      <c r="GL23" s="13"/>
      <c r="GM23" s="13"/>
      <c r="GN23" s="13" t="s">
        <v>575</v>
      </c>
      <c r="GO23" s="13"/>
      <c r="GP23" s="13"/>
      <c r="GQ23" s="13"/>
      <c r="GR23" s="13" t="s">
        <v>13721</v>
      </c>
      <c r="GS23" s="13" t="s">
        <v>532</v>
      </c>
      <c r="GT23" s="13"/>
      <c r="GU23" s="13"/>
      <c r="GV23" s="13"/>
      <c r="GW23" s="13" t="s">
        <v>13722</v>
      </c>
      <c r="GX23" s="13"/>
      <c r="GY23" s="13"/>
      <c r="GZ23" s="13"/>
      <c r="HA23" s="13"/>
      <c r="HB23" s="13"/>
      <c r="HC23" s="13"/>
      <c r="HD23" s="13" t="s">
        <v>13723</v>
      </c>
      <c r="HE23" s="13"/>
      <c r="HF23" s="13"/>
      <c r="HG23" s="13"/>
      <c r="HH23" s="13"/>
      <c r="HI23" s="13" t="s">
        <v>13724</v>
      </c>
      <c r="HJ23" s="13"/>
      <c r="HK23" s="13"/>
      <c r="HL23" s="13" t="s">
        <v>1257</v>
      </c>
      <c r="HM23" s="11" t="s">
        <v>13725</v>
      </c>
      <c r="HN23" s="11" t="s">
        <v>13726</v>
      </c>
      <c r="HO23" s="13"/>
      <c r="HP23" s="13"/>
      <c r="HQ23" s="13"/>
      <c r="HR23" s="13" t="s">
        <v>4050</v>
      </c>
      <c r="HS23" s="13"/>
      <c r="HT23" s="13"/>
      <c r="HU23" s="13"/>
      <c r="HV23" s="13"/>
      <c r="HW23" s="13"/>
      <c r="HX23" s="11" t="s">
        <v>13727</v>
      </c>
      <c r="HY23" s="13" t="s">
        <v>1751</v>
      </c>
      <c r="HZ23" s="13"/>
      <c r="IA23" s="13"/>
      <c r="IB23" s="13" t="s">
        <v>13728</v>
      </c>
      <c r="IC23" s="11" t="s">
        <v>13729</v>
      </c>
      <c r="ID23" s="13"/>
      <c r="IE23" s="13"/>
      <c r="IF23" s="13"/>
      <c r="IG23" s="13" t="s">
        <v>10694</v>
      </c>
      <c r="IH23" s="13"/>
      <c r="II23" s="13"/>
      <c r="IJ23" s="11" t="s">
        <v>13730</v>
      </c>
      <c r="IK23" s="13"/>
      <c r="IL23" s="13"/>
      <c r="IM23" s="13"/>
      <c r="IN23" s="13"/>
      <c r="IO23" s="13"/>
      <c r="IP23" s="13" t="s">
        <v>6707</v>
      </c>
      <c r="IQ23" s="13"/>
      <c r="IR23" s="13"/>
      <c r="IS23" s="13" t="s">
        <v>1996</v>
      </c>
      <c r="IT23" s="13"/>
      <c r="IU23" s="13"/>
      <c r="IV23" s="13" t="s">
        <v>1995</v>
      </c>
      <c r="IW23" s="13"/>
      <c r="IY23" s="13" t="s">
        <v>13731</v>
      </c>
      <c r="IZ23" s="13"/>
      <c r="JA23" s="13"/>
      <c r="JB23" s="13" t="s">
        <v>13732</v>
      </c>
      <c r="JC23" s="13" t="s">
        <v>417</v>
      </c>
      <c r="JD23" s="13" t="s">
        <v>1070</v>
      </c>
      <c r="JE23" s="13"/>
      <c r="JF23" s="13" t="s">
        <v>9812</v>
      </c>
      <c r="JG23" s="13" t="s">
        <v>13733</v>
      </c>
      <c r="JH23" s="13" t="s">
        <v>3059</v>
      </c>
      <c r="JI23" s="13" t="s">
        <v>13734</v>
      </c>
      <c r="JJ23" s="13" t="s">
        <v>1188</v>
      </c>
      <c r="JK23" s="13"/>
      <c r="JL23" s="13"/>
      <c r="JM23" s="13" t="s">
        <v>13735</v>
      </c>
      <c r="JN23" s="13" t="s">
        <v>13736</v>
      </c>
      <c r="JO23" s="13"/>
      <c r="JP23" s="13"/>
      <c r="JQ23" s="13"/>
      <c r="JR23" s="13" t="s">
        <v>13737</v>
      </c>
      <c r="JS23" s="13" t="s">
        <v>5684</v>
      </c>
      <c r="JT23" s="13"/>
      <c r="JU23" s="13"/>
      <c r="JW23" s="13"/>
      <c r="JX23" s="13" t="s">
        <v>13738</v>
      </c>
      <c r="JY23" s="12" t="s">
        <v>13739</v>
      </c>
      <c r="JZ23" s="13"/>
      <c r="KA23" s="13"/>
      <c r="KB23" s="13"/>
      <c r="KC23" s="13"/>
      <c r="KD23" s="13"/>
      <c r="KE23" s="13"/>
      <c r="KF23" s="13"/>
      <c r="KG23" s="13"/>
      <c r="KH23" s="11" t="s">
        <v>13740</v>
      </c>
      <c r="KI23" s="13"/>
      <c r="KJ23" s="13"/>
      <c r="KK23" s="13" t="s">
        <v>2853</v>
      </c>
      <c r="KL23" s="13"/>
      <c r="KM23" s="13" t="s">
        <v>66</v>
      </c>
      <c r="KN23" s="13"/>
      <c r="KO23" s="13"/>
      <c r="KP23" s="13"/>
      <c r="KQ23" s="13"/>
      <c r="KR23" s="13"/>
      <c r="KS23" s="13"/>
      <c r="KT23" s="13"/>
      <c r="KU23" s="13"/>
      <c r="KV23" s="13"/>
      <c r="KW23" s="13"/>
      <c r="KX23" s="13"/>
      <c r="KY23" s="13"/>
      <c r="KZ23" s="13"/>
      <c r="LA23" s="13"/>
      <c r="LB23" s="13"/>
      <c r="LC23" s="13"/>
      <c r="LD23" s="13"/>
      <c r="LE23" s="13"/>
      <c r="LF23" s="13"/>
      <c r="LG23" s="13"/>
    </row>
    <row r="24" customFormat="false" ht="28.35" hidden="false" customHeight="true" outlineLevel="0" collapsed="false">
      <c r="A24" s="13"/>
      <c r="B24" s="13"/>
      <c r="D24" s="37" t="s">
        <v>13741</v>
      </c>
      <c r="E24" s="13" t="s">
        <v>13742</v>
      </c>
      <c r="F24" s="13"/>
      <c r="G24" s="13"/>
      <c r="H24" s="13" t="s">
        <v>13743</v>
      </c>
      <c r="I24" s="13" t="s">
        <v>13744</v>
      </c>
      <c r="J24" s="13" t="s">
        <v>13745</v>
      </c>
      <c r="L24" s="13"/>
      <c r="M24" s="13" t="s">
        <v>13746</v>
      </c>
      <c r="N24" s="13" t="s">
        <v>13747</v>
      </c>
      <c r="O24" s="13" t="s">
        <v>13748</v>
      </c>
      <c r="P24" s="13"/>
      <c r="Q24" s="13"/>
      <c r="R24" s="13" t="s">
        <v>13749</v>
      </c>
      <c r="S24" s="13" t="s">
        <v>13750</v>
      </c>
      <c r="T24" s="13" t="s">
        <v>13751</v>
      </c>
      <c r="U24" s="13" t="s">
        <v>1994</v>
      </c>
      <c r="V24" s="13" t="s">
        <v>13752</v>
      </c>
      <c r="W24" s="13"/>
      <c r="X24" s="13"/>
      <c r="Y24" s="13"/>
      <c r="Z24" s="13" t="s">
        <v>12677</v>
      </c>
      <c r="AA24" s="11" t="s">
        <v>13753</v>
      </c>
      <c r="AB24" s="11" t="s">
        <v>13754</v>
      </c>
      <c r="AC24" s="11" t="s">
        <v>13755</v>
      </c>
      <c r="AD24" s="13" t="s">
        <v>13756</v>
      </c>
      <c r="AE24" s="13" t="s">
        <v>12495</v>
      </c>
      <c r="AF24" s="13" t="s">
        <v>12482</v>
      </c>
      <c r="AG24" s="13" t="s">
        <v>12483</v>
      </c>
      <c r="AH24" s="13" t="s">
        <v>13757</v>
      </c>
      <c r="AI24" s="13" t="s">
        <v>12998</v>
      </c>
      <c r="AJ24" s="13"/>
      <c r="AK24" s="13" t="s">
        <v>1512</v>
      </c>
      <c r="AL24" s="13" t="s">
        <v>12487</v>
      </c>
      <c r="AM24" s="13" t="s">
        <v>13758</v>
      </c>
      <c r="AN24" s="13" t="s">
        <v>12489</v>
      </c>
      <c r="AO24" s="13"/>
      <c r="AP24" s="13" t="s">
        <v>12490</v>
      </c>
      <c r="AQ24" s="13" t="s">
        <v>13759</v>
      </c>
      <c r="AR24" s="13" t="s">
        <v>11429</v>
      </c>
      <c r="AS24" s="13" t="s">
        <v>12563</v>
      </c>
      <c r="AT24" s="13" t="s">
        <v>12493</v>
      </c>
      <c r="AU24" s="13" t="s">
        <v>12494</v>
      </c>
      <c r="AW24" s="13" t="s">
        <v>13525</v>
      </c>
      <c r="AX24" s="13" t="s">
        <v>6380</v>
      </c>
      <c r="AY24" s="13" t="s">
        <v>12483</v>
      </c>
      <c r="AZ24" s="13" t="s">
        <v>12482</v>
      </c>
      <c r="BA24" s="13" t="s">
        <v>13760</v>
      </c>
      <c r="BB24" s="13" t="s">
        <v>75</v>
      </c>
      <c r="BE24" s="13" t="s">
        <v>12494</v>
      </c>
      <c r="BF24" s="13" t="s">
        <v>12493</v>
      </c>
      <c r="BG24" s="11" t="s">
        <v>12500</v>
      </c>
      <c r="BH24" s="11" t="s">
        <v>12562</v>
      </c>
      <c r="BI24" s="13"/>
      <c r="BJ24" s="13" t="s">
        <v>12493</v>
      </c>
      <c r="BK24" s="13"/>
      <c r="BL24" s="13"/>
      <c r="BM24" s="13" t="s">
        <v>798</v>
      </c>
      <c r="BN24" s="13" t="s">
        <v>7235</v>
      </c>
      <c r="BP24" s="13"/>
      <c r="BQ24" s="13"/>
      <c r="BR24" s="13"/>
      <c r="BS24" s="13"/>
      <c r="BT24" s="13" t="s">
        <v>13761</v>
      </c>
      <c r="BU24" s="13" t="s">
        <v>13762</v>
      </c>
      <c r="BV24" s="13"/>
      <c r="BW24" s="13"/>
      <c r="BX24" s="13" t="s">
        <v>360</v>
      </c>
      <c r="BY24" s="13" t="s">
        <v>12556</v>
      </c>
      <c r="BZ24" s="13" t="s">
        <v>12566</v>
      </c>
      <c r="CA24" s="13" t="s">
        <v>2830</v>
      </c>
      <c r="CB24" s="13"/>
      <c r="CC24" s="13"/>
      <c r="CD24" s="13"/>
      <c r="CE24" s="13"/>
      <c r="CF24" s="13"/>
      <c r="CG24" s="13"/>
      <c r="CH24" s="11" t="s">
        <v>13653</v>
      </c>
      <c r="CI24" s="13" t="s">
        <v>13118</v>
      </c>
      <c r="CJ24" s="13"/>
      <c r="CK24" s="13"/>
      <c r="CL24" s="13"/>
      <c r="CM24" s="13"/>
      <c r="CN24" s="13"/>
      <c r="CO24" s="13"/>
      <c r="CP24" s="13" t="s">
        <v>13453</v>
      </c>
      <c r="CQ24" s="13"/>
      <c r="CR24" s="13" t="s">
        <v>80</v>
      </c>
      <c r="CS24" s="13" t="s">
        <v>13763</v>
      </c>
      <c r="CT24" s="13" t="s">
        <v>13764</v>
      </c>
      <c r="CU24" s="13" t="s">
        <v>13765</v>
      </c>
      <c r="CV24" s="13"/>
      <c r="CW24" s="13"/>
      <c r="CX24" s="13"/>
      <c r="CY24" s="13" t="s">
        <v>94</v>
      </c>
      <c r="CZ24" s="13"/>
      <c r="DA24" s="13"/>
      <c r="DB24" s="13"/>
      <c r="DC24" s="13"/>
      <c r="DD24" s="13"/>
      <c r="DE24" s="13"/>
      <c r="DF24" s="13"/>
      <c r="DG24" s="13"/>
      <c r="DH24" s="13"/>
      <c r="DI24" s="13"/>
      <c r="DJ24" s="13" t="s">
        <v>12510</v>
      </c>
      <c r="DK24" s="13"/>
      <c r="DL24" s="13"/>
      <c r="DM24" s="13"/>
      <c r="DN24" s="13"/>
      <c r="DO24" s="13"/>
      <c r="DP24" s="13"/>
      <c r="DQ24" s="13"/>
      <c r="DR24" s="13"/>
      <c r="DS24" s="13"/>
      <c r="DT24" s="13"/>
      <c r="DU24" s="13"/>
      <c r="DV24" s="13"/>
      <c r="DW24" s="13" t="s">
        <v>75</v>
      </c>
      <c r="DX24" s="13"/>
      <c r="DY24" s="13"/>
      <c r="DZ24" s="13"/>
      <c r="EA24" s="13"/>
      <c r="EB24" s="13"/>
      <c r="EC24" s="13"/>
      <c r="ED24" s="13"/>
      <c r="EE24" s="13"/>
      <c r="EF24" s="13"/>
      <c r="EG24" s="13"/>
      <c r="EH24" s="11" t="s">
        <v>13766</v>
      </c>
      <c r="EI24" s="11" t="s">
        <v>13767</v>
      </c>
      <c r="EJ24" s="13" t="s">
        <v>13768</v>
      </c>
      <c r="EK24" s="13" t="s">
        <v>13769</v>
      </c>
      <c r="EL24" s="11" t="s">
        <v>13770</v>
      </c>
      <c r="EM24" s="13" t="s">
        <v>466</v>
      </c>
      <c r="EN24" s="13"/>
      <c r="EO24" s="13"/>
      <c r="EP24" s="13"/>
      <c r="EQ24" s="13"/>
      <c r="ER24" s="13" t="s">
        <v>13771</v>
      </c>
      <c r="ES24" s="13" t="s">
        <v>13772</v>
      </c>
      <c r="ET24" s="13" t="s">
        <v>13773</v>
      </c>
      <c r="EU24" s="13"/>
      <c r="EV24" s="13"/>
      <c r="EW24" s="13"/>
      <c r="EX24" s="13"/>
      <c r="EY24" s="13"/>
      <c r="EZ24" s="13" t="s">
        <v>13774</v>
      </c>
      <c r="FA24" s="13"/>
      <c r="FB24" s="13"/>
      <c r="FC24" s="13"/>
      <c r="FD24" s="13"/>
      <c r="FE24" s="13" t="s">
        <v>6472</v>
      </c>
      <c r="FF24" s="13"/>
      <c r="FG24" s="13"/>
      <c r="FH24" s="13"/>
      <c r="FI24" s="13"/>
      <c r="FJ24" s="13"/>
      <c r="FK24" s="13"/>
      <c r="FL24" s="13" t="s">
        <v>13775</v>
      </c>
      <c r="FM24" s="13" t="s">
        <v>13776</v>
      </c>
      <c r="FN24" s="13" t="s">
        <v>950</v>
      </c>
      <c r="FO24" s="13"/>
      <c r="FP24" s="11" t="s">
        <v>13777</v>
      </c>
      <c r="FQ24" s="13" t="s">
        <v>13778</v>
      </c>
      <c r="FR24" s="13"/>
      <c r="FS24" s="13"/>
      <c r="FT24" s="13"/>
      <c r="FU24" s="13"/>
      <c r="FV24" s="13"/>
      <c r="FW24" s="13"/>
      <c r="FX24" s="13"/>
      <c r="FY24" s="13"/>
      <c r="FZ24" s="13"/>
      <c r="GA24" s="13"/>
      <c r="GB24" s="13"/>
      <c r="GC24" s="13"/>
      <c r="GD24" s="13"/>
      <c r="GE24" s="13"/>
      <c r="GF24" s="13"/>
      <c r="GG24" s="13"/>
      <c r="GH24" s="13" t="s">
        <v>13735</v>
      </c>
      <c r="GI24" s="13"/>
      <c r="GJ24" s="13" t="s">
        <v>79</v>
      </c>
      <c r="GK24" s="13" t="s">
        <v>4433</v>
      </c>
      <c r="GL24" s="13" t="s">
        <v>13120</v>
      </c>
      <c r="GM24" s="13"/>
      <c r="GN24" s="13" t="s">
        <v>13779</v>
      </c>
      <c r="GO24" s="12" t="s">
        <v>13780</v>
      </c>
      <c r="GP24" s="13"/>
      <c r="GQ24" s="13"/>
      <c r="GR24" s="13"/>
      <c r="GS24" s="13"/>
      <c r="GT24" s="13"/>
      <c r="GU24" s="13"/>
      <c r="GV24" s="13"/>
      <c r="GW24" s="13"/>
      <c r="GX24" s="13"/>
      <c r="GY24" s="13"/>
      <c r="GZ24" s="13"/>
      <c r="HA24" s="13"/>
      <c r="HB24" s="13"/>
      <c r="HC24" s="13"/>
      <c r="HD24" s="13"/>
      <c r="HE24" s="13"/>
      <c r="HF24" s="13"/>
      <c r="HG24" s="13"/>
      <c r="HH24" s="13"/>
      <c r="HI24" s="13"/>
      <c r="HJ24" s="13"/>
      <c r="HK24" s="13"/>
      <c r="HL24" s="13" t="s">
        <v>13781</v>
      </c>
      <c r="HM24" s="13" t="s">
        <v>13782</v>
      </c>
      <c r="HN24" s="13" t="s">
        <v>12716</v>
      </c>
      <c r="HO24" s="13" t="s">
        <v>13783</v>
      </c>
      <c r="HP24" s="13"/>
      <c r="HQ24" s="13"/>
      <c r="HR24" s="13"/>
      <c r="HS24" s="13"/>
      <c r="HT24" s="13"/>
      <c r="HU24" s="13" t="s">
        <v>13784</v>
      </c>
      <c r="HV24" s="13" t="s">
        <v>13785</v>
      </c>
      <c r="HW24" s="13" t="s">
        <v>2910</v>
      </c>
      <c r="HX24" s="13"/>
      <c r="HY24" s="13"/>
      <c r="HZ24" s="13"/>
      <c r="IA24" s="13"/>
      <c r="IB24" s="13"/>
      <c r="IC24" s="11" t="s">
        <v>13786</v>
      </c>
      <c r="ID24" s="13"/>
      <c r="IE24" s="13"/>
      <c r="IF24" s="13"/>
      <c r="IG24" s="13"/>
      <c r="IH24" s="13"/>
      <c r="II24" s="13"/>
      <c r="IJ24" s="13" t="s">
        <v>77</v>
      </c>
      <c r="IK24" s="13"/>
      <c r="IL24" s="13"/>
      <c r="IM24" s="13"/>
      <c r="IN24" s="13"/>
      <c r="IO24" s="13"/>
      <c r="IP24" s="13"/>
      <c r="IQ24" s="13"/>
      <c r="IR24" s="13" t="s">
        <v>1142</v>
      </c>
      <c r="IS24" s="13"/>
      <c r="IT24" s="13"/>
      <c r="IU24" s="13"/>
      <c r="IV24" s="13" t="s">
        <v>13787</v>
      </c>
      <c r="IW24" s="13" t="s">
        <v>4136</v>
      </c>
      <c r="IY24" s="13"/>
      <c r="IZ24" s="13"/>
      <c r="JA24" s="13"/>
      <c r="JB24" s="13" t="s">
        <v>4166</v>
      </c>
      <c r="JC24" s="13" t="s">
        <v>10769</v>
      </c>
      <c r="JD24" s="13" t="s">
        <v>678</v>
      </c>
      <c r="JE24" s="13"/>
      <c r="JF24" s="13" t="s">
        <v>9812</v>
      </c>
      <c r="JG24" s="13"/>
      <c r="JH24" s="13" t="s">
        <v>13788</v>
      </c>
      <c r="JI24" s="13"/>
      <c r="JJ24" s="13"/>
      <c r="JK24" s="13"/>
      <c r="JL24" s="13"/>
      <c r="JM24" s="13"/>
      <c r="JN24" s="13"/>
      <c r="JO24" s="13"/>
      <c r="JP24" s="13"/>
      <c r="JQ24" s="13"/>
      <c r="JR24" s="13" t="s">
        <v>13789</v>
      </c>
      <c r="JS24" s="13" t="s">
        <v>1247</v>
      </c>
      <c r="JT24" s="13"/>
      <c r="JU24" s="13"/>
      <c r="JW24" s="13"/>
      <c r="JX24" s="13"/>
      <c r="JY24" s="13" t="s">
        <v>798</v>
      </c>
      <c r="JZ24" s="13"/>
      <c r="KA24" s="13"/>
      <c r="KB24" s="13"/>
      <c r="KC24" s="13"/>
      <c r="KD24" s="13"/>
      <c r="KE24" s="13"/>
      <c r="KF24" s="13"/>
      <c r="KG24" s="13" t="s">
        <v>13790</v>
      </c>
      <c r="KH24" s="13" t="s">
        <v>13791</v>
      </c>
      <c r="KI24" s="13" t="s">
        <v>2797</v>
      </c>
      <c r="KJ24" s="13"/>
      <c r="KK24" s="13"/>
      <c r="KL24" s="13" t="s">
        <v>13792</v>
      </c>
      <c r="KM24" s="13" t="s">
        <v>66</v>
      </c>
      <c r="KN24" s="13"/>
      <c r="KO24" s="13" t="s">
        <v>13793</v>
      </c>
      <c r="KP24" s="13"/>
      <c r="KQ24" s="13"/>
      <c r="KR24" s="13"/>
      <c r="KS24" s="13"/>
      <c r="KT24" s="13"/>
      <c r="KU24" s="13"/>
      <c r="KV24" s="13"/>
      <c r="KW24" s="13"/>
      <c r="KX24" s="13"/>
      <c r="KY24" s="13"/>
      <c r="KZ24" s="13"/>
      <c r="LA24" s="13"/>
      <c r="LB24" s="13"/>
      <c r="LC24" s="13"/>
      <c r="LD24" s="13"/>
      <c r="LE24" s="13"/>
      <c r="LF24" s="13"/>
      <c r="LG24" s="13"/>
    </row>
    <row r="25" customFormat="false" ht="28.35" hidden="false" customHeight="true" outlineLevel="0" collapsed="false">
      <c r="A25" s="13"/>
      <c r="B25" s="13"/>
      <c r="D25" s="37" t="s">
        <v>13794</v>
      </c>
      <c r="E25" s="13"/>
      <c r="F25" s="13"/>
      <c r="G25" s="13"/>
      <c r="H25" s="13" t="s">
        <v>13795</v>
      </c>
      <c r="I25" s="13" t="s">
        <v>13796</v>
      </c>
      <c r="J25" s="13" t="s">
        <v>13797</v>
      </c>
      <c r="L25" s="13" t="s">
        <v>1659</v>
      </c>
      <c r="M25" s="13"/>
      <c r="N25" s="13" t="s">
        <v>13798</v>
      </c>
      <c r="O25" s="13" t="s">
        <v>13799</v>
      </c>
      <c r="P25" s="13"/>
      <c r="Q25" s="13"/>
      <c r="R25" s="13"/>
      <c r="S25" s="13"/>
      <c r="T25" s="13"/>
      <c r="U25" s="13"/>
      <c r="V25" s="13" t="s">
        <v>13800</v>
      </c>
      <c r="W25" s="13"/>
      <c r="X25" s="13"/>
      <c r="Y25" s="13"/>
      <c r="Z25" s="11" t="s">
        <v>13801</v>
      </c>
      <c r="AA25" s="13" t="s">
        <v>13802</v>
      </c>
      <c r="AB25" s="11" t="s">
        <v>13803</v>
      </c>
      <c r="AC25" s="11" t="s">
        <v>13804</v>
      </c>
      <c r="AD25" s="13" t="s">
        <v>13805</v>
      </c>
      <c r="AE25" s="13" t="s">
        <v>12481</v>
      </c>
      <c r="AF25" s="13" t="s">
        <v>12482</v>
      </c>
      <c r="AG25" s="13" t="s">
        <v>12483</v>
      </c>
      <c r="AH25" s="13" t="s">
        <v>859</v>
      </c>
      <c r="AI25" s="13" t="s">
        <v>12554</v>
      </c>
      <c r="AJ25" s="13"/>
      <c r="AK25" s="13" t="s">
        <v>1512</v>
      </c>
      <c r="AL25" s="13" t="s">
        <v>13806</v>
      </c>
      <c r="AM25" s="13" t="s">
        <v>12555</v>
      </c>
      <c r="AN25" s="11" t="s">
        <v>13807</v>
      </c>
      <c r="AO25" s="13"/>
      <c r="AP25" s="13" t="s">
        <v>12490</v>
      </c>
      <c r="AQ25" s="13" t="s">
        <v>12567</v>
      </c>
      <c r="AR25" s="13" t="s">
        <v>6318</v>
      </c>
      <c r="AS25" s="13" t="s">
        <v>12557</v>
      </c>
      <c r="AT25" s="13" t="s">
        <v>12493</v>
      </c>
      <c r="AU25" s="13" t="s">
        <v>12494</v>
      </c>
      <c r="AW25" s="13" t="s">
        <v>12594</v>
      </c>
      <c r="AX25" s="13"/>
      <c r="AY25" s="13" t="s">
        <v>12483</v>
      </c>
      <c r="AZ25" s="13" t="s">
        <v>12482</v>
      </c>
      <c r="BA25" s="13" t="s">
        <v>371</v>
      </c>
      <c r="BB25" s="13"/>
      <c r="BE25" s="13" t="s">
        <v>12494</v>
      </c>
      <c r="BF25" s="13" t="s">
        <v>12493</v>
      </c>
      <c r="BG25" s="11" t="s">
        <v>12500</v>
      </c>
      <c r="BH25" s="13" t="s">
        <v>12482</v>
      </c>
      <c r="BI25" s="13" t="s">
        <v>12563</v>
      </c>
      <c r="BJ25" s="13" t="s">
        <v>12493</v>
      </c>
      <c r="BK25" s="13"/>
      <c r="BL25" s="13"/>
      <c r="BM25" s="13" t="s">
        <v>9844</v>
      </c>
      <c r="BN25" s="13" t="s">
        <v>7235</v>
      </c>
      <c r="BP25" s="13"/>
      <c r="BQ25" s="13"/>
      <c r="BR25" s="13"/>
      <c r="BS25" s="13"/>
      <c r="BT25" s="13" t="s">
        <v>13808</v>
      </c>
      <c r="BU25" s="13" t="s">
        <v>12566</v>
      </c>
      <c r="BV25" s="13"/>
      <c r="BW25" s="13"/>
      <c r="BX25" s="13" t="s">
        <v>13809</v>
      </c>
      <c r="BY25" s="13" t="s">
        <v>13810</v>
      </c>
      <c r="BZ25" s="13" t="s">
        <v>13811</v>
      </c>
      <c r="CA25" s="13"/>
      <c r="CB25" s="13"/>
      <c r="CC25" s="13"/>
      <c r="CD25" s="13"/>
      <c r="CE25" s="13"/>
      <c r="CF25" s="13" t="s">
        <v>80</v>
      </c>
      <c r="CG25" s="13"/>
      <c r="CH25" s="11" t="s">
        <v>13812</v>
      </c>
      <c r="CI25" s="13" t="s">
        <v>12506</v>
      </c>
      <c r="CJ25" s="13"/>
      <c r="CK25" s="13"/>
      <c r="CL25" s="13"/>
      <c r="CM25" s="13"/>
      <c r="CN25" s="13"/>
      <c r="CO25" s="13"/>
      <c r="CP25" s="13" t="s">
        <v>12885</v>
      </c>
      <c r="CQ25" s="13"/>
      <c r="CR25" s="13" t="s">
        <v>80</v>
      </c>
      <c r="CS25" s="11" t="s">
        <v>13813</v>
      </c>
      <c r="CT25" s="13" t="s">
        <v>13814</v>
      </c>
      <c r="CU25" s="13" t="s">
        <v>13815</v>
      </c>
      <c r="CV25" s="13"/>
      <c r="CW25" s="13"/>
      <c r="CX25" s="13"/>
      <c r="CY25" s="13" t="s">
        <v>94</v>
      </c>
      <c r="CZ25" s="13"/>
      <c r="DA25" s="13"/>
      <c r="DB25" s="13"/>
      <c r="DC25" s="13"/>
      <c r="DD25" s="13"/>
      <c r="DE25" s="13"/>
      <c r="DF25" s="13"/>
      <c r="DG25" s="13"/>
      <c r="DH25" s="13"/>
      <c r="DI25" s="13"/>
      <c r="DJ25" s="13" t="s">
        <v>12602</v>
      </c>
      <c r="DK25" s="13"/>
      <c r="DL25" s="13"/>
      <c r="DM25" s="13"/>
      <c r="DN25" s="13"/>
      <c r="DO25" s="13"/>
      <c r="DP25" s="13"/>
      <c r="DQ25" s="13"/>
      <c r="DR25" s="13"/>
      <c r="DS25" s="13"/>
      <c r="DT25" s="13"/>
      <c r="DU25" s="13"/>
      <c r="DV25" s="13"/>
      <c r="DW25" s="13" t="s">
        <v>75</v>
      </c>
      <c r="DX25" s="13"/>
      <c r="DY25" s="13"/>
      <c r="DZ25" s="13"/>
      <c r="EA25" s="13"/>
      <c r="EB25" s="13"/>
      <c r="EC25" s="13"/>
      <c r="ED25" s="13"/>
      <c r="EE25" s="13"/>
      <c r="EF25" s="13"/>
      <c r="EG25" s="13"/>
      <c r="EH25" s="11" t="s">
        <v>13816</v>
      </c>
      <c r="EI25" s="11" t="s">
        <v>13817</v>
      </c>
      <c r="EJ25" s="13" t="s">
        <v>12512</v>
      </c>
      <c r="EK25" s="13" t="s">
        <v>1116</v>
      </c>
      <c r="EL25" s="13" t="s">
        <v>13818</v>
      </c>
      <c r="EM25" s="13"/>
      <c r="EN25" s="13"/>
      <c r="EO25" s="13"/>
      <c r="EP25" s="13"/>
      <c r="EQ25" s="13"/>
      <c r="ER25" s="13"/>
      <c r="ES25" s="13" t="s">
        <v>13819</v>
      </c>
      <c r="ET25" s="13"/>
      <c r="EU25" s="13"/>
      <c r="EV25" s="13"/>
      <c r="EW25" s="13"/>
      <c r="EX25" s="13"/>
      <c r="EY25" s="13"/>
      <c r="EZ25" s="13"/>
      <c r="FA25" s="13"/>
      <c r="FB25" s="13"/>
      <c r="FC25" s="13"/>
      <c r="FD25" s="13"/>
      <c r="FE25" s="13"/>
      <c r="FF25" s="13"/>
      <c r="FG25" s="13"/>
      <c r="FH25" s="13"/>
      <c r="FI25" s="13"/>
      <c r="FJ25" s="13"/>
      <c r="FK25" s="13"/>
      <c r="FL25" s="13"/>
      <c r="FM25" s="13"/>
      <c r="FN25" s="13" t="s">
        <v>950</v>
      </c>
      <c r="FO25" s="13" t="s">
        <v>623</v>
      </c>
      <c r="FP25" s="13"/>
      <c r="FQ25" s="13"/>
      <c r="FR25" s="13"/>
      <c r="FS25" s="13"/>
      <c r="FT25" s="13"/>
      <c r="FU25" s="13"/>
      <c r="FV25" s="13"/>
      <c r="FW25" s="13"/>
      <c r="FX25" s="13"/>
      <c r="FY25" s="13"/>
      <c r="FZ25" s="13"/>
      <c r="GA25" s="13"/>
      <c r="GB25" s="13" t="s">
        <v>1604</v>
      </c>
      <c r="GC25" s="13"/>
      <c r="GD25" s="13"/>
      <c r="GE25" s="13"/>
      <c r="GF25" s="13"/>
      <c r="GG25" s="13"/>
      <c r="GH25" s="13"/>
      <c r="GI25" s="13"/>
      <c r="GJ25" s="13" t="s">
        <v>79</v>
      </c>
      <c r="GK25" s="13"/>
      <c r="GL25" s="13" t="s">
        <v>507</v>
      </c>
      <c r="GM25" s="13"/>
      <c r="GN25" s="13"/>
      <c r="GO25" s="13"/>
      <c r="GP25" s="13"/>
      <c r="GQ25" s="13"/>
      <c r="GR25" s="13"/>
      <c r="GS25" s="13"/>
      <c r="GT25" s="13"/>
      <c r="GU25" s="13"/>
      <c r="GV25" s="13"/>
      <c r="GW25" s="13"/>
      <c r="GX25" s="13"/>
      <c r="GY25" s="13"/>
      <c r="GZ25" s="13" t="s">
        <v>13820</v>
      </c>
      <c r="HA25" s="13"/>
      <c r="HB25" s="13"/>
      <c r="HC25" s="13"/>
      <c r="HD25" s="13"/>
      <c r="HE25" s="13"/>
      <c r="HF25" s="13"/>
      <c r="HG25" s="13"/>
      <c r="HH25" s="13"/>
      <c r="HI25" s="13"/>
      <c r="HJ25" s="13"/>
      <c r="HK25" s="13"/>
      <c r="HL25" s="13"/>
      <c r="HM25" s="13" t="s">
        <v>13821</v>
      </c>
      <c r="HN25" s="13" t="s">
        <v>12716</v>
      </c>
      <c r="HO25" s="13"/>
      <c r="HP25" s="13"/>
      <c r="HQ25" s="13"/>
      <c r="HR25" s="13"/>
      <c r="HS25" s="13"/>
      <c r="HT25" s="13"/>
      <c r="HU25" s="13"/>
      <c r="HV25" s="13"/>
      <c r="HW25" s="13"/>
      <c r="HX25" s="13"/>
      <c r="HY25" s="13"/>
      <c r="HZ25" s="13"/>
      <c r="IA25" s="13"/>
      <c r="IB25" s="13" t="s">
        <v>1585</v>
      </c>
      <c r="IC25" s="13" t="s">
        <v>12523</v>
      </c>
      <c r="ID25" s="13"/>
      <c r="IE25" s="13"/>
      <c r="IF25" s="13"/>
      <c r="IG25" s="13"/>
      <c r="IH25" s="13"/>
      <c r="II25" s="13"/>
      <c r="IJ25" s="13" t="s">
        <v>77</v>
      </c>
      <c r="IK25" s="13"/>
      <c r="IL25" s="13" t="s">
        <v>5155</v>
      </c>
      <c r="IM25" s="13"/>
      <c r="IN25" s="13"/>
      <c r="IO25" s="13"/>
      <c r="IP25" s="13"/>
      <c r="IQ25" s="13"/>
      <c r="IR25" s="13"/>
      <c r="IS25" s="13"/>
      <c r="IT25" s="13"/>
      <c r="IU25" s="13" t="s">
        <v>13822</v>
      </c>
      <c r="IV25" s="13"/>
      <c r="IW25" s="13"/>
      <c r="IY25" s="13"/>
      <c r="IZ25" s="13"/>
      <c r="JA25" s="13"/>
      <c r="JB25" s="13"/>
      <c r="JC25" s="13" t="s">
        <v>2044</v>
      </c>
      <c r="JD25" s="13" t="s">
        <v>678</v>
      </c>
      <c r="JE25" s="13"/>
      <c r="JF25" s="11" t="s">
        <v>13823</v>
      </c>
      <c r="JG25" s="13" t="s">
        <v>13824</v>
      </c>
      <c r="JH25" s="13"/>
      <c r="JI25" s="13"/>
      <c r="JJ25" s="13"/>
      <c r="JK25" s="13" t="s">
        <v>1284</v>
      </c>
      <c r="JL25" s="13"/>
      <c r="JM25" s="13"/>
      <c r="JN25" s="13" t="s">
        <v>13825</v>
      </c>
      <c r="JO25" s="13"/>
      <c r="JP25" s="13"/>
      <c r="JQ25" s="13"/>
      <c r="JR25" s="13"/>
      <c r="JS25" s="13"/>
      <c r="JT25" s="13"/>
      <c r="JU25" s="13"/>
      <c r="JW25" s="13"/>
      <c r="JX25" s="13" t="s">
        <v>6807</v>
      </c>
      <c r="JY25" s="13"/>
      <c r="JZ25" s="13"/>
      <c r="KA25" s="13"/>
      <c r="KB25" s="13"/>
      <c r="KC25" s="13"/>
      <c r="KD25" s="13"/>
      <c r="KE25" s="13"/>
      <c r="KF25" s="13"/>
      <c r="KG25" s="13"/>
      <c r="KH25" s="13"/>
      <c r="KI25" s="13"/>
      <c r="KJ25" s="13" t="s">
        <v>13826</v>
      </c>
      <c r="KK25" s="13" t="s">
        <v>7444</v>
      </c>
      <c r="KL25" s="13"/>
      <c r="KM25" s="13"/>
      <c r="KN25" s="13"/>
      <c r="KO25" s="13"/>
      <c r="KP25" s="13"/>
      <c r="KQ25" s="13"/>
      <c r="KR25" s="13"/>
      <c r="KS25" s="13"/>
      <c r="KT25" s="13"/>
      <c r="KU25" s="13" t="s">
        <v>5155</v>
      </c>
      <c r="KV25" s="13"/>
      <c r="KW25" s="13"/>
      <c r="KX25" s="13"/>
      <c r="KY25" s="13"/>
      <c r="KZ25" s="13"/>
      <c r="LA25" s="13"/>
      <c r="LB25" s="13"/>
      <c r="LC25" s="13"/>
      <c r="LD25" s="13"/>
      <c r="LE25" s="13"/>
      <c r="LF25" s="13"/>
      <c r="LG25" s="13"/>
    </row>
    <row r="26" customFormat="false" ht="28.35" hidden="false" customHeight="true" outlineLevel="0" collapsed="false">
      <c r="A26" s="13"/>
      <c r="B26" s="13"/>
      <c r="D26" s="37" t="s">
        <v>13827</v>
      </c>
      <c r="E26" s="13" t="s">
        <v>13828</v>
      </c>
      <c r="F26" s="13"/>
      <c r="G26" s="13"/>
      <c r="H26" s="13" t="s">
        <v>13829</v>
      </c>
      <c r="I26" s="13" t="s">
        <v>13830</v>
      </c>
      <c r="J26" s="13" t="s">
        <v>13831</v>
      </c>
      <c r="L26" s="13" t="s">
        <v>2049</v>
      </c>
      <c r="M26" s="11" t="s">
        <v>13832</v>
      </c>
      <c r="N26" s="13" t="s">
        <v>13833</v>
      </c>
      <c r="O26" s="13"/>
      <c r="P26" s="13"/>
      <c r="Q26" s="13"/>
      <c r="R26" s="13" t="s">
        <v>13834</v>
      </c>
      <c r="S26" s="11" t="s">
        <v>13835</v>
      </c>
      <c r="T26" s="13" t="s">
        <v>74</v>
      </c>
      <c r="U26" s="13"/>
      <c r="V26" s="13" t="s">
        <v>13836</v>
      </c>
      <c r="W26" s="13"/>
      <c r="X26" s="13" t="s">
        <v>13837</v>
      </c>
      <c r="Y26" s="13" t="s">
        <v>13838</v>
      </c>
      <c r="Z26" s="13"/>
      <c r="AA26" s="13" t="s">
        <v>12563</v>
      </c>
      <c r="AB26" s="13" t="s">
        <v>12493</v>
      </c>
      <c r="AC26" s="13" t="s">
        <v>12494</v>
      </c>
      <c r="AD26" s="13" t="s">
        <v>13756</v>
      </c>
      <c r="AE26" s="13" t="s">
        <v>12495</v>
      </c>
      <c r="AF26" s="13" t="s">
        <v>12482</v>
      </c>
      <c r="AG26" s="13" t="s">
        <v>12483</v>
      </c>
      <c r="AH26" s="13"/>
      <c r="AI26" s="13" t="s">
        <v>12554</v>
      </c>
      <c r="AJ26" s="13"/>
      <c r="AK26" s="13" t="s">
        <v>1512</v>
      </c>
      <c r="AL26" s="13" t="s">
        <v>12487</v>
      </c>
      <c r="AM26" s="13" t="s">
        <v>12555</v>
      </c>
      <c r="AN26" s="13" t="s">
        <v>12489</v>
      </c>
      <c r="AO26" s="13"/>
      <c r="AP26" s="13" t="s">
        <v>12490</v>
      </c>
      <c r="AQ26" s="13" t="s">
        <v>12567</v>
      </c>
      <c r="AR26" s="13"/>
      <c r="AS26" s="11" t="s">
        <v>13839</v>
      </c>
      <c r="AT26" s="11" t="s">
        <v>13840</v>
      </c>
      <c r="AU26" s="11" t="s">
        <v>13841</v>
      </c>
      <c r="AW26" s="11" t="s">
        <v>13842</v>
      </c>
      <c r="AX26" s="11" t="s">
        <v>13843</v>
      </c>
      <c r="AY26" s="13" t="s">
        <v>12483</v>
      </c>
      <c r="AZ26" s="13" t="s">
        <v>13844</v>
      </c>
      <c r="BA26" s="13" t="s">
        <v>371</v>
      </c>
      <c r="BB26" s="13" t="s">
        <v>11429</v>
      </c>
      <c r="BE26" s="13" t="s">
        <v>12494</v>
      </c>
      <c r="BF26" s="13" t="s">
        <v>13845</v>
      </c>
      <c r="BG26" s="11" t="s">
        <v>12561</v>
      </c>
      <c r="BH26" s="13" t="s">
        <v>12482</v>
      </c>
      <c r="BI26" s="13" t="s">
        <v>12563</v>
      </c>
      <c r="BJ26" s="13" t="s">
        <v>12493</v>
      </c>
      <c r="BK26" s="13"/>
      <c r="BL26" s="13"/>
      <c r="BM26" s="13" t="s">
        <v>13846</v>
      </c>
      <c r="BN26" s="13" t="s">
        <v>7235</v>
      </c>
      <c r="BP26" s="13"/>
      <c r="BQ26" s="13"/>
      <c r="BR26" s="13"/>
      <c r="BS26" s="13"/>
      <c r="BT26" s="13" t="s">
        <v>360</v>
      </c>
      <c r="BU26" s="13" t="s">
        <v>12556</v>
      </c>
      <c r="BV26" s="11" t="s">
        <v>13847</v>
      </c>
      <c r="BW26" s="13"/>
      <c r="BX26" s="13" t="s">
        <v>360</v>
      </c>
      <c r="BY26" s="13" t="s">
        <v>12491</v>
      </c>
      <c r="BZ26" s="13" t="s">
        <v>12556</v>
      </c>
      <c r="CA26" s="13"/>
      <c r="CB26" s="13"/>
      <c r="CC26" s="13"/>
      <c r="CD26" s="13"/>
      <c r="CE26" s="13"/>
      <c r="CF26" s="13"/>
      <c r="CG26" s="13"/>
      <c r="CH26" s="13" t="s">
        <v>13848</v>
      </c>
      <c r="CI26" s="13" t="s">
        <v>13118</v>
      </c>
      <c r="CJ26" s="13"/>
      <c r="CK26" s="13"/>
      <c r="CL26" s="13"/>
      <c r="CM26" s="13"/>
      <c r="CN26" s="13"/>
      <c r="CO26" s="13"/>
      <c r="CP26" s="13" t="s">
        <v>8774</v>
      </c>
      <c r="CQ26" s="13"/>
      <c r="CR26" s="13" t="s">
        <v>80</v>
      </c>
      <c r="CS26" s="11" t="s">
        <v>13849</v>
      </c>
      <c r="CT26" s="13" t="s">
        <v>13850</v>
      </c>
      <c r="CU26" s="13" t="s">
        <v>13851</v>
      </c>
      <c r="CV26" s="13"/>
      <c r="CW26" s="13"/>
      <c r="CX26" s="13"/>
      <c r="CY26" s="13" t="s">
        <v>94</v>
      </c>
      <c r="CZ26" s="13"/>
      <c r="DA26" s="13"/>
      <c r="DB26" s="13"/>
      <c r="DC26" s="13"/>
      <c r="DD26" s="13"/>
      <c r="DE26" s="13"/>
      <c r="DF26" s="13"/>
      <c r="DG26" s="13"/>
      <c r="DH26" s="13"/>
      <c r="DI26" s="13"/>
      <c r="DJ26" s="13" t="s">
        <v>12569</v>
      </c>
      <c r="DK26" s="13"/>
      <c r="DL26" s="13"/>
      <c r="DM26" s="13"/>
      <c r="DN26" s="13"/>
      <c r="DO26" s="13"/>
      <c r="DP26" s="13"/>
      <c r="DQ26" s="13"/>
      <c r="DR26" s="13"/>
      <c r="DS26" s="13"/>
      <c r="DT26" s="13"/>
      <c r="DU26" s="13"/>
      <c r="DV26" s="13"/>
      <c r="DW26" s="13" t="s">
        <v>75</v>
      </c>
      <c r="DX26" s="13"/>
      <c r="DY26" s="13"/>
      <c r="DZ26" s="13"/>
      <c r="EA26" s="13"/>
      <c r="EB26" s="13"/>
      <c r="EC26" s="13"/>
      <c r="ED26" s="13"/>
      <c r="EE26" s="13"/>
      <c r="EF26" s="13"/>
      <c r="EG26" s="13"/>
      <c r="EH26" s="11" t="s">
        <v>13852</v>
      </c>
      <c r="EI26" s="11" t="s">
        <v>13853</v>
      </c>
      <c r="EJ26" s="11" t="s">
        <v>13854</v>
      </c>
      <c r="EK26" s="13" t="s">
        <v>11536</v>
      </c>
      <c r="EL26" s="11" t="s">
        <v>13855</v>
      </c>
      <c r="EM26" s="13"/>
      <c r="EN26" s="13"/>
      <c r="EO26" s="13"/>
      <c r="EP26" s="13"/>
      <c r="EQ26" s="13"/>
      <c r="ER26" s="13"/>
      <c r="ES26" s="13"/>
      <c r="ET26" s="13"/>
      <c r="EU26" s="13"/>
      <c r="EV26" s="13"/>
      <c r="EW26" s="13"/>
      <c r="EX26" s="13" t="s">
        <v>13856</v>
      </c>
      <c r="EY26" s="13"/>
      <c r="EZ26" s="13"/>
      <c r="FA26" s="13"/>
      <c r="FB26" s="13"/>
      <c r="FC26" s="13"/>
      <c r="FD26" s="13"/>
      <c r="FE26" s="13"/>
      <c r="FF26" s="13"/>
      <c r="FG26" s="13"/>
      <c r="FH26" s="13"/>
      <c r="FI26" s="13"/>
      <c r="FJ26" s="13"/>
      <c r="FK26" s="13"/>
      <c r="FL26" s="13"/>
      <c r="FM26" s="13"/>
      <c r="FN26" s="13" t="s">
        <v>950</v>
      </c>
      <c r="FO26" s="13"/>
      <c r="FP26" s="13"/>
      <c r="FQ26" s="13"/>
      <c r="FR26" s="13"/>
      <c r="FS26" s="13"/>
      <c r="FT26" s="13"/>
      <c r="FU26" s="13"/>
      <c r="FV26" s="13"/>
      <c r="FW26" s="13"/>
      <c r="FX26" s="13"/>
      <c r="FY26" s="13"/>
      <c r="FZ26" s="13"/>
      <c r="GA26" s="13"/>
      <c r="GB26" s="13"/>
      <c r="GC26" s="13"/>
      <c r="GD26" s="13"/>
      <c r="GE26" s="13"/>
      <c r="GF26" s="13"/>
      <c r="GG26" s="13"/>
      <c r="GH26" s="13"/>
      <c r="GI26" s="13"/>
      <c r="GJ26" s="13" t="s">
        <v>79</v>
      </c>
      <c r="GK26" s="13" t="s">
        <v>13857</v>
      </c>
      <c r="GL26" s="13"/>
      <c r="GM26" s="13"/>
      <c r="GN26" s="13"/>
      <c r="GO26" s="13"/>
      <c r="GP26" s="13"/>
      <c r="GQ26" s="13" t="s">
        <v>919</v>
      </c>
      <c r="GR26" s="13"/>
      <c r="GS26" s="13"/>
      <c r="GT26" s="13"/>
      <c r="GU26" s="13"/>
      <c r="GV26" s="13"/>
      <c r="GW26" s="13"/>
      <c r="GX26" s="13"/>
      <c r="GY26" s="13"/>
      <c r="GZ26" s="13"/>
      <c r="HA26" s="13"/>
      <c r="HB26" s="13"/>
      <c r="HC26" s="13"/>
      <c r="HD26" s="13"/>
      <c r="HE26" s="13"/>
      <c r="HF26" s="13"/>
      <c r="HG26" s="13"/>
      <c r="HH26" s="13"/>
      <c r="HI26" s="13"/>
      <c r="HJ26" s="13"/>
      <c r="HK26" s="13"/>
      <c r="HL26" s="13"/>
      <c r="HM26" s="13"/>
      <c r="HN26" s="13" t="s">
        <v>12716</v>
      </c>
      <c r="HO26" s="13"/>
      <c r="HP26" s="13"/>
      <c r="HQ26" s="13"/>
      <c r="HR26" s="13"/>
      <c r="HS26" s="13"/>
      <c r="HT26" s="13"/>
      <c r="HU26" s="13"/>
      <c r="HV26" s="13"/>
      <c r="HW26" s="13"/>
      <c r="HX26" s="13"/>
      <c r="HY26" s="13"/>
      <c r="HZ26" s="13"/>
      <c r="IA26" s="13" t="s">
        <v>13858</v>
      </c>
      <c r="IB26" s="13"/>
      <c r="IC26" s="13" t="s">
        <v>12523</v>
      </c>
      <c r="ID26" s="13"/>
      <c r="IE26" s="13"/>
      <c r="IF26" s="13" t="s">
        <v>6922</v>
      </c>
      <c r="IG26" s="13" t="s">
        <v>3015</v>
      </c>
      <c r="IH26" s="13"/>
      <c r="II26" s="13"/>
      <c r="IJ26" s="13"/>
      <c r="IK26" s="13"/>
      <c r="IL26" s="13"/>
      <c r="IM26" s="13"/>
      <c r="IN26" s="13"/>
      <c r="IO26" s="13" t="s">
        <v>13859</v>
      </c>
      <c r="IP26" s="13"/>
      <c r="IQ26" s="13"/>
      <c r="IR26" s="13"/>
      <c r="IS26" s="13"/>
      <c r="IT26" s="13"/>
      <c r="IU26" s="13" t="s">
        <v>6001</v>
      </c>
      <c r="IV26" s="13"/>
      <c r="IW26" s="13" t="s">
        <v>13860</v>
      </c>
      <c r="IY26" s="13"/>
      <c r="IZ26" s="13"/>
      <c r="JA26" s="13" t="s">
        <v>2048</v>
      </c>
      <c r="JB26" s="13"/>
      <c r="JC26" s="13" t="s">
        <v>12649</v>
      </c>
      <c r="JD26" s="13" t="s">
        <v>13861</v>
      </c>
      <c r="JE26" s="13"/>
      <c r="JF26" s="11" t="s">
        <v>13862</v>
      </c>
      <c r="JG26" s="13" t="s">
        <v>13863</v>
      </c>
      <c r="JH26" s="13"/>
      <c r="JI26" s="13"/>
      <c r="JJ26" s="13"/>
      <c r="JK26" s="13"/>
      <c r="JL26" s="13"/>
      <c r="JM26" s="13"/>
      <c r="JN26" s="13"/>
      <c r="JO26" s="13"/>
      <c r="JP26" s="13"/>
      <c r="JQ26" s="13"/>
      <c r="JR26" s="13"/>
      <c r="JS26" s="13"/>
      <c r="JT26" s="13" t="s">
        <v>4042</v>
      </c>
      <c r="JU26" s="13"/>
      <c r="JW26" s="13"/>
      <c r="JX26" s="13"/>
      <c r="JY26" s="13"/>
      <c r="JZ26" s="13"/>
      <c r="KA26" s="13"/>
      <c r="KB26" s="13"/>
      <c r="KC26" s="13"/>
      <c r="KD26" s="13"/>
      <c r="KE26" s="13"/>
      <c r="KF26" s="13"/>
      <c r="KG26" s="13"/>
      <c r="KH26" s="13" t="s">
        <v>12720</v>
      </c>
      <c r="KI26" s="13"/>
      <c r="KJ26" s="13"/>
      <c r="KK26" s="13"/>
      <c r="KL26" s="13"/>
      <c r="KM26" s="13" t="s">
        <v>13864</v>
      </c>
      <c r="KN26" s="13"/>
      <c r="KO26" s="13"/>
      <c r="KP26" s="13"/>
      <c r="KQ26" s="13"/>
      <c r="KR26" s="13"/>
      <c r="KS26" s="13"/>
      <c r="KT26" s="13"/>
      <c r="KU26" s="13"/>
      <c r="KV26" s="13"/>
      <c r="KW26" s="13"/>
      <c r="KX26" s="13"/>
      <c r="KY26" s="13"/>
      <c r="KZ26" s="13"/>
      <c r="LA26" s="13" t="s">
        <v>13865</v>
      </c>
      <c r="LB26" s="13"/>
      <c r="LC26" s="13"/>
      <c r="LD26" s="13"/>
      <c r="LE26" s="13"/>
      <c r="LF26" s="13"/>
      <c r="LG26" s="13"/>
    </row>
    <row r="27" customFormat="false" ht="28.35" hidden="false" customHeight="true" outlineLevel="0" collapsed="false">
      <c r="A27" s="13"/>
      <c r="B27" s="13"/>
      <c r="D27" s="37" t="s">
        <v>13866</v>
      </c>
      <c r="E27" s="13"/>
      <c r="F27" s="13" t="s">
        <v>94</v>
      </c>
      <c r="G27" s="13"/>
      <c r="H27" s="13" t="s">
        <v>13867</v>
      </c>
      <c r="I27" s="13"/>
      <c r="J27" s="13" t="s">
        <v>13868</v>
      </c>
      <c r="L27" s="13" t="s">
        <v>2049</v>
      </c>
      <c r="M27" s="13" t="s">
        <v>13869</v>
      </c>
      <c r="N27" s="11" t="s">
        <v>13870</v>
      </c>
      <c r="O27" s="13" t="s">
        <v>13871</v>
      </c>
      <c r="P27" s="13"/>
      <c r="Q27" s="13"/>
      <c r="R27" s="13"/>
      <c r="S27" s="13"/>
      <c r="T27" s="13"/>
      <c r="U27" s="13"/>
      <c r="V27" s="13" t="s">
        <v>13872</v>
      </c>
      <c r="W27" s="13"/>
      <c r="X27" s="13"/>
      <c r="Y27" s="13"/>
      <c r="Z27" s="13" t="s">
        <v>1465</v>
      </c>
      <c r="AA27" s="11" t="s">
        <v>13873</v>
      </c>
      <c r="AB27" s="13" t="s">
        <v>12493</v>
      </c>
      <c r="AC27" s="11" t="s">
        <v>13874</v>
      </c>
      <c r="AD27" s="13" t="s">
        <v>13756</v>
      </c>
      <c r="AE27" s="13" t="s">
        <v>12495</v>
      </c>
      <c r="AF27" s="13" t="s">
        <v>12482</v>
      </c>
      <c r="AG27" s="13" t="s">
        <v>12483</v>
      </c>
      <c r="AH27" s="13"/>
      <c r="AI27" s="13" t="s">
        <v>13875</v>
      </c>
      <c r="AJ27" s="13" t="s">
        <v>12999</v>
      </c>
      <c r="AK27" s="13" t="s">
        <v>1512</v>
      </c>
      <c r="AL27" s="13" t="s">
        <v>12487</v>
      </c>
      <c r="AM27" s="11" t="s">
        <v>13876</v>
      </c>
      <c r="AN27" s="13" t="s">
        <v>13877</v>
      </c>
      <c r="AO27" s="13"/>
      <c r="AP27" s="13" t="s">
        <v>12490</v>
      </c>
      <c r="AQ27" s="13" t="s">
        <v>12567</v>
      </c>
      <c r="AR27" s="13" t="s">
        <v>6318</v>
      </c>
      <c r="AS27" s="13" t="s">
        <v>12563</v>
      </c>
      <c r="AT27" s="13" t="s">
        <v>12493</v>
      </c>
      <c r="AU27" s="13" t="s">
        <v>12494</v>
      </c>
      <c r="AW27" s="13" t="s">
        <v>12495</v>
      </c>
      <c r="AX27" s="13"/>
      <c r="AY27" s="13" t="s">
        <v>12483</v>
      </c>
      <c r="AZ27" s="13" t="s">
        <v>12482</v>
      </c>
      <c r="BA27" s="13" t="s">
        <v>371</v>
      </c>
      <c r="BB27" s="13" t="s">
        <v>6318</v>
      </c>
      <c r="BE27" s="13" t="s">
        <v>12494</v>
      </c>
      <c r="BF27" s="11" t="s">
        <v>13878</v>
      </c>
      <c r="BG27" s="11" t="s">
        <v>12500</v>
      </c>
      <c r="BH27" s="11" t="s">
        <v>12562</v>
      </c>
      <c r="BI27" s="13" t="s">
        <v>12563</v>
      </c>
      <c r="BJ27" s="13" t="s">
        <v>12493</v>
      </c>
      <c r="BK27" s="13"/>
      <c r="BL27" s="13"/>
      <c r="BM27" s="13" t="s">
        <v>13879</v>
      </c>
      <c r="BN27" s="11" t="s">
        <v>13880</v>
      </c>
      <c r="BP27" s="13"/>
      <c r="BQ27" s="13"/>
      <c r="BR27" s="13"/>
      <c r="BS27" s="13"/>
      <c r="BT27" s="13" t="s">
        <v>360</v>
      </c>
      <c r="BU27" s="13" t="s">
        <v>13881</v>
      </c>
      <c r="BV27" s="13"/>
      <c r="BW27" s="13"/>
      <c r="BX27" s="13" t="s">
        <v>13882</v>
      </c>
      <c r="BY27" s="11" t="s">
        <v>13883</v>
      </c>
      <c r="BZ27" s="13" t="s">
        <v>12556</v>
      </c>
      <c r="CA27" s="13"/>
      <c r="CB27" s="13"/>
      <c r="CC27" s="13" t="s">
        <v>77</v>
      </c>
      <c r="CD27" s="13"/>
      <c r="CE27" s="13"/>
      <c r="CF27" s="13"/>
      <c r="CG27" s="13"/>
      <c r="CH27" s="11" t="s">
        <v>13884</v>
      </c>
      <c r="CI27" s="13" t="s">
        <v>13885</v>
      </c>
      <c r="CJ27" s="13" t="s">
        <v>10148</v>
      </c>
      <c r="CK27" s="13"/>
      <c r="CL27" s="13"/>
      <c r="CM27" s="13"/>
      <c r="CN27" s="13"/>
      <c r="CO27" s="13"/>
      <c r="CP27" s="13" t="s">
        <v>8774</v>
      </c>
      <c r="CQ27" s="13"/>
      <c r="CR27" s="13" t="s">
        <v>80</v>
      </c>
      <c r="CS27" s="11" t="s">
        <v>13886</v>
      </c>
      <c r="CT27" s="13" t="s">
        <v>13887</v>
      </c>
      <c r="CU27" s="13"/>
      <c r="CV27" s="13"/>
      <c r="CW27" s="13"/>
      <c r="CX27" s="13"/>
      <c r="CY27" s="13"/>
      <c r="CZ27" s="13"/>
      <c r="DA27" s="13"/>
      <c r="DB27" s="13"/>
      <c r="DC27" s="13"/>
      <c r="DD27" s="13"/>
      <c r="DE27" s="13"/>
      <c r="DF27" s="13"/>
      <c r="DG27" s="11" t="s">
        <v>13888</v>
      </c>
      <c r="DH27" s="13" t="s">
        <v>516</v>
      </c>
      <c r="DI27" s="13"/>
      <c r="DJ27" s="13" t="s">
        <v>12602</v>
      </c>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1" t="s">
        <v>13889</v>
      </c>
      <c r="EI27" s="11" t="s">
        <v>13890</v>
      </c>
      <c r="EJ27" s="13"/>
      <c r="EK27" s="13" t="s">
        <v>13891</v>
      </c>
      <c r="EL27" s="13" t="s">
        <v>2291</v>
      </c>
      <c r="EM27" s="13"/>
      <c r="EN27" s="13"/>
      <c r="EO27" s="13"/>
      <c r="EP27" s="13"/>
      <c r="EQ27" s="13"/>
      <c r="ER27" s="13"/>
      <c r="ES27" s="13"/>
      <c r="ET27" s="13"/>
      <c r="EU27" s="13"/>
      <c r="EV27" s="13"/>
      <c r="EW27" s="13" t="s">
        <v>1988</v>
      </c>
      <c r="EX27" s="13"/>
      <c r="EY27" s="13"/>
      <c r="EZ27" s="13"/>
      <c r="FA27" s="13"/>
      <c r="FB27" s="13"/>
      <c r="FC27" s="13"/>
      <c r="FD27" s="13"/>
      <c r="FE27" s="13"/>
      <c r="FF27" s="13"/>
      <c r="FG27" s="13"/>
      <c r="FH27" s="13"/>
      <c r="FI27" s="13"/>
      <c r="FJ27" s="13"/>
      <c r="FK27" s="13"/>
      <c r="FL27" s="13"/>
      <c r="FM27" s="13"/>
      <c r="FN27" s="13" t="s">
        <v>950</v>
      </c>
      <c r="FO27" s="13"/>
      <c r="FP27" s="13"/>
      <c r="FQ27" s="13"/>
      <c r="FR27" s="13"/>
      <c r="FS27" s="13"/>
      <c r="FT27" s="13"/>
      <c r="FU27" s="13"/>
      <c r="FV27" s="13"/>
      <c r="FW27" s="13"/>
      <c r="FX27" s="13"/>
      <c r="FY27" s="13"/>
      <c r="FZ27" s="13"/>
      <c r="GA27" s="13"/>
      <c r="GB27" s="13"/>
      <c r="GC27" s="13"/>
      <c r="GD27" s="13"/>
      <c r="GE27" s="13"/>
      <c r="GF27" s="13" t="s">
        <v>13892</v>
      </c>
      <c r="GG27" s="13"/>
      <c r="GH27" s="13"/>
      <c r="GI27" s="13"/>
      <c r="GJ27" s="13" t="s">
        <v>79</v>
      </c>
      <c r="GK27" s="13" t="s">
        <v>408</v>
      </c>
      <c r="GL27" s="11" t="s">
        <v>13893</v>
      </c>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t="s">
        <v>13894</v>
      </c>
      <c r="HO27" s="13" t="s">
        <v>1210</v>
      </c>
      <c r="HP27" s="13"/>
      <c r="HQ27" s="13"/>
      <c r="HR27" s="13"/>
      <c r="HS27" s="13" t="s">
        <v>13895</v>
      </c>
      <c r="HT27" s="13" t="s">
        <v>13896</v>
      </c>
      <c r="HU27" s="13"/>
      <c r="HV27" s="13" t="s">
        <v>1539</v>
      </c>
      <c r="HW27" s="13" t="s">
        <v>13897</v>
      </c>
      <c r="HX27" s="13" t="s">
        <v>13898</v>
      </c>
      <c r="HY27" s="13"/>
      <c r="HZ27" s="13" t="s">
        <v>65</v>
      </c>
      <c r="IA27" s="13" t="s">
        <v>4859</v>
      </c>
      <c r="IB27" s="13"/>
      <c r="IC27" s="13" t="s">
        <v>10838</v>
      </c>
      <c r="ID27" s="13"/>
      <c r="IE27" s="13"/>
      <c r="IF27" s="13"/>
      <c r="IG27" s="13"/>
      <c r="IH27" s="13"/>
      <c r="II27" s="13"/>
      <c r="IJ27" s="13" t="s">
        <v>77</v>
      </c>
      <c r="IK27" s="13"/>
      <c r="IL27" s="13"/>
      <c r="IM27" s="13"/>
      <c r="IN27" s="13"/>
      <c r="IO27" s="13"/>
      <c r="IP27" s="13"/>
      <c r="IQ27" s="13"/>
      <c r="IR27" s="13" t="s">
        <v>13899</v>
      </c>
      <c r="IS27" s="13"/>
      <c r="IT27" s="13"/>
      <c r="IU27" s="13" t="s">
        <v>13900</v>
      </c>
      <c r="IV27" s="13" t="s">
        <v>516</v>
      </c>
      <c r="IW27" s="11" t="s">
        <v>13901</v>
      </c>
      <c r="IY27" s="13"/>
      <c r="IZ27" s="13"/>
      <c r="JA27" s="13"/>
      <c r="JB27" s="13"/>
      <c r="JC27" s="13" t="s">
        <v>13902</v>
      </c>
      <c r="JD27" s="13" t="s">
        <v>1070</v>
      </c>
      <c r="JE27" s="13"/>
      <c r="JF27" s="11" t="s">
        <v>13903</v>
      </c>
      <c r="JG27" s="13" t="s">
        <v>1210</v>
      </c>
      <c r="JH27" s="13"/>
      <c r="JI27" s="13"/>
      <c r="JJ27" s="13"/>
      <c r="JK27" s="13"/>
      <c r="JL27" s="13"/>
      <c r="JM27" s="13"/>
      <c r="JN27" s="13"/>
      <c r="JO27" s="13"/>
      <c r="JP27" s="13"/>
      <c r="JQ27" s="13"/>
      <c r="JR27" s="13"/>
      <c r="JS27" s="13"/>
      <c r="JT27" s="13"/>
      <c r="JU27" s="13"/>
      <c r="JW27" s="13"/>
      <c r="JX27" s="13" t="s">
        <v>13904</v>
      </c>
      <c r="JY27" s="13"/>
      <c r="JZ27" s="13" t="s">
        <v>1465</v>
      </c>
      <c r="KA27" s="13"/>
      <c r="KB27" s="13"/>
      <c r="KC27" s="13"/>
      <c r="KD27" s="13"/>
      <c r="KE27" s="13"/>
      <c r="KF27" s="13"/>
      <c r="KG27" s="13" t="s">
        <v>713</v>
      </c>
      <c r="KH27" s="13"/>
      <c r="KI27" s="13"/>
      <c r="KJ27" s="13"/>
      <c r="KK27" s="13"/>
      <c r="KL27" s="13"/>
      <c r="KM27" s="13" t="s">
        <v>66</v>
      </c>
      <c r="KN27" s="13"/>
      <c r="KO27" s="13"/>
      <c r="KP27" s="13"/>
      <c r="KQ27" s="13" t="s">
        <v>13905</v>
      </c>
      <c r="KR27" s="13"/>
      <c r="KS27" s="13"/>
      <c r="KT27" s="13"/>
      <c r="KU27" s="13"/>
      <c r="KV27" s="13"/>
      <c r="KW27" s="13"/>
      <c r="KX27" s="13"/>
      <c r="KY27" s="13"/>
      <c r="KZ27" s="13"/>
      <c r="LA27" s="13"/>
      <c r="LB27" s="13"/>
      <c r="LC27" s="13"/>
      <c r="LD27" s="13"/>
      <c r="LE27" s="13"/>
      <c r="LF27" s="13"/>
      <c r="LG27" s="13"/>
    </row>
    <row r="28" customFormat="false" ht="28.35" hidden="false" customHeight="true" outlineLevel="0" collapsed="false">
      <c r="A28" s="13"/>
      <c r="B28" s="13"/>
      <c r="D28" s="37" t="s">
        <v>13906</v>
      </c>
      <c r="E28" s="13"/>
      <c r="F28" s="13"/>
      <c r="G28" s="13"/>
      <c r="H28" s="13" t="s">
        <v>13907</v>
      </c>
      <c r="I28" s="13" t="s">
        <v>13908</v>
      </c>
      <c r="J28" s="13" t="s">
        <v>13909</v>
      </c>
      <c r="L28" s="11" t="s">
        <v>13910</v>
      </c>
      <c r="M28" s="13" t="s">
        <v>13911</v>
      </c>
      <c r="N28" s="13" t="s">
        <v>13912</v>
      </c>
      <c r="O28" s="11" t="s">
        <v>13913</v>
      </c>
      <c r="P28" s="13"/>
      <c r="Q28" s="13"/>
      <c r="R28" s="13"/>
      <c r="S28" s="13"/>
      <c r="T28" s="13"/>
      <c r="U28" s="13"/>
      <c r="V28" s="11" t="s">
        <v>13914</v>
      </c>
      <c r="W28" s="13"/>
      <c r="X28" s="13"/>
      <c r="Y28" s="13"/>
      <c r="Z28" s="11" t="s">
        <v>13915</v>
      </c>
      <c r="AA28" s="11" t="s">
        <v>13916</v>
      </c>
      <c r="AB28" s="11" t="s">
        <v>13917</v>
      </c>
      <c r="AC28" s="11" t="s">
        <v>13918</v>
      </c>
      <c r="AD28" s="11" t="s">
        <v>13919</v>
      </c>
      <c r="AE28" s="13" t="s">
        <v>12481</v>
      </c>
      <c r="AF28" s="13" t="s">
        <v>12482</v>
      </c>
      <c r="AG28" s="13" t="s">
        <v>12483</v>
      </c>
      <c r="AH28" s="11" t="s">
        <v>13920</v>
      </c>
      <c r="AI28" s="13" t="s">
        <v>12554</v>
      </c>
      <c r="AJ28" s="13" t="s">
        <v>12486</v>
      </c>
      <c r="AK28" s="11" t="s">
        <v>13921</v>
      </c>
      <c r="AL28" s="13" t="s">
        <v>13922</v>
      </c>
      <c r="AM28" s="13" t="s">
        <v>12928</v>
      </c>
      <c r="AN28" s="13" t="s">
        <v>12489</v>
      </c>
      <c r="AO28" s="13"/>
      <c r="AP28" s="13" t="s">
        <v>12490</v>
      </c>
      <c r="AQ28" s="13" t="s">
        <v>12567</v>
      </c>
      <c r="AR28" s="13"/>
      <c r="AS28" s="13" t="s">
        <v>12563</v>
      </c>
      <c r="AT28" s="13" t="s">
        <v>13923</v>
      </c>
      <c r="AU28" s="13" t="s">
        <v>12494</v>
      </c>
      <c r="AW28" s="13" t="s">
        <v>12594</v>
      </c>
      <c r="AX28" s="13"/>
      <c r="AY28" s="13" t="s">
        <v>12483</v>
      </c>
      <c r="AZ28" s="13" t="s">
        <v>13412</v>
      </c>
      <c r="BA28" s="13" t="s">
        <v>371</v>
      </c>
      <c r="BB28" s="13" t="s">
        <v>11429</v>
      </c>
      <c r="BE28" s="13" t="s">
        <v>12494</v>
      </c>
      <c r="BF28" s="11" t="s">
        <v>13924</v>
      </c>
      <c r="BG28" s="11" t="s">
        <v>12500</v>
      </c>
      <c r="BH28" s="13" t="s">
        <v>12482</v>
      </c>
      <c r="BI28" s="13" t="s">
        <v>12563</v>
      </c>
      <c r="BJ28" s="13" t="s">
        <v>12493</v>
      </c>
      <c r="BK28" s="13"/>
      <c r="BL28" s="13"/>
      <c r="BM28" s="13" t="s">
        <v>13846</v>
      </c>
      <c r="BN28" s="13" t="s">
        <v>7235</v>
      </c>
      <c r="BP28" s="13"/>
      <c r="BQ28" s="13"/>
      <c r="BR28" s="13"/>
      <c r="BS28" s="13"/>
      <c r="BT28" s="13" t="s">
        <v>360</v>
      </c>
      <c r="BU28" s="13" t="s">
        <v>12567</v>
      </c>
      <c r="BV28" s="13"/>
      <c r="BW28" s="13"/>
      <c r="BX28" s="13" t="s">
        <v>13925</v>
      </c>
      <c r="BY28" s="13" t="s">
        <v>12567</v>
      </c>
      <c r="BZ28" s="11" t="s">
        <v>13926</v>
      </c>
      <c r="CA28" s="13"/>
      <c r="CB28" s="13"/>
      <c r="CC28" s="13"/>
      <c r="CD28" s="13"/>
      <c r="CE28" s="13"/>
      <c r="CF28" s="13" t="s">
        <v>80</v>
      </c>
      <c r="CG28" s="13"/>
      <c r="CH28" s="11" t="s">
        <v>13927</v>
      </c>
      <c r="CI28" s="13" t="s">
        <v>12811</v>
      </c>
      <c r="CJ28" s="13"/>
      <c r="CK28" s="13"/>
      <c r="CL28" s="13"/>
      <c r="CM28" s="13"/>
      <c r="CN28" s="13"/>
      <c r="CO28" s="13"/>
      <c r="CP28" s="13" t="s">
        <v>8774</v>
      </c>
      <c r="CQ28" s="13"/>
      <c r="CR28" s="13" t="s">
        <v>80</v>
      </c>
      <c r="CS28" s="13"/>
      <c r="CT28" s="13"/>
      <c r="CU28" s="13"/>
      <c r="CV28" s="13"/>
      <c r="CW28" s="13"/>
      <c r="CX28" s="13"/>
      <c r="CY28" s="13" t="s">
        <v>94</v>
      </c>
      <c r="CZ28" s="13"/>
      <c r="DA28" s="13"/>
      <c r="DB28" s="13"/>
      <c r="DC28" s="13"/>
      <c r="DD28" s="13"/>
      <c r="DE28" s="13"/>
      <c r="DF28" s="13"/>
      <c r="DG28" s="13"/>
      <c r="DH28" s="13"/>
      <c r="DI28" s="13"/>
      <c r="DJ28" s="13" t="s">
        <v>12602</v>
      </c>
      <c r="DK28" s="13"/>
      <c r="DL28" s="13"/>
      <c r="DM28" s="13"/>
      <c r="DN28" s="13"/>
      <c r="DO28" s="13"/>
      <c r="DP28" s="13"/>
      <c r="DQ28" s="13"/>
      <c r="DR28" s="13"/>
      <c r="DS28" s="13"/>
      <c r="DT28" s="13"/>
      <c r="DU28" s="13"/>
      <c r="DV28" s="13"/>
      <c r="DW28" s="13" t="s">
        <v>9145</v>
      </c>
      <c r="DX28" s="13"/>
      <c r="DY28" s="13"/>
      <c r="DZ28" s="13"/>
      <c r="EA28" s="13"/>
      <c r="EB28" s="13"/>
      <c r="EC28" s="13"/>
      <c r="ED28" s="13"/>
      <c r="EE28" s="13"/>
      <c r="EF28" s="13"/>
      <c r="EG28" s="13"/>
      <c r="EH28" s="13" t="s">
        <v>112</v>
      </c>
      <c r="EI28" s="11" t="s">
        <v>13928</v>
      </c>
      <c r="EJ28" s="13"/>
      <c r="EK28" s="13" t="s">
        <v>614</v>
      </c>
      <c r="EL28" s="13" t="s">
        <v>681</v>
      </c>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t="s">
        <v>950</v>
      </c>
      <c r="FO28" s="13" t="s">
        <v>623</v>
      </c>
      <c r="FP28" s="13"/>
      <c r="FQ28" s="13"/>
      <c r="FR28" s="13"/>
      <c r="FS28" s="13"/>
      <c r="FT28" s="13"/>
      <c r="FU28" s="13"/>
      <c r="FV28" s="13"/>
      <c r="FW28" s="13"/>
      <c r="FX28" s="13"/>
      <c r="FY28" s="13"/>
      <c r="FZ28" s="13"/>
      <c r="GA28" s="13"/>
      <c r="GB28" s="13"/>
      <c r="GC28" s="13"/>
      <c r="GD28" s="13"/>
      <c r="GE28" s="13"/>
      <c r="GF28" s="13"/>
      <c r="GG28" s="13"/>
      <c r="GH28" s="13"/>
      <c r="GI28" s="13"/>
      <c r="GJ28" s="13" t="s">
        <v>79</v>
      </c>
      <c r="GK28" s="13" t="s">
        <v>13929</v>
      </c>
      <c r="GL28" s="13" t="s">
        <v>13930</v>
      </c>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t="s">
        <v>12716</v>
      </c>
      <c r="HO28" s="13"/>
      <c r="HP28" s="13"/>
      <c r="HQ28" s="13"/>
      <c r="HR28" s="13"/>
      <c r="HS28" s="13"/>
      <c r="HT28" s="13"/>
      <c r="HU28" s="13"/>
      <c r="HV28" s="13"/>
      <c r="HW28" s="13"/>
      <c r="HX28" s="13"/>
      <c r="HY28" s="13"/>
      <c r="HZ28" s="13"/>
      <c r="IA28" s="13"/>
      <c r="IB28" s="13"/>
      <c r="IC28" s="13" t="s">
        <v>12523</v>
      </c>
      <c r="ID28" s="13"/>
      <c r="IE28" s="13"/>
      <c r="IF28" s="13"/>
      <c r="IG28" s="13"/>
      <c r="IH28" s="13"/>
      <c r="II28" s="13"/>
      <c r="IJ28" s="13" t="s">
        <v>77</v>
      </c>
      <c r="IK28" s="13"/>
      <c r="IL28" s="13"/>
      <c r="IM28" s="13"/>
      <c r="IN28" s="13"/>
      <c r="IO28" s="13"/>
      <c r="IP28" s="13"/>
      <c r="IQ28" s="13"/>
      <c r="IR28" s="13"/>
      <c r="IS28" s="13"/>
      <c r="IT28" s="13"/>
      <c r="IU28" s="13"/>
      <c r="IV28" s="13"/>
      <c r="IW28" s="13"/>
      <c r="IY28" s="13"/>
      <c r="IZ28" s="13"/>
      <c r="JA28" s="13"/>
      <c r="JB28" s="13"/>
      <c r="JC28" s="13" t="s">
        <v>2044</v>
      </c>
      <c r="JD28" s="13" t="s">
        <v>13931</v>
      </c>
      <c r="JE28" s="13"/>
      <c r="JF28" s="11" t="s">
        <v>13932</v>
      </c>
      <c r="JG28" s="13"/>
      <c r="JH28" s="13"/>
      <c r="JI28" s="13"/>
      <c r="JJ28" s="13"/>
      <c r="JK28" s="13"/>
      <c r="JL28" s="13"/>
      <c r="JM28" s="13"/>
      <c r="JN28" s="13"/>
      <c r="JO28" s="13"/>
      <c r="JP28" s="13"/>
      <c r="JQ28" s="13"/>
      <c r="JR28" s="13"/>
      <c r="JS28" s="13"/>
      <c r="JT28" s="13"/>
      <c r="JU28" s="13"/>
      <c r="JW28" s="13"/>
      <c r="JX28" s="13"/>
      <c r="JY28" s="13"/>
      <c r="JZ28" s="13"/>
      <c r="KA28" s="13"/>
      <c r="KB28" s="13"/>
      <c r="KC28" s="13"/>
      <c r="KD28" s="13"/>
      <c r="KE28" s="13"/>
      <c r="KF28" s="13"/>
      <c r="KG28" s="13"/>
      <c r="KH28" s="13" t="s">
        <v>13277</v>
      </c>
      <c r="KI28" s="13"/>
      <c r="KJ28" s="13"/>
      <c r="KK28" s="13"/>
      <c r="KL28" s="13"/>
      <c r="KM28" s="13"/>
      <c r="KN28" s="13"/>
      <c r="KO28" s="13"/>
      <c r="KP28" s="13"/>
      <c r="KQ28" s="13"/>
      <c r="KR28" s="13"/>
      <c r="KS28" s="13"/>
      <c r="KT28" s="13"/>
      <c r="KU28" s="13"/>
      <c r="KV28" s="13"/>
      <c r="KW28" s="13"/>
      <c r="KX28" s="13"/>
      <c r="KY28" s="13"/>
      <c r="KZ28" s="13"/>
      <c r="LA28" s="13"/>
      <c r="LB28" s="13"/>
      <c r="LC28" s="13"/>
      <c r="LD28" s="13"/>
      <c r="LE28" s="13"/>
      <c r="LF28" s="13"/>
      <c r="LG28" s="13"/>
    </row>
    <row r="29" customFormat="false" ht="28.35" hidden="false" customHeight="true" outlineLevel="0" collapsed="false">
      <c r="A29" s="13"/>
      <c r="B29" s="13" t="s">
        <v>13933</v>
      </c>
      <c r="D29" s="37" t="s">
        <v>13934</v>
      </c>
      <c r="E29" s="13"/>
      <c r="F29" s="13"/>
      <c r="G29" s="13" t="s">
        <v>511</v>
      </c>
      <c r="H29" s="13" t="s">
        <v>13935</v>
      </c>
      <c r="I29" s="13" t="s">
        <v>13936</v>
      </c>
      <c r="J29" s="13" t="s">
        <v>13937</v>
      </c>
      <c r="L29" s="13" t="s">
        <v>13938</v>
      </c>
      <c r="M29" s="13"/>
      <c r="N29" s="13" t="s">
        <v>13939</v>
      </c>
      <c r="O29" s="13"/>
      <c r="P29" s="13"/>
      <c r="Q29" s="13"/>
      <c r="R29" s="13"/>
      <c r="S29" s="13"/>
      <c r="T29" s="13"/>
      <c r="U29" s="13"/>
      <c r="V29" s="13" t="s">
        <v>13940</v>
      </c>
      <c r="W29" s="13"/>
      <c r="X29" s="13"/>
      <c r="Y29" s="13"/>
      <c r="Z29" s="13" t="s">
        <v>7596</v>
      </c>
      <c r="AA29" s="11" t="s">
        <v>13941</v>
      </c>
      <c r="AB29" s="11" t="s">
        <v>13942</v>
      </c>
      <c r="AC29" s="11" t="s">
        <v>13943</v>
      </c>
      <c r="AD29" s="13" t="s">
        <v>13197</v>
      </c>
      <c r="AE29" s="13" t="s">
        <v>12481</v>
      </c>
      <c r="AF29" s="11" t="s">
        <v>13944</v>
      </c>
      <c r="AG29" s="13" t="s">
        <v>12483</v>
      </c>
      <c r="AH29" s="13" t="s">
        <v>13945</v>
      </c>
      <c r="AI29" s="11" t="s">
        <v>13946</v>
      </c>
      <c r="AJ29" s="13" t="s">
        <v>12999</v>
      </c>
      <c r="AK29" s="13" t="s">
        <v>1512</v>
      </c>
      <c r="AL29" s="13" t="s">
        <v>12487</v>
      </c>
      <c r="AM29" s="13" t="s">
        <v>12555</v>
      </c>
      <c r="AN29" s="13" t="s">
        <v>12489</v>
      </c>
      <c r="AO29" s="13"/>
      <c r="AP29" s="13" t="s">
        <v>12490</v>
      </c>
      <c r="AQ29" s="13" t="s">
        <v>12566</v>
      </c>
      <c r="AR29" s="13"/>
      <c r="AS29" s="13" t="s">
        <v>12492</v>
      </c>
      <c r="AT29" s="13" t="s">
        <v>12493</v>
      </c>
      <c r="AU29" s="13" t="s">
        <v>12494</v>
      </c>
      <c r="AW29" s="13" t="s">
        <v>12594</v>
      </c>
      <c r="AX29" s="13"/>
      <c r="AY29" s="13" t="s">
        <v>12483</v>
      </c>
      <c r="AZ29" s="13" t="s">
        <v>12482</v>
      </c>
      <c r="BA29" s="13" t="s">
        <v>371</v>
      </c>
      <c r="BB29" s="13" t="s">
        <v>12677</v>
      </c>
      <c r="BE29" s="13" t="s">
        <v>12494</v>
      </c>
      <c r="BF29" s="11" t="s">
        <v>13947</v>
      </c>
      <c r="BG29" s="11" t="s">
        <v>12680</v>
      </c>
      <c r="BH29" s="11" t="s">
        <v>13948</v>
      </c>
      <c r="BI29" s="13" t="s">
        <v>12563</v>
      </c>
      <c r="BJ29" s="13" t="s">
        <v>12493</v>
      </c>
      <c r="BK29" s="13"/>
      <c r="BL29" s="13"/>
      <c r="BM29" s="13" t="s">
        <v>13949</v>
      </c>
      <c r="BN29" s="11" t="s">
        <v>13950</v>
      </c>
      <c r="BP29" s="13"/>
      <c r="BQ29" s="13"/>
      <c r="BR29" s="13"/>
      <c r="BS29" s="13"/>
      <c r="BT29" s="13" t="s">
        <v>12556</v>
      </c>
      <c r="BU29" s="13" t="s">
        <v>12567</v>
      </c>
      <c r="BV29" s="13" t="s">
        <v>13951</v>
      </c>
      <c r="BW29" s="13"/>
      <c r="BX29" s="13" t="s">
        <v>13952</v>
      </c>
      <c r="BY29" s="13" t="s">
        <v>360</v>
      </c>
      <c r="BZ29" s="13" t="s">
        <v>13953</v>
      </c>
      <c r="CA29" s="13" t="s">
        <v>13954</v>
      </c>
      <c r="CB29" s="13"/>
      <c r="CC29" s="13"/>
      <c r="CD29" s="13"/>
      <c r="CE29" s="13"/>
      <c r="CF29" s="13"/>
      <c r="CG29" s="13"/>
      <c r="CH29" s="11" t="s">
        <v>13955</v>
      </c>
      <c r="CI29" s="13" t="s">
        <v>12506</v>
      </c>
      <c r="CJ29" s="13"/>
      <c r="CK29" s="13"/>
      <c r="CL29" s="13"/>
      <c r="CM29" s="13"/>
      <c r="CN29" s="13"/>
      <c r="CO29" s="13" t="s">
        <v>13956</v>
      </c>
      <c r="CP29" s="13" t="s">
        <v>13957</v>
      </c>
      <c r="CQ29" s="13"/>
      <c r="CR29" s="13" t="s">
        <v>4459</v>
      </c>
      <c r="CS29" s="13" t="s">
        <v>13958</v>
      </c>
      <c r="CT29" s="13" t="s">
        <v>13959</v>
      </c>
      <c r="CU29" s="13" t="s">
        <v>13960</v>
      </c>
      <c r="CV29" s="13"/>
      <c r="CW29" s="13"/>
      <c r="CX29" s="13"/>
      <c r="CY29" s="13" t="s">
        <v>94</v>
      </c>
      <c r="CZ29" s="13"/>
      <c r="DA29" s="13"/>
      <c r="DB29" s="13"/>
      <c r="DC29" s="13"/>
      <c r="DD29" s="13"/>
      <c r="DE29" s="13"/>
      <c r="DF29" s="13"/>
      <c r="DG29" s="13"/>
      <c r="DH29" s="13"/>
      <c r="DI29" s="13"/>
      <c r="DJ29" s="13" t="s">
        <v>12602</v>
      </c>
      <c r="DK29" s="13"/>
      <c r="DL29" s="13"/>
      <c r="DM29" s="13"/>
      <c r="DN29" s="13"/>
      <c r="DO29" s="13"/>
      <c r="DP29" s="13"/>
      <c r="DQ29" s="13" t="s">
        <v>13961</v>
      </c>
      <c r="DR29" s="13" t="s">
        <v>13962</v>
      </c>
      <c r="DS29" s="13"/>
      <c r="DT29" s="13"/>
      <c r="DU29" s="11" t="s">
        <v>13963</v>
      </c>
      <c r="DV29" s="13"/>
      <c r="DW29" s="13" t="s">
        <v>75</v>
      </c>
      <c r="DX29" s="13"/>
      <c r="DY29" s="13" t="s">
        <v>2049</v>
      </c>
      <c r="DZ29" s="13"/>
      <c r="EA29" s="13"/>
      <c r="EB29" s="13"/>
      <c r="EC29" s="13"/>
      <c r="ED29" s="13"/>
      <c r="EE29" s="13"/>
      <c r="EF29" s="13"/>
      <c r="EG29" s="13"/>
      <c r="EH29" s="11" t="s">
        <v>13964</v>
      </c>
      <c r="EI29" s="11" t="s">
        <v>13965</v>
      </c>
      <c r="EJ29" s="11" t="s">
        <v>13966</v>
      </c>
      <c r="EK29" s="11" t="s">
        <v>13967</v>
      </c>
      <c r="EL29" s="13" t="s">
        <v>13968</v>
      </c>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t="s">
        <v>950</v>
      </c>
      <c r="FO29" s="13" t="s">
        <v>623</v>
      </c>
      <c r="FP29" s="13"/>
      <c r="FQ29" s="13" t="s">
        <v>13969</v>
      </c>
      <c r="FR29" s="13"/>
      <c r="FS29" s="13"/>
      <c r="FT29" s="13"/>
      <c r="FU29" s="13"/>
      <c r="FV29" s="13"/>
      <c r="FW29" s="13"/>
      <c r="FX29" s="13"/>
      <c r="FY29" s="13"/>
      <c r="FZ29" s="13"/>
      <c r="GA29" s="13"/>
      <c r="GB29" s="13"/>
      <c r="GC29" s="13"/>
      <c r="GD29" s="13"/>
      <c r="GE29" s="13"/>
      <c r="GF29" s="13"/>
      <c r="GG29" s="13"/>
      <c r="GH29" s="13"/>
      <c r="GI29" s="13"/>
      <c r="GJ29" s="13" t="s">
        <v>79</v>
      </c>
      <c r="GK29" s="13"/>
      <c r="GL29" s="13" t="s">
        <v>4433</v>
      </c>
      <c r="GM29" s="13"/>
      <c r="GN29" s="13"/>
      <c r="GO29" s="13"/>
      <c r="GP29" s="13"/>
      <c r="GQ29" s="13"/>
      <c r="GR29" s="13"/>
      <c r="GS29" s="13"/>
      <c r="GT29" s="12" t="s">
        <v>13970</v>
      </c>
      <c r="GU29" s="13"/>
      <c r="GV29" s="13"/>
      <c r="GW29" s="13"/>
      <c r="GX29" s="13"/>
      <c r="GY29" s="13"/>
      <c r="GZ29" s="13"/>
      <c r="HA29" s="13"/>
      <c r="HB29" s="13"/>
      <c r="HC29" s="13"/>
      <c r="HD29" s="13"/>
      <c r="HE29" s="13"/>
      <c r="HF29" s="13"/>
      <c r="HG29" s="13"/>
      <c r="HH29" s="13"/>
      <c r="HI29" s="13" t="s">
        <v>13971</v>
      </c>
      <c r="HJ29" s="13"/>
      <c r="HK29" s="13"/>
      <c r="HL29" s="13"/>
      <c r="HM29" s="13"/>
      <c r="HN29" s="11" t="s">
        <v>13972</v>
      </c>
      <c r="HO29" s="13"/>
      <c r="HP29" s="13"/>
      <c r="HQ29" s="13"/>
      <c r="HR29" s="13"/>
      <c r="HS29" s="13"/>
      <c r="HT29" s="13" t="s">
        <v>13973</v>
      </c>
      <c r="HU29" s="13"/>
      <c r="HV29" s="13"/>
      <c r="HW29" s="13"/>
      <c r="HX29" s="13"/>
      <c r="HY29" s="13"/>
      <c r="HZ29" s="13" t="s">
        <v>10887</v>
      </c>
      <c r="IA29" s="13"/>
      <c r="IB29" s="13"/>
      <c r="IC29" s="13" t="s">
        <v>4121</v>
      </c>
      <c r="ID29" s="13"/>
      <c r="IE29" s="13"/>
      <c r="IF29" s="13"/>
      <c r="IG29" s="13"/>
      <c r="IH29" s="13"/>
      <c r="II29" s="13"/>
      <c r="IJ29" s="13" t="s">
        <v>13974</v>
      </c>
      <c r="IK29" s="13"/>
      <c r="IL29" s="13"/>
      <c r="IM29" s="13"/>
      <c r="IN29" s="13"/>
      <c r="IO29" s="13"/>
      <c r="IP29" s="13"/>
      <c r="IQ29" s="13"/>
      <c r="IR29" s="13"/>
      <c r="IS29" s="13"/>
      <c r="IT29" s="13"/>
      <c r="IU29" s="13" t="s">
        <v>1113</v>
      </c>
      <c r="IV29" s="13"/>
      <c r="IW29" s="13"/>
      <c r="IY29" s="13"/>
      <c r="IZ29" s="13"/>
      <c r="JA29" s="13"/>
      <c r="JB29" s="13"/>
      <c r="JC29" s="13" t="s">
        <v>13975</v>
      </c>
      <c r="JD29" s="13" t="s">
        <v>1550</v>
      </c>
      <c r="JE29" s="13"/>
      <c r="JF29" s="11" t="s">
        <v>13976</v>
      </c>
      <c r="JG29" s="13" t="s">
        <v>13977</v>
      </c>
      <c r="JH29" s="13"/>
      <c r="JI29" s="13"/>
      <c r="JJ29" s="13" t="s">
        <v>101</v>
      </c>
      <c r="JK29" s="13"/>
      <c r="JL29" s="13"/>
      <c r="JM29" s="13"/>
      <c r="JN29" s="13"/>
      <c r="JO29" s="13"/>
      <c r="JP29" s="13"/>
      <c r="JQ29" s="13"/>
      <c r="JR29" s="13"/>
      <c r="JS29" s="13" t="s">
        <v>13978</v>
      </c>
      <c r="JT29" s="13"/>
      <c r="JU29" s="13"/>
      <c r="JW29" s="13"/>
      <c r="JX29" s="13"/>
      <c r="JY29" s="13"/>
      <c r="JZ29" s="13"/>
      <c r="KA29" s="13" t="s">
        <v>4165</v>
      </c>
      <c r="KB29" s="13"/>
      <c r="KC29" s="13"/>
      <c r="KD29" s="13"/>
      <c r="KE29" s="13"/>
      <c r="KF29" s="13"/>
      <c r="KG29" s="13" t="s">
        <v>13979</v>
      </c>
      <c r="KH29" s="13" t="s">
        <v>1949</v>
      </c>
      <c r="KI29" s="13"/>
      <c r="KJ29" s="13"/>
      <c r="KK29" s="13"/>
      <c r="KL29" s="13"/>
      <c r="KM29" s="13"/>
      <c r="KN29" s="13"/>
      <c r="KO29" s="13"/>
      <c r="KP29" s="13"/>
      <c r="KQ29" s="13"/>
      <c r="KR29" s="13"/>
      <c r="KS29" s="13"/>
      <c r="KT29" s="13"/>
      <c r="KU29" s="13"/>
      <c r="KV29" s="13"/>
      <c r="KW29" s="13"/>
      <c r="KX29" s="13"/>
      <c r="KY29" s="13"/>
      <c r="KZ29" s="13"/>
      <c r="LA29" s="13"/>
      <c r="LB29" s="13"/>
      <c r="LC29" s="13" t="s">
        <v>13980</v>
      </c>
      <c r="LD29" s="13"/>
      <c r="LE29" s="13" t="s">
        <v>518</v>
      </c>
      <c r="LF29" s="13"/>
      <c r="LG29" s="13"/>
    </row>
    <row r="30" customFormat="false" ht="28.35" hidden="false" customHeight="true" outlineLevel="0" collapsed="false">
      <c r="A30" s="13" t="s">
        <v>472</v>
      </c>
      <c r="B30" s="13"/>
      <c r="D30" s="37" t="s">
        <v>13981</v>
      </c>
      <c r="E30" s="13"/>
      <c r="F30" s="13"/>
      <c r="G30" s="13"/>
      <c r="H30" s="13" t="s">
        <v>13982</v>
      </c>
      <c r="I30" s="11" t="s">
        <v>13983</v>
      </c>
      <c r="J30" s="13" t="s">
        <v>13984</v>
      </c>
      <c r="L30" s="13" t="s">
        <v>2544</v>
      </c>
      <c r="M30" s="13" t="s">
        <v>13982</v>
      </c>
      <c r="N30" s="13" t="s">
        <v>13985</v>
      </c>
      <c r="O30" s="13" t="s">
        <v>13986</v>
      </c>
      <c r="P30" s="13"/>
      <c r="Q30" s="13"/>
      <c r="R30" s="13"/>
      <c r="S30" s="13"/>
      <c r="T30" s="13"/>
      <c r="U30" s="13"/>
      <c r="V30" s="11" t="s">
        <v>13987</v>
      </c>
      <c r="W30" s="13"/>
      <c r="X30" s="13"/>
      <c r="Y30" s="13"/>
      <c r="Z30" s="13" t="s">
        <v>370</v>
      </c>
      <c r="AA30" s="11" t="s">
        <v>13988</v>
      </c>
      <c r="AB30" s="11" t="s">
        <v>13989</v>
      </c>
      <c r="AC30" s="11" t="s">
        <v>13990</v>
      </c>
      <c r="AD30" s="11" t="s">
        <v>13991</v>
      </c>
      <c r="AE30" s="13" t="s">
        <v>12481</v>
      </c>
      <c r="AF30" s="13" t="s">
        <v>12482</v>
      </c>
      <c r="AG30" s="13" t="s">
        <v>12483</v>
      </c>
      <c r="AH30" s="13" t="s">
        <v>13992</v>
      </c>
      <c r="AI30" s="11" t="s">
        <v>13993</v>
      </c>
      <c r="AJ30" s="11" t="s">
        <v>13994</v>
      </c>
      <c r="AK30" s="13" t="s">
        <v>13995</v>
      </c>
      <c r="AL30" s="13" t="s">
        <v>12801</v>
      </c>
      <c r="AM30" s="13"/>
      <c r="AN30" s="13"/>
      <c r="AO30" s="13"/>
      <c r="AP30" s="13" t="s">
        <v>12490</v>
      </c>
      <c r="AQ30" s="13" t="s">
        <v>360</v>
      </c>
      <c r="AR30" s="13"/>
      <c r="AS30" s="13" t="s">
        <v>12563</v>
      </c>
      <c r="AT30" s="13" t="s">
        <v>12493</v>
      </c>
      <c r="AU30" s="13" t="s">
        <v>12494</v>
      </c>
      <c r="AW30" s="13" t="s">
        <v>12594</v>
      </c>
      <c r="AX30" s="13"/>
      <c r="AY30" s="13" t="s">
        <v>12496</v>
      </c>
      <c r="AZ30" s="13" t="s">
        <v>12482</v>
      </c>
      <c r="BA30" s="13" t="s">
        <v>371</v>
      </c>
      <c r="BB30" s="11" t="s">
        <v>13996</v>
      </c>
      <c r="BE30" s="11" t="s">
        <v>13997</v>
      </c>
      <c r="BF30" s="13" t="s">
        <v>4570</v>
      </c>
      <c r="BG30" s="13" t="s">
        <v>12594</v>
      </c>
      <c r="BH30" s="13" t="s">
        <v>12482</v>
      </c>
      <c r="BI30" s="11" t="s">
        <v>13998</v>
      </c>
      <c r="BJ30" s="11" t="s">
        <v>13999</v>
      </c>
      <c r="BK30" s="13"/>
      <c r="BL30" s="13"/>
      <c r="BM30" s="11" t="s">
        <v>14000</v>
      </c>
      <c r="BN30" s="11" t="s">
        <v>14001</v>
      </c>
      <c r="BP30" s="13"/>
      <c r="BQ30" s="13"/>
      <c r="BR30" s="13"/>
      <c r="BS30" s="13"/>
      <c r="BT30" s="11" t="s">
        <v>11291</v>
      </c>
      <c r="BU30" s="13" t="s">
        <v>360</v>
      </c>
      <c r="BV30" s="13"/>
      <c r="BW30" s="13"/>
      <c r="BX30" s="13" t="s">
        <v>12566</v>
      </c>
      <c r="BY30" s="11" t="s">
        <v>14002</v>
      </c>
      <c r="BZ30" s="13" t="s">
        <v>14003</v>
      </c>
      <c r="CA30" s="13"/>
      <c r="CB30" s="13"/>
      <c r="CC30" s="13"/>
      <c r="CD30" s="13"/>
      <c r="CE30" s="13"/>
      <c r="CF30" s="13"/>
      <c r="CG30" s="13"/>
      <c r="CH30" s="11" t="s">
        <v>14004</v>
      </c>
      <c r="CI30" s="11" t="s">
        <v>14005</v>
      </c>
      <c r="CJ30" s="13"/>
      <c r="CK30" s="13"/>
      <c r="CL30" s="13"/>
      <c r="CM30" s="13"/>
      <c r="CN30" s="13"/>
      <c r="CO30" s="13"/>
      <c r="CP30" s="11" t="s">
        <v>14006</v>
      </c>
      <c r="CQ30" s="13"/>
      <c r="CR30" s="13" t="s">
        <v>80</v>
      </c>
      <c r="CS30" s="11" t="s">
        <v>14007</v>
      </c>
      <c r="CT30" s="13" t="s">
        <v>14008</v>
      </c>
      <c r="CU30" s="13" t="s">
        <v>14009</v>
      </c>
      <c r="CV30" s="13"/>
      <c r="CW30" s="13"/>
      <c r="CX30" s="13"/>
      <c r="CY30" s="13" t="s">
        <v>2649</v>
      </c>
      <c r="CZ30" s="13" t="s">
        <v>390</v>
      </c>
      <c r="DA30" s="13" t="s">
        <v>1974</v>
      </c>
      <c r="DB30" s="13"/>
      <c r="DC30" s="13"/>
      <c r="DD30" s="13"/>
      <c r="DE30" s="13"/>
      <c r="DF30" s="13"/>
      <c r="DG30" s="13"/>
      <c r="DH30" s="13"/>
      <c r="DI30" s="13"/>
      <c r="DJ30" s="11" t="s">
        <v>14010</v>
      </c>
      <c r="DK30" s="13" t="s">
        <v>13982</v>
      </c>
      <c r="DL30" s="13" t="s">
        <v>14011</v>
      </c>
      <c r="DM30" s="11" t="s">
        <v>14012</v>
      </c>
      <c r="DN30" s="13" t="s">
        <v>14013</v>
      </c>
      <c r="DO30" s="13" t="s">
        <v>14014</v>
      </c>
      <c r="DP30" s="11" t="s">
        <v>14015</v>
      </c>
      <c r="DQ30" s="13"/>
      <c r="DR30" s="13"/>
      <c r="DS30" s="13"/>
      <c r="DT30" s="13"/>
      <c r="DU30" s="13"/>
      <c r="DV30" s="13"/>
      <c r="DW30" s="13" t="s">
        <v>9145</v>
      </c>
      <c r="DX30" s="13"/>
      <c r="DY30" s="13"/>
      <c r="DZ30" s="11" t="s">
        <v>14016</v>
      </c>
      <c r="EA30" s="11" t="s">
        <v>14017</v>
      </c>
      <c r="EB30" s="11" t="s">
        <v>14012</v>
      </c>
      <c r="EC30" s="13"/>
      <c r="ED30" s="13"/>
      <c r="EE30" s="13"/>
      <c r="EF30" s="13"/>
      <c r="EG30" s="13"/>
      <c r="EH30" s="11" t="s">
        <v>14018</v>
      </c>
      <c r="EI30" s="11" t="s">
        <v>14019</v>
      </c>
      <c r="EJ30" s="13" t="s">
        <v>1212</v>
      </c>
      <c r="EK30" s="13" t="s">
        <v>1986</v>
      </c>
      <c r="EL30" s="13" t="s">
        <v>14020</v>
      </c>
      <c r="EM30" s="13" t="s">
        <v>681</v>
      </c>
      <c r="EN30" s="13" t="s">
        <v>14021</v>
      </c>
      <c r="EO30" s="13"/>
      <c r="EP30" s="13"/>
      <c r="EQ30" s="13"/>
      <c r="ER30" s="11" t="s">
        <v>14022</v>
      </c>
      <c r="ES30" s="13"/>
      <c r="ET30" s="13"/>
      <c r="EU30" s="13" t="s">
        <v>14023</v>
      </c>
      <c r="EV30" s="13" t="s">
        <v>1855</v>
      </c>
      <c r="EW30" s="13"/>
      <c r="EX30" s="13"/>
      <c r="EY30" s="11" t="s">
        <v>14024</v>
      </c>
      <c r="EZ30" s="13" t="s">
        <v>14025</v>
      </c>
      <c r="FA30" s="13"/>
      <c r="FB30" s="13"/>
      <c r="FC30" s="13"/>
      <c r="FD30" s="13"/>
      <c r="FE30" s="13"/>
      <c r="FF30" s="13"/>
      <c r="FG30" s="13"/>
      <c r="FH30" s="13"/>
      <c r="FI30" s="13"/>
      <c r="FJ30" s="13"/>
      <c r="FK30" s="13"/>
      <c r="FL30" s="13" t="s">
        <v>2132</v>
      </c>
      <c r="FM30" s="13"/>
      <c r="FN30" s="13" t="s">
        <v>950</v>
      </c>
      <c r="FO30" s="13"/>
      <c r="FP30" s="13" t="s">
        <v>14026</v>
      </c>
      <c r="FQ30" s="13"/>
      <c r="FR30" s="13"/>
      <c r="FS30" s="13"/>
      <c r="FT30" s="13" t="s">
        <v>14027</v>
      </c>
      <c r="FU30" s="13"/>
      <c r="FV30" s="13"/>
      <c r="FW30" s="13"/>
      <c r="FX30" s="13"/>
      <c r="FY30" s="13" t="s">
        <v>12315</v>
      </c>
      <c r="FZ30" s="13"/>
      <c r="GA30" s="13" t="s">
        <v>14028</v>
      </c>
      <c r="GB30" s="13"/>
      <c r="GC30" s="13"/>
      <c r="GD30" s="13"/>
      <c r="GE30" s="13"/>
      <c r="GF30" s="13"/>
      <c r="GG30" s="13"/>
      <c r="GH30" s="13"/>
      <c r="GI30" s="13"/>
      <c r="GJ30" s="13" t="s">
        <v>79</v>
      </c>
      <c r="GK30" s="13" t="s">
        <v>1945</v>
      </c>
      <c r="GL30" s="13" t="s">
        <v>14029</v>
      </c>
      <c r="GM30" s="13"/>
      <c r="GN30" s="13"/>
      <c r="GO30" s="13"/>
      <c r="GP30" s="13" t="s">
        <v>8486</v>
      </c>
      <c r="GQ30" s="13"/>
      <c r="GR30" s="13"/>
      <c r="GS30" s="13"/>
      <c r="GT30" s="13" t="s">
        <v>14030</v>
      </c>
      <c r="GU30" s="13"/>
      <c r="GV30" s="13"/>
      <c r="GW30" s="13"/>
      <c r="GX30" s="13" t="s">
        <v>575</v>
      </c>
      <c r="GY30" s="13"/>
      <c r="GZ30" s="13"/>
      <c r="HA30" s="13"/>
      <c r="HB30" s="13" t="s">
        <v>13133</v>
      </c>
      <c r="HC30" s="13"/>
      <c r="HD30" s="13" t="s">
        <v>79</v>
      </c>
      <c r="HE30" s="13"/>
      <c r="HF30" s="13"/>
      <c r="HG30" s="13"/>
      <c r="HH30" s="13"/>
      <c r="HI30" s="13"/>
      <c r="HJ30" s="13"/>
      <c r="HK30" s="13"/>
      <c r="HL30" s="13"/>
      <c r="HM30" s="13" t="s">
        <v>5792</v>
      </c>
      <c r="HN30" s="13" t="s">
        <v>14031</v>
      </c>
      <c r="HO30" s="13"/>
      <c r="HP30" s="13"/>
      <c r="HQ30" s="13"/>
      <c r="HR30" s="13"/>
      <c r="HS30" s="13"/>
      <c r="HT30" s="13" t="s">
        <v>14032</v>
      </c>
      <c r="HU30" s="13" t="s">
        <v>616</v>
      </c>
      <c r="HV30" s="13"/>
      <c r="HW30" s="13"/>
      <c r="HX30" s="13"/>
      <c r="HY30" s="13"/>
      <c r="HZ30" s="13" t="s">
        <v>14033</v>
      </c>
      <c r="IA30" s="13"/>
      <c r="IB30" s="13"/>
      <c r="IC30" s="13" t="s">
        <v>12523</v>
      </c>
      <c r="ID30" s="13"/>
      <c r="IE30" s="13"/>
      <c r="IF30" s="13"/>
      <c r="IG30" s="13"/>
      <c r="IH30" s="13"/>
      <c r="II30" s="13"/>
      <c r="IJ30" s="13" t="s">
        <v>77</v>
      </c>
      <c r="IK30" s="13"/>
      <c r="IL30" s="13"/>
      <c r="IM30" s="13" t="s">
        <v>10418</v>
      </c>
      <c r="IN30" s="13" t="s">
        <v>14034</v>
      </c>
      <c r="IO30" s="13" t="s">
        <v>9959</v>
      </c>
      <c r="IP30" s="13" t="s">
        <v>14035</v>
      </c>
      <c r="IQ30" s="13"/>
      <c r="IR30" s="13"/>
      <c r="IS30" s="13"/>
      <c r="IT30" s="13"/>
      <c r="IU30" s="13" t="s">
        <v>14036</v>
      </c>
      <c r="IV30" s="13" t="s">
        <v>7884</v>
      </c>
      <c r="IW30" s="11" t="s">
        <v>14037</v>
      </c>
      <c r="IY30" s="13" t="s">
        <v>14038</v>
      </c>
      <c r="IZ30" s="13" t="s">
        <v>472</v>
      </c>
      <c r="JA30" s="13" t="s">
        <v>14039</v>
      </c>
      <c r="JB30" s="13" t="s">
        <v>2706</v>
      </c>
      <c r="JC30" s="13" t="s">
        <v>14040</v>
      </c>
      <c r="JD30" s="13" t="s">
        <v>1671</v>
      </c>
      <c r="JE30" s="13" t="s">
        <v>1188</v>
      </c>
      <c r="JF30" s="11" t="s">
        <v>14041</v>
      </c>
      <c r="JG30" s="13" t="s">
        <v>4054</v>
      </c>
      <c r="JH30" s="13"/>
      <c r="JI30" s="13"/>
      <c r="JJ30" s="13" t="s">
        <v>79</v>
      </c>
      <c r="JK30" s="13"/>
      <c r="JL30" s="13"/>
      <c r="JM30" s="13"/>
      <c r="JN30" s="13"/>
      <c r="JO30" s="13"/>
      <c r="JP30" s="13"/>
      <c r="JQ30" s="13"/>
      <c r="JR30" s="13" t="s">
        <v>6589</v>
      </c>
      <c r="JS30" s="13" t="s">
        <v>10418</v>
      </c>
      <c r="JT30" s="13"/>
      <c r="JU30" s="13" t="s">
        <v>839</v>
      </c>
      <c r="JW30" s="13"/>
      <c r="JX30" s="11" t="s">
        <v>14042</v>
      </c>
      <c r="JY30" s="13"/>
      <c r="JZ30" s="13" t="s">
        <v>2726</v>
      </c>
      <c r="KA30" s="13"/>
      <c r="KB30" s="13"/>
      <c r="KC30" s="13"/>
      <c r="KD30" s="13"/>
      <c r="KE30" s="13"/>
      <c r="KF30" s="13" t="s">
        <v>14043</v>
      </c>
      <c r="KG30" s="13" t="s">
        <v>14044</v>
      </c>
      <c r="KH30" s="13" t="s">
        <v>14045</v>
      </c>
      <c r="KI30" s="13" t="s">
        <v>14046</v>
      </c>
      <c r="KJ30" s="13"/>
      <c r="KK30" s="13" t="s">
        <v>5713</v>
      </c>
      <c r="KL30" s="11" t="s">
        <v>14047</v>
      </c>
      <c r="KM30" s="13" t="s">
        <v>14048</v>
      </c>
      <c r="KN30" s="13"/>
      <c r="KO30" s="13"/>
      <c r="KP30" s="13"/>
      <c r="KQ30" s="13"/>
      <c r="KR30" s="13"/>
      <c r="KS30" s="13" t="s">
        <v>2726</v>
      </c>
      <c r="KT30" s="13"/>
      <c r="KU30" s="13"/>
      <c r="KV30" s="13"/>
      <c r="KW30" s="13"/>
      <c r="KX30" s="13" t="s">
        <v>2786</v>
      </c>
      <c r="KY30" s="13"/>
      <c r="KZ30" s="13"/>
      <c r="LA30" s="13"/>
      <c r="LB30" s="13" t="s">
        <v>6658</v>
      </c>
      <c r="LC30" s="13" t="s">
        <v>10761</v>
      </c>
      <c r="LD30" s="13"/>
      <c r="LE30" s="13"/>
      <c r="LF30" s="13"/>
      <c r="LG30" s="13"/>
    </row>
    <row r="31" customFormat="false" ht="28.35" hidden="false" customHeight="true" outlineLevel="0" collapsed="false">
      <c r="A31" s="13" t="s">
        <v>472</v>
      </c>
      <c r="B31" s="13" t="s">
        <v>79</v>
      </c>
      <c r="D31" s="37" t="s">
        <v>14049</v>
      </c>
      <c r="E31" s="13" t="s">
        <v>14050</v>
      </c>
      <c r="F31" s="13"/>
      <c r="G31" s="13"/>
      <c r="H31" s="13" t="s">
        <v>14051</v>
      </c>
      <c r="I31" s="13" t="s">
        <v>14052</v>
      </c>
      <c r="J31" s="13" t="s">
        <v>14053</v>
      </c>
      <c r="L31" s="11" t="s">
        <v>14054</v>
      </c>
      <c r="M31" s="11" t="s">
        <v>14055</v>
      </c>
      <c r="N31" s="13" t="s">
        <v>14056</v>
      </c>
      <c r="O31" s="13"/>
      <c r="P31" s="13"/>
      <c r="Q31" s="13"/>
      <c r="R31" s="13" t="s">
        <v>14057</v>
      </c>
      <c r="S31" s="11" t="s">
        <v>14058</v>
      </c>
      <c r="T31" s="13" t="s">
        <v>14059</v>
      </c>
      <c r="U31" s="13" t="s">
        <v>716</v>
      </c>
      <c r="V31" s="13" t="s">
        <v>14060</v>
      </c>
      <c r="W31" s="13"/>
      <c r="X31" s="13"/>
      <c r="Y31" s="13"/>
      <c r="Z31" s="13"/>
      <c r="AA31" s="11" t="s">
        <v>14061</v>
      </c>
      <c r="AB31" s="11" t="s">
        <v>14062</v>
      </c>
      <c r="AC31" s="11" t="s">
        <v>14063</v>
      </c>
      <c r="AD31" s="13" t="s">
        <v>546</v>
      </c>
      <c r="AE31" s="13" t="s">
        <v>12495</v>
      </c>
      <c r="AF31" s="13" t="s">
        <v>12482</v>
      </c>
      <c r="AG31" s="13" t="s">
        <v>12496</v>
      </c>
      <c r="AH31" s="13" t="s">
        <v>14064</v>
      </c>
      <c r="AI31" s="11" t="s">
        <v>14065</v>
      </c>
      <c r="AJ31" s="13"/>
      <c r="AK31" s="11" t="s">
        <v>13161</v>
      </c>
      <c r="AL31" s="13" t="s">
        <v>14066</v>
      </c>
      <c r="AM31" s="13" t="s">
        <v>12555</v>
      </c>
      <c r="AN31" s="13" t="s">
        <v>12489</v>
      </c>
      <c r="AO31" s="11" t="s">
        <v>14067</v>
      </c>
      <c r="AP31" s="13" t="s">
        <v>12490</v>
      </c>
      <c r="AQ31" s="13" t="s">
        <v>360</v>
      </c>
      <c r="AR31" s="13" t="s">
        <v>12677</v>
      </c>
      <c r="AS31" s="13" t="s">
        <v>12563</v>
      </c>
      <c r="AT31" s="13" t="s">
        <v>12493</v>
      </c>
      <c r="AU31" s="13" t="s">
        <v>12494</v>
      </c>
      <c r="AW31" s="13" t="s">
        <v>12594</v>
      </c>
      <c r="AX31" s="13" t="s">
        <v>6380</v>
      </c>
      <c r="AY31" s="13" t="s">
        <v>12483</v>
      </c>
      <c r="AZ31" s="13" t="s">
        <v>14068</v>
      </c>
      <c r="BA31" s="13" t="s">
        <v>371</v>
      </c>
      <c r="BB31" s="13" t="s">
        <v>12677</v>
      </c>
      <c r="BE31" s="13" t="s">
        <v>12494</v>
      </c>
      <c r="BF31" s="11" t="s">
        <v>14069</v>
      </c>
      <c r="BG31" s="11" t="s">
        <v>12561</v>
      </c>
      <c r="BH31" s="13" t="s">
        <v>12482</v>
      </c>
      <c r="BI31" s="13" t="s">
        <v>12563</v>
      </c>
      <c r="BJ31" s="13" t="s">
        <v>12493</v>
      </c>
      <c r="BK31" s="13"/>
      <c r="BL31" s="13"/>
      <c r="BM31" s="13"/>
      <c r="BN31" s="13" t="s">
        <v>7235</v>
      </c>
      <c r="BP31" s="13"/>
      <c r="BQ31" s="13" t="s">
        <v>472</v>
      </c>
      <c r="BR31" s="13"/>
      <c r="BS31" s="13"/>
      <c r="BT31" s="13" t="s">
        <v>14070</v>
      </c>
      <c r="BU31" s="13" t="s">
        <v>360</v>
      </c>
      <c r="BV31" s="13"/>
      <c r="BW31" s="13"/>
      <c r="BX31" s="13" t="s">
        <v>14071</v>
      </c>
      <c r="BY31" s="13" t="s">
        <v>14072</v>
      </c>
      <c r="BZ31" s="13" t="s">
        <v>12809</v>
      </c>
      <c r="CA31" s="13"/>
      <c r="CB31" s="13"/>
      <c r="CC31" s="13" t="s">
        <v>14073</v>
      </c>
      <c r="CD31" s="13"/>
      <c r="CE31" s="13"/>
      <c r="CF31" s="13" t="s">
        <v>80</v>
      </c>
      <c r="CG31" s="13" t="s">
        <v>472</v>
      </c>
      <c r="CH31" s="11" t="s">
        <v>12744</v>
      </c>
      <c r="CI31" s="13" t="s">
        <v>12506</v>
      </c>
      <c r="CJ31" s="13"/>
      <c r="CK31" s="13"/>
      <c r="CL31" s="13"/>
      <c r="CM31" s="13"/>
      <c r="CN31" s="13"/>
      <c r="CO31" s="13"/>
      <c r="CP31" s="13" t="s">
        <v>12885</v>
      </c>
      <c r="CQ31" s="13"/>
      <c r="CR31" s="13" t="s">
        <v>575</v>
      </c>
      <c r="CS31" s="13"/>
      <c r="CT31" s="13"/>
      <c r="CU31" s="13"/>
      <c r="CV31" s="13"/>
      <c r="CW31" s="13"/>
      <c r="CX31" s="13"/>
      <c r="CY31" s="13"/>
      <c r="CZ31" s="13" t="s">
        <v>2842</v>
      </c>
      <c r="DA31" s="13"/>
      <c r="DB31" s="13"/>
      <c r="DC31" s="13"/>
      <c r="DD31" s="13"/>
      <c r="DE31" s="13"/>
      <c r="DF31" s="13"/>
      <c r="DG31" s="13" t="s">
        <v>545</v>
      </c>
      <c r="DH31" s="13"/>
      <c r="DI31" s="13"/>
      <c r="DJ31" s="11" t="s">
        <v>14074</v>
      </c>
      <c r="DK31" s="13"/>
      <c r="DL31" s="13"/>
      <c r="DM31" s="13"/>
      <c r="DN31" s="13"/>
      <c r="DO31" s="13"/>
      <c r="DP31" s="13"/>
      <c r="DQ31" s="13"/>
      <c r="DR31" s="13"/>
      <c r="DS31" s="13"/>
      <c r="DT31" s="13"/>
      <c r="DU31" s="13"/>
      <c r="DV31" s="13"/>
      <c r="DW31" s="13" t="s">
        <v>75</v>
      </c>
      <c r="DX31" s="13"/>
      <c r="DY31" s="13" t="s">
        <v>472</v>
      </c>
      <c r="DZ31" s="13" t="s">
        <v>14075</v>
      </c>
      <c r="EA31" s="13" t="s">
        <v>14076</v>
      </c>
      <c r="EB31" s="13" t="s">
        <v>14077</v>
      </c>
      <c r="EC31" s="13"/>
      <c r="ED31" s="13"/>
      <c r="EE31" s="13"/>
      <c r="EF31" s="13"/>
      <c r="EG31" s="13"/>
      <c r="EH31" s="13" t="s">
        <v>112</v>
      </c>
      <c r="EI31" s="11" t="s">
        <v>14078</v>
      </c>
      <c r="EJ31" s="11" t="s">
        <v>9102</v>
      </c>
      <c r="EK31" s="11" t="s">
        <v>14079</v>
      </c>
      <c r="EL31" s="13" t="s">
        <v>507</v>
      </c>
      <c r="EM31" s="11" t="s">
        <v>14080</v>
      </c>
      <c r="EN31" s="13"/>
      <c r="EO31" s="13"/>
      <c r="EP31" s="13"/>
      <c r="EQ31" s="13"/>
      <c r="ER31" s="13"/>
      <c r="ES31" s="13"/>
      <c r="ET31" s="13"/>
      <c r="EU31" s="13"/>
      <c r="EV31" s="13" t="s">
        <v>14081</v>
      </c>
      <c r="EW31" s="13"/>
      <c r="EX31" s="13"/>
      <c r="EY31" s="13"/>
      <c r="EZ31" s="13" t="s">
        <v>409</v>
      </c>
      <c r="FA31" s="13"/>
      <c r="FB31" s="13"/>
      <c r="FC31" s="13"/>
      <c r="FD31" s="13"/>
      <c r="FE31" s="13"/>
      <c r="FF31" s="13"/>
      <c r="FG31" s="13"/>
      <c r="FH31" s="13"/>
      <c r="FI31" s="13"/>
      <c r="FJ31" s="13"/>
      <c r="FK31" s="13"/>
      <c r="FL31" s="13" t="s">
        <v>14082</v>
      </c>
      <c r="FM31" s="13"/>
      <c r="FN31" s="13" t="s">
        <v>950</v>
      </c>
      <c r="FO31" s="13" t="s">
        <v>623</v>
      </c>
      <c r="FP31" s="13"/>
      <c r="FQ31" s="13"/>
      <c r="FR31" s="13"/>
      <c r="FS31" s="13" t="s">
        <v>6046</v>
      </c>
      <c r="FT31" s="13" t="s">
        <v>14083</v>
      </c>
      <c r="FU31" s="13"/>
      <c r="FV31" s="13"/>
      <c r="FW31" s="13" t="s">
        <v>14084</v>
      </c>
      <c r="FX31" s="13"/>
      <c r="FY31" s="13" t="s">
        <v>10123</v>
      </c>
      <c r="FZ31" s="13"/>
      <c r="GA31" s="13"/>
      <c r="GB31" s="13" t="s">
        <v>14085</v>
      </c>
      <c r="GC31" s="13"/>
      <c r="GD31" s="13"/>
      <c r="GE31" s="13"/>
      <c r="GF31" s="13"/>
      <c r="GG31" s="13"/>
      <c r="GH31" s="13"/>
      <c r="GI31" s="13" t="s">
        <v>14086</v>
      </c>
      <c r="GJ31" s="13" t="s">
        <v>14087</v>
      </c>
      <c r="GK31" s="11" t="s">
        <v>14088</v>
      </c>
      <c r="GL31" s="13" t="s">
        <v>507</v>
      </c>
      <c r="GM31" s="13"/>
      <c r="GN31" s="13"/>
      <c r="GO31" s="13"/>
      <c r="GP31" s="13"/>
      <c r="GQ31" s="13"/>
      <c r="GR31" s="13" t="s">
        <v>5854</v>
      </c>
      <c r="GS31" s="13"/>
      <c r="GT31" s="13"/>
      <c r="GU31" s="13" t="s">
        <v>14089</v>
      </c>
      <c r="GV31" s="13" t="s">
        <v>14090</v>
      </c>
      <c r="GW31" s="13"/>
      <c r="GX31" s="13"/>
      <c r="GY31" s="13"/>
      <c r="GZ31" s="13"/>
      <c r="HA31" s="13"/>
      <c r="HB31" s="13"/>
      <c r="HC31" s="13" t="s">
        <v>14091</v>
      </c>
      <c r="HD31" s="13"/>
      <c r="HE31" s="13" t="s">
        <v>1574</v>
      </c>
      <c r="HF31" s="13"/>
      <c r="HG31" s="13"/>
      <c r="HH31" s="13"/>
      <c r="HI31" s="13" t="s">
        <v>14092</v>
      </c>
      <c r="HJ31" s="13"/>
      <c r="HK31" s="13"/>
      <c r="HL31" s="13" t="s">
        <v>14093</v>
      </c>
      <c r="HM31" s="13" t="s">
        <v>14094</v>
      </c>
      <c r="HN31" s="13" t="s">
        <v>14031</v>
      </c>
      <c r="HO31" s="13" t="s">
        <v>919</v>
      </c>
      <c r="HP31" s="13" t="s">
        <v>14095</v>
      </c>
      <c r="HQ31" s="13"/>
      <c r="HR31" s="13"/>
      <c r="HS31" s="13" t="s">
        <v>14096</v>
      </c>
      <c r="HT31" s="13" t="s">
        <v>14097</v>
      </c>
      <c r="HU31" s="13"/>
      <c r="HV31" s="13"/>
      <c r="HW31" s="13" t="s">
        <v>14098</v>
      </c>
      <c r="HX31" s="13" t="s">
        <v>1505</v>
      </c>
      <c r="HY31" s="13"/>
      <c r="HZ31" s="13"/>
      <c r="IA31" s="13" t="e">
        <f aca="false">12919
18</f>
        <v>#VALUE!</v>
      </c>
      <c r="IB31" s="13"/>
      <c r="IC31" s="13" t="s">
        <v>12523</v>
      </c>
      <c r="ID31" s="13"/>
      <c r="IE31" s="13"/>
      <c r="IF31" s="13"/>
      <c r="IG31" s="13" t="s">
        <v>14099</v>
      </c>
      <c r="IH31" s="13"/>
      <c r="II31" s="13"/>
      <c r="IJ31" s="13"/>
      <c r="IK31" s="13"/>
      <c r="IL31" s="13"/>
      <c r="IM31" s="13"/>
      <c r="IN31" s="13" t="s">
        <v>8972</v>
      </c>
      <c r="IO31" s="13"/>
      <c r="IP31" s="13" t="s">
        <v>14100</v>
      </c>
      <c r="IQ31" s="13"/>
      <c r="IR31" s="13" t="s">
        <v>14101</v>
      </c>
      <c r="IS31" s="13"/>
      <c r="IT31" s="13"/>
      <c r="IU31" s="13"/>
      <c r="IV31" s="13" t="s">
        <v>14102</v>
      </c>
      <c r="IW31" s="13"/>
      <c r="IY31" s="13"/>
      <c r="IZ31" s="13"/>
      <c r="JA31" s="13"/>
      <c r="JB31" s="13" t="s">
        <v>14103</v>
      </c>
      <c r="JC31" s="13" t="s">
        <v>14104</v>
      </c>
      <c r="JD31" s="11" t="s">
        <v>14105</v>
      </c>
      <c r="JE31" s="13" t="s">
        <v>6395</v>
      </c>
      <c r="JF31" s="11" t="s">
        <v>14106</v>
      </c>
      <c r="JG31" s="13" t="s">
        <v>14107</v>
      </c>
      <c r="JH31" s="13"/>
      <c r="JI31" s="13" t="s">
        <v>14108</v>
      </c>
      <c r="JJ31" s="13" t="s">
        <v>79</v>
      </c>
      <c r="JK31" s="13"/>
      <c r="JL31" s="13"/>
      <c r="JM31" s="13"/>
      <c r="JN31" s="13"/>
      <c r="JO31" s="13"/>
      <c r="JP31" s="13"/>
      <c r="JQ31" s="13"/>
      <c r="JR31" s="13" t="s">
        <v>14109</v>
      </c>
      <c r="JS31" s="13" t="s">
        <v>14110</v>
      </c>
      <c r="JT31" s="13" t="s">
        <v>14111</v>
      </c>
      <c r="JU31" s="13"/>
      <c r="JW31" s="13" t="s">
        <v>14112</v>
      </c>
      <c r="JX31" s="13" t="s">
        <v>14113</v>
      </c>
      <c r="JY31" s="13" t="s">
        <v>5864</v>
      </c>
      <c r="JZ31" s="13" t="s">
        <v>14114</v>
      </c>
      <c r="KA31" s="13" t="s">
        <v>14115</v>
      </c>
      <c r="KB31" s="13" t="s">
        <v>13394</v>
      </c>
      <c r="KC31" s="13" t="s">
        <v>4136</v>
      </c>
      <c r="KD31" s="13"/>
      <c r="KE31" s="13"/>
      <c r="KF31" s="13"/>
      <c r="KG31" s="13" t="s">
        <v>14116</v>
      </c>
      <c r="KH31" s="13"/>
      <c r="KI31" s="13" t="s">
        <v>997</v>
      </c>
      <c r="KJ31" s="13" t="s">
        <v>14117</v>
      </c>
      <c r="KK31" s="13"/>
      <c r="KL31" s="13" t="s">
        <v>6667</v>
      </c>
      <c r="KM31" s="13" t="s">
        <v>14118</v>
      </c>
      <c r="KN31" s="13"/>
      <c r="KO31" s="13" t="s">
        <v>14119</v>
      </c>
      <c r="KP31" s="13" t="s">
        <v>3197</v>
      </c>
      <c r="KQ31" s="13"/>
      <c r="KR31" s="13"/>
      <c r="KS31" s="13" t="s">
        <v>14120</v>
      </c>
      <c r="KT31" s="13"/>
      <c r="KU31" s="13" t="s">
        <v>14121</v>
      </c>
      <c r="KV31" s="13" t="s">
        <v>14122</v>
      </c>
      <c r="KW31" s="13" t="s">
        <v>14123</v>
      </c>
      <c r="KX31" s="13" t="s">
        <v>575</v>
      </c>
      <c r="KY31" s="13" t="s">
        <v>14124</v>
      </c>
      <c r="KZ31" s="13"/>
      <c r="LA31" s="13"/>
      <c r="LB31" s="13"/>
      <c r="LC31" s="13" t="s">
        <v>14125</v>
      </c>
      <c r="LD31" s="13"/>
      <c r="LE31" s="13"/>
      <c r="LF31" s="13"/>
      <c r="LG31" s="13"/>
    </row>
    <row r="32" customFormat="false" ht="28.35" hidden="false" customHeight="true" outlineLevel="0" collapsed="false">
      <c r="A32" s="13"/>
      <c r="B32" s="13"/>
      <c r="D32" s="37" t="s">
        <v>14126</v>
      </c>
      <c r="E32" s="13" t="s">
        <v>14127</v>
      </c>
      <c r="F32" s="13"/>
      <c r="G32" s="13"/>
      <c r="H32" s="13" t="s">
        <v>14128</v>
      </c>
      <c r="I32" s="13" t="s">
        <v>14129</v>
      </c>
      <c r="J32" s="13" t="s">
        <v>14130</v>
      </c>
      <c r="L32" s="13" t="s">
        <v>1284</v>
      </c>
      <c r="M32" s="13" t="s">
        <v>14131</v>
      </c>
      <c r="N32" s="13" t="s">
        <v>14132</v>
      </c>
      <c r="O32" s="13" t="s">
        <v>14133</v>
      </c>
      <c r="P32" s="13"/>
      <c r="Q32" s="13"/>
      <c r="R32" s="13"/>
      <c r="S32" s="13" t="s">
        <v>4433</v>
      </c>
      <c r="T32" s="13"/>
      <c r="U32" s="13"/>
      <c r="V32" s="11" t="s">
        <v>14134</v>
      </c>
      <c r="W32" s="13"/>
      <c r="X32" s="13"/>
      <c r="Y32" s="13"/>
      <c r="Z32" s="11" t="s">
        <v>14135</v>
      </c>
      <c r="AA32" s="11" t="s">
        <v>14136</v>
      </c>
      <c r="AB32" s="11" t="s">
        <v>14137</v>
      </c>
      <c r="AC32" s="11" t="s">
        <v>14138</v>
      </c>
      <c r="AD32" s="11" t="s">
        <v>14139</v>
      </c>
      <c r="AE32" s="13" t="s">
        <v>12481</v>
      </c>
      <c r="AF32" s="13" t="s">
        <v>13412</v>
      </c>
      <c r="AG32" s="11" t="s">
        <v>14140</v>
      </c>
      <c r="AH32" s="13" t="s">
        <v>14141</v>
      </c>
      <c r="AI32" s="11" t="s">
        <v>14142</v>
      </c>
      <c r="AJ32" s="11" t="s">
        <v>14143</v>
      </c>
      <c r="AK32" s="13" t="s">
        <v>1512</v>
      </c>
      <c r="AL32" s="13" t="s">
        <v>12487</v>
      </c>
      <c r="AM32" s="13" t="s">
        <v>12555</v>
      </c>
      <c r="AN32" s="13" t="s">
        <v>12489</v>
      </c>
      <c r="AO32" s="13"/>
      <c r="AP32" s="13" t="s">
        <v>12490</v>
      </c>
      <c r="AQ32" s="13" t="s">
        <v>12567</v>
      </c>
      <c r="AR32" s="13"/>
      <c r="AS32" s="13" t="s">
        <v>12563</v>
      </c>
      <c r="AT32" s="13" t="s">
        <v>12493</v>
      </c>
      <c r="AU32" s="13" t="s">
        <v>12494</v>
      </c>
      <c r="AW32" s="13" t="s">
        <v>12594</v>
      </c>
      <c r="AX32" s="13"/>
      <c r="AY32" s="13" t="s">
        <v>12483</v>
      </c>
      <c r="AZ32" s="11" t="s">
        <v>13944</v>
      </c>
      <c r="BA32" s="11" t="s">
        <v>14144</v>
      </c>
      <c r="BB32" s="13" t="s">
        <v>9827</v>
      </c>
      <c r="BE32" s="13" t="s">
        <v>12494</v>
      </c>
      <c r="BF32" s="11" t="s">
        <v>14145</v>
      </c>
      <c r="BG32" s="11" t="s">
        <v>12500</v>
      </c>
      <c r="BH32" s="13" t="s">
        <v>12482</v>
      </c>
      <c r="BI32" s="13" t="s">
        <v>12492</v>
      </c>
      <c r="BJ32" s="13" t="s">
        <v>12493</v>
      </c>
      <c r="BK32" s="13" t="s">
        <v>798</v>
      </c>
      <c r="BL32" s="13"/>
      <c r="BM32" s="11" t="s">
        <v>14146</v>
      </c>
      <c r="BN32" s="11" t="s">
        <v>14147</v>
      </c>
      <c r="BP32" s="13"/>
      <c r="BQ32" s="13"/>
      <c r="BR32" s="13"/>
      <c r="BS32" s="13"/>
      <c r="BT32" s="13" t="s">
        <v>360</v>
      </c>
      <c r="BU32" s="13" t="s">
        <v>12566</v>
      </c>
      <c r="BV32" s="13"/>
      <c r="BW32" s="13"/>
      <c r="BX32" s="13" t="s">
        <v>360</v>
      </c>
      <c r="BY32" s="13" t="s">
        <v>360</v>
      </c>
      <c r="BZ32" s="13" t="s">
        <v>12566</v>
      </c>
      <c r="CA32" s="13"/>
      <c r="CB32" s="13"/>
      <c r="CC32" s="13" t="s">
        <v>4741</v>
      </c>
      <c r="CD32" s="13"/>
      <c r="CE32" s="13"/>
      <c r="CF32" s="13" t="s">
        <v>575</v>
      </c>
      <c r="CG32" s="13"/>
      <c r="CH32" s="13" t="s">
        <v>14148</v>
      </c>
      <c r="CI32" s="13" t="s">
        <v>12506</v>
      </c>
      <c r="CJ32" s="13"/>
      <c r="CK32" s="13"/>
      <c r="CL32" s="13"/>
      <c r="CM32" s="13"/>
      <c r="CN32" s="13"/>
      <c r="CO32" s="13"/>
      <c r="CP32" s="13" t="s">
        <v>8774</v>
      </c>
      <c r="CQ32" s="13"/>
      <c r="CR32" s="13" t="s">
        <v>80</v>
      </c>
      <c r="CS32" s="13"/>
      <c r="CT32" s="13"/>
      <c r="CU32" s="13"/>
      <c r="CV32" s="13"/>
      <c r="CW32" s="13"/>
      <c r="CX32" s="13"/>
      <c r="CY32" s="13"/>
      <c r="CZ32" s="13"/>
      <c r="DA32" s="13"/>
      <c r="DB32" s="13"/>
      <c r="DC32" s="13"/>
      <c r="DD32" s="13"/>
      <c r="DE32" s="13"/>
      <c r="DF32" s="13"/>
      <c r="DG32" s="13"/>
      <c r="DH32" s="13"/>
      <c r="DI32" s="13"/>
      <c r="DJ32" s="13" t="s">
        <v>12602</v>
      </c>
      <c r="DK32" s="13"/>
      <c r="DL32" s="13"/>
      <c r="DM32" s="13"/>
      <c r="DN32" s="13"/>
      <c r="DO32" s="13"/>
      <c r="DP32" s="13"/>
      <c r="DQ32" s="13"/>
      <c r="DR32" s="13"/>
      <c r="DS32" s="13"/>
      <c r="DT32" s="13"/>
      <c r="DU32" s="13"/>
      <c r="DV32" s="13"/>
      <c r="DW32" s="13" t="s">
        <v>75</v>
      </c>
      <c r="DX32" s="13"/>
      <c r="DY32" s="13"/>
      <c r="DZ32" s="13"/>
      <c r="EA32" s="13"/>
      <c r="EB32" s="13"/>
      <c r="EC32" s="13"/>
      <c r="ED32" s="13"/>
      <c r="EE32" s="13"/>
      <c r="EF32" s="13"/>
      <c r="EG32" s="13"/>
      <c r="EH32" s="11" t="s">
        <v>14149</v>
      </c>
      <c r="EI32" s="11" t="s">
        <v>14150</v>
      </c>
      <c r="EJ32" s="11" t="s">
        <v>14151</v>
      </c>
      <c r="EK32" s="13" t="s">
        <v>14152</v>
      </c>
      <c r="EL32" s="13" t="s">
        <v>681</v>
      </c>
      <c r="EM32" s="13" t="s">
        <v>14153</v>
      </c>
      <c r="EN32" s="13"/>
      <c r="EO32" s="13"/>
      <c r="EP32" s="13"/>
      <c r="EQ32" s="13"/>
      <c r="ER32" s="13"/>
      <c r="ES32" s="13"/>
      <c r="ET32" s="13"/>
      <c r="EU32" s="13"/>
      <c r="EV32" s="13"/>
      <c r="EW32" s="13"/>
      <c r="EX32" s="13"/>
      <c r="EY32" s="13"/>
      <c r="EZ32" s="13" t="s">
        <v>1665</v>
      </c>
      <c r="FA32" s="13"/>
      <c r="FB32" s="13"/>
      <c r="FC32" s="13"/>
      <c r="FD32" s="13" t="s">
        <v>4104</v>
      </c>
      <c r="FE32" s="13"/>
      <c r="FF32" s="13"/>
      <c r="FG32" s="13"/>
      <c r="FH32" s="13"/>
      <c r="FI32" s="13"/>
      <c r="FJ32" s="13"/>
      <c r="FK32" s="13"/>
      <c r="FL32" s="13"/>
      <c r="FM32" s="13"/>
      <c r="FN32" s="13" t="s">
        <v>950</v>
      </c>
      <c r="FO32" s="13" t="s">
        <v>623</v>
      </c>
      <c r="FP32" s="13" t="s">
        <v>12282</v>
      </c>
      <c r="FQ32" s="13"/>
      <c r="FR32" s="13"/>
      <c r="FS32" s="13"/>
      <c r="FT32" s="13"/>
      <c r="FU32" s="13"/>
      <c r="FV32" s="13"/>
      <c r="FW32" s="13"/>
      <c r="FX32" s="13"/>
      <c r="FY32" s="13"/>
      <c r="FZ32" s="13"/>
      <c r="GA32" s="13"/>
      <c r="GB32" s="13" t="s">
        <v>807</v>
      </c>
      <c r="GC32" s="13"/>
      <c r="GD32" s="13"/>
      <c r="GE32" s="13"/>
      <c r="GF32" s="13"/>
      <c r="GG32" s="13"/>
      <c r="GH32" s="13"/>
      <c r="GI32" s="13"/>
      <c r="GJ32" s="13" t="s">
        <v>79</v>
      </c>
      <c r="GK32" s="13"/>
      <c r="GL32" s="11" t="s">
        <v>14154</v>
      </c>
      <c r="GM32" s="13"/>
      <c r="GN32" s="13" t="s">
        <v>4995</v>
      </c>
      <c r="GO32" s="13"/>
      <c r="GP32" s="13"/>
      <c r="GQ32" s="13"/>
      <c r="GR32" s="13"/>
      <c r="GS32" s="13"/>
      <c r="GT32" s="13"/>
      <c r="GU32" s="13"/>
      <c r="GV32" s="13" t="s">
        <v>6323</v>
      </c>
      <c r="GW32" s="13"/>
      <c r="GX32" s="13"/>
      <c r="GY32" s="13"/>
      <c r="GZ32" s="13"/>
      <c r="HA32" s="13"/>
      <c r="HB32" s="13"/>
      <c r="HC32" s="13"/>
      <c r="HD32" s="13" t="s">
        <v>14155</v>
      </c>
      <c r="HE32" s="13"/>
      <c r="HF32" s="13"/>
      <c r="HG32" s="13"/>
      <c r="HH32" s="13"/>
      <c r="HI32" s="13"/>
      <c r="HJ32" s="13"/>
      <c r="HK32" s="13"/>
      <c r="HL32" s="13" t="s">
        <v>4995</v>
      </c>
      <c r="HM32" s="13"/>
      <c r="HN32" s="13" t="s">
        <v>12716</v>
      </c>
      <c r="HO32" s="13"/>
      <c r="HP32" s="13"/>
      <c r="HQ32" s="13"/>
      <c r="HR32" s="13"/>
      <c r="HS32" s="13"/>
      <c r="HT32" s="13" t="s">
        <v>4169</v>
      </c>
      <c r="HU32" s="13" t="s">
        <v>14156</v>
      </c>
      <c r="HV32" s="13"/>
      <c r="HW32" s="13" t="s">
        <v>6603</v>
      </c>
      <c r="HX32" s="13"/>
      <c r="HY32" s="13" t="s">
        <v>1257</v>
      </c>
      <c r="HZ32" s="13" t="s">
        <v>534</v>
      </c>
      <c r="IA32" s="13"/>
      <c r="IB32" s="13"/>
      <c r="IC32" s="11" t="s">
        <v>14157</v>
      </c>
      <c r="ID32" s="13" t="s">
        <v>5149</v>
      </c>
      <c r="IE32" s="13" t="s">
        <v>14158</v>
      </c>
      <c r="IF32" s="13" t="s">
        <v>13469</v>
      </c>
      <c r="IG32" s="13"/>
      <c r="IH32" s="13" t="s">
        <v>10481</v>
      </c>
      <c r="II32" s="13" t="s">
        <v>14159</v>
      </c>
      <c r="IJ32" s="11" t="s">
        <v>14160</v>
      </c>
      <c r="IK32" s="13" t="s">
        <v>13938</v>
      </c>
      <c r="IL32" s="13"/>
      <c r="IM32" s="13" t="s">
        <v>2958</v>
      </c>
      <c r="IN32" s="13"/>
      <c r="IO32" s="13"/>
      <c r="IP32" s="13" t="s">
        <v>4044</v>
      </c>
      <c r="IQ32" s="13"/>
      <c r="IR32" s="13" t="s">
        <v>1257</v>
      </c>
      <c r="IS32" s="13" t="s">
        <v>14161</v>
      </c>
      <c r="IT32" s="13"/>
      <c r="IU32" s="13" t="s">
        <v>3485</v>
      </c>
      <c r="IV32" s="13" t="s">
        <v>14162</v>
      </c>
      <c r="IW32" s="13" t="s">
        <v>14161</v>
      </c>
      <c r="IY32" s="13" t="s">
        <v>14163</v>
      </c>
      <c r="IZ32" s="13"/>
      <c r="JA32" s="13" t="s">
        <v>14164</v>
      </c>
      <c r="JB32" s="13" t="s">
        <v>822</v>
      </c>
      <c r="JC32" s="13" t="s">
        <v>417</v>
      </c>
      <c r="JD32" s="11" t="s">
        <v>14165</v>
      </c>
      <c r="JE32" s="13" t="s">
        <v>14166</v>
      </c>
      <c r="JF32" s="11" t="s">
        <v>14167</v>
      </c>
      <c r="JG32" s="13"/>
      <c r="JH32" s="13"/>
      <c r="JI32" s="13"/>
      <c r="JJ32" s="13" t="s">
        <v>4991</v>
      </c>
      <c r="JK32" s="13"/>
      <c r="JL32" s="13"/>
      <c r="JM32" s="13" t="s">
        <v>1621</v>
      </c>
      <c r="JN32" s="13"/>
      <c r="JO32" s="13"/>
      <c r="JP32" s="13"/>
      <c r="JQ32" s="13"/>
      <c r="JR32" s="13" t="s">
        <v>3031</v>
      </c>
      <c r="JS32" s="13"/>
      <c r="JT32" s="13"/>
      <c r="JU32" s="13" t="s">
        <v>14168</v>
      </c>
      <c r="JW32" s="13"/>
      <c r="JX32" s="13" t="s">
        <v>14169</v>
      </c>
      <c r="JY32" s="13" t="s">
        <v>4483</v>
      </c>
      <c r="JZ32" s="13"/>
      <c r="KA32" s="13" t="s">
        <v>4044</v>
      </c>
      <c r="KB32" s="13" t="s">
        <v>4991</v>
      </c>
      <c r="KC32" s="13" t="s">
        <v>534</v>
      </c>
      <c r="KD32" s="13" t="s">
        <v>599</v>
      </c>
      <c r="KE32" s="13" t="s">
        <v>532</v>
      </c>
      <c r="KF32" s="13"/>
      <c r="KG32" s="13"/>
      <c r="KH32" s="13" t="s">
        <v>13277</v>
      </c>
      <c r="KI32" s="13"/>
      <c r="KJ32" s="13"/>
      <c r="KK32" s="13"/>
      <c r="KL32" s="13"/>
      <c r="KM32" s="13"/>
      <c r="KN32" s="13"/>
      <c r="KO32" s="13"/>
      <c r="KP32" s="13"/>
      <c r="KQ32" s="13"/>
      <c r="KR32" s="13"/>
      <c r="KS32" s="13"/>
      <c r="KT32" s="13"/>
      <c r="KU32" s="13"/>
      <c r="KV32" s="13"/>
      <c r="KW32" s="13" t="s">
        <v>4995</v>
      </c>
      <c r="KX32" s="13"/>
      <c r="KY32" s="13"/>
      <c r="KZ32" s="13"/>
      <c r="LA32" s="13"/>
      <c r="LB32" s="13"/>
      <c r="LC32" s="13"/>
      <c r="LD32" s="13"/>
      <c r="LE32" s="13"/>
      <c r="LF32" s="13"/>
      <c r="LG32" s="13"/>
    </row>
    <row r="33" customFormat="false" ht="28.35" hidden="false" customHeight="true" outlineLevel="0" collapsed="false">
      <c r="A33" s="13"/>
      <c r="B33" s="13"/>
      <c r="D33" s="37" t="s">
        <v>14170</v>
      </c>
      <c r="E33" s="13" t="s">
        <v>14171</v>
      </c>
      <c r="F33" s="13"/>
      <c r="G33" s="13"/>
      <c r="H33" s="13" t="s">
        <v>14172</v>
      </c>
      <c r="I33" s="13" t="s">
        <v>14173</v>
      </c>
      <c r="J33" s="13" t="s">
        <v>14174</v>
      </c>
      <c r="L33" s="11" t="s">
        <v>14175</v>
      </c>
      <c r="M33" s="13" t="s">
        <v>64</v>
      </c>
      <c r="N33" s="11" t="s">
        <v>14176</v>
      </c>
      <c r="O33" s="13" t="s">
        <v>14177</v>
      </c>
      <c r="P33" s="13"/>
      <c r="Q33" s="13"/>
      <c r="R33" s="13" t="s">
        <v>14178</v>
      </c>
      <c r="S33" s="13" t="s">
        <v>14179</v>
      </c>
      <c r="T33" s="13" t="s">
        <v>14180</v>
      </c>
      <c r="U33" s="11" t="s">
        <v>14181</v>
      </c>
      <c r="V33" s="13" t="s">
        <v>14182</v>
      </c>
      <c r="W33" s="13"/>
      <c r="X33" s="13"/>
      <c r="Y33" s="13"/>
      <c r="Z33" s="13" t="s">
        <v>6380</v>
      </c>
      <c r="AA33" s="11" t="s">
        <v>14183</v>
      </c>
      <c r="AB33" s="13" t="s">
        <v>12493</v>
      </c>
      <c r="AC33" s="11" t="s">
        <v>14184</v>
      </c>
      <c r="AD33" s="13"/>
      <c r="AE33" s="13" t="s">
        <v>14185</v>
      </c>
      <c r="AF33" s="13" t="s">
        <v>12482</v>
      </c>
      <c r="AG33" s="13" t="s">
        <v>12483</v>
      </c>
      <c r="AH33" s="13" t="s">
        <v>14186</v>
      </c>
      <c r="AI33" s="13" t="s">
        <v>14187</v>
      </c>
      <c r="AJ33" s="13"/>
      <c r="AK33" s="13" t="s">
        <v>1212</v>
      </c>
      <c r="AL33" s="13" t="s">
        <v>14188</v>
      </c>
      <c r="AM33" s="13" t="s">
        <v>12555</v>
      </c>
      <c r="AN33" s="11" t="s">
        <v>14189</v>
      </c>
      <c r="AO33" s="13"/>
      <c r="AP33" s="13" t="s">
        <v>12490</v>
      </c>
      <c r="AQ33" s="13" t="s">
        <v>360</v>
      </c>
      <c r="AR33" s="13" t="s">
        <v>9827</v>
      </c>
      <c r="AS33" s="13" t="s">
        <v>12563</v>
      </c>
      <c r="AT33" s="13" t="s">
        <v>12493</v>
      </c>
      <c r="AU33" s="13" t="s">
        <v>12494</v>
      </c>
      <c r="AW33" s="13" t="s">
        <v>12594</v>
      </c>
      <c r="AX33" s="13"/>
      <c r="AY33" s="13" t="s">
        <v>12483</v>
      </c>
      <c r="AZ33" s="13" t="s">
        <v>12482</v>
      </c>
      <c r="BA33" s="13" t="s">
        <v>371</v>
      </c>
      <c r="BB33" s="13"/>
      <c r="BE33" s="13" t="s">
        <v>12494</v>
      </c>
      <c r="BF33" s="11" t="s">
        <v>13947</v>
      </c>
      <c r="BG33" s="11" t="s">
        <v>14190</v>
      </c>
      <c r="BH33" s="13" t="s">
        <v>12482</v>
      </c>
      <c r="BI33" s="13" t="s">
        <v>14191</v>
      </c>
      <c r="BJ33" s="13" t="s">
        <v>12493</v>
      </c>
      <c r="BK33" s="13"/>
      <c r="BL33" s="13"/>
      <c r="BM33" s="11" t="s">
        <v>14192</v>
      </c>
      <c r="BN33" s="11" t="s">
        <v>14193</v>
      </c>
      <c r="BP33" s="13"/>
      <c r="BQ33" s="13"/>
      <c r="BR33" s="13"/>
      <c r="BS33" s="13"/>
      <c r="BT33" s="13" t="s">
        <v>14194</v>
      </c>
      <c r="BU33" s="13" t="s">
        <v>360</v>
      </c>
      <c r="BV33" s="13"/>
      <c r="BW33" s="13"/>
      <c r="BX33" s="13" t="s">
        <v>360</v>
      </c>
      <c r="BY33" s="13" t="s">
        <v>360</v>
      </c>
      <c r="BZ33" s="13" t="s">
        <v>360</v>
      </c>
      <c r="CA33" s="13"/>
      <c r="CB33" s="13"/>
      <c r="CC33" s="13"/>
      <c r="CD33" s="13"/>
      <c r="CE33" s="13"/>
      <c r="CF33" s="13"/>
      <c r="CG33" s="13"/>
      <c r="CH33" s="11" t="s">
        <v>14195</v>
      </c>
      <c r="CI33" s="13" t="s">
        <v>13118</v>
      </c>
      <c r="CJ33" s="13"/>
      <c r="CK33" s="13"/>
      <c r="CL33" s="13"/>
      <c r="CM33" s="13"/>
      <c r="CN33" s="13"/>
      <c r="CO33" s="13"/>
      <c r="CP33" s="13" t="s">
        <v>12885</v>
      </c>
      <c r="CQ33" s="13"/>
      <c r="CR33" s="13" t="s">
        <v>80</v>
      </c>
      <c r="CS33" s="13"/>
      <c r="CT33" s="13"/>
      <c r="CU33" s="13"/>
      <c r="CV33" s="13"/>
      <c r="CW33" s="13"/>
      <c r="CX33" s="13"/>
      <c r="CY33" s="13"/>
      <c r="CZ33" s="13"/>
      <c r="DA33" s="13"/>
      <c r="DB33" s="13"/>
      <c r="DC33" s="13"/>
      <c r="DD33" s="13"/>
      <c r="DE33" s="13"/>
      <c r="DF33" s="13"/>
      <c r="DG33" s="13" t="s">
        <v>14196</v>
      </c>
      <c r="DH33" s="13"/>
      <c r="DI33" s="13"/>
      <c r="DJ33" s="13" t="s">
        <v>12602</v>
      </c>
      <c r="DK33" s="13"/>
      <c r="DL33" s="13"/>
      <c r="DM33" s="13"/>
      <c r="DN33" s="13"/>
      <c r="DO33" s="13"/>
      <c r="DP33" s="13"/>
      <c r="DQ33" s="13" t="s">
        <v>516</v>
      </c>
      <c r="DR33" s="13" t="s">
        <v>14197</v>
      </c>
      <c r="DS33" s="13" t="s">
        <v>14198</v>
      </c>
      <c r="DT33" s="13" t="s">
        <v>11323</v>
      </c>
      <c r="DU33" s="11" t="s">
        <v>14199</v>
      </c>
      <c r="DV33" s="13"/>
      <c r="DW33" s="13" t="s">
        <v>75</v>
      </c>
      <c r="DX33" s="13"/>
      <c r="DY33" s="13" t="s">
        <v>14200</v>
      </c>
      <c r="DZ33" s="13"/>
      <c r="EA33" s="13"/>
      <c r="EB33" s="13"/>
      <c r="EC33" s="13"/>
      <c r="ED33" s="13"/>
      <c r="EE33" s="13"/>
      <c r="EF33" s="13"/>
      <c r="EG33" s="13"/>
      <c r="EH33" s="13" t="s">
        <v>112</v>
      </c>
      <c r="EI33" s="11" t="s">
        <v>14201</v>
      </c>
      <c r="EJ33" s="13" t="s">
        <v>14202</v>
      </c>
      <c r="EK33" s="13" t="s">
        <v>14203</v>
      </c>
      <c r="EL33" s="11" t="s">
        <v>14204</v>
      </c>
      <c r="EM33" s="11" t="s">
        <v>14205</v>
      </c>
      <c r="EN33" s="13"/>
      <c r="EO33" s="13"/>
      <c r="EP33" s="13"/>
      <c r="EQ33" s="13" t="s">
        <v>1858</v>
      </c>
      <c r="ER33" s="12" t="s">
        <v>14206</v>
      </c>
      <c r="ES33" s="13" t="s">
        <v>14207</v>
      </c>
      <c r="ET33" s="13"/>
      <c r="EU33" s="13"/>
      <c r="EV33" s="13"/>
      <c r="EW33" s="13"/>
      <c r="EX33" s="13"/>
      <c r="EY33" s="13"/>
      <c r="EZ33" s="13" t="s">
        <v>14208</v>
      </c>
      <c r="FA33" s="13"/>
      <c r="FB33" s="13"/>
      <c r="FC33" s="13"/>
      <c r="FD33" s="13"/>
      <c r="FE33" s="13" t="s">
        <v>14209</v>
      </c>
      <c r="FF33" s="13" t="s">
        <v>712</v>
      </c>
      <c r="FG33" s="13"/>
      <c r="FH33" s="13" t="s">
        <v>472</v>
      </c>
      <c r="FI33" s="13"/>
      <c r="FJ33" s="13"/>
      <c r="FK33" s="13"/>
      <c r="FL33" s="13" t="s">
        <v>1790</v>
      </c>
      <c r="FM33" s="13"/>
      <c r="FN33" s="13" t="s">
        <v>950</v>
      </c>
      <c r="FO33" s="13" t="s">
        <v>518</v>
      </c>
      <c r="FP33" s="13" t="s">
        <v>8858</v>
      </c>
      <c r="FQ33" s="13" t="s">
        <v>79</v>
      </c>
      <c r="FR33" s="13"/>
      <c r="FS33" s="13"/>
      <c r="FT33" s="13" t="s">
        <v>1994</v>
      </c>
      <c r="FU33" s="13" t="s">
        <v>4534</v>
      </c>
      <c r="FV33" s="13"/>
      <c r="FW33" s="13"/>
      <c r="FX33" s="13"/>
      <c r="FY33" s="13"/>
      <c r="FZ33" s="13"/>
      <c r="GA33" s="13" t="s">
        <v>712</v>
      </c>
      <c r="GB33" s="13"/>
      <c r="GC33" s="13"/>
      <c r="GD33" s="13"/>
      <c r="GE33" s="13"/>
      <c r="GF33" s="13" t="s">
        <v>14210</v>
      </c>
      <c r="GG33" s="13"/>
      <c r="GH33" s="13" t="s">
        <v>409</v>
      </c>
      <c r="GI33" s="13"/>
      <c r="GJ33" s="11" t="s">
        <v>7112</v>
      </c>
      <c r="GK33" s="13" t="s">
        <v>908</v>
      </c>
      <c r="GL33" s="11" t="s">
        <v>14211</v>
      </c>
      <c r="GM33" s="13"/>
      <c r="GN33" s="13"/>
      <c r="GO33" s="13"/>
      <c r="GP33" s="13" t="s">
        <v>600</v>
      </c>
      <c r="GQ33" s="13"/>
      <c r="GR33" s="13" t="s">
        <v>14212</v>
      </c>
      <c r="GS33" s="13"/>
      <c r="GT33" s="13"/>
      <c r="GU33" s="13"/>
      <c r="GV33" s="13" t="s">
        <v>897</v>
      </c>
      <c r="GW33" s="13"/>
      <c r="GX33" s="13"/>
      <c r="GY33" s="13" t="s">
        <v>14213</v>
      </c>
      <c r="GZ33" s="13" t="s">
        <v>14214</v>
      </c>
      <c r="HA33" s="13"/>
      <c r="HB33" s="13"/>
      <c r="HC33" s="13"/>
      <c r="HD33" s="13" t="s">
        <v>3983</v>
      </c>
      <c r="HE33" s="13"/>
      <c r="HF33" s="13" t="s">
        <v>4138</v>
      </c>
      <c r="HG33" s="13"/>
      <c r="HH33" s="13"/>
      <c r="HI33" s="13"/>
      <c r="HJ33" s="13"/>
      <c r="HK33" s="13"/>
      <c r="HL33" s="13" t="s">
        <v>8613</v>
      </c>
      <c r="HM33" s="13" t="s">
        <v>1751</v>
      </c>
      <c r="HN33" s="13" t="s">
        <v>13609</v>
      </c>
      <c r="HO33" s="13"/>
      <c r="HP33" s="13"/>
      <c r="HQ33" s="13"/>
      <c r="HR33" s="13" t="s">
        <v>630</v>
      </c>
      <c r="HS33" s="13"/>
      <c r="HT33" s="13" t="s">
        <v>5715</v>
      </c>
      <c r="HU33" s="13"/>
      <c r="HV33" s="13" t="s">
        <v>4212</v>
      </c>
      <c r="HW33" s="13"/>
      <c r="HX33" s="13"/>
      <c r="HY33" s="13" t="s">
        <v>14215</v>
      </c>
      <c r="HZ33" s="13" t="s">
        <v>14216</v>
      </c>
      <c r="IA33" s="13"/>
      <c r="IB33" s="13" t="s">
        <v>811</v>
      </c>
      <c r="IC33" s="13" t="s">
        <v>12523</v>
      </c>
      <c r="ID33" s="13" t="s">
        <v>14217</v>
      </c>
      <c r="IE33" s="13"/>
      <c r="IF33" s="11" t="s">
        <v>14218</v>
      </c>
      <c r="IG33" s="13" t="s">
        <v>14219</v>
      </c>
      <c r="IH33" s="13"/>
      <c r="II33" s="13" t="s">
        <v>14220</v>
      </c>
      <c r="IJ33" s="13" t="s">
        <v>77</v>
      </c>
      <c r="IK33" s="13"/>
      <c r="IL33" s="13" t="s">
        <v>1668</v>
      </c>
      <c r="IM33" s="13"/>
      <c r="IN33" s="13"/>
      <c r="IO33" s="13"/>
      <c r="IP33" s="13" t="s">
        <v>370</v>
      </c>
      <c r="IQ33" s="13"/>
      <c r="IR33" s="13"/>
      <c r="IS33" s="13"/>
      <c r="IT33" s="13"/>
      <c r="IU33" s="13" t="s">
        <v>1621</v>
      </c>
      <c r="IV33" s="13" t="s">
        <v>860</v>
      </c>
      <c r="IW33" s="13" t="s">
        <v>1162</v>
      </c>
      <c r="IY33" s="13"/>
      <c r="IZ33" s="13"/>
      <c r="JA33" s="11" t="s">
        <v>14221</v>
      </c>
      <c r="JB33" s="13" t="s">
        <v>1803</v>
      </c>
      <c r="JC33" s="13"/>
      <c r="JD33" s="13" t="s">
        <v>2464</v>
      </c>
      <c r="JE33" s="13"/>
      <c r="JF33" s="13" t="s">
        <v>9812</v>
      </c>
      <c r="JG33" s="11" t="s">
        <v>14222</v>
      </c>
      <c r="JH33" s="13"/>
      <c r="JI33" s="13" t="s">
        <v>1114</v>
      </c>
      <c r="JJ33" s="13"/>
      <c r="JK33" s="13" t="s">
        <v>14223</v>
      </c>
      <c r="JL33" s="13"/>
      <c r="JM33" s="13"/>
      <c r="JN33" s="13"/>
      <c r="JO33" s="13"/>
      <c r="JP33" s="13"/>
      <c r="JQ33" s="13"/>
      <c r="JR33" s="13"/>
      <c r="JS33" s="13"/>
      <c r="JT33" s="13" t="s">
        <v>1503</v>
      </c>
      <c r="JU33" s="13"/>
      <c r="JW33" s="13"/>
      <c r="JX33" s="13"/>
      <c r="JY33" s="13" t="s">
        <v>635</v>
      </c>
      <c r="JZ33" s="13"/>
      <c r="KA33" s="13"/>
      <c r="KB33" s="13" t="s">
        <v>14224</v>
      </c>
      <c r="KC33" s="13"/>
      <c r="KD33" s="13"/>
      <c r="KE33" s="13"/>
      <c r="KF33" s="13"/>
      <c r="KG33" s="13" t="s">
        <v>5154</v>
      </c>
      <c r="KH33" s="13" t="s">
        <v>14225</v>
      </c>
      <c r="KI33" s="13"/>
      <c r="KJ33" s="13"/>
      <c r="KK33" s="13"/>
      <c r="KL33" s="13"/>
      <c r="KM33" s="13"/>
      <c r="KN33" s="13" t="s">
        <v>798</v>
      </c>
      <c r="KO33" s="13" t="s">
        <v>807</v>
      </c>
      <c r="KP33" s="13"/>
      <c r="KQ33" s="13"/>
      <c r="KR33" s="13" t="s">
        <v>14226</v>
      </c>
      <c r="KS33" s="13"/>
      <c r="KT33" s="13"/>
      <c r="KU33" s="13"/>
      <c r="KV33" s="13"/>
      <c r="KW33" s="13"/>
      <c r="KX33" s="13"/>
      <c r="KY33" s="13" t="s">
        <v>713</v>
      </c>
      <c r="KZ33" s="13"/>
      <c r="LA33" s="13"/>
      <c r="LB33" s="13" t="s">
        <v>3565</v>
      </c>
      <c r="LC33" s="13"/>
      <c r="LD33" s="13" t="s">
        <v>4169</v>
      </c>
      <c r="LE33" s="13" t="s">
        <v>472</v>
      </c>
      <c r="LF33" s="13"/>
      <c r="LG33" s="13"/>
    </row>
    <row r="34" customFormat="false" ht="28.35" hidden="false" customHeight="true" outlineLevel="0" collapsed="false">
      <c r="A34" s="38" t="s">
        <v>4841</v>
      </c>
      <c r="B34" s="29" t="s">
        <v>14227</v>
      </c>
      <c r="D34" s="37" t="s">
        <v>14228</v>
      </c>
      <c r="E34" s="29" t="s">
        <v>14229</v>
      </c>
      <c r="H34" s="29" t="s">
        <v>14230</v>
      </c>
      <c r="I34" s="29" t="s">
        <v>14231</v>
      </c>
      <c r="J34" s="29" t="s">
        <v>14232</v>
      </c>
      <c r="L34" s="29" t="s">
        <v>1284</v>
      </c>
      <c r="M34" s="29" t="s">
        <v>14233</v>
      </c>
      <c r="N34" s="29" t="s">
        <v>14234</v>
      </c>
      <c r="O34" s="29" t="s">
        <v>14235</v>
      </c>
      <c r="R34" s="29" t="s">
        <v>14236</v>
      </c>
      <c r="S34" s="29" t="s">
        <v>14237</v>
      </c>
      <c r="T34" s="29" t="s">
        <v>14238</v>
      </c>
      <c r="U34" s="29" t="s">
        <v>518</v>
      </c>
      <c r="V34" s="29" t="s">
        <v>14239</v>
      </c>
      <c r="W34" s="29" t="s">
        <v>14240</v>
      </c>
      <c r="X34" s="29" t="s">
        <v>14241</v>
      </c>
      <c r="Y34" s="29" t="s">
        <v>14242</v>
      </c>
      <c r="Z34" s="29" t="s">
        <v>4534</v>
      </c>
      <c r="AA34" s="29" t="s">
        <v>14243</v>
      </c>
      <c r="AB34" s="29" t="s">
        <v>14244</v>
      </c>
      <c r="AC34" s="29" t="s">
        <v>14245</v>
      </c>
      <c r="AD34" s="29" t="s">
        <v>14246</v>
      </c>
      <c r="AE34" s="29" t="s">
        <v>12481</v>
      </c>
      <c r="AF34" s="29" t="s">
        <v>12482</v>
      </c>
      <c r="AG34" s="29" t="s">
        <v>12483</v>
      </c>
      <c r="AH34" s="29" t="s">
        <v>14247</v>
      </c>
      <c r="AI34" s="29" t="s">
        <v>14248</v>
      </c>
      <c r="AJ34" s="38" t="s">
        <v>14249</v>
      </c>
      <c r="AK34" s="29" t="s">
        <v>1512</v>
      </c>
      <c r="AL34" s="29" t="s">
        <v>12487</v>
      </c>
      <c r="AM34" s="29" t="s">
        <v>12555</v>
      </c>
      <c r="AN34" s="29" t="s">
        <v>14250</v>
      </c>
      <c r="AO34" s="29" t="s">
        <v>14251</v>
      </c>
      <c r="AP34" s="29" t="s">
        <v>12490</v>
      </c>
      <c r="AQ34" s="29" t="s">
        <v>12567</v>
      </c>
      <c r="AS34" s="29" t="s">
        <v>12563</v>
      </c>
      <c r="AT34" s="29" t="s">
        <v>12493</v>
      </c>
      <c r="AU34" s="29" t="s">
        <v>12494</v>
      </c>
      <c r="AW34" s="29" t="s">
        <v>12594</v>
      </c>
      <c r="AX34" s="29" t="s">
        <v>12677</v>
      </c>
      <c r="AY34" s="29" t="s">
        <v>12483</v>
      </c>
      <c r="AZ34" s="29" t="s">
        <v>12482</v>
      </c>
      <c r="BA34" s="29" t="s">
        <v>371</v>
      </c>
      <c r="BB34" s="29" t="s">
        <v>9827</v>
      </c>
      <c r="BE34" s="29" t="s">
        <v>12494</v>
      </c>
      <c r="BF34" s="29" t="s">
        <v>14252</v>
      </c>
      <c r="BG34" s="29" t="s">
        <v>12500</v>
      </c>
      <c r="BH34" s="29" t="s">
        <v>12482</v>
      </c>
      <c r="BI34" s="29" t="s">
        <v>12563</v>
      </c>
      <c r="BJ34" s="29" t="s">
        <v>12493</v>
      </c>
      <c r="BM34" s="29" t="s">
        <v>14253</v>
      </c>
      <c r="BN34" s="29" t="s">
        <v>14254</v>
      </c>
      <c r="BT34" s="29" t="s">
        <v>12556</v>
      </c>
      <c r="BU34" s="29" t="e">
        <f aca="false">1704|2|0|2|2|</f>
        <v>#VALUE!</v>
      </c>
      <c r="BV34" s="29" t="s">
        <v>14255</v>
      </c>
      <c r="BW34" s="29" t="s">
        <v>472</v>
      </c>
      <c r="BX34" s="29" t="s">
        <v>14256</v>
      </c>
      <c r="BY34" s="29" t="s">
        <v>14257</v>
      </c>
      <c r="BZ34" s="29" t="s">
        <v>12566</v>
      </c>
      <c r="CC34" s="38" t="s">
        <v>14258</v>
      </c>
      <c r="CH34" s="29" t="s">
        <v>14259</v>
      </c>
      <c r="CI34" s="29" t="s">
        <v>14260</v>
      </c>
      <c r="CJ34" s="29" t="s">
        <v>516</v>
      </c>
      <c r="CP34" s="29" t="s">
        <v>8774</v>
      </c>
      <c r="CR34" s="29" t="s">
        <v>80</v>
      </c>
      <c r="CS34" s="29" t="s">
        <v>14261</v>
      </c>
      <c r="CT34" s="29" t="s">
        <v>14262</v>
      </c>
      <c r="CU34" s="29" t="s">
        <v>14263</v>
      </c>
      <c r="CY34" s="29" t="s">
        <v>94</v>
      </c>
      <c r="DH34" s="29" t="s">
        <v>2049</v>
      </c>
      <c r="DJ34" s="29" t="s">
        <v>12602</v>
      </c>
      <c r="DV34" s="29" t="s">
        <v>1247</v>
      </c>
      <c r="DW34" s="29" t="s">
        <v>9145</v>
      </c>
      <c r="DZ34" s="29" t="s">
        <v>14264</v>
      </c>
      <c r="EA34" s="29" t="s">
        <v>14265</v>
      </c>
      <c r="EB34" s="29" t="s">
        <v>14247</v>
      </c>
      <c r="EH34" s="29" t="s">
        <v>14266</v>
      </c>
      <c r="EI34" s="29" t="s">
        <v>13456</v>
      </c>
      <c r="EJ34" s="29" t="s">
        <v>1251</v>
      </c>
      <c r="EK34" s="29" t="s">
        <v>14267</v>
      </c>
      <c r="EL34" s="29" t="s">
        <v>14268</v>
      </c>
      <c r="EN34" s="29" t="s">
        <v>5320</v>
      </c>
      <c r="ER34" s="29" t="s">
        <v>14269</v>
      </c>
      <c r="EV34" s="29" t="s">
        <v>3963</v>
      </c>
      <c r="EW34" s="29" t="s">
        <v>870</v>
      </c>
      <c r="FL34" s="29" t="s">
        <v>1585</v>
      </c>
      <c r="FM34" s="29" t="s">
        <v>6849</v>
      </c>
      <c r="FN34" s="29" t="s">
        <v>950</v>
      </c>
      <c r="FO34" s="29" t="s">
        <v>623</v>
      </c>
      <c r="GG34" s="29" t="s">
        <v>10418</v>
      </c>
      <c r="GJ34" s="29" t="s">
        <v>79</v>
      </c>
      <c r="GL34" s="29" t="s">
        <v>79</v>
      </c>
      <c r="HN34" s="29" t="s">
        <v>14031</v>
      </c>
      <c r="HO34" s="29" t="s">
        <v>14270</v>
      </c>
      <c r="HS34" s="29" t="s">
        <v>14271</v>
      </c>
      <c r="HT34" s="29" t="s">
        <v>14272</v>
      </c>
      <c r="HU34" s="29" t="s">
        <v>13865</v>
      </c>
      <c r="HV34" s="29" t="s">
        <v>3038</v>
      </c>
      <c r="HW34" s="29" t="s">
        <v>14273</v>
      </c>
      <c r="HX34" s="29" t="s">
        <v>2731</v>
      </c>
      <c r="IC34" s="29" t="s">
        <v>4121</v>
      </c>
      <c r="IJ34" s="29" t="s">
        <v>77</v>
      </c>
      <c r="IR34" s="29" t="s">
        <v>14274</v>
      </c>
      <c r="IS34" s="29" t="s">
        <v>14275</v>
      </c>
      <c r="IT34" s="29" t="s">
        <v>14276</v>
      </c>
      <c r="JB34" s="29" t="s">
        <v>6910</v>
      </c>
      <c r="JC34" s="29" t="s">
        <v>417</v>
      </c>
      <c r="JD34" s="29" t="s">
        <v>14277</v>
      </c>
      <c r="JE34" s="29" t="s">
        <v>5137</v>
      </c>
      <c r="JF34" s="29" t="s">
        <v>14278</v>
      </c>
      <c r="JX34" s="29" t="s">
        <v>635</v>
      </c>
      <c r="JY34" s="29" t="s">
        <v>1604</v>
      </c>
      <c r="JZ34" s="29" t="s">
        <v>14279</v>
      </c>
      <c r="KG34" s="29" t="s">
        <v>5871</v>
      </c>
      <c r="KH34" s="29" t="s">
        <v>14280</v>
      </c>
      <c r="KK34" s="29" t="s">
        <v>858</v>
      </c>
      <c r="KN34" s="29" t="s">
        <v>409</v>
      </c>
      <c r="KQ34" s="29" t="s">
        <v>6922</v>
      </c>
      <c r="KW34" s="29" t="s">
        <v>14281</v>
      </c>
    </row>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13">
    <mergeCell ref="F1:X1"/>
    <mergeCell ref="Z1:AO1"/>
    <mergeCell ref="AQ1:BJ1"/>
    <mergeCell ref="BK1:BN1"/>
    <mergeCell ref="BO1:CF1"/>
    <mergeCell ref="CH1:DU1"/>
    <mergeCell ref="DV1:EG1"/>
    <mergeCell ref="EJ1:HS1"/>
    <mergeCell ref="HT1:IQ1"/>
    <mergeCell ref="IR1:JA1"/>
    <mergeCell ref="JB1:JW1"/>
    <mergeCell ref="JX1:KE1"/>
    <mergeCell ref="KG1:LG1"/>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2023-04-25T10:25:56Z</dcterms:created>
  <dc:creator>openpyxl</dc:creator>
  <dc:description/>
  <dc:language>en-US</dc:language>
  <cp:lastModifiedBy/>
  <dcterms:modified xsi:type="dcterms:W3CDTF">2024-01-16T12:15:01Z</dcterms:modified>
  <cp:revision>120</cp:revision>
  <dc:subject/>
  <dc:title/>
</cp:coreProperties>
</file>

<file path=docProps/custom.xml><?xml version="1.0" encoding="utf-8"?>
<Properties xmlns="http://schemas.openxmlformats.org/officeDocument/2006/custom-properties" xmlns:vt="http://schemas.openxmlformats.org/officeDocument/2006/docPropsVTypes"/>
</file>