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mc:AlternateContent xmlns:mc="http://schemas.openxmlformats.org/markup-compatibility/2006">
    <mc:Choice Requires="x15">
      <x15ac:absPath xmlns:x15ac="http://schemas.microsoft.com/office/spreadsheetml/2010/11/ac" url="/Users/theohargis/Desktop/LMU 2018-2022/ISBA/"/>
    </mc:Choice>
  </mc:AlternateContent>
  <xr:revisionPtr revIDLastSave="0" documentId="13_ncr:1_{ACF0BDAB-1B33-C349-9BD5-7B14DCD8DB1F}" xr6:coauthVersionLast="46" xr6:coauthVersionMax="46" xr10:uidLastSave="{00000000-0000-0000-0000-000000000000}"/>
  <bookViews>
    <workbookView xWindow="0" yWindow="460" windowWidth="28800" windowHeight="16460" xr2:uid="{00000000-000D-0000-FFFF-FFFF00000000}"/>
  </bookViews>
  <sheets>
    <sheet name="Problem 1" sheetId="1" r:id="rId1"/>
    <sheet name="Problem 2 (Current Plan)" sheetId="2" r:id="rId2"/>
    <sheet name="Problem 3 (Next Year Plan)" sheetId="3" r:id="rId3"/>
    <sheet name="Problem 4-6 Work" sheetId="4" r:id="rId4"/>
    <sheet name="Problem 4 (Short Supply)" sheetId="5" r:id="rId5"/>
    <sheet name="Problem 5 (Added Capacity)" sheetId="6" r:id="rId6"/>
    <sheet name="Problem 6 (Beijing Factory)" sheetId="7" r:id="rId7"/>
    <sheet name="Option Comparison Chart" sheetId="10" r:id="rId8"/>
    <sheet name="Comparison Data" sheetId="8" r:id="rId9"/>
  </sheets>
  <definedNames>
    <definedName name="solver_adj" localSheetId="2" hidden="1">'Problem 3 (Next Year Plan)'!$B$4:$H$9</definedName>
    <definedName name="solver_adj" localSheetId="4" hidden="1">'Problem 4 (Short Supply)'!$B$4:$H$10</definedName>
    <definedName name="solver_adj" localSheetId="5" hidden="1">'Problem 5 (Added Capacity)'!$B$4:$H$10</definedName>
    <definedName name="solver_adj" localSheetId="6" hidden="1">'Problem 6 (Beijing Factory)'!$B$4:$H$10</definedName>
    <definedName name="solver_cvg" localSheetId="2" hidden="1">0.0001</definedName>
    <definedName name="solver_cvg" localSheetId="4" hidden="1">0.0001</definedName>
    <definedName name="solver_cvg" localSheetId="5" hidden="1">0.0001</definedName>
    <definedName name="solver_cvg" localSheetId="6" hidden="1">0.0001</definedName>
    <definedName name="solver_drv" localSheetId="2" hidden="1">1</definedName>
    <definedName name="solver_drv" localSheetId="4" hidden="1">1</definedName>
    <definedName name="solver_drv" localSheetId="5" hidden="1">1</definedName>
    <definedName name="solver_drv" localSheetId="6" hidden="1">1</definedName>
    <definedName name="solver_eng" localSheetId="2" hidden="1">2</definedName>
    <definedName name="solver_eng" localSheetId="4" hidden="1">2</definedName>
    <definedName name="solver_eng" localSheetId="5" hidden="1">2</definedName>
    <definedName name="solver_eng" localSheetId="6" hidden="1">2</definedName>
    <definedName name="solver_itr" localSheetId="2" hidden="1">2147483647</definedName>
    <definedName name="solver_itr" localSheetId="4" hidden="1">2147483647</definedName>
    <definedName name="solver_itr" localSheetId="5" hidden="1">2147483647</definedName>
    <definedName name="solver_itr" localSheetId="6" hidden="1">2147483647</definedName>
    <definedName name="solver_lhs1" localSheetId="2" hidden="1">'Problem 3 (Next Year Plan)'!$B$10:$H$10</definedName>
    <definedName name="solver_lhs1" localSheetId="4" hidden="1">'Problem 4 (Short Supply)'!$B$11:$H$11</definedName>
    <definedName name="solver_lhs1" localSheetId="5" hidden="1">'Problem 5 (Added Capacity)'!$B$11:$H$11</definedName>
    <definedName name="solver_lhs1" localSheetId="6" hidden="1">'Problem 6 (Beijing Factory)'!$B$11:$H$11</definedName>
    <definedName name="solver_lhs2" localSheetId="2" hidden="1">'Problem 3 (Next Year Plan)'!$I$4</definedName>
    <definedName name="solver_lhs2" localSheetId="4" hidden="1">'Problem 4 (Short Supply)'!$H$10</definedName>
    <definedName name="solver_lhs2" localSheetId="5" hidden="1">'Problem 5 (Added Capacity)'!$H$10</definedName>
    <definedName name="solver_lhs2" localSheetId="6" hidden="1">'Problem 6 (Beijing Factory)'!$I$4</definedName>
    <definedName name="solver_lhs3" localSheetId="2" hidden="1">'Problem 3 (Next Year Plan)'!$I$4:$I$9</definedName>
    <definedName name="solver_lhs3" localSheetId="4" hidden="1">'Problem 4 (Short Supply)'!$I$4</definedName>
    <definedName name="solver_lhs3" localSheetId="5" hidden="1">'Problem 5 (Added Capacity)'!$I$4</definedName>
    <definedName name="solver_lhs3" localSheetId="6" hidden="1">'Problem 6 (Beijing Factory)'!$I$4:$I$10</definedName>
    <definedName name="solver_lhs4" localSheetId="2" hidden="1">'Problem 3 (Next Year Plan)'!$I$6</definedName>
    <definedName name="solver_lhs4" localSheetId="4" hidden="1">'Problem 4 (Short Supply)'!$I$4:$I$10</definedName>
    <definedName name="solver_lhs4" localSheetId="5" hidden="1">'Problem 5 (Added Capacity)'!$I$4:$I$10</definedName>
    <definedName name="solver_lhs4" localSheetId="6" hidden="1">'Problem 6 (Beijing Factory)'!$I$6</definedName>
    <definedName name="solver_lhs5" localSheetId="4" hidden="1">'Problem 4 (Short Supply)'!$I$6</definedName>
    <definedName name="solver_lhs5" localSheetId="5" hidden="1">'Problem 5 (Added Capacity)'!$I$6</definedName>
    <definedName name="solver_lin" localSheetId="2" hidden="1">1</definedName>
    <definedName name="solver_lin" localSheetId="4" hidden="1">1</definedName>
    <definedName name="solver_lin" localSheetId="5" hidden="1">1</definedName>
    <definedName name="solver_lin" localSheetId="6" hidden="1">1</definedName>
    <definedName name="solver_mip" localSheetId="2" hidden="1">2147483647</definedName>
    <definedName name="solver_mip" localSheetId="4" hidden="1">2147483647</definedName>
    <definedName name="solver_mip" localSheetId="5" hidden="1">2147483647</definedName>
    <definedName name="solver_mip" localSheetId="6" hidden="1">2147483647</definedName>
    <definedName name="solver_mni" localSheetId="2" hidden="1">30</definedName>
    <definedName name="solver_mni" localSheetId="4" hidden="1">30</definedName>
    <definedName name="solver_mni" localSheetId="5" hidden="1">30</definedName>
    <definedName name="solver_mni" localSheetId="6" hidden="1">30</definedName>
    <definedName name="solver_mrt" localSheetId="2" hidden="1">0.075</definedName>
    <definedName name="solver_mrt" localSheetId="4" hidden="1">0.075</definedName>
    <definedName name="solver_mrt" localSheetId="5" hidden="1">0.075</definedName>
    <definedName name="solver_mrt" localSheetId="6" hidden="1">0.075</definedName>
    <definedName name="solver_msl" localSheetId="2" hidden="1">2</definedName>
    <definedName name="solver_msl" localSheetId="4" hidden="1">2</definedName>
    <definedName name="solver_msl" localSheetId="5" hidden="1">2</definedName>
    <definedName name="solver_msl" localSheetId="6" hidden="1">2</definedName>
    <definedName name="solver_neg" localSheetId="2" hidden="1">1</definedName>
    <definedName name="solver_neg" localSheetId="4" hidden="1">1</definedName>
    <definedName name="solver_neg" localSheetId="5" hidden="1">1</definedName>
    <definedName name="solver_neg" localSheetId="6" hidden="1">1</definedName>
    <definedName name="solver_nod" localSheetId="2" hidden="1">2147483647</definedName>
    <definedName name="solver_nod" localSheetId="4" hidden="1">2147483647</definedName>
    <definedName name="solver_nod" localSheetId="5" hidden="1">2147483647</definedName>
    <definedName name="solver_nod" localSheetId="6" hidden="1">2147483647</definedName>
    <definedName name="solver_num" localSheetId="2" hidden="1">4</definedName>
    <definedName name="solver_num" localSheetId="4" hidden="1">5</definedName>
    <definedName name="solver_num" localSheetId="5" hidden="1">5</definedName>
    <definedName name="solver_num" localSheetId="6" hidden="1">4</definedName>
    <definedName name="solver_opt" localSheetId="2" hidden="1">'Problem 3 (Next Year Plan)'!$K$11</definedName>
    <definedName name="solver_opt" localSheetId="4" hidden="1">'Problem 4 (Short Supply)'!$K$12</definedName>
    <definedName name="solver_opt" localSheetId="5" hidden="1">'Problem 5 (Added Capacity)'!$K$12</definedName>
    <definedName name="solver_opt" localSheetId="6" hidden="1">'Problem 6 (Beijing Factory)'!$K$12</definedName>
    <definedName name="solver_pre" localSheetId="2" hidden="1">0.000001</definedName>
    <definedName name="solver_pre" localSheetId="4" hidden="1">0.000001</definedName>
    <definedName name="solver_pre" localSheetId="5" hidden="1">0.000001</definedName>
    <definedName name="solver_pre" localSheetId="6" hidden="1">0.000001</definedName>
    <definedName name="solver_rbv" localSheetId="2" hidden="1">1</definedName>
    <definedName name="solver_rbv" localSheetId="4" hidden="1">1</definedName>
    <definedName name="solver_rbv" localSheetId="5" hidden="1">1</definedName>
    <definedName name="solver_rbv" localSheetId="6" hidden="1">1</definedName>
    <definedName name="solver_rel1" localSheetId="2" hidden="1">3</definedName>
    <definedName name="solver_rel1" localSheetId="4" hidden="1">3</definedName>
    <definedName name="solver_rel1" localSheetId="5" hidden="1">3</definedName>
    <definedName name="solver_rel1" localSheetId="6" hidden="1">3</definedName>
    <definedName name="solver_rel2" localSheetId="2" hidden="1">1</definedName>
    <definedName name="solver_rel2" localSheetId="4" hidden="1">2</definedName>
    <definedName name="solver_rel2" localSheetId="5" hidden="1">2</definedName>
    <definedName name="solver_rel2" localSheetId="6" hidden="1">1</definedName>
    <definedName name="solver_rel3" localSheetId="2" hidden="1">1</definedName>
    <definedName name="solver_rel3" localSheetId="4" hidden="1">1</definedName>
    <definedName name="solver_rel3" localSheetId="5" hidden="1">1</definedName>
    <definedName name="solver_rel3" localSheetId="6" hidden="1">1</definedName>
    <definedName name="solver_rel4" localSheetId="2" hidden="1">1</definedName>
    <definedName name="solver_rel4" localSheetId="4" hidden="1">1</definedName>
    <definedName name="solver_rel4" localSheetId="5" hidden="1">1</definedName>
    <definedName name="solver_rel4" localSheetId="6" hidden="1">1</definedName>
    <definedName name="solver_rel5" localSheetId="4" hidden="1">1</definedName>
    <definedName name="solver_rel5" localSheetId="5" hidden="1">1</definedName>
    <definedName name="solver_rhs1" localSheetId="2" hidden="1">'Problem 3 (Next Year Plan)'!$B$11:$H$11</definedName>
    <definedName name="solver_rhs1" localSheetId="4" hidden="1">'Problem 4 (Short Supply)'!$B$12:$H$12</definedName>
    <definedName name="solver_rhs1" localSheetId="5" hidden="1">'Problem 5 (Added Capacity)'!$B$12:$H$12</definedName>
    <definedName name="solver_rhs1" localSheetId="6" hidden="1">'Problem 6 (Beijing Factory)'!$B$12:$H$12</definedName>
    <definedName name="solver_rhs2" localSheetId="2" hidden="1">1870</definedName>
    <definedName name="solver_rhs2" localSheetId="4" hidden="1">0</definedName>
    <definedName name="solver_rhs2" localSheetId="5" hidden="1">0</definedName>
    <definedName name="solver_rhs2" localSheetId="6" hidden="1">1870</definedName>
    <definedName name="solver_rhs3" localSheetId="2" hidden="1">'Problem 3 (Next Year Plan)'!$J$4:$J$9</definedName>
    <definedName name="solver_rhs3" localSheetId="4" hidden="1">1870</definedName>
    <definedName name="solver_rhs3" localSheetId="5" hidden="1">1870</definedName>
    <definedName name="solver_rhs3" localSheetId="6" hidden="1">'Problem 6 (Beijing Factory)'!$J$4:$J$10</definedName>
    <definedName name="solver_rhs4" localSheetId="2" hidden="1">200</definedName>
    <definedName name="solver_rhs4" localSheetId="4" hidden="1">'Problem 4 (Short Supply)'!$J$4:$J$10</definedName>
    <definedName name="solver_rhs4" localSheetId="5" hidden="1">'Problem 5 (Added Capacity)'!$J$4:$J$10</definedName>
    <definedName name="solver_rhs4" localSheetId="6" hidden="1">200</definedName>
    <definedName name="solver_rhs5" localSheetId="4" hidden="1">200</definedName>
    <definedName name="solver_rhs5" localSheetId="5" hidden="1">200</definedName>
    <definedName name="solver_rlx" localSheetId="2" hidden="1">2</definedName>
    <definedName name="solver_rlx" localSheetId="4" hidden="1">2</definedName>
    <definedName name="solver_rlx" localSheetId="5" hidden="1">2</definedName>
    <definedName name="solver_rlx" localSheetId="6" hidden="1">2</definedName>
    <definedName name="solver_rsd" localSheetId="2" hidden="1">0</definedName>
    <definedName name="solver_rsd" localSheetId="4" hidden="1">0</definedName>
    <definedName name="solver_rsd" localSheetId="5" hidden="1">0</definedName>
    <definedName name="solver_rsd" localSheetId="6" hidden="1">0</definedName>
    <definedName name="solver_scl" localSheetId="2" hidden="1">1</definedName>
    <definedName name="solver_scl" localSheetId="4" hidden="1">1</definedName>
    <definedName name="solver_scl" localSheetId="5" hidden="1">1</definedName>
    <definedName name="solver_scl" localSheetId="6" hidden="1">1</definedName>
    <definedName name="solver_sho" localSheetId="2" hidden="1">2</definedName>
    <definedName name="solver_sho" localSheetId="4" hidden="1">2</definedName>
    <definedName name="solver_sho" localSheetId="5" hidden="1">2</definedName>
    <definedName name="solver_sho" localSheetId="6" hidden="1">2</definedName>
    <definedName name="solver_ssz" localSheetId="2" hidden="1">100</definedName>
    <definedName name="solver_ssz" localSheetId="4" hidden="1">100</definedName>
    <definedName name="solver_ssz" localSheetId="5" hidden="1">100</definedName>
    <definedName name="solver_ssz" localSheetId="6" hidden="1">100</definedName>
    <definedName name="solver_tim" localSheetId="2" hidden="1">2147483647</definedName>
    <definedName name="solver_tim" localSheetId="4" hidden="1">2147483647</definedName>
    <definedName name="solver_tim" localSheetId="5" hidden="1">2147483647</definedName>
    <definedName name="solver_tim" localSheetId="6" hidden="1">2147483647</definedName>
    <definedName name="solver_tol" localSheetId="2" hidden="1">0.01</definedName>
    <definedName name="solver_tol" localSheetId="4" hidden="1">0.01</definedName>
    <definedName name="solver_tol" localSheetId="5" hidden="1">0.01</definedName>
    <definedName name="solver_tol" localSheetId="6" hidden="1">0.01</definedName>
    <definedName name="solver_typ" localSheetId="2" hidden="1">2</definedName>
    <definedName name="solver_typ" localSheetId="4" hidden="1">2</definedName>
    <definedName name="solver_typ" localSheetId="5" hidden="1">2</definedName>
    <definedName name="solver_typ" localSheetId="6" hidden="1">2</definedName>
    <definedName name="solver_val" localSheetId="2" hidden="1">0</definedName>
    <definedName name="solver_val" localSheetId="4" hidden="1">0</definedName>
    <definedName name="solver_val" localSheetId="5" hidden="1">0</definedName>
    <definedName name="solver_val" localSheetId="6" hidden="1">0</definedName>
    <definedName name="solver_ver" localSheetId="2" hidden="1">2</definedName>
    <definedName name="solver_ver" localSheetId="4" hidden="1">2</definedName>
    <definedName name="solver_ver" localSheetId="5" hidden="1">2</definedName>
    <definedName name="solver_ver" localSheetId="6"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8" l="1"/>
  <c r="I6" i="8"/>
  <c r="I7" i="8"/>
  <c r="I5" i="8"/>
  <c r="C7" i="8"/>
  <c r="D7" i="8"/>
  <c r="E7" i="8"/>
  <c r="F7" i="8"/>
  <c r="G7" i="8"/>
  <c r="H7" i="8"/>
  <c r="B7" i="8"/>
  <c r="C6" i="8"/>
  <c r="D6" i="8"/>
  <c r="E6" i="8"/>
  <c r="F6" i="8"/>
  <c r="G6" i="8"/>
  <c r="H6" i="8"/>
  <c r="B6" i="8"/>
  <c r="C8" i="8"/>
  <c r="D8" i="8"/>
  <c r="E8" i="8"/>
  <c r="F8" i="8"/>
  <c r="G8" i="8"/>
  <c r="H8" i="8"/>
  <c r="B8" i="8"/>
  <c r="C5" i="8"/>
  <c r="D5" i="8"/>
  <c r="E5" i="8"/>
  <c r="F5" i="8"/>
  <c r="G5" i="8"/>
  <c r="H5" i="8"/>
  <c r="B5" i="8"/>
  <c r="J7" i="7" l="1"/>
  <c r="J6" i="2"/>
  <c r="J7" i="2"/>
  <c r="J8" i="2"/>
  <c r="J9" i="2"/>
  <c r="J10" i="2"/>
  <c r="J5" i="2"/>
  <c r="C11" i="2"/>
  <c r="D11" i="2"/>
  <c r="E11" i="2"/>
  <c r="F11" i="2"/>
  <c r="G11" i="2"/>
  <c r="H11" i="2"/>
  <c r="B11" i="2"/>
  <c r="J10" i="6"/>
  <c r="J10" i="5" l="1"/>
  <c r="F11" i="5"/>
  <c r="B11" i="5"/>
  <c r="F33" i="4"/>
  <c r="K5" i="7"/>
  <c r="K6" i="7"/>
  <c r="K7" i="7"/>
  <c r="K8" i="7"/>
  <c r="K9" i="7"/>
  <c r="K4" i="7"/>
  <c r="K5" i="6"/>
  <c r="K6" i="6"/>
  <c r="K7" i="6"/>
  <c r="K8" i="6"/>
  <c r="K9" i="6"/>
  <c r="K4" i="6"/>
  <c r="K12" i="6" s="1"/>
  <c r="C21" i="5"/>
  <c r="D21" i="5"/>
  <c r="E21" i="5"/>
  <c r="F21" i="5"/>
  <c r="G21" i="5"/>
  <c r="H21" i="5"/>
  <c r="B21" i="5"/>
  <c r="K9" i="5" s="1"/>
  <c r="C20" i="5"/>
  <c r="D20" i="5"/>
  <c r="E20" i="5"/>
  <c r="F20" i="5"/>
  <c r="G20" i="5"/>
  <c r="H20" i="5"/>
  <c r="B20" i="5"/>
  <c r="C19" i="5"/>
  <c r="D19" i="5"/>
  <c r="E19" i="5"/>
  <c r="F19" i="5"/>
  <c r="G19" i="5"/>
  <c r="H19" i="5"/>
  <c r="B19" i="5"/>
  <c r="C18" i="5"/>
  <c r="D18" i="5"/>
  <c r="E18" i="5"/>
  <c r="F18" i="5"/>
  <c r="G18" i="5"/>
  <c r="H18" i="5"/>
  <c r="B18" i="5"/>
  <c r="C17" i="5"/>
  <c r="D17" i="5"/>
  <c r="E17" i="5"/>
  <c r="F17" i="5"/>
  <c r="G17" i="5"/>
  <c r="H17" i="5"/>
  <c r="B17" i="5"/>
  <c r="C16" i="5"/>
  <c r="D16" i="5"/>
  <c r="E16" i="5"/>
  <c r="F16" i="5"/>
  <c r="G16" i="5"/>
  <c r="H16" i="5"/>
  <c r="B16" i="5"/>
  <c r="B31" i="7"/>
  <c r="B22" i="7" s="1"/>
  <c r="C31" i="7"/>
  <c r="C22" i="7" s="1"/>
  <c r="D31" i="7"/>
  <c r="D22" i="7" s="1"/>
  <c r="E31" i="7"/>
  <c r="E22" i="7" s="1"/>
  <c r="F31" i="7"/>
  <c r="F22" i="7" s="1"/>
  <c r="G31" i="7"/>
  <c r="G22" i="7" s="1"/>
  <c r="H31" i="7"/>
  <c r="C26" i="7"/>
  <c r="D26" i="7"/>
  <c r="E26" i="7"/>
  <c r="F26" i="7"/>
  <c r="G26" i="7"/>
  <c r="H26" i="7"/>
  <c r="B26" i="7"/>
  <c r="H23" i="7"/>
  <c r="H12" i="7" s="1"/>
  <c r="G23" i="7"/>
  <c r="F23" i="7"/>
  <c r="E23" i="7"/>
  <c r="D23" i="7"/>
  <c r="D12" i="7" s="1"/>
  <c r="C23" i="7"/>
  <c r="B23" i="7"/>
  <c r="B12" i="7" s="1"/>
  <c r="I21" i="7"/>
  <c r="J9" i="7" s="1"/>
  <c r="A21" i="7"/>
  <c r="I20" i="7"/>
  <c r="A20" i="7"/>
  <c r="I19" i="7"/>
  <c r="A19" i="7"/>
  <c r="I18" i="7"/>
  <c r="A18" i="7"/>
  <c r="I17" i="7"/>
  <c r="A17" i="7"/>
  <c r="I16" i="7"/>
  <c r="A16" i="7"/>
  <c r="G12" i="7"/>
  <c r="F12" i="7"/>
  <c r="E12" i="7"/>
  <c r="C12" i="7"/>
  <c r="H11" i="7"/>
  <c r="G11" i="7"/>
  <c r="F11" i="7"/>
  <c r="E11" i="7"/>
  <c r="D11" i="7"/>
  <c r="C11" i="7"/>
  <c r="B11" i="7"/>
  <c r="I10" i="7"/>
  <c r="I9" i="7"/>
  <c r="J8" i="7"/>
  <c r="I8" i="7"/>
  <c r="I7" i="7"/>
  <c r="J6" i="7"/>
  <c r="I6" i="7"/>
  <c r="J5" i="7"/>
  <c r="I5" i="7"/>
  <c r="J4" i="7"/>
  <c r="I4" i="7"/>
  <c r="H23" i="6"/>
  <c r="G23" i="6"/>
  <c r="G12" i="6" s="1"/>
  <c r="F23" i="6"/>
  <c r="E23" i="6"/>
  <c r="D23" i="6"/>
  <c r="C23" i="6"/>
  <c r="C12" i="6" s="1"/>
  <c r="B23" i="6"/>
  <c r="I21" i="6"/>
  <c r="A21" i="6"/>
  <c r="I20" i="6"/>
  <c r="J8" i="6" s="1"/>
  <c r="A20" i="6"/>
  <c r="I19" i="6"/>
  <c r="J7" i="6" s="1"/>
  <c r="A19" i="6"/>
  <c r="I18" i="6"/>
  <c r="A18" i="6"/>
  <c r="I17" i="6"/>
  <c r="J5" i="6" s="1"/>
  <c r="A17" i="6"/>
  <c r="I16" i="6"/>
  <c r="J4" i="6" s="1"/>
  <c r="A16" i="6"/>
  <c r="H12" i="6"/>
  <c r="F12" i="6"/>
  <c r="E12" i="6"/>
  <c r="D12" i="6"/>
  <c r="B12" i="6"/>
  <c r="H11" i="6"/>
  <c r="G11" i="6"/>
  <c r="F11" i="6"/>
  <c r="E11" i="6"/>
  <c r="D11" i="6"/>
  <c r="C11" i="6"/>
  <c r="B11" i="6"/>
  <c r="I10" i="6"/>
  <c r="J9" i="6"/>
  <c r="I9" i="6"/>
  <c r="I8" i="6"/>
  <c r="I7" i="6"/>
  <c r="J6" i="6"/>
  <c r="I6" i="6"/>
  <c r="I5" i="6"/>
  <c r="I4" i="6"/>
  <c r="C11" i="5"/>
  <c r="D11" i="5"/>
  <c r="E11" i="5"/>
  <c r="G11" i="5"/>
  <c r="H11" i="5"/>
  <c r="I10" i="5"/>
  <c r="H23" i="5"/>
  <c r="G23" i="5"/>
  <c r="G12" i="5" s="1"/>
  <c r="F23" i="5"/>
  <c r="F12" i="5" s="1"/>
  <c r="E23" i="5"/>
  <c r="D23" i="5"/>
  <c r="D12" i="5" s="1"/>
  <c r="C23" i="5"/>
  <c r="C12" i="5" s="1"/>
  <c r="B23" i="5"/>
  <c r="B12" i="5" s="1"/>
  <c r="E12" i="5"/>
  <c r="I21" i="5"/>
  <c r="J9" i="5" s="1"/>
  <c r="A21" i="5"/>
  <c r="I20" i="5"/>
  <c r="J8" i="5" s="1"/>
  <c r="A20" i="5"/>
  <c r="I19" i="5"/>
  <c r="J7" i="5" s="1"/>
  <c r="A19" i="5"/>
  <c r="I18" i="5"/>
  <c r="J6" i="5" s="1"/>
  <c r="A18" i="5"/>
  <c r="I17" i="5"/>
  <c r="J5" i="5" s="1"/>
  <c r="A17" i="5"/>
  <c r="I16" i="5"/>
  <c r="J4" i="5" s="1"/>
  <c r="A16" i="5"/>
  <c r="H12" i="5"/>
  <c r="I9" i="5"/>
  <c r="I8" i="5"/>
  <c r="I7" i="5"/>
  <c r="I6" i="5"/>
  <c r="I5" i="5"/>
  <c r="I4" i="5"/>
  <c r="C60" i="4"/>
  <c r="F59" i="4"/>
  <c r="C59" i="4"/>
  <c r="B59" i="4"/>
  <c r="H58" i="4"/>
  <c r="G58" i="4"/>
  <c r="F58" i="4"/>
  <c r="E58" i="4"/>
  <c r="D58" i="4"/>
  <c r="C58" i="4"/>
  <c r="B58" i="4"/>
  <c r="H57" i="4"/>
  <c r="G57" i="4"/>
  <c r="G60" i="4" s="1"/>
  <c r="F57" i="4"/>
  <c r="F60" i="4" s="1"/>
  <c r="E57" i="4"/>
  <c r="E59" i="4" s="1"/>
  <c r="D57" i="4"/>
  <c r="C57" i="4"/>
  <c r="B57" i="4"/>
  <c r="B60" i="4" s="1"/>
  <c r="A56" i="4"/>
  <c r="H55" i="4"/>
  <c r="D55" i="4"/>
  <c r="H54" i="4"/>
  <c r="G54" i="4"/>
  <c r="D54" i="4"/>
  <c r="C54" i="4"/>
  <c r="H53" i="4"/>
  <c r="G53" i="4"/>
  <c r="F53" i="4"/>
  <c r="E53" i="4"/>
  <c r="D53" i="4"/>
  <c r="C53" i="4"/>
  <c r="B53" i="4"/>
  <c r="H52" i="4"/>
  <c r="G52" i="4"/>
  <c r="G55" i="4" s="1"/>
  <c r="F52" i="4"/>
  <c r="E52" i="4"/>
  <c r="E54" i="4" s="1"/>
  <c r="D52" i="4"/>
  <c r="C52" i="4"/>
  <c r="C55" i="4" s="1"/>
  <c r="B52" i="4"/>
  <c r="B54" i="4" s="1"/>
  <c r="A51" i="4"/>
  <c r="E50" i="4"/>
  <c r="H49" i="4"/>
  <c r="D49" i="4"/>
  <c r="H48" i="4"/>
  <c r="G48" i="4"/>
  <c r="F48" i="4"/>
  <c r="E48" i="4"/>
  <c r="D48" i="4"/>
  <c r="C48" i="4"/>
  <c r="B48" i="4"/>
  <c r="H47" i="4"/>
  <c r="H50" i="4" s="1"/>
  <c r="G47" i="4"/>
  <c r="G49" i="4" s="1"/>
  <c r="F47" i="4"/>
  <c r="F49" i="4" s="1"/>
  <c r="E47" i="4"/>
  <c r="D47" i="4"/>
  <c r="D50" i="4" s="1"/>
  <c r="C47" i="4"/>
  <c r="C49" i="4" s="1"/>
  <c r="B47" i="4"/>
  <c r="B49" i="4" s="1"/>
  <c r="A46" i="4"/>
  <c r="B44" i="4"/>
  <c r="F43" i="4"/>
  <c r="F44" i="4" s="1"/>
  <c r="E43" i="4"/>
  <c r="B43" i="4"/>
  <c r="H42" i="4"/>
  <c r="G42" i="4"/>
  <c r="F42" i="4"/>
  <c r="E42" i="4"/>
  <c r="D42" i="4"/>
  <c r="C42" i="4"/>
  <c r="B42" i="4"/>
  <c r="H41" i="4"/>
  <c r="H43" i="4" s="1"/>
  <c r="G41" i="4"/>
  <c r="G43" i="4" s="1"/>
  <c r="F41" i="4"/>
  <c r="E41" i="4"/>
  <c r="E44" i="4" s="1"/>
  <c r="D41" i="4"/>
  <c r="C41" i="4"/>
  <c r="C43" i="4" s="1"/>
  <c r="B41" i="4"/>
  <c r="A40" i="4"/>
  <c r="G39" i="4"/>
  <c r="C39" i="4"/>
  <c r="G38" i="4"/>
  <c r="F38" i="4"/>
  <c r="C38" i="4"/>
  <c r="B38" i="4"/>
  <c r="H37" i="4"/>
  <c r="G37" i="4"/>
  <c r="F37" i="4"/>
  <c r="E37" i="4"/>
  <c r="D37" i="4"/>
  <c r="C37" i="4"/>
  <c r="B37" i="4"/>
  <c r="H36" i="4"/>
  <c r="H38" i="4" s="1"/>
  <c r="G36" i="4"/>
  <c r="F36" i="4"/>
  <c r="F39" i="4" s="1"/>
  <c r="E36" i="4"/>
  <c r="E38" i="4" s="1"/>
  <c r="D36" i="4"/>
  <c r="D38" i="4" s="1"/>
  <c r="C36" i="4"/>
  <c r="B36" i="4"/>
  <c r="B39" i="4" s="1"/>
  <c r="A35" i="4"/>
  <c r="H34" i="4"/>
  <c r="D34" i="4"/>
  <c r="H33" i="4"/>
  <c r="G33" i="4"/>
  <c r="D33" i="4"/>
  <c r="C33" i="4"/>
  <c r="H32" i="4"/>
  <c r="G32" i="4"/>
  <c r="F32" i="4"/>
  <c r="E32" i="4"/>
  <c r="D32" i="4"/>
  <c r="C32" i="4"/>
  <c r="B32" i="4"/>
  <c r="H31" i="4"/>
  <c r="G31" i="4"/>
  <c r="G34" i="4" s="1"/>
  <c r="F31" i="4"/>
  <c r="E31" i="4"/>
  <c r="E33" i="4" s="1"/>
  <c r="D31" i="4"/>
  <c r="C31" i="4"/>
  <c r="C34" i="4" s="1"/>
  <c r="B31" i="4"/>
  <c r="B33" i="4" s="1"/>
  <c r="H29" i="4"/>
  <c r="G29" i="4"/>
  <c r="F29" i="4"/>
  <c r="E29" i="4"/>
  <c r="D29" i="4"/>
  <c r="C29" i="4"/>
  <c r="B29" i="4"/>
  <c r="H22" i="7" l="1"/>
  <c r="K10" i="7" s="1"/>
  <c r="K12" i="7" s="1"/>
  <c r="K4" i="5"/>
  <c r="K8" i="5"/>
  <c r="K7" i="5"/>
  <c r="K6" i="5"/>
  <c r="K5" i="5"/>
  <c r="E60" i="4"/>
  <c r="E34" i="4"/>
  <c r="D39" i="4"/>
  <c r="H39" i="4"/>
  <c r="C44" i="4"/>
  <c r="G44" i="4"/>
  <c r="B50" i="4"/>
  <c r="F50" i="4"/>
  <c r="E55" i="4"/>
  <c r="B34" i="4"/>
  <c r="F34" i="4"/>
  <c r="E39" i="4"/>
  <c r="D44" i="4"/>
  <c r="H44" i="4"/>
  <c r="C50" i="4"/>
  <c r="G50" i="4"/>
  <c r="B55" i="4"/>
  <c r="F55" i="4"/>
  <c r="D59" i="4"/>
  <c r="D60" i="4" s="1"/>
  <c r="H59" i="4"/>
  <c r="H60" i="4" s="1"/>
  <c r="K12" i="5" l="1"/>
  <c r="H21" i="3" l="1"/>
  <c r="H11" i="3" s="1"/>
  <c r="G21" i="3"/>
  <c r="G11" i="3" s="1"/>
  <c r="F21" i="3"/>
  <c r="F11" i="3" s="1"/>
  <c r="E21" i="3"/>
  <c r="E11" i="3" s="1"/>
  <c r="D21" i="3"/>
  <c r="D11" i="3" s="1"/>
  <c r="C21" i="3"/>
  <c r="C11" i="3" s="1"/>
  <c r="B21" i="3"/>
  <c r="B11" i="3" s="1"/>
  <c r="C10" i="3"/>
  <c r="D10" i="3"/>
  <c r="E10" i="3"/>
  <c r="F10" i="3"/>
  <c r="G10" i="3"/>
  <c r="H10" i="3"/>
  <c r="B10" i="3"/>
  <c r="I16" i="3"/>
  <c r="J5" i="3" s="1"/>
  <c r="I17" i="3"/>
  <c r="J6" i="3" s="1"/>
  <c r="I18" i="3"/>
  <c r="J7" i="3" s="1"/>
  <c r="I19" i="3"/>
  <c r="J8" i="3" s="1"/>
  <c r="I20" i="3"/>
  <c r="J9" i="3" s="1"/>
  <c r="I15" i="3"/>
  <c r="J4" i="3" s="1"/>
  <c r="A16" i="3"/>
  <c r="A17" i="3"/>
  <c r="A18" i="3"/>
  <c r="A19" i="3"/>
  <c r="A20" i="3"/>
  <c r="A15" i="3"/>
  <c r="I9" i="3"/>
  <c r="I8" i="3"/>
  <c r="I7" i="3"/>
  <c r="I6" i="3"/>
  <c r="I5" i="3"/>
  <c r="I4" i="3"/>
  <c r="I6" i="2"/>
  <c r="I7" i="2"/>
  <c r="I8" i="2"/>
  <c r="I9" i="2"/>
  <c r="I10" i="2"/>
  <c r="I5" i="2"/>
  <c r="C12" i="2"/>
  <c r="D12" i="2"/>
  <c r="E12" i="2"/>
  <c r="F12" i="2"/>
  <c r="G12" i="2"/>
  <c r="H12" i="2"/>
  <c r="B12" i="2"/>
  <c r="C58" i="1" l="1"/>
  <c r="D58" i="1"/>
  <c r="E58" i="1"/>
  <c r="F58" i="1"/>
  <c r="G58" i="1"/>
  <c r="H58" i="1"/>
  <c r="B58" i="1"/>
  <c r="C53" i="1"/>
  <c r="D53" i="1"/>
  <c r="E53" i="1"/>
  <c r="F53" i="1"/>
  <c r="G53" i="1"/>
  <c r="H53" i="1"/>
  <c r="B53" i="1"/>
  <c r="C48" i="1"/>
  <c r="D48" i="1"/>
  <c r="E48" i="1"/>
  <c r="F48" i="1"/>
  <c r="G48" i="1"/>
  <c r="H48" i="1"/>
  <c r="B48" i="1"/>
  <c r="C42" i="1"/>
  <c r="D42" i="1"/>
  <c r="E42" i="1"/>
  <c r="F42" i="1"/>
  <c r="G42" i="1"/>
  <c r="H42" i="1"/>
  <c r="B42" i="1"/>
  <c r="C37" i="1"/>
  <c r="D37" i="1"/>
  <c r="E37" i="1"/>
  <c r="F37" i="1"/>
  <c r="G37" i="1"/>
  <c r="H37" i="1"/>
  <c r="B37" i="1"/>
  <c r="C32" i="1"/>
  <c r="D32" i="1"/>
  <c r="E32" i="1"/>
  <c r="F32" i="1"/>
  <c r="G32" i="1"/>
  <c r="H32" i="1"/>
  <c r="B32" i="1"/>
  <c r="C57" i="1"/>
  <c r="D57" i="1"/>
  <c r="D59" i="1" s="1"/>
  <c r="D60" i="1" s="1"/>
  <c r="E57" i="1"/>
  <c r="E59" i="1" s="1"/>
  <c r="F57" i="1"/>
  <c r="G57" i="1"/>
  <c r="G60" i="1" s="1"/>
  <c r="H57" i="1"/>
  <c r="H59" i="1" s="1"/>
  <c r="H60" i="1" s="1"/>
  <c r="C52" i="1"/>
  <c r="C54" i="1" s="1"/>
  <c r="C55" i="1" s="1"/>
  <c r="D52" i="1"/>
  <c r="D54" i="1" s="1"/>
  <c r="D55" i="1" s="1"/>
  <c r="E52" i="1"/>
  <c r="F52" i="1"/>
  <c r="F55" i="1" s="1"/>
  <c r="G52" i="1"/>
  <c r="G54" i="1" s="1"/>
  <c r="G55" i="1" s="1"/>
  <c r="H52" i="1"/>
  <c r="H54" i="1" s="1"/>
  <c r="H55" i="1" s="1"/>
  <c r="C47" i="1"/>
  <c r="C49" i="1" s="1"/>
  <c r="C50" i="1" s="1"/>
  <c r="D47" i="1"/>
  <c r="D49" i="1" s="1"/>
  <c r="D50" i="1" s="1"/>
  <c r="E47" i="1"/>
  <c r="E50" i="1" s="1"/>
  <c r="F47" i="1"/>
  <c r="F49" i="1" s="1"/>
  <c r="F50" i="1" s="1"/>
  <c r="G47" i="1"/>
  <c r="G49" i="1" s="1"/>
  <c r="G50" i="1" s="1"/>
  <c r="H47" i="1"/>
  <c r="H49" i="1" s="1"/>
  <c r="H50" i="1" s="1"/>
  <c r="H41" i="1"/>
  <c r="H43" i="1" s="1"/>
  <c r="H44" i="1" s="1"/>
  <c r="C41" i="1"/>
  <c r="C43" i="1" s="1"/>
  <c r="C44" i="1" s="1"/>
  <c r="D41" i="1"/>
  <c r="D44" i="1" s="1"/>
  <c r="E41" i="1"/>
  <c r="F41" i="1"/>
  <c r="F43" i="1" s="1"/>
  <c r="F44" i="1" s="1"/>
  <c r="G41" i="1"/>
  <c r="G43" i="1" s="1"/>
  <c r="G44" i="1" s="1"/>
  <c r="C36" i="1"/>
  <c r="C38" i="1" s="1"/>
  <c r="C39" i="1" s="1"/>
  <c r="D36" i="1"/>
  <c r="E36" i="1"/>
  <c r="F36" i="1"/>
  <c r="F38" i="1" s="1"/>
  <c r="F39" i="1" s="1"/>
  <c r="G36" i="1"/>
  <c r="G38" i="1" s="1"/>
  <c r="G39" i="1" s="1"/>
  <c r="H36" i="1"/>
  <c r="H38" i="1" s="1"/>
  <c r="H39" i="1" s="1"/>
  <c r="H31" i="1"/>
  <c r="H33" i="1" s="1"/>
  <c r="H34" i="1" s="1"/>
  <c r="C31" i="1"/>
  <c r="C33" i="1" s="1"/>
  <c r="C34" i="1" s="1"/>
  <c r="D31" i="1"/>
  <c r="D33" i="1" s="1"/>
  <c r="E31" i="1"/>
  <c r="E33" i="1" s="1"/>
  <c r="E34" i="1" s="1"/>
  <c r="F31" i="1"/>
  <c r="F33" i="1" s="1"/>
  <c r="F34" i="1" s="1"/>
  <c r="G31" i="1"/>
  <c r="G33" i="1" s="1"/>
  <c r="G34" i="1" s="1"/>
  <c r="B57" i="1"/>
  <c r="B52" i="1"/>
  <c r="B54" i="1" s="1"/>
  <c r="B47" i="1"/>
  <c r="B49" i="1" s="1"/>
  <c r="B50" i="1" s="1"/>
  <c r="B41" i="1"/>
  <c r="B43" i="1" s="1"/>
  <c r="B44" i="1" s="1"/>
  <c r="B36" i="1"/>
  <c r="B38" i="1" s="1"/>
  <c r="B39" i="1" s="1"/>
  <c r="B31" i="1"/>
  <c r="B33" i="1" s="1"/>
  <c r="A56" i="1"/>
  <c r="A51" i="1"/>
  <c r="A46" i="1"/>
  <c r="A40" i="1"/>
  <c r="A35" i="1"/>
  <c r="C29" i="1"/>
  <c r="D29" i="1"/>
  <c r="E29" i="1"/>
  <c r="F29" i="1"/>
  <c r="G29" i="1"/>
  <c r="H29" i="1"/>
  <c r="B29" i="1"/>
  <c r="E15" i="3" l="1"/>
  <c r="E16" i="2"/>
  <c r="H16" i="3"/>
  <c r="H17" i="2"/>
  <c r="H19" i="2"/>
  <c r="H18" i="3"/>
  <c r="D19" i="2"/>
  <c r="D18" i="3"/>
  <c r="F20" i="2"/>
  <c r="F19" i="3"/>
  <c r="H20" i="3"/>
  <c r="H21" i="2"/>
  <c r="D20" i="3"/>
  <c r="D21" i="2"/>
  <c r="B18" i="2"/>
  <c r="B17" i="3"/>
  <c r="B17" i="2"/>
  <c r="B16" i="3"/>
  <c r="G17" i="2"/>
  <c r="G16" i="3"/>
  <c r="C17" i="2"/>
  <c r="C16" i="3"/>
  <c r="D18" i="2"/>
  <c r="D17" i="3"/>
  <c r="G19" i="2"/>
  <c r="G18" i="3"/>
  <c r="C19" i="2"/>
  <c r="C18" i="3"/>
  <c r="G21" i="2"/>
  <c r="G20" i="3"/>
  <c r="G16" i="2"/>
  <c r="G15" i="3"/>
  <c r="C16" i="2"/>
  <c r="C15" i="3"/>
  <c r="F17" i="2"/>
  <c r="F16" i="3"/>
  <c r="G17" i="3"/>
  <c r="G18" i="2"/>
  <c r="C17" i="3"/>
  <c r="C18" i="2"/>
  <c r="F18" i="3"/>
  <c r="F19" i="2"/>
  <c r="H20" i="2"/>
  <c r="H19" i="3"/>
  <c r="D20" i="2"/>
  <c r="D19" i="3"/>
  <c r="B19" i="2"/>
  <c r="B18" i="3"/>
  <c r="K7" i="3" s="1"/>
  <c r="F16" i="2"/>
  <c r="F15" i="3"/>
  <c r="H16" i="2"/>
  <c r="H15" i="3"/>
  <c r="F18" i="2"/>
  <c r="F17" i="3"/>
  <c r="H18" i="2"/>
  <c r="H17" i="3"/>
  <c r="E19" i="2"/>
  <c r="E18" i="3"/>
  <c r="G20" i="2"/>
  <c r="G19" i="3"/>
  <c r="C20" i="2"/>
  <c r="C19" i="3"/>
  <c r="B59" i="1"/>
  <c r="B60" i="1" s="1"/>
  <c r="F59" i="1"/>
  <c r="F60" i="1" s="1"/>
  <c r="E60" i="1"/>
  <c r="D34" i="1"/>
  <c r="D38" i="1"/>
  <c r="D39" i="1" s="1"/>
  <c r="B55" i="1"/>
  <c r="C59" i="1"/>
  <c r="C60" i="1" s="1"/>
  <c r="B34" i="1"/>
  <c r="E38" i="1"/>
  <c r="E39" i="1" s="1"/>
  <c r="E54" i="1"/>
  <c r="E55" i="1" s="1"/>
  <c r="E43" i="1"/>
  <c r="E44" i="1" s="1"/>
  <c r="E19" i="3" l="1"/>
  <c r="E20" i="2"/>
  <c r="F21" i="2"/>
  <c r="F20" i="3"/>
  <c r="D16" i="3"/>
  <c r="D17" i="2"/>
  <c r="E17" i="2"/>
  <c r="E16" i="3"/>
  <c r="B21" i="2"/>
  <c r="B20" i="3"/>
  <c r="E18" i="2"/>
  <c r="E17" i="3"/>
  <c r="C21" i="2"/>
  <c r="C20" i="3"/>
  <c r="E21" i="2"/>
  <c r="E20" i="3"/>
  <c r="K5" i="3"/>
  <c r="B19" i="3"/>
  <c r="K8" i="3" s="1"/>
  <c r="B20" i="2"/>
  <c r="K9" i="2" s="1"/>
  <c r="K6" i="2"/>
  <c r="K6" i="3"/>
  <c r="B15" i="3"/>
  <c r="B16" i="2"/>
  <c r="K5" i="2" s="1"/>
  <c r="D16" i="2"/>
  <c r="D15" i="3"/>
  <c r="K8" i="2"/>
  <c r="K7" i="2"/>
  <c r="K4" i="3" l="1"/>
  <c r="K9" i="3"/>
  <c r="K10" i="2"/>
  <c r="K12" i="2" s="1"/>
  <c r="K11" i="3" l="1"/>
</calcChain>
</file>

<file path=xl/sharedStrings.xml><?xml version="1.0" encoding="utf-8"?>
<sst xmlns="http://schemas.openxmlformats.org/spreadsheetml/2006/main" count="355" uniqueCount="56">
  <si>
    <t>From/To</t>
  </si>
  <si>
    <t>Mexico</t>
  </si>
  <si>
    <t>Canada</t>
  </si>
  <si>
    <t>Venezuela</t>
  </si>
  <si>
    <t>Europe</t>
  </si>
  <si>
    <t>United States</t>
  </si>
  <si>
    <t>Japan</t>
  </si>
  <si>
    <t>China</t>
  </si>
  <si>
    <t>Mexico City</t>
  </si>
  <si>
    <t>Windsor</t>
  </si>
  <si>
    <t>Caracas</t>
  </si>
  <si>
    <t>Frankfurt</t>
  </si>
  <si>
    <t>Gary</t>
  </si>
  <si>
    <t>Osaka</t>
  </si>
  <si>
    <t>PRODUCT MADE AND SHIPPED LAST YEAR (x 1,000 POUNDS)</t>
  </si>
  <si>
    <t>Production Costs</t>
  </si>
  <si>
    <t>Plant</t>
  </si>
  <si>
    <t>Production Cost (per 1,000 lbs)</t>
  </si>
  <si>
    <t>Plant Capacity (in 1,000 lbs)</t>
  </si>
  <si>
    <t>TRANSPORTATION COST (per 1,000 lbs)</t>
  </si>
  <si>
    <t>Production Cost ($/1000lbs)</t>
  </si>
  <si>
    <t>Transportation Cost ($/1000lbs)</t>
  </si>
  <si>
    <t>Import Cost ($/1000lbs)</t>
  </si>
  <si>
    <t>Total Cost per 1,000 pounds</t>
  </si>
  <si>
    <t>Country</t>
  </si>
  <si>
    <t>Annual Demand (in 1,000 lbs)</t>
  </si>
  <si>
    <t>Import Duty</t>
  </si>
  <si>
    <t>Capacity</t>
  </si>
  <si>
    <t>Demand</t>
  </si>
  <si>
    <t>Total Cost</t>
  </si>
  <si>
    <t>Projected Total Transportation Cost on Applichem's Current Plan</t>
  </si>
  <si>
    <t>Production/Distribution/Import duty Cost Table</t>
  </si>
  <si>
    <t>Shipped From</t>
  </si>
  <si>
    <t>Total Shipped To</t>
  </si>
  <si>
    <t>Factory Capacity (in 1000s)</t>
  </si>
  <si>
    <t>Next Year Demand</t>
  </si>
  <si>
    <t>Beijing</t>
  </si>
  <si>
    <t>New Factory</t>
  </si>
  <si>
    <t>TRANPORTATION/DISTRIBUTION/IMPORT COST TABLE</t>
  </si>
  <si>
    <t>The total projected cost of the current year plan is $963,444.58.</t>
  </si>
  <si>
    <t>Transportation/Distribution/Import Duty Costs</t>
  </si>
  <si>
    <t>Production/Distribution/Import Duty Cost Table</t>
  </si>
  <si>
    <t>Supply Short</t>
  </si>
  <si>
    <t>With all the same production constraints in place, in order to meet the rising demand in the Chinese market, the most cost-effective plan totals to $932,089.93 for the year. The total supply shortage equals 1.5 million pounds of product, and with this plan, the demand target for the Venezuela market will be affected the most, missing the mark by 1.4 million pounds, and the US market as well, by 100,000 pounds. This highlights the need for a new factory that can increase the overall production capacity of Applichem.</t>
  </si>
  <si>
    <t>Short Supply Added Capacity  Model</t>
  </si>
  <si>
    <t>New Beijing Factory Model</t>
  </si>
  <si>
    <t xml:space="preserve">With the addition of the new factory in Beijing, all demand targets are met for every market. The most cost-effective aggregate plan for seven factories and seven markets totals $ 1,155,815.36 for the year. The plan highlights the ineffectiveness of the Osaka factory, with 0 pounds of products being produced there. This is due to the high transportation and distribution costs in Osaka that make it undesirable compared to other production facilities in different locations. </t>
  </si>
  <si>
    <t>Projected Total Transportation Cost on Applichem's Next Year Plan</t>
  </si>
  <si>
    <t>With the Frankfurt factory's added production capacity, and all previous contraints still in place, there remains a supply shortage of 300 thousand pounds of product to the Venezuela market, covered by the ghost facility in the Solver solution. This plan, however, remains the most cost-efficient combination of plant production and distribution available. This highlights the need for a new factory or added capacity to an existing factory to serve the Venezuela market.</t>
  </si>
  <si>
    <t>For this Spreadsheet model, I have added extra Solver constraints to reduce the amount of Release-Ease product made in Mexico City and Caracas due to the high risk in currency valuations and labor law changes that are prone to happen in Mexico and Venezuela, respectively. Although the Mexico City factory capacity is 2,200 pounds (in thousands) , I have constrained it to 1,870 after some toggling with the Solver. As for Caracas, the capacity is 450 pounds (in thousands) but I have constrained production there to 200. With these updated constraints, it is evident that the Osaka factory is not in use at all, having the highest total costs. I propose that the Osaka factory be shut down temporarily, if not permanently, since none of it's factory capacity is being put to any productive use. The Total Cost of this plan is $933,048.13, over $30,000 less than Applichem's current aggregate plan.</t>
  </si>
  <si>
    <t>Short Supply Aggregate Plan Model</t>
  </si>
  <si>
    <t>Option 2 (Added Capacity)</t>
  </si>
  <si>
    <t>Option 3 (Beijing Factory)</t>
  </si>
  <si>
    <t>Total Demand</t>
  </si>
  <si>
    <t>Option 1 (No Change)</t>
  </si>
  <si>
    <t>Total Units Distributed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</si>
</sst>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43" formatCode="_(* #,##0.00_);_(* \(#,##0.00\);_(* &quot;-&quot;??_);_(@_)"/>
  </numFmts>
  <fonts count="11" x14ac:knownFonts="1">
    <font>
      <sz val="11"/>
      <color theme="1"/>
      <name val="Calibri"/>
      <family val="2"/>
      <scheme val="minor"/>
    </font>
    <font>
      <sz val="11"/>
      <color theme="1"/>
      <name val="Calibri"/>
      <family val="2"/>
      <scheme val="minor"/>
    </font>
    <font>
      <sz val="11"/>
      <color theme="1"/>
      <name val="Calibri"/>
      <family val="2"/>
    </font>
    <font>
      <i/>
      <sz val="11"/>
      <color theme="1"/>
      <name val="Calibri"/>
      <family val="2"/>
    </font>
    <font>
      <u/>
      <sz val="11"/>
      <color theme="1"/>
      <name val="Calibri"/>
      <family val="2"/>
    </font>
    <font>
      <b/>
      <sz val="11"/>
      <color theme="1"/>
      <name val="Calibri"/>
      <family val="2"/>
    </font>
    <font>
      <b/>
      <sz val="11"/>
      <color theme="1"/>
      <name val="Calibri"/>
      <family val="2"/>
      <scheme val="minor"/>
    </font>
    <font>
      <b/>
      <u/>
      <sz val="11"/>
      <color theme="1"/>
      <name val="Calibri (Body)"/>
    </font>
    <font>
      <b/>
      <u/>
      <sz val="11"/>
      <color theme="1"/>
      <name val="Calibri"/>
      <family val="2"/>
    </font>
    <font>
      <b/>
      <u/>
      <sz val="11"/>
      <color theme="1"/>
      <name val="Calibri"/>
      <family val="2"/>
      <scheme val="minor"/>
    </font>
    <font>
      <i/>
      <sz val="11"/>
      <color theme="1"/>
      <name val="Calibri"/>
      <family val="2"/>
      <scheme val="minor"/>
    </font>
  </fonts>
  <fills count="11">
    <fill>
      <patternFill patternType="none"/>
    </fill>
    <fill>
      <patternFill patternType="gray125"/>
    </fill>
    <fill>
      <patternFill patternType="solid">
        <fgColor theme="2" tint="-0.499984740745262"/>
        <bgColor indexed="64"/>
      </patternFill>
    </fill>
    <fill>
      <patternFill patternType="solid">
        <fgColor theme="5"/>
        <bgColor indexed="64"/>
      </patternFill>
    </fill>
    <fill>
      <patternFill patternType="solid">
        <fgColor rgb="FF92D050"/>
        <bgColor indexed="64"/>
      </patternFill>
    </fill>
    <fill>
      <patternFill patternType="solid">
        <fgColor rgb="FFFFFF00"/>
        <bgColor indexed="64"/>
      </patternFill>
    </fill>
    <fill>
      <patternFill patternType="solid">
        <fgColor rgb="FFA647EE"/>
        <bgColor indexed="64"/>
      </patternFill>
    </fill>
    <fill>
      <patternFill patternType="solid">
        <fgColor rgb="FFFF75DA"/>
        <bgColor indexed="64"/>
      </patternFill>
    </fill>
    <fill>
      <patternFill patternType="solid">
        <fgColor rgb="FF56C6FF"/>
        <bgColor indexed="64"/>
      </patternFill>
    </fill>
    <fill>
      <patternFill patternType="solid">
        <fgColor theme="6"/>
        <bgColor indexed="64"/>
      </patternFill>
    </fill>
    <fill>
      <patternFill patternType="solid">
        <fgColor rgb="FFFFBAAA"/>
        <bgColor indexed="64"/>
      </patternFill>
    </fill>
  </fills>
  <borders count="64">
    <border>
      <left/>
      <right/>
      <top/>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right style="medium">
        <color indexed="64"/>
      </right>
      <top/>
      <bottom style="double">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402">
    <xf numFmtId="0" fontId="0" fillId="0" borderId="0" xfId="0"/>
    <xf numFmtId="0" fontId="2" fillId="0" borderId="0" xfId="0" applyFont="1" applyAlignment="1">
      <alignment vertical="center"/>
    </xf>
    <xf numFmtId="0" fontId="2" fillId="0" borderId="0" xfId="0" applyFont="1" applyAlignment="1">
      <alignment vertical="center" wrapText="1"/>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7" fillId="0" borderId="0" xfId="0" applyFont="1" applyFill="1" applyBorder="1" applyAlignment="1">
      <alignment vertical="center"/>
    </xf>
    <xf numFmtId="0" fontId="7" fillId="0" borderId="0" xfId="0" applyFont="1"/>
    <xf numFmtId="0" fontId="8" fillId="0" borderId="0" xfId="0" applyFont="1" applyAlignment="1">
      <alignment vertical="center"/>
    </xf>
    <xf numFmtId="0" fontId="2" fillId="0" borderId="9" xfId="0" applyFont="1" applyBorder="1" applyAlignment="1">
      <alignment vertical="center"/>
    </xf>
    <xf numFmtId="0" fontId="2" fillId="0" borderId="6" xfId="0" applyFont="1" applyBorder="1" applyAlignment="1">
      <alignment vertical="center"/>
    </xf>
    <xf numFmtId="0" fontId="2" fillId="0" borderId="4" xfId="0" applyFont="1" applyBorder="1" applyAlignment="1">
      <alignment horizontal="right" vertical="center"/>
    </xf>
    <xf numFmtId="10" fontId="2" fillId="0" borderId="19" xfId="0" applyNumberFormat="1" applyFont="1" applyBorder="1" applyAlignment="1">
      <alignment horizontal="right" vertical="center"/>
    </xf>
    <xf numFmtId="0" fontId="2" fillId="0" borderId="6" xfId="0" applyFont="1" applyBorder="1" applyAlignment="1">
      <alignment horizontal="right" vertical="center"/>
    </xf>
    <xf numFmtId="10" fontId="2" fillId="0" borderId="20" xfId="0" applyNumberFormat="1" applyFont="1" applyBorder="1" applyAlignment="1">
      <alignment horizontal="right" vertical="center"/>
    </xf>
    <xf numFmtId="0" fontId="2" fillId="0" borderId="8" xfId="0" applyFont="1" applyBorder="1" applyAlignment="1">
      <alignment horizontal="right" vertical="center"/>
    </xf>
    <xf numFmtId="10" fontId="2" fillId="0" borderId="2" xfId="0" applyNumberFormat="1" applyFont="1" applyBorder="1" applyAlignment="1">
      <alignment horizontal="right" vertical="center"/>
    </xf>
    <xf numFmtId="0" fontId="2" fillId="0" borderId="4" xfId="0" applyFont="1" applyBorder="1" applyAlignment="1">
      <alignment horizontal="center" vertical="top" wrapText="1"/>
    </xf>
    <xf numFmtId="44" fontId="0" fillId="3" borderId="15" xfId="2" applyFont="1" applyFill="1" applyBorder="1"/>
    <xf numFmtId="44" fontId="0" fillId="3" borderId="13" xfId="2" applyFont="1" applyFill="1" applyBorder="1"/>
    <xf numFmtId="44" fontId="0" fillId="4" borderId="13" xfId="2" applyFont="1" applyFill="1" applyBorder="1"/>
    <xf numFmtId="44" fontId="0" fillId="5" borderId="13" xfId="2" applyFont="1" applyFill="1" applyBorder="1"/>
    <xf numFmtId="44" fontId="0" fillId="6" borderId="13" xfId="2" applyFont="1" applyFill="1" applyBorder="1"/>
    <xf numFmtId="44" fontId="0" fillId="7" borderId="13" xfId="2" applyFont="1" applyFill="1" applyBorder="1"/>
    <xf numFmtId="44" fontId="0" fillId="8" borderId="13" xfId="2" applyFont="1" applyFill="1" applyBorder="1"/>
    <xf numFmtId="44" fontId="6" fillId="4" borderId="13" xfId="2" applyFont="1" applyFill="1" applyBorder="1"/>
    <xf numFmtId="44" fontId="6" fillId="8" borderId="13" xfId="2" applyFont="1" applyFill="1" applyBorder="1"/>
    <xf numFmtId="44" fontId="6" fillId="5" borderId="13" xfId="2" applyFont="1" applyFill="1" applyBorder="1"/>
    <xf numFmtId="44" fontId="6" fillId="6" borderId="13" xfId="2" applyFont="1" applyFill="1" applyBorder="1"/>
    <xf numFmtId="44" fontId="6" fillId="7" borderId="13" xfId="2" applyFont="1" applyFill="1" applyBorder="1"/>
    <xf numFmtId="44" fontId="0" fillId="3" borderId="22" xfId="2" applyFont="1" applyFill="1" applyBorder="1"/>
    <xf numFmtId="44" fontId="0" fillId="3" borderId="23" xfId="2" applyFont="1" applyFill="1" applyBorder="1"/>
    <xf numFmtId="44" fontId="0" fillId="3" borderId="21" xfId="2" applyFont="1" applyFill="1" applyBorder="1"/>
    <xf numFmtId="44" fontId="6" fillId="8" borderId="22" xfId="2" applyFont="1" applyFill="1" applyBorder="1"/>
    <xf numFmtId="44" fontId="0" fillId="8" borderId="23" xfId="2" applyFont="1" applyFill="1" applyBorder="1"/>
    <xf numFmtId="44" fontId="0" fillId="8" borderId="21" xfId="2" applyFont="1" applyFill="1" applyBorder="1"/>
    <xf numFmtId="44" fontId="0" fillId="4" borderId="23" xfId="2" applyFont="1" applyFill="1" applyBorder="1"/>
    <xf numFmtId="44" fontId="0" fillId="4" borderId="21" xfId="2" applyFont="1" applyFill="1" applyBorder="1"/>
    <xf numFmtId="44" fontId="0" fillId="5" borderId="23" xfId="2" applyFont="1" applyFill="1" applyBorder="1"/>
    <xf numFmtId="44" fontId="0" fillId="5" borderId="21" xfId="2" applyFont="1" applyFill="1" applyBorder="1"/>
    <xf numFmtId="44" fontId="0" fillId="6" borderId="23" xfId="2" applyFont="1" applyFill="1" applyBorder="1"/>
    <xf numFmtId="44" fontId="0" fillId="6" borderId="21" xfId="2" applyFont="1" applyFill="1" applyBorder="1"/>
    <xf numFmtId="44" fontId="0" fillId="7" borderId="23" xfId="2" applyFont="1" applyFill="1" applyBorder="1"/>
    <xf numFmtId="44" fontId="0" fillId="7" borderId="21" xfId="2" applyFont="1" applyFill="1" applyBorder="1"/>
    <xf numFmtId="0" fontId="0" fillId="5" borderId="9" xfId="0" applyFill="1" applyBorder="1"/>
    <xf numFmtId="44" fontId="0" fillId="5" borderId="12" xfId="0" applyNumberFormat="1" applyFill="1" applyBorder="1"/>
    <xf numFmtId="0" fontId="9" fillId="0" borderId="0" xfId="0" applyFont="1"/>
    <xf numFmtId="0" fontId="0" fillId="0" borderId="0" xfId="0" applyAlignment="1">
      <alignment wrapText="1"/>
    </xf>
    <xf numFmtId="0" fontId="2" fillId="0" borderId="0" xfId="0" applyFont="1" applyFill="1" applyBorder="1" applyAlignment="1">
      <alignment horizontal="right" wrapText="1"/>
    </xf>
    <xf numFmtId="0" fontId="0" fillId="0" borderId="0" xfId="0" applyBorder="1" applyAlignment="1">
      <alignment wrapText="1"/>
    </xf>
    <xf numFmtId="0" fontId="2" fillId="0" borderId="13" xfId="0" applyFont="1" applyFill="1" applyBorder="1" applyAlignment="1">
      <alignment horizontal="center" vertical="center"/>
    </xf>
    <xf numFmtId="0" fontId="2" fillId="9" borderId="13"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0" borderId="16" xfId="0" applyFont="1" applyFill="1" applyBorder="1" applyAlignment="1">
      <alignment horizontal="center" vertical="center"/>
    </xf>
    <xf numFmtId="0" fontId="2" fillId="0" borderId="17" xfId="0" applyFont="1" applyFill="1" applyBorder="1" applyAlignment="1">
      <alignment horizontal="center" vertical="center" wrapText="1"/>
    </xf>
    <xf numFmtId="0" fontId="2" fillId="9" borderId="18" xfId="0" applyFont="1" applyFill="1" applyBorder="1" applyAlignment="1">
      <alignment horizontal="center" vertical="center"/>
    </xf>
    <xf numFmtId="0" fontId="2" fillId="9" borderId="24" xfId="0" applyFont="1" applyFill="1" applyBorder="1" applyAlignment="1">
      <alignment horizontal="center" vertical="center"/>
    </xf>
    <xf numFmtId="0" fontId="2" fillId="9" borderId="25"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26" xfId="0" applyFont="1" applyFill="1" applyBorder="1" applyAlignment="1">
      <alignment horizontal="center" vertical="center" wrapText="1"/>
    </xf>
    <xf numFmtId="0" fontId="0" fillId="0" borderId="17" xfId="0" applyBorder="1"/>
    <xf numFmtId="0" fontId="0" fillId="9" borderId="24" xfId="0" applyFill="1" applyBorder="1"/>
    <xf numFmtId="0" fontId="0" fillId="9" borderId="25" xfId="0" applyFill="1" applyBorder="1"/>
    <xf numFmtId="0" fontId="0" fillId="0" borderId="10" xfId="0" applyBorder="1" applyAlignment="1">
      <alignment vertical="top" wrapText="1"/>
    </xf>
    <xf numFmtId="0" fontId="0" fillId="0" borderId="0" xfId="0" applyBorder="1" applyAlignment="1">
      <alignment vertical="top" wrapText="1"/>
    </xf>
    <xf numFmtId="44" fontId="0" fillId="10" borderId="13" xfId="2" applyFont="1" applyFill="1" applyBorder="1"/>
    <xf numFmtId="44" fontId="0" fillId="10" borderId="23" xfId="2" applyFont="1" applyFill="1" applyBorder="1"/>
    <xf numFmtId="44" fontId="0" fillId="10" borderId="21" xfId="2" applyFont="1" applyFill="1" applyBorder="1"/>
    <xf numFmtId="44" fontId="0" fillId="10" borderId="24" xfId="0" applyNumberFormat="1" applyFill="1" applyBorder="1"/>
    <xf numFmtId="0" fontId="2" fillId="3" borderId="6" xfId="0" applyFont="1" applyFill="1" applyBorder="1" applyAlignment="1">
      <alignment vertical="center"/>
    </xf>
    <xf numFmtId="0" fontId="2" fillId="8" borderId="6" xfId="0" applyFont="1" applyFill="1" applyBorder="1" applyAlignment="1">
      <alignment vertical="center"/>
    </xf>
    <xf numFmtId="44" fontId="2" fillId="8" borderId="2" xfId="0" applyNumberFormat="1" applyFont="1" applyFill="1" applyBorder="1" applyAlignment="1">
      <alignment horizontal="center" vertical="center"/>
    </xf>
    <xf numFmtId="0" fontId="2" fillId="4" borderId="6" xfId="0" applyFont="1" applyFill="1" applyBorder="1" applyAlignment="1">
      <alignment vertical="center"/>
    </xf>
    <xf numFmtId="44" fontId="2" fillId="4" borderId="2" xfId="0" applyNumberFormat="1" applyFont="1" applyFill="1" applyBorder="1" applyAlignment="1">
      <alignment horizontal="center" vertical="center"/>
    </xf>
    <xf numFmtId="0" fontId="2" fillId="5" borderId="6" xfId="0" applyFont="1" applyFill="1" applyBorder="1" applyAlignment="1">
      <alignment vertical="center"/>
    </xf>
    <xf numFmtId="44" fontId="2" fillId="5" borderId="2" xfId="0" applyNumberFormat="1" applyFont="1" applyFill="1" applyBorder="1" applyAlignment="1">
      <alignment horizontal="center" vertical="center"/>
    </xf>
    <xf numFmtId="0" fontId="2" fillId="6" borderId="6" xfId="0" applyFont="1" applyFill="1" applyBorder="1" applyAlignment="1">
      <alignment vertical="center"/>
    </xf>
    <xf numFmtId="44" fontId="2" fillId="6" borderId="2" xfId="0" applyNumberFormat="1" applyFont="1" applyFill="1" applyBorder="1" applyAlignment="1">
      <alignment horizontal="center" vertical="center"/>
    </xf>
    <xf numFmtId="0" fontId="2" fillId="7" borderId="8" xfId="0" applyFont="1" applyFill="1" applyBorder="1" applyAlignment="1">
      <alignment vertical="center"/>
    </xf>
    <xf numFmtId="44" fontId="2" fillId="7" borderId="2" xfId="0" applyNumberFormat="1" applyFont="1" applyFill="1" applyBorder="1" applyAlignment="1">
      <alignment horizontal="center" vertical="center"/>
    </xf>
    <xf numFmtId="0" fontId="0" fillId="0" borderId="0" xfId="0" applyFill="1" applyBorder="1"/>
    <xf numFmtId="0" fontId="2" fillId="0" borderId="18" xfId="0" applyFont="1" applyFill="1" applyBorder="1" applyAlignment="1">
      <alignment horizontal="center" vertical="center"/>
    </xf>
    <xf numFmtId="0" fontId="2" fillId="0" borderId="24" xfId="0"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wrapText="1"/>
    </xf>
    <xf numFmtId="0" fontId="2" fillId="0" borderId="9" xfId="0" applyFont="1" applyBorder="1" applyAlignment="1">
      <alignment horizontal="center" vertical="center"/>
    </xf>
    <xf numFmtId="0" fontId="2" fillId="0" borderId="0" xfId="0" applyFont="1" applyFill="1" applyBorder="1" applyAlignment="1">
      <alignment horizontal="center"/>
    </xf>
    <xf numFmtId="0" fontId="2" fillId="0" borderId="20" xfId="0" applyFont="1" applyBorder="1" applyAlignment="1">
      <alignment vertical="center"/>
    </xf>
    <xf numFmtId="0" fontId="2" fillId="0" borderId="2" xfId="0" applyFont="1" applyBorder="1" applyAlignment="1">
      <alignment vertical="center"/>
    </xf>
    <xf numFmtId="0" fontId="4" fillId="0" borderId="1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35" xfId="0" applyFont="1" applyBorder="1" applyAlignment="1">
      <alignment horizontal="center" vertical="center"/>
    </xf>
    <xf numFmtId="0" fontId="2" fillId="0" borderId="13" xfId="0" applyFont="1" applyBorder="1" applyAlignment="1">
      <alignment horizontal="center" vertical="center"/>
    </xf>
    <xf numFmtId="0" fontId="2" fillId="0" borderId="22" xfId="0" applyFont="1" applyBorder="1" applyAlignment="1">
      <alignment horizontal="center" vertical="center"/>
    </xf>
    <xf numFmtId="0" fontId="3" fillId="0" borderId="9" xfId="0" applyFont="1" applyBorder="1" applyAlignment="1">
      <alignment vertical="center"/>
    </xf>
    <xf numFmtId="0" fontId="2" fillId="0" borderId="36" xfId="0" applyFont="1" applyBorder="1" applyAlignment="1">
      <alignment horizontal="center" vertical="center"/>
    </xf>
    <xf numFmtId="0" fontId="2" fillId="0" borderId="29" xfId="0" applyFont="1" applyBorder="1" applyAlignment="1">
      <alignment horizontal="center" vertical="center" wrapText="1"/>
    </xf>
    <xf numFmtId="0" fontId="2" fillId="0" borderId="34" xfId="0" applyFont="1" applyBorder="1" applyAlignment="1">
      <alignment horizontal="center" vertical="center"/>
    </xf>
    <xf numFmtId="0" fontId="2" fillId="0" borderId="37" xfId="0" applyFont="1" applyBorder="1" applyAlignment="1">
      <alignment horizontal="center" vertical="center"/>
    </xf>
    <xf numFmtId="0" fontId="2" fillId="0" borderId="19" xfId="0" applyFont="1" applyBorder="1" applyAlignment="1">
      <alignment vertical="center"/>
    </xf>
    <xf numFmtId="0" fontId="2" fillId="0" borderId="41" xfId="0" applyFont="1" applyBorder="1" applyAlignment="1">
      <alignment horizontal="center" vertical="center"/>
    </xf>
    <xf numFmtId="0" fontId="3" fillId="0" borderId="11" xfId="0" applyFont="1" applyBorder="1" applyAlignment="1">
      <alignment vertical="center"/>
    </xf>
    <xf numFmtId="0" fontId="2" fillId="0" borderId="15" xfId="0" applyFont="1" applyBorder="1" applyAlignment="1">
      <alignment horizontal="center" vertical="center"/>
    </xf>
    <xf numFmtId="0" fontId="2" fillId="0" borderId="2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24" xfId="0" applyFont="1" applyBorder="1" applyAlignment="1">
      <alignment horizontal="center" vertical="center"/>
    </xf>
    <xf numFmtId="0" fontId="2" fillId="0" borderId="25" xfId="0" applyFont="1" applyBorder="1" applyAlignment="1">
      <alignment horizontal="center" vertical="center" wrapText="1"/>
    </xf>
    <xf numFmtId="8" fontId="2" fillId="0" borderId="19" xfId="0" applyNumberFormat="1" applyFont="1" applyBorder="1" applyAlignment="1">
      <alignment horizontal="right" vertical="center"/>
    </xf>
    <xf numFmtId="8" fontId="2" fillId="0" borderId="20" xfId="0" applyNumberFormat="1" applyFont="1" applyBorder="1" applyAlignment="1">
      <alignment horizontal="right" vertical="center"/>
    </xf>
    <xf numFmtId="8" fontId="2" fillId="0" borderId="2" xfId="0" applyNumberFormat="1" applyFont="1" applyBorder="1" applyAlignment="1">
      <alignment horizontal="right" vertical="center"/>
    </xf>
    <xf numFmtId="8" fontId="2" fillId="0" borderId="13" xfId="0" applyNumberFormat="1" applyFont="1" applyBorder="1" applyAlignment="1">
      <alignment horizontal="center" vertical="center"/>
    </xf>
    <xf numFmtId="8" fontId="2" fillId="0" borderId="17" xfId="0" applyNumberFormat="1" applyFont="1" applyBorder="1" applyAlignment="1">
      <alignment horizontal="center" vertical="center" wrapText="1"/>
    </xf>
    <xf numFmtId="8" fontId="2" fillId="0" borderId="24" xfId="0" applyNumberFormat="1" applyFont="1" applyBorder="1" applyAlignment="1">
      <alignment horizontal="center" vertical="center"/>
    </xf>
    <xf numFmtId="8" fontId="2" fillId="0" borderId="25" xfId="0" applyNumberFormat="1" applyFont="1" applyBorder="1" applyAlignment="1">
      <alignment horizontal="center" vertical="center" wrapText="1"/>
    </xf>
    <xf numFmtId="8" fontId="2" fillId="0" borderId="22" xfId="0" applyNumberFormat="1" applyFont="1" applyBorder="1" applyAlignment="1">
      <alignment horizontal="center" vertical="center"/>
    </xf>
    <xf numFmtId="8" fontId="2" fillId="0" borderId="33" xfId="0" applyNumberFormat="1" applyFont="1" applyBorder="1" applyAlignment="1">
      <alignment horizontal="center" vertical="center" wrapText="1"/>
    </xf>
    <xf numFmtId="8" fontId="2" fillId="0" borderId="37" xfId="0" applyNumberFormat="1" applyFont="1" applyBorder="1" applyAlignment="1">
      <alignment horizontal="center" vertical="center"/>
    </xf>
    <xf numFmtId="8" fontId="2" fillId="0" borderId="30" xfId="0" applyNumberFormat="1" applyFont="1" applyBorder="1" applyAlignment="1">
      <alignment horizontal="center" vertical="center"/>
    </xf>
    <xf numFmtId="0" fontId="2" fillId="0" borderId="11" xfId="0" applyFont="1" applyBorder="1" applyAlignment="1">
      <alignment vertical="center"/>
    </xf>
    <xf numFmtId="0" fontId="6" fillId="0" borderId="35" xfId="0" applyFont="1" applyBorder="1"/>
    <xf numFmtId="0" fontId="6" fillId="0" borderId="12" xfId="0" applyFont="1" applyBorder="1"/>
    <xf numFmtId="0" fontId="6" fillId="0" borderId="36" xfId="0" applyFont="1" applyBorder="1"/>
    <xf numFmtId="0" fontId="6" fillId="0" borderId="29" xfId="0" applyFont="1" applyBorder="1"/>
    <xf numFmtId="0" fontId="6" fillId="0" borderId="41" xfId="0" applyFont="1" applyBorder="1"/>
    <xf numFmtId="44" fontId="0" fillId="3" borderId="43" xfId="2" applyFont="1" applyFill="1" applyBorder="1"/>
    <xf numFmtId="44" fontId="0" fillId="3" borderId="37" xfId="2" applyFont="1" applyFill="1" applyBorder="1"/>
    <xf numFmtId="44" fontId="0" fillId="3" borderId="44" xfId="2" applyFont="1" applyFill="1" applyBorder="1"/>
    <xf numFmtId="44" fontId="0" fillId="8" borderId="37" xfId="2" applyFont="1" applyFill="1" applyBorder="1"/>
    <xf numFmtId="44" fontId="0" fillId="8" borderId="44" xfId="2" applyFont="1" applyFill="1" applyBorder="1"/>
    <xf numFmtId="44" fontId="6" fillId="8" borderId="34" xfId="2" applyFont="1" applyFill="1" applyBorder="1"/>
    <xf numFmtId="44" fontId="0" fillId="4" borderId="37" xfId="2" applyFont="1" applyFill="1" applyBorder="1"/>
    <xf numFmtId="44" fontId="0" fillId="4" borderId="44" xfId="2" applyFont="1" applyFill="1" applyBorder="1"/>
    <xf numFmtId="44" fontId="0" fillId="5" borderId="37" xfId="2" applyFont="1" applyFill="1" applyBorder="1"/>
    <xf numFmtId="44" fontId="0" fillId="5" borderId="44" xfId="2" applyFont="1" applyFill="1" applyBorder="1"/>
    <xf numFmtId="44" fontId="0" fillId="6" borderId="37" xfId="2" applyFont="1" applyFill="1" applyBorder="1"/>
    <xf numFmtId="44" fontId="0" fillId="6" borderId="44" xfId="2" applyFont="1" applyFill="1" applyBorder="1"/>
    <xf numFmtId="44" fontId="0" fillId="7" borderId="37" xfId="2" applyFont="1" applyFill="1" applyBorder="1"/>
    <xf numFmtId="44" fontId="0" fillId="7" borderId="44" xfId="2" applyFont="1" applyFill="1" applyBorder="1"/>
    <xf numFmtId="0" fontId="3" fillId="0" borderId="11" xfId="0" applyFont="1" applyFill="1" applyBorder="1" applyAlignment="1">
      <alignment horizontal="center" vertical="center"/>
    </xf>
    <xf numFmtId="0" fontId="2" fillId="3" borderId="38" xfId="0" applyFont="1" applyFill="1" applyBorder="1" applyAlignment="1">
      <alignment vertical="center" wrapText="1"/>
    </xf>
    <xf numFmtId="0" fontId="2" fillId="3" borderId="39" xfId="0" applyFont="1" applyFill="1" applyBorder="1" applyAlignment="1">
      <alignment vertical="center" wrapText="1"/>
    </xf>
    <xf numFmtId="0" fontId="2" fillId="8" borderId="39" xfId="0" applyFont="1" applyFill="1" applyBorder="1" applyAlignment="1">
      <alignment vertical="center" wrapText="1"/>
    </xf>
    <xf numFmtId="0" fontId="2" fillId="4" borderId="39" xfId="0" applyFont="1" applyFill="1" applyBorder="1" applyAlignment="1">
      <alignment vertical="center" wrapText="1"/>
    </xf>
    <xf numFmtId="0" fontId="2" fillId="5" borderId="39" xfId="0" applyFont="1" applyFill="1" applyBorder="1" applyAlignment="1">
      <alignment vertical="center" wrapText="1"/>
    </xf>
    <xf numFmtId="0" fontId="2" fillId="6" borderId="39" xfId="0" applyFont="1" applyFill="1" applyBorder="1" applyAlignment="1">
      <alignment vertical="center" wrapText="1"/>
    </xf>
    <xf numFmtId="0" fontId="2" fillId="7" borderId="39" xfId="0" applyFont="1" applyFill="1" applyBorder="1" applyAlignment="1">
      <alignment vertical="center" wrapText="1"/>
    </xf>
    <xf numFmtId="0" fontId="5" fillId="7" borderId="40" xfId="0" applyFont="1" applyFill="1" applyBorder="1" applyAlignment="1">
      <alignment vertical="center" wrapText="1"/>
    </xf>
    <xf numFmtId="0" fontId="2" fillId="8" borderId="46" xfId="0" applyFont="1" applyFill="1" applyBorder="1" applyAlignment="1">
      <alignment vertical="center" wrapText="1"/>
    </xf>
    <xf numFmtId="0" fontId="5" fillId="8" borderId="11" xfId="0" applyFont="1" applyFill="1" applyBorder="1" applyAlignment="1">
      <alignment vertical="center"/>
    </xf>
    <xf numFmtId="0" fontId="2" fillId="4" borderId="46" xfId="0" applyFont="1" applyFill="1" applyBorder="1" applyAlignment="1">
      <alignment vertical="center" wrapText="1"/>
    </xf>
    <xf numFmtId="0" fontId="5" fillId="4" borderId="11" xfId="0" applyFont="1" applyFill="1" applyBorder="1" applyAlignment="1">
      <alignment vertical="center"/>
    </xf>
    <xf numFmtId="0" fontId="2" fillId="5" borderId="46" xfId="0" applyFont="1" applyFill="1" applyBorder="1" applyAlignment="1">
      <alignment vertical="center" wrapText="1"/>
    </xf>
    <xf numFmtId="0" fontId="5" fillId="5" borderId="11" xfId="0" applyFont="1" applyFill="1" applyBorder="1" applyAlignment="1">
      <alignment vertical="center"/>
    </xf>
    <xf numFmtId="0" fontId="2" fillId="6" borderId="46" xfId="0" applyFont="1" applyFill="1" applyBorder="1" applyAlignment="1">
      <alignment vertical="center" wrapText="1"/>
    </xf>
    <xf numFmtId="0" fontId="5" fillId="6" borderId="11" xfId="0" applyFont="1" applyFill="1" applyBorder="1" applyAlignment="1">
      <alignment vertical="center"/>
    </xf>
    <xf numFmtId="0" fontId="5" fillId="6" borderId="45" xfId="0" applyFont="1" applyFill="1" applyBorder="1" applyAlignment="1">
      <alignment vertical="center" wrapText="1"/>
    </xf>
    <xf numFmtId="0" fontId="2" fillId="7" borderId="46" xfId="0" applyFont="1" applyFill="1" applyBorder="1" applyAlignment="1">
      <alignment vertical="center" wrapText="1"/>
    </xf>
    <xf numFmtId="0" fontId="5" fillId="7" borderId="11" xfId="0" applyFont="1" applyFill="1" applyBorder="1" applyAlignment="1">
      <alignment vertical="center"/>
    </xf>
    <xf numFmtId="44" fontId="6" fillId="6" borderId="47" xfId="2" applyFont="1" applyFill="1" applyBorder="1"/>
    <xf numFmtId="44" fontId="6" fillId="6" borderId="48" xfId="2" applyFont="1" applyFill="1" applyBorder="1"/>
    <xf numFmtId="44" fontId="0" fillId="7" borderId="17" xfId="2" applyFont="1" applyFill="1" applyBorder="1"/>
    <xf numFmtId="44" fontId="6" fillId="7" borderId="32" xfId="2" applyFont="1" applyFill="1" applyBorder="1"/>
    <xf numFmtId="44" fontId="6" fillId="7" borderId="49" xfId="2" applyFont="1" applyFill="1" applyBorder="1"/>
    <xf numFmtId="44" fontId="6" fillId="7" borderId="31" xfId="2" applyFont="1" applyFill="1" applyBorder="1"/>
    <xf numFmtId="0" fontId="5" fillId="6" borderId="2" xfId="0" applyFont="1" applyFill="1" applyBorder="1" applyAlignment="1">
      <alignment vertical="center"/>
    </xf>
    <xf numFmtId="44" fontId="0" fillId="5" borderId="17" xfId="2" applyFont="1" applyFill="1" applyBorder="1"/>
    <xf numFmtId="0" fontId="5" fillId="5" borderId="40" xfId="0" applyFont="1" applyFill="1" applyBorder="1" applyAlignment="1">
      <alignment vertical="center" wrapText="1"/>
    </xf>
    <xf numFmtId="44" fontId="6" fillId="5" borderId="32" xfId="2" applyFont="1" applyFill="1" applyBorder="1"/>
    <xf numFmtId="44" fontId="6" fillId="5" borderId="49" xfId="2" applyFont="1" applyFill="1" applyBorder="1"/>
    <xf numFmtId="44" fontId="6" fillId="5" borderId="31" xfId="2" applyFont="1" applyFill="1" applyBorder="1"/>
    <xf numFmtId="44" fontId="0" fillId="4" borderId="17" xfId="2" applyFont="1" applyFill="1" applyBorder="1"/>
    <xf numFmtId="0" fontId="5" fillId="4" borderId="40" xfId="0" applyFont="1" applyFill="1" applyBorder="1" applyAlignment="1">
      <alignment vertical="center" wrapText="1"/>
    </xf>
    <xf numFmtId="44" fontId="6" fillId="4" borderId="32" xfId="2" applyFont="1" applyFill="1" applyBorder="1"/>
    <xf numFmtId="44" fontId="6" fillId="4" borderId="49" xfId="2" applyFont="1" applyFill="1" applyBorder="1"/>
    <xf numFmtId="44" fontId="6" fillId="4" borderId="31" xfId="2" applyFont="1" applyFill="1" applyBorder="1"/>
    <xf numFmtId="44" fontId="0" fillId="8" borderId="17" xfId="2" applyFont="1" applyFill="1" applyBorder="1"/>
    <xf numFmtId="0" fontId="5" fillId="8" borderId="40" xfId="0" applyFont="1" applyFill="1" applyBorder="1" applyAlignment="1">
      <alignment vertical="center" wrapText="1"/>
    </xf>
    <xf numFmtId="44" fontId="6" fillId="8" borderId="32" xfId="2" applyFont="1" applyFill="1" applyBorder="1"/>
    <xf numFmtId="44" fontId="6" fillId="8" borderId="49" xfId="2" applyFont="1" applyFill="1" applyBorder="1"/>
    <xf numFmtId="44" fontId="6" fillId="8" borderId="31" xfId="2" applyFont="1" applyFill="1" applyBorder="1"/>
    <xf numFmtId="0" fontId="5" fillId="3" borderId="19" xfId="0" applyFont="1" applyFill="1" applyBorder="1" applyAlignment="1">
      <alignment vertical="center"/>
    </xf>
    <xf numFmtId="0" fontId="6" fillId="2" borderId="10" xfId="0" applyFont="1" applyFill="1" applyBorder="1"/>
    <xf numFmtId="0" fontId="6" fillId="2" borderId="5" xfId="0" applyFont="1" applyFill="1" applyBorder="1"/>
    <xf numFmtId="44" fontId="0" fillId="3" borderId="26" xfId="2" applyFont="1" applyFill="1" applyBorder="1"/>
    <xf numFmtId="44" fontId="0" fillId="3" borderId="17" xfId="2" applyFont="1" applyFill="1" applyBorder="1"/>
    <xf numFmtId="0" fontId="5" fillId="3" borderId="40" xfId="0" applyFont="1" applyFill="1" applyBorder="1" applyAlignment="1">
      <alignment vertical="center" wrapText="1"/>
    </xf>
    <xf numFmtId="44" fontId="6" fillId="3" borderId="32" xfId="2" applyFont="1" applyFill="1" applyBorder="1"/>
    <xf numFmtId="44" fontId="6" fillId="3" borderId="49" xfId="2" applyFont="1" applyFill="1" applyBorder="1"/>
    <xf numFmtId="44" fontId="6" fillId="3" borderId="31" xfId="2" applyFont="1" applyFill="1" applyBorder="1"/>
    <xf numFmtId="44" fontId="0" fillId="6" borderId="17" xfId="2" applyFont="1" applyFill="1" applyBorder="1"/>
    <xf numFmtId="44" fontId="6" fillId="6" borderId="50" xfId="2" applyFont="1" applyFill="1" applyBorder="1"/>
    <xf numFmtId="44" fontId="0" fillId="0" borderId="7" xfId="2" applyFont="1" applyBorder="1"/>
    <xf numFmtId="44" fontId="0" fillId="0" borderId="51" xfId="2" applyFont="1" applyBorder="1"/>
    <xf numFmtId="0" fontId="0" fillId="0" borderId="1" xfId="0" applyBorder="1" applyAlignment="1">
      <alignment horizontal="center"/>
    </xf>
    <xf numFmtId="0" fontId="0" fillId="0" borderId="1" xfId="0" applyBorder="1"/>
    <xf numFmtId="0" fontId="2" fillId="0" borderId="42" xfId="0" applyFont="1" applyFill="1" applyBorder="1" applyAlignment="1">
      <alignment horizontal="center" vertical="center"/>
    </xf>
    <xf numFmtId="0" fontId="2" fillId="0" borderId="22" xfId="0" applyFont="1" applyFill="1" applyBorder="1" applyAlignment="1">
      <alignment horizontal="center" vertical="center"/>
    </xf>
    <xf numFmtId="0" fontId="2" fillId="0" borderId="33" xfId="0" applyFont="1" applyFill="1" applyBorder="1" applyAlignment="1">
      <alignment horizontal="center" vertical="center" wrapText="1"/>
    </xf>
    <xf numFmtId="0" fontId="2" fillId="0" borderId="34"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20" xfId="0" applyFont="1" applyBorder="1" applyAlignment="1">
      <alignment vertical="center" wrapText="1"/>
    </xf>
    <xf numFmtId="0" fontId="2" fillId="0" borderId="33" xfId="0" applyFont="1" applyBorder="1" applyAlignment="1">
      <alignment horizontal="center" vertical="center" wrapText="1"/>
    </xf>
    <xf numFmtId="0" fontId="2" fillId="0" borderId="30" xfId="0" applyFont="1" applyBorder="1" applyAlignment="1">
      <alignment horizontal="center" vertical="center"/>
    </xf>
    <xf numFmtId="0" fontId="2" fillId="0" borderId="43" xfId="0" applyFont="1" applyBorder="1" applyAlignment="1">
      <alignment horizontal="center" vertical="center"/>
    </xf>
    <xf numFmtId="0" fontId="2" fillId="0" borderId="28" xfId="0" applyFont="1" applyBorder="1" applyAlignment="1">
      <alignment horizontal="center" vertical="center"/>
    </xf>
    <xf numFmtId="0" fontId="3" fillId="0" borderId="11" xfId="0" applyFont="1" applyFill="1" applyBorder="1" applyAlignment="1">
      <alignment vertical="center"/>
    </xf>
    <xf numFmtId="0" fontId="5" fillId="6" borderId="40" xfId="0" applyFont="1" applyFill="1" applyBorder="1" applyAlignment="1">
      <alignment vertical="center" wrapText="1"/>
    </xf>
    <xf numFmtId="44" fontId="6" fillId="6" borderId="32" xfId="2" applyFont="1" applyFill="1" applyBorder="1"/>
    <xf numFmtId="44" fontId="6" fillId="6" borderId="49" xfId="2" applyFont="1" applyFill="1" applyBorder="1"/>
    <xf numFmtId="44" fontId="6" fillId="6" borderId="31" xfId="2" applyFont="1" applyFill="1" applyBorder="1"/>
    <xf numFmtId="0" fontId="3" fillId="0" borderId="19" xfId="0" applyFont="1" applyBorder="1" applyAlignment="1">
      <alignment vertical="center"/>
    </xf>
    <xf numFmtId="0" fontId="2" fillId="0" borderId="52" xfId="0" applyFont="1" applyBorder="1" applyAlignment="1">
      <alignment horizontal="center" vertical="center" wrapText="1"/>
    </xf>
    <xf numFmtId="0" fontId="2" fillId="0" borderId="53"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54" xfId="0" applyFont="1" applyFill="1" applyBorder="1" applyAlignment="1">
      <alignment horizontal="center" vertical="center" wrapText="1"/>
    </xf>
    <xf numFmtId="0" fontId="2" fillId="0" borderId="28" xfId="0" applyFont="1" applyFill="1" applyBorder="1" applyAlignment="1">
      <alignment horizontal="center" vertical="center" wrapText="1"/>
    </xf>
    <xf numFmtId="0" fontId="0" fillId="0" borderId="6" xfId="0" applyFill="1" applyBorder="1" applyAlignment="1">
      <alignment horizontal="center"/>
    </xf>
    <xf numFmtId="0" fontId="0" fillId="0" borderId="6" xfId="0" applyFill="1" applyBorder="1"/>
    <xf numFmtId="0" fontId="0" fillId="0" borderId="8" xfId="0" applyBorder="1"/>
    <xf numFmtId="0" fontId="2" fillId="0" borderId="29" xfId="0" applyFont="1" applyFill="1" applyBorder="1" applyAlignment="1">
      <alignment horizontal="center" vertical="center"/>
    </xf>
    <xf numFmtId="0" fontId="0" fillId="0" borderId="7" xfId="0" applyFill="1" applyBorder="1" applyAlignment="1">
      <alignment horizontal="center"/>
    </xf>
    <xf numFmtId="0" fontId="0" fillId="0" borderId="8" xfId="0" applyFill="1" applyBorder="1" applyAlignment="1">
      <alignment horizontal="center"/>
    </xf>
    <xf numFmtId="0" fontId="0" fillId="0" borderId="3" xfId="0" applyFill="1" applyBorder="1" applyAlignment="1">
      <alignment horizontal="center"/>
    </xf>
    <xf numFmtId="44" fontId="2" fillId="3" borderId="2" xfId="0" applyNumberFormat="1" applyFont="1" applyFill="1" applyBorder="1" applyAlignment="1">
      <alignment horizontal="center" vertical="center"/>
    </xf>
    <xf numFmtId="0" fontId="3" fillId="0" borderId="11" xfId="0" applyFont="1" applyBorder="1" applyAlignment="1">
      <alignment horizontal="center" vertical="center"/>
    </xf>
    <xf numFmtId="44" fontId="6" fillId="7" borderId="24" xfId="2" applyFont="1" applyFill="1" applyBorder="1"/>
    <xf numFmtId="0" fontId="0" fillId="0" borderId="55" xfId="0" applyBorder="1" applyAlignment="1">
      <alignment horizontal="center" vertical="center"/>
    </xf>
    <xf numFmtId="44" fontId="6" fillId="3" borderId="14" xfId="2" applyFont="1" applyFill="1" applyBorder="1"/>
    <xf numFmtId="44" fontId="6" fillId="3" borderId="15" xfId="2" applyFont="1" applyFill="1" applyBorder="1"/>
    <xf numFmtId="44" fontId="6" fillId="8" borderId="16" xfId="2" applyFont="1" applyFill="1" applyBorder="1"/>
    <xf numFmtId="44" fontId="6" fillId="4" borderId="16" xfId="2" applyFont="1" applyFill="1" applyBorder="1"/>
    <xf numFmtId="44" fontId="6" fillId="4" borderId="17" xfId="2" applyFont="1" applyFill="1" applyBorder="1"/>
    <xf numFmtId="44" fontId="6" fillId="5" borderId="16" xfId="2" applyFont="1" applyFill="1" applyBorder="1"/>
    <xf numFmtId="44" fontId="6" fillId="5" borderId="17" xfId="2" applyFont="1" applyFill="1" applyBorder="1"/>
    <xf numFmtId="44" fontId="6" fillId="6" borderId="16" xfId="2" applyFont="1" applyFill="1" applyBorder="1"/>
    <xf numFmtId="44" fontId="6" fillId="6" borderId="17" xfId="2" applyFont="1" applyFill="1" applyBorder="1"/>
    <xf numFmtId="44" fontId="6" fillId="7" borderId="18" xfId="2" applyFont="1" applyFill="1" applyBorder="1"/>
    <xf numFmtId="0" fontId="0" fillId="0" borderId="56" xfId="0" applyBorder="1" applyAlignment="1">
      <alignment horizontal="center" vertical="center"/>
    </xf>
    <xf numFmtId="0" fontId="10" fillId="0" borderId="11" xfId="0" applyFont="1" applyBorder="1" applyAlignment="1">
      <alignment horizontal="center" vertical="center"/>
    </xf>
    <xf numFmtId="0" fontId="0" fillId="3" borderId="46" xfId="0" applyFill="1" applyBorder="1"/>
    <xf numFmtId="0" fontId="0" fillId="8" borderId="39" xfId="0" applyFill="1" applyBorder="1"/>
    <xf numFmtId="0" fontId="0" fillId="4" borderId="39" xfId="0" applyFill="1" applyBorder="1"/>
    <xf numFmtId="0" fontId="0" fillId="5" borderId="39" xfId="0" applyFill="1" applyBorder="1"/>
    <xf numFmtId="0" fontId="0" fillId="6" borderId="39" xfId="0" applyFill="1" applyBorder="1"/>
    <xf numFmtId="0" fontId="0" fillId="7" borderId="40" xfId="0" applyFill="1" applyBorder="1"/>
    <xf numFmtId="0" fontId="0" fillId="0" borderId="57" xfId="0" applyBorder="1" applyAlignment="1">
      <alignment horizontal="center" vertical="center"/>
    </xf>
    <xf numFmtId="44" fontId="6" fillId="3" borderId="58" xfId="2" applyFont="1" applyFill="1" applyBorder="1"/>
    <xf numFmtId="44" fontId="6" fillId="8" borderId="27" xfId="2" applyFont="1" applyFill="1" applyBorder="1"/>
    <xf numFmtId="44" fontId="6" fillId="4" borderId="27" xfId="2" applyFont="1" applyFill="1" applyBorder="1"/>
    <xf numFmtId="44" fontId="6" fillId="5" borderId="27" xfId="2" applyFont="1" applyFill="1" applyBorder="1"/>
    <xf numFmtId="44" fontId="6" fillId="6" borderId="27" xfId="2" applyFont="1" applyFill="1" applyBorder="1"/>
    <xf numFmtId="44" fontId="6" fillId="7" borderId="54" xfId="2" applyFont="1" applyFill="1" applyBorder="1"/>
    <xf numFmtId="0" fontId="0" fillId="0" borderId="38" xfId="0" applyFill="1" applyBorder="1" applyAlignment="1">
      <alignment horizontal="center" vertical="center" wrapText="1"/>
    </xf>
    <xf numFmtId="0" fontId="0" fillId="0" borderId="39" xfId="0" applyBorder="1" applyAlignment="1">
      <alignment horizontal="center"/>
    </xf>
    <xf numFmtId="0" fontId="0" fillId="0" borderId="40" xfId="0" applyBorder="1" applyAlignment="1">
      <alignment horizontal="center"/>
    </xf>
    <xf numFmtId="0" fontId="0" fillId="0" borderId="9" xfId="0" applyBorder="1" applyAlignment="1">
      <alignment wrapText="1"/>
    </xf>
    <xf numFmtId="0" fontId="0" fillId="0" borderId="12" xfId="0" applyBorder="1"/>
    <xf numFmtId="0" fontId="2" fillId="9" borderId="6" xfId="0" applyFont="1" applyFill="1" applyBorder="1" applyAlignment="1">
      <alignment vertical="center"/>
    </xf>
    <xf numFmtId="44" fontId="0" fillId="9" borderId="51" xfId="2" applyFont="1" applyFill="1" applyBorder="1"/>
    <xf numFmtId="0" fontId="0" fillId="0" borderId="0" xfId="0" applyFill="1" applyBorder="1" applyAlignment="1">
      <alignment wrapText="1"/>
    </xf>
    <xf numFmtId="0" fontId="0" fillId="0" borderId="7" xfId="0" applyBorder="1" applyAlignment="1">
      <alignment wrapText="1"/>
    </xf>
    <xf numFmtId="0" fontId="2" fillId="9" borderId="30" xfId="0" applyFont="1" applyFill="1" applyBorder="1" applyAlignment="1">
      <alignment horizontal="center" vertical="center"/>
    </xf>
    <xf numFmtId="0" fontId="2" fillId="9" borderId="2" xfId="0" applyFont="1" applyFill="1" applyBorder="1" applyAlignment="1">
      <alignment vertical="center"/>
    </xf>
    <xf numFmtId="0" fontId="2" fillId="0" borderId="4" xfId="0" applyFont="1" applyFill="1" applyBorder="1" applyAlignment="1">
      <alignment horizontal="center" wrapText="1"/>
    </xf>
    <xf numFmtId="0" fontId="2" fillId="0" borderId="10" xfId="0" applyFont="1" applyFill="1" applyBorder="1" applyAlignment="1">
      <alignment horizontal="center" wrapText="1"/>
    </xf>
    <xf numFmtId="0" fontId="2" fillId="0" borderId="5" xfId="0" applyFont="1" applyFill="1" applyBorder="1" applyAlignment="1">
      <alignment horizontal="center" wrapText="1"/>
    </xf>
    <xf numFmtId="0" fontId="0" fillId="0" borderId="8" xfId="0" applyBorder="1" applyAlignment="1">
      <alignment horizontal="center"/>
    </xf>
    <xf numFmtId="0" fontId="0" fillId="0" borderId="3" xfId="0" applyBorder="1" applyAlignment="1">
      <alignment horizontal="center"/>
    </xf>
    <xf numFmtId="0" fontId="2" fillId="9" borderId="5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0" fillId="9" borderId="8" xfId="0" applyFill="1" applyBorder="1" applyAlignment="1">
      <alignment horizontal="center"/>
    </xf>
    <xf numFmtId="0" fontId="0" fillId="9" borderId="3" xfId="0" applyFill="1" applyBorder="1" applyAlignment="1">
      <alignment horizontal="center"/>
    </xf>
    <xf numFmtId="0" fontId="2" fillId="0" borderId="6" xfId="0" applyFont="1" applyFill="1" applyBorder="1" applyAlignment="1">
      <alignment vertical="center"/>
    </xf>
    <xf numFmtId="0" fontId="0" fillId="0" borderId="1" xfId="0" applyFill="1" applyBorder="1" applyAlignment="1">
      <alignment wrapText="1"/>
    </xf>
    <xf numFmtId="0" fontId="2" fillId="0" borderId="20" xfId="0" applyFont="1" applyFill="1" applyBorder="1" applyAlignment="1">
      <alignment vertical="center"/>
    </xf>
    <xf numFmtId="0" fontId="0" fillId="0" borderId="7" xfId="0" applyFill="1" applyBorder="1"/>
    <xf numFmtId="0" fontId="0" fillId="9" borderId="8" xfId="0" applyFill="1" applyBorder="1"/>
    <xf numFmtId="0" fontId="0" fillId="9" borderId="3" xfId="0" applyFill="1" applyBorder="1"/>
    <xf numFmtId="0" fontId="2" fillId="0" borderId="4" xfId="0" applyFont="1" applyFill="1" applyBorder="1" applyAlignment="1">
      <alignment horizontal="right" wrapText="1"/>
    </xf>
    <xf numFmtId="0" fontId="2" fillId="0" borderId="10" xfId="0" applyFont="1" applyFill="1" applyBorder="1" applyAlignment="1">
      <alignment horizontal="right" wrapText="1"/>
    </xf>
    <xf numFmtId="0" fontId="2" fillId="0" borderId="5" xfId="0" applyFont="1" applyFill="1" applyBorder="1" applyAlignment="1">
      <alignment horizontal="right" wrapText="1"/>
    </xf>
    <xf numFmtId="0" fontId="0" fillId="0" borderId="3" xfId="0" applyBorder="1"/>
    <xf numFmtId="0" fontId="0" fillId="9" borderId="54" xfId="0" applyFill="1" applyBorder="1"/>
    <xf numFmtId="44" fontId="0" fillId="3" borderId="34" xfId="2" applyFont="1" applyFill="1" applyBorder="1"/>
    <xf numFmtId="44" fontId="6" fillId="4" borderId="37" xfId="2" applyFont="1" applyFill="1" applyBorder="1"/>
    <xf numFmtId="44" fontId="6" fillId="5" borderId="37" xfId="2" applyFont="1" applyFill="1" applyBorder="1"/>
    <xf numFmtId="44" fontId="6" fillId="6" borderId="37" xfId="2" applyFont="1" applyFill="1" applyBorder="1"/>
    <xf numFmtId="44" fontId="6" fillId="7" borderId="37" xfId="2" applyFont="1" applyFill="1" applyBorder="1"/>
    <xf numFmtId="0" fontId="0" fillId="9" borderId="30" xfId="0" applyFill="1" applyBorder="1"/>
    <xf numFmtId="0" fontId="0" fillId="9" borderId="40" xfId="0" applyFill="1" applyBorder="1"/>
    <xf numFmtId="44" fontId="0" fillId="3" borderId="14" xfId="2" applyFont="1" applyFill="1" applyBorder="1"/>
    <xf numFmtId="44" fontId="6" fillId="8" borderId="42" xfId="2" applyFont="1" applyFill="1" applyBorder="1"/>
    <xf numFmtId="44" fontId="6" fillId="8" borderId="33" xfId="2" applyFont="1" applyFill="1" applyBorder="1"/>
    <xf numFmtId="44" fontId="6" fillId="7" borderId="16" xfId="2" applyFont="1" applyFill="1" applyBorder="1"/>
    <xf numFmtId="44" fontId="6" fillId="7" borderId="17" xfId="2" applyFont="1" applyFill="1" applyBorder="1"/>
    <xf numFmtId="0" fontId="0" fillId="3" borderId="19" xfId="0" applyFill="1" applyBorder="1"/>
    <xf numFmtId="0" fontId="0" fillId="8" borderId="20" xfId="0" applyFill="1" applyBorder="1"/>
    <xf numFmtId="0" fontId="0" fillId="4" borderId="20" xfId="0" applyFill="1" applyBorder="1"/>
    <xf numFmtId="0" fontId="0" fillId="5" borderId="20" xfId="0" applyFill="1" applyBorder="1"/>
    <xf numFmtId="0" fontId="0" fillId="6" borderId="20" xfId="0" applyFill="1" applyBorder="1"/>
    <xf numFmtId="0" fontId="0" fillId="7" borderId="20" xfId="0" applyFill="1" applyBorder="1"/>
    <xf numFmtId="0" fontId="0" fillId="9" borderId="2" xfId="0" applyFill="1" applyBorder="1"/>
    <xf numFmtId="0" fontId="0" fillId="0" borderId="35" xfId="1" applyNumberFormat="1" applyFont="1" applyBorder="1"/>
    <xf numFmtId="0" fontId="0" fillId="0" borderId="12" xfId="1" applyNumberFormat="1" applyFont="1" applyBorder="1"/>
    <xf numFmtId="44" fontId="0" fillId="3" borderId="58" xfId="2" applyFont="1" applyFill="1" applyBorder="1"/>
    <xf numFmtId="44" fontId="6" fillId="8" borderId="53" xfId="2" applyFont="1" applyFill="1" applyBorder="1"/>
    <xf numFmtId="44" fontId="6" fillId="7" borderId="27" xfId="2" applyFont="1" applyFill="1" applyBorder="1"/>
    <xf numFmtId="0" fontId="0" fillId="0" borderId="39" xfId="0" applyBorder="1"/>
    <xf numFmtId="0" fontId="0" fillId="0" borderId="4" xfId="0" applyBorder="1" applyAlignment="1">
      <alignment wrapText="1"/>
    </xf>
    <xf numFmtId="0" fontId="0" fillId="0" borderId="10" xfId="1" applyNumberFormat="1" applyFont="1" applyBorder="1" applyAlignment="1">
      <alignment horizontal="center"/>
    </xf>
    <xf numFmtId="0" fontId="0" fillId="0" borderId="5" xfId="1" applyNumberFormat="1" applyFont="1" applyBorder="1" applyAlignment="1">
      <alignment horizontal="center"/>
    </xf>
    <xf numFmtId="0" fontId="0" fillId="0" borderId="5" xfId="0" applyBorder="1"/>
    <xf numFmtId="0" fontId="0" fillId="0" borderId="10" xfId="1" applyNumberFormat="1" applyFont="1" applyBorder="1"/>
    <xf numFmtId="0" fontId="0" fillId="0" borderId="5" xfId="1" applyNumberFormat="1" applyFont="1" applyBorder="1"/>
    <xf numFmtId="0" fontId="0" fillId="0" borderId="19" xfId="0" applyBorder="1"/>
    <xf numFmtId="0" fontId="0" fillId="0" borderId="33" xfId="0" applyBorder="1"/>
    <xf numFmtId="0" fontId="0" fillId="0" borderId="36" xfId="0" applyBorder="1" applyAlignment="1">
      <alignment horizontal="center" vertical="center"/>
    </xf>
    <xf numFmtId="0" fontId="0" fillId="0" borderId="29" xfId="0" applyFill="1" applyBorder="1" applyAlignment="1">
      <alignment horizontal="center" vertical="center" wrapText="1"/>
    </xf>
    <xf numFmtId="0" fontId="0" fillId="0" borderId="41" xfId="0" applyBorder="1" applyAlignment="1">
      <alignment horizontal="center" vertical="center"/>
    </xf>
    <xf numFmtId="0" fontId="0" fillId="3" borderId="20" xfId="0" applyFill="1" applyBorder="1"/>
    <xf numFmtId="0" fontId="0" fillId="0" borderId="11" xfId="0" applyBorder="1" applyAlignment="1">
      <alignment wrapText="1"/>
    </xf>
    <xf numFmtId="0" fontId="0" fillId="0" borderId="1" xfId="0" applyFill="1" applyBorder="1"/>
    <xf numFmtId="0" fontId="2" fillId="0" borderId="19" xfId="0" applyFont="1" applyBorder="1" applyAlignment="1">
      <alignment vertical="center" wrapText="1"/>
    </xf>
    <xf numFmtId="0" fontId="2" fillId="9" borderId="54" xfId="0" applyFont="1" applyFill="1" applyBorder="1" applyAlignment="1">
      <alignment horizontal="center" vertical="center"/>
    </xf>
    <xf numFmtId="0" fontId="2" fillId="10" borderId="39" xfId="0" applyFont="1" applyFill="1" applyBorder="1" applyAlignment="1">
      <alignment vertical="center" wrapText="1"/>
    </xf>
    <xf numFmtId="44" fontId="0" fillId="10" borderId="17" xfId="2" applyFont="1" applyFill="1" applyBorder="1"/>
    <xf numFmtId="44" fontId="0" fillId="8" borderId="34" xfId="2" applyFont="1" applyFill="1" applyBorder="1"/>
    <xf numFmtId="44" fontId="0" fillId="8" borderId="22" xfId="2" applyFont="1" applyFill="1" applyBorder="1"/>
    <xf numFmtId="44" fontId="0" fillId="8" borderId="33" xfId="2" applyFont="1" applyFill="1" applyBorder="1"/>
    <xf numFmtId="44" fontId="0" fillId="4" borderId="34" xfId="2" applyFont="1" applyFill="1" applyBorder="1"/>
    <xf numFmtId="44" fontId="0" fillId="4" borderId="22" xfId="2" applyFont="1" applyFill="1" applyBorder="1"/>
    <xf numFmtId="44" fontId="0" fillId="4" borderId="33" xfId="2" applyFont="1" applyFill="1" applyBorder="1"/>
    <xf numFmtId="44" fontId="0" fillId="5" borderId="34" xfId="2" applyFont="1" applyFill="1" applyBorder="1"/>
    <xf numFmtId="44" fontId="0" fillId="5" borderId="22" xfId="2" applyFont="1" applyFill="1" applyBorder="1"/>
    <xf numFmtId="44" fontId="0" fillId="5" borderId="33" xfId="2" applyFont="1" applyFill="1" applyBorder="1"/>
    <xf numFmtId="44" fontId="0" fillId="6" borderId="34" xfId="2" applyFont="1" applyFill="1" applyBorder="1"/>
    <xf numFmtId="44" fontId="0" fillId="6" borderId="22" xfId="2" applyFont="1" applyFill="1" applyBorder="1"/>
    <xf numFmtId="44" fontId="0" fillId="6" borderId="33" xfId="2" applyFont="1" applyFill="1" applyBorder="1"/>
    <xf numFmtId="44" fontId="0" fillId="7" borderId="34" xfId="2" applyFont="1" applyFill="1" applyBorder="1"/>
    <xf numFmtId="44" fontId="0" fillId="7" borderId="22" xfId="2" applyFont="1" applyFill="1" applyBorder="1"/>
    <xf numFmtId="44" fontId="0" fillId="7" borderId="33" xfId="2" applyFont="1" applyFill="1" applyBorder="1"/>
    <xf numFmtId="0" fontId="2" fillId="10" borderId="46" xfId="0" applyFont="1" applyFill="1" applyBorder="1" applyAlignment="1">
      <alignment vertical="center" wrapText="1"/>
    </xf>
    <xf numFmtId="0" fontId="5" fillId="10" borderId="11" xfId="0" applyFont="1" applyFill="1" applyBorder="1" applyAlignment="1">
      <alignment vertical="center"/>
    </xf>
    <xf numFmtId="44" fontId="0" fillId="10" borderId="14" xfId="2" applyFont="1" applyFill="1" applyBorder="1"/>
    <xf numFmtId="44" fontId="0" fillId="10" borderId="15" xfId="2" applyFont="1" applyFill="1" applyBorder="1"/>
    <xf numFmtId="44" fontId="0" fillId="10" borderId="26" xfId="2" applyFont="1" applyFill="1" applyBorder="1"/>
    <xf numFmtId="44" fontId="0" fillId="10" borderId="16" xfId="2" applyFont="1" applyFill="1" applyBorder="1"/>
    <xf numFmtId="44" fontId="0" fillId="10" borderId="59" xfId="2" applyFont="1" applyFill="1" applyBorder="1"/>
    <xf numFmtId="0" fontId="6" fillId="0" borderId="35" xfId="0" applyFont="1" applyBorder="1" applyAlignment="1">
      <alignment horizontal="center" vertical="center"/>
    </xf>
    <xf numFmtId="0" fontId="6" fillId="0" borderId="12" xfId="0" applyFont="1" applyBorder="1" applyAlignment="1">
      <alignment horizontal="center" vertical="center"/>
    </xf>
    <xf numFmtId="44" fontId="0" fillId="9" borderId="7" xfId="2" applyFont="1" applyFill="1" applyBorder="1"/>
    <xf numFmtId="0" fontId="0" fillId="9" borderId="6" xfId="0" applyFill="1" applyBorder="1"/>
    <xf numFmtId="0" fontId="0" fillId="9" borderId="7" xfId="0" applyFill="1" applyBorder="1"/>
    <xf numFmtId="0" fontId="0" fillId="0" borderId="8" xfId="0" applyFill="1" applyBorder="1"/>
    <xf numFmtId="0" fontId="0" fillId="0" borderId="3" xfId="0" applyFill="1" applyBorder="1"/>
    <xf numFmtId="0" fontId="2" fillId="0" borderId="60" xfId="0" applyFont="1" applyFill="1" applyBorder="1" applyAlignment="1">
      <alignment horizontal="center" vertical="center"/>
    </xf>
    <xf numFmtId="0" fontId="2" fillId="0" borderId="61" xfId="0" applyFont="1" applyFill="1" applyBorder="1" applyAlignment="1">
      <alignment horizontal="center" vertical="center"/>
    </xf>
    <xf numFmtId="0" fontId="2" fillId="0" borderId="62" xfId="0" applyFont="1" applyFill="1" applyBorder="1" applyAlignment="1">
      <alignment horizontal="center" vertical="center"/>
    </xf>
    <xf numFmtId="0" fontId="0" fillId="10" borderId="2" xfId="0" applyFill="1" applyBorder="1"/>
    <xf numFmtId="0" fontId="10" fillId="0" borderId="9" xfId="0" applyFont="1" applyBorder="1" applyAlignment="1">
      <alignment horizontal="center" vertical="center"/>
    </xf>
    <xf numFmtId="0" fontId="0" fillId="0" borderId="28" xfId="0" applyBorder="1" applyAlignment="1">
      <alignment horizontal="center" vertical="center"/>
    </xf>
    <xf numFmtId="0" fontId="0" fillId="0" borderId="52" xfId="0" applyBorder="1" applyAlignment="1">
      <alignment horizontal="center" vertical="center"/>
    </xf>
    <xf numFmtId="0" fontId="0" fillId="0" borderId="11" xfId="0" applyFill="1" applyBorder="1" applyAlignment="1">
      <alignment horizontal="center" vertical="center" wrapText="1"/>
    </xf>
    <xf numFmtId="0" fontId="0" fillId="0" borderId="46" xfId="0" applyBorder="1"/>
    <xf numFmtId="0" fontId="0" fillId="0" borderId="40" xfId="0" applyFill="1" applyBorder="1"/>
    <xf numFmtId="44" fontId="0" fillId="10" borderId="18" xfId="0" applyNumberFormat="1" applyFill="1" applyBorder="1"/>
    <xf numFmtId="44" fontId="0" fillId="10" borderId="25" xfId="0" applyNumberFormat="1" applyFill="1" applyBorder="1"/>
    <xf numFmtId="0" fontId="0" fillId="0" borderId="9" xfId="1" applyNumberFormat="1" applyFont="1" applyBorder="1"/>
    <xf numFmtId="0" fontId="5" fillId="10" borderId="45" xfId="0" applyFont="1" applyFill="1" applyBorder="1" applyAlignment="1">
      <alignment vertical="center" wrapText="1"/>
    </xf>
    <xf numFmtId="44" fontId="6" fillId="10" borderId="63" xfId="2" applyFont="1" applyFill="1" applyBorder="1"/>
    <xf numFmtId="44" fontId="6" fillId="10" borderId="48" xfId="2" applyFont="1" applyFill="1" applyBorder="1"/>
    <xf numFmtId="44" fontId="6" fillId="10" borderId="50" xfId="2" applyFont="1" applyFill="1" applyBorder="1"/>
    <xf numFmtId="44" fontId="0" fillId="0" borderId="7" xfId="2" applyFont="1" applyFill="1" applyBorder="1"/>
    <xf numFmtId="0" fontId="10" fillId="0" borderId="11" xfId="0" applyFont="1" applyBorder="1"/>
    <xf numFmtId="0" fontId="0" fillId="2" borderId="9" xfId="0" applyFill="1" applyBorder="1"/>
    <xf numFmtId="0" fontId="0" fillId="2" borderId="35" xfId="0" applyFill="1" applyBorder="1"/>
    <xf numFmtId="0" fontId="0" fillId="2" borderId="12" xfId="0" applyFill="1" applyBorder="1"/>
    <xf numFmtId="0" fontId="7" fillId="0" borderId="1" xfId="0" applyFont="1" applyFill="1" applyBorder="1" applyAlignment="1">
      <alignment vertical="center"/>
    </xf>
    <xf numFmtId="0" fontId="8" fillId="0" borderId="0" xfId="0" applyFont="1" applyAlignment="1">
      <alignment vertical="center"/>
    </xf>
    <xf numFmtId="0" fontId="8" fillId="0" borderId="1" xfId="0" applyFont="1" applyBorder="1" applyAlignment="1">
      <alignment horizontal="justify" vertical="top"/>
    </xf>
    <xf numFmtId="0" fontId="8" fillId="0" borderId="0" xfId="0" applyFont="1" applyBorder="1" applyAlignment="1">
      <alignment horizontal="justify" vertical="top"/>
    </xf>
    <xf numFmtId="0" fontId="6" fillId="2" borderId="9" xfId="0" applyFont="1" applyFill="1" applyBorder="1"/>
    <xf numFmtId="0" fontId="6" fillId="2" borderId="35" xfId="0" applyFont="1" applyFill="1" applyBorder="1"/>
    <xf numFmtId="0" fontId="6" fillId="2" borderId="12" xfId="0" applyFont="1" applyFill="1" applyBorder="1"/>
    <xf numFmtId="0" fontId="9" fillId="0" borderId="0" xfId="0" applyFont="1"/>
    <xf numFmtId="0" fontId="0" fillId="0" borderId="4" xfId="0" applyBorder="1" applyAlignment="1">
      <alignment vertical="top" wrapText="1"/>
    </xf>
    <xf numFmtId="0" fontId="0" fillId="0" borderId="10" xfId="0" applyBorder="1" applyAlignment="1">
      <alignment vertical="top" wrapText="1"/>
    </xf>
    <xf numFmtId="0" fontId="0" fillId="0" borderId="5" xfId="0" applyBorder="1" applyAlignment="1">
      <alignment vertical="top" wrapText="1"/>
    </xf>
    <xf numFmtId="0" fontId="0" fillId="0" borderId="8" xfId="0" applyBorder="1" applyAlignment="1">
      <alignment vertical="top" wrapText="1"/>
    </xf>
    <xf numFmtId="0" fontId="0" fillId="0" borderId="1" xfId="0" applyBorder="1" applyAlignment="1">
      <alignment vertical="top" wrapText="1"/>
    </xf>
    <xf numFmtId="0" fontId="0" fillId="0" borderId="3" xfId="0" applyBorder="1" applyAlignment="1">
      <alignment vertical="top" wrapText="1"/>
    </xf>
    <xf numFmtId="0" fontId="0" fillId="0" borderId="6" xfId="0" applyBorder="1" applyAlignment="1">
      <alignment vertical="top" wrapText="1"/>
    </xf>
    <xf numFmtId="0" fontId="0" fillId="0" borderId="0" xfId="0" applyBorder="1" applyAlignment="1">
      <alignment vertical="top" wrapText="1"/>
    </xf>
    <xf numFmtId="0" fontId="0" fillId="0" borderId="7" xfId="0" applyBorder="1" applyAlignment="1">
      <alignment vertical="top" wrapText="1"/>
    </xf>
    <xf numFmtId="0" fontId="8" fillId="0" borderId="1" xfId="0" applyFont="1" applyFill="1" applyBorder="1" applyAlignment="1">
      <alignment vertical="center"/>
    </xf>
    <xf numFmtId="0" fontId="8" fillId="0" borderId="0" xfId="0" applyFont="1" applyFill="1" applyBorder="1" applyAlignment="1">
      <alignment vertical="center"/>
    </xf>
  </cellXfs>
  <cellStyles count="3">
    <cellStyle name="Comma" xfId="1" builtinId="3"/>
    <cellStyle name="Currency" xfId="2" builtinId="4"/>
    <cellStyle name="Normal" xfId="0" builtinId="0"/>
  </cellStyles>
  <dxfs count="0"/>
  <tableStyles count="0" defaultTableStyle="TableStyleMedium2" defaultPivotStyle="PivotStyleLight16"/>
  <colors>
    <mruColors>
      <color rgb="FF56C6FF"/>
      <color rgb="FFFF75DA"/>
      <color rgb="FFA647EE"/>
      <color rgb="FFFFB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Comparison</a:t>
            </a:r>
            <a:r>
              <a:rPr lang="en-US" baseline="0"/>
              <a:t> of Three Location Strategy Alternatives Based on Total Units Distributed per Market vs. Total Market Demand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'Comparison Data'!$A$5</c:f>
              <c:strCache>
                <c:ptCount val="1"/>
                <c:pt idx="0">
                  <c:v>Option 1 (No Change)</c:v>
                </c:pt>
              </c:strCache>
            </c:strRef>
          </c:tx>
          <c:spPr>
            <a:solidFill>
              <a:srgbClr val="92D050"/>
            </a:solidFill>
            <a:ln>
              <a:noFill/>
            </a:ln>
            <a:effectLst>
              <a:outerShdw blurRad="57150" dist="19050" dir="5400000" algn="ctr" rotWithShape="0">
                <a:srgbClr val="000000">
                  <a:alpha val="63000"/>
                </a:srgbClr>
              </a:outerShdw>
            </a:effectLst>
          </c:spPr>
          <c:invertIfNegative val="0"/>
          <c:dLbls>
            <c:delete val="1"/>
          </c:dLbls>
          <c:cat>
            <c:strRef>
              <c:f>'Comparison Data'!$B$4:$I$4</c:f>
              <c:strCache>
                <c:ptCount val="8"/>
                <c:pt idx="0">
                  <c:v>Mexico</c:v>
                </c:pt>
                <c:pt idx="1">
                  <c:v>Canada</c:v>
                </c:pt>
                <c:pt idx="2">
                  <c:v>Venezuela</c:v>
                </c:pt>
                <c:pt idx="3">
                  <c:v>Europe</c:v>
                </c:pt>
                <c:pt idx="4">
                  <c:v>United States</c:v>
                </c:pt>
                <c:pt idx="5">
                  <c:v>Japan</c:v>
                </c:pt>
                <c:pt idx="6">
                  <c:v>China</c:v>
                </c:pt>
                <c:pt idx="7">
                  <c:v>Total Units Distributed</c:v>
                </c:pt>
              </c:strCache>
            </c:strRef>
          </c:cat>
          <c:val>
            <c:numRef>
              <c:f>'Comparison Data'!$B$5:$I$5</c:f>
              <c:numCache>
                <c:formatCode>General</c:formatCode>
                <c:ptCount val="8"/>
                <c:pt idx="0">
                  <c:v>300</c:v>
                </c:pt>
                <c:pt idx="1">
                  <c:v>260</c:v>
                </c:pt>
                <c:pt idx="2">
                  <c:v>200</c:v>
                </c:pt>
                <c:pt idx="3">
                  <c:v>2000</c:v>
                </c:pt>
                <c:pt idx="4">
                  <c:v>2540</c:v>
                </c:pt>
                <c:pt idx="5">
                  <c:v>1190</c:v>
                </c:pt>
                <c:pt idx="6">
                  <c:v>3000</c:v>
                </c:pt>
                <c:pt idx="7">
                  <c:v>9490</c:v>
                </c:pt>
              </c:numCache>
            </c:numRef>
          </c:val>
          <c:extLst>
            <c:ext xmlns:c16="http://schemas.microsoft.com/office/drawing/2014/chart" uri="{C3380CC4-5D6E-409C-BE32-E72D297353CC}">
              <c16:uniqueId val="{00000000-7BD1-C042-BE58-CBDF1F62F2E7}"/>
            </c:ext>
          </c:extLst>
        </c:ser>
        <c:ser>
          <c:idx val="1"/>
          <c:order val="1"/>
          <c:tx>
            <c:strRef>
              <c:f>'Comparison Data'!$A$6</c:f>
              <c:strCache>
                <c:ptCount val="1"/>
                <c:pt idx="0">
                  <c:v>Option 2 (Added Capacity)</c:v>
                </c:pt>
              </c:strCache>
            </c:strRef>
          </c:tx>
          <c:spPr>
            <a:solidFill>
              <a:schemeClr val="accent1">
                <a:alpha val="99000"/>
              </a:schemeClr>
            </a:solidFill>
            <a:ln>
              <a:noFill/>
            </a:ln>
            <a:effectLst>
              <a:outerShdw blurRad="57150" dist="19050" dir="5400000" algn="ctr" rotWithShape="0">
                <a:srgbClr val="000000">
                  <a:alpha val="63000"/>
                </a:srgbClr>
              </a:outerShdw>
            </a:effectLst>
          </c:spPr>
          <c:invertIfNegative val="0"/>
          <c:dLbls>
            <c:delete val="1"/>
          </c:dLbls>
          <c:cat>
            <c:strRef>
              <c:f>'Comparison Data'!$B$4:$I$4</c:f>
              <c:strCache>
                <c:ptCount val="8"/>
                <c:pt idx="0">
                  <c:v>Mexico</c:v>
                </c:pt>
                <c:pt idx="1">
                  <c:v>Canada</c:v>
                </c:pt>
                <c:pt idx="2">
                  <c:v>Venezuela</c:v>
                </c:pt>
                <c:pt idx="3">
                  <c:v>Europe</c:v>
                </c:pt>
                <c:pt idx="4">
                  <c:v>United States</c:v>
                </c:pt>
                <c:pt idx="5">
                  <c:v>Japan</c:v>
                </c:pt>
                <c:pt idx="6">
                  <c:v>China</c:v>
                </c:pt>
                <c:pt idx="7">
                  <c:v>Total Units Distributed</c:v>
                </c:pt>
              </c:strCache>
            </c:strRef>
          </c:cat>
          <c:val>
            <c:numRef>
              <c:f>'Comparison Data'!$B$6:$I$6</c:f>
              <c:numCache>
                <c:formatCode>General</c:formatCode>
                <c:ptCount val="8"/>
                <c:pt idx="0">
                  <c:v>300</c:v>
                </c:pt>
                <c:pt idx="1">
                  <c:v>260</c:v>
                </c:pt>
                <c:pt idx="2">
                  <c:v>1300</c:v>
                </c:pt>
                <c:pt idx="3">
                  <c:v>2000</c:v>
                </c:pt>
                <c:pt idx="4">
                  <c:v>2640</c:v>
                </c:pt>
                <c:pt idx="5">
                  <c:v>1190</c:v>
                </c:pt>
                <c:pt idx="6">
                  <c:v>3000</c:v>
                </c:pt>
                <c:pt idx="7">
                  <c:v>10690</c:v>
                </c:pt>
              </c:numCache>
            </c:numRef>
          </c:val>
          <c:extLst>
            <c:ext xmlns:c16="http://schemas.microsoft.com/office/drawing/2014/chart" uri="{C3380CC4-5D6E-409C-BE32-E72D297353CC}">
              <c16:uniqueId val="{00000001-7BD1-C042-BE58-CBDF1F62F2E7}"/>
            </c:ext>
          </c:extLst>
        </c:ser>
        <c:ser>
          <c:idx val="2"/>
          <c:order val="2"/>
          <c:tx>
            <c:strRef>
              <c:f>'Comparison Data'!$A$7</c:f>
              <c:strCache>
                <c:ptCount val="1"/>
                <c:pt idx="0">
                  <c:v>Option 3 (Beijing Factory)</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elete val="1"/>
          </c:dLbls>
          <c:cat>
            <c:strRef>
              <c:f>'Comparison Data'!$B$4:$I$4</c:f>
              <c:strCache>
                <c:ptCount val="8"/>
                <c:pt idx="0">
                  <c:v>Mexico</c:v>
                </c:pt>
                <c:pt idx="1">
                  <c:v>Canada</c:v>
                </c:pt>
                <c:pt idx="2">
                  <c:v>Venezuela</c:v>
                </c:pt>
                <c:pt idx="3">
                  <c:v>Europe</c:v>
                </c:pt>
                <c:pt idx="4">
                  <c:v>United States</c:v>
                </c:pt>
                <c:pt idx="5">
                  <c:v>Japan</c:v>
                </c:pt>
                <c:pt idx="6">
                  <c:v>China</c:v>
                </c:pt>
                <c:pt idx="7">
                  <c:v>Total Units Distributed</c:v>
                </c:pt>
              </c:strCache>
            </c:strRef>
          </c:cat>
          <c:val>
            <c:numRef>
              <c:f>'Comparison Data'!$B$7:$I$7</c:f>
              <c:numCache>
                <c:formatCode>General</c:formatCode>
                <c:ptCount val="8"/>
                <c:pt idx="0">
                  <c:v>300</c:v>
                </c:pt>
                <c:pt idx="1">
                  <c:v>260</c:v>
                </c:pt>
                <c:pt idx="2">
                  <c:v>1600</c:v>
                </c:pt>
                <c:pt idx="3">
                  <c:v>2000</c:v>
                </c:pt>
                <c:pt idx="4">
                  <c:v>2640</c:v>
                </c:pt>
                <c:pt idx="5">
                  <c:v>1190</c:v>
                </c:pt>
                <c:pt idx="6">
                  <c:v>3000</c:v>
                </c:pt>
                <c:pt idx="7">
                  <c:v>10990</c:v>
                </c:pt>
              </c:numCache>
            </c:numRef>
          </c:val>
          <c:extLst>
            <c:ext xmlns:c16="http://schemas.microsoft.com/office/drawing/2014/chart" uri="{C3380CC4-5D6E-409C-BE32-E72D297353CC}">
              <c16:uniqueId val="{00000002-7BD1-C042-BE58-CBDF1F62F2E7}"/>
            </c:ext>
          </c:extLst>
        </c:ser>
        <c:ser>
          <c:idx val="3"/>
          <c:order val="3"/>
          <c:tx>
            <c:strRef>
              <c:f>'Comparison Data'!$A$8</c:f>
              <c:strCache>
                <c:ptCount val="1"/>
                <c:pt idx="0">
                  <c:v>Total Demand</c:v>
                </c:pt>
              </c:strCache>
            </c:strRef>
          </c:tx>
          <c:spPr>
            <a:solidFill>
              <a:schemeClr val="accent4"/>
            </a:solidFill>
            <a:ln>
              <a:noFill/>
            </a:ln>
            <a:effectLst>
              <a:outerShdw blurRad="57150" dist="19050" dir="5400000" algn="ctr" rotWithShape="0">
                <a:srgbClr val="000000">
                  <a:alpha val="63000"/>
                </a:srgbClr>
              </a:outerShdw>
            </a:effectLst>
          </c:spPr>
          <c:invertIfNegative val="0"/>
          <c:dLbls>
            <c:delete val="1"/>
          </c:dLbls>
          <c:cat>
            <c:strRef>
              <c:f>'Comparison Data'!$B$4:$I$4</c:f>
              <c:strCache>
                <c:ptCount val="8"/>
                <c:pt idx="0">
                  <c:v>Mexico</c:v>
                </c:pt>
                <c:pt idx="1">
                  <c:v>Canada</c:v>
                </c:pt>
                <c:pt idx="2">
                  <c:v>Venezuela</c:v>
                </c:pt>
                <c:pt idx="3">
                  <c:v>Europe</c:v>
                </c:pt>
                <c:pt idx="4">
                  <c:v>United States</c:v>
                </c:pt>
                <c:pt idx="5">
                  <c:v>Japan</c:v>
                </c:pt>
                <c:pt idx="6">
                  <c:v>China</c:v>
                </c:pt>
                <c:pt idx="7">
                  <c:v>Total Units Distributed</c:v>
                </c:pt>
              </c:strCache>
            </c:strRef>
          </c:cat>
          <c:val>
            <c:numRef>
              <c:f>'Comparison Data'!$B$8:$I$8</c:f>
              <c:numCache>
                <c:formatCode>General</c:formatCode>
                <c:ptCount val="8"/>
                <c:pt idx="0">
                  <c:v>300</c:v>
                </c:pt>
                <c:pt idx="1">
                  <c:v>260</c:v>
                </c:pt>
                <c:pt idx="2">
                  <c:v>1600</c:v>
                </c:pt>
                <c:pt idx="3">
                  <c:v>2000</c:v>
                </c:pt>
                <c:pt idx="4">
                  <c:v>2640</c:v>
                </c:pt>
                <c:pt idx="5">
                  <c:v>1190</c:v>
                </c:pt>
                <c:pt idx="6">
                  <c:v>3000</c:v>
                </c:pt>
                <c:pt idx="7">
                  <c:v>10990</c:v>
                </c:pt>
              </c:numCache>
            </c:numRef>
          </c:val>
          <c:extLst>
            <c:ext xmlns:c16="http://schemas.microsoft.com/office/drawing/2014/chart" uri="{C3380CC4-5D6E-409C-BE32-E72D297353CC}">
              <c16:uniqueId val="{00000003-7BD1-C042-BE58-CBDF1F62F2E7}"/>
            </c:ext>
          </c:extLst>
        </c:ser>
        <c:dLbls>
          <c:dLblPos val="outEnd"/>
          <c:showLegendKey val="0"/>
          <c:showVal val="1"/>
          <c:showCatName val="0"/>
          <c:showSerName val="0"/>
          <c:showPercent val="0"/>
          <c:showBubbleSize val="0"/>
        </c:dLbls>
        <c:gapWidth val="100"/>
        <c:overlap val="-24"/>
        <c:axId val="962210752"/>
        <c:axId val="964452192"/>
      </c:barChart>
      <c:catAx>
        <c:axId val="9622107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64452192"/>
        <c:crosses val="autoZero"/>
        <c:auto val="1"/>
        <c:lblAlgn val="ctr"/>
        <c:lblOffset val="100"/>
        <c:noMultiLvlLbl val="0"/>
      </c:catAx>
      <c:valAx>
        <c:axId val="964452192"/>
        <c:scaling>
          <c:orientation val="minMax"/>
        </c:scaling>
        <c:delete val="0"/>
        <c:axPos val="l"/>
        <c:majorGridlines>
          <c:spPr>
            <a:ln w="9525" cap="flat" cmpd="sng" algn="ctr">
              <a:solidFill>
                <a:schemeClr val="accent3"/>
              </a:solidFill>
              <a:round/>
            </a:ln>
            <a:effectLst>
              <a:glow>
                <a:schemeClr val="accent1">
                  <a:alpha val="40000"/>
                </a:schemeClr>
              </a:glow>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Units</a:t>
                </a:r>
                <a:r>
                  <a:rPr lang="en-US" b="1" baseline="0"/>
                  <a:t> of Relase-Ease</a:t>
                </a:r>
                <a:endParaRPr lang="en-US" b="1"/>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21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2C14B2A-E3FA-014F-9525-EAC37B33EC8A}">
  <sheetPr/>
  <sheetViews>
    <sheetView zoomScale="121" workbookViewId="0" zoomToFit="1"/>
  </sheetViews>
  <pageMargins left="0.7" right="0.7" top="0.75" bottom="0.75" header="0.3" footer="0.3"/>
  <pageSetup orientation="landscape" horizontalDpi="0" verticalDpi="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9587" cy="6287025"/>
    <xdr:graphicFrame macro="">
      <xdr:nvGraphicFramePr>
        <xdr:cNvPr id="2" name="Chart 1">
          <a:extLst>
            <a:ext uri="{FF2B5EF4-FFF2-40B4-BE49-F238E27FC236}">
              <a16:creationId xmlns:a16="http://schemas.microsoft.com/office/drawing/2014/main" id="{2333E773-687F-784A-A99A-27BA3F843A1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0"/>
  <sheetViews>
    <sheetView tabSelected="1" topLeftCell="A43" zoomScale="110" zoomScaleNormal="110" workbookViewId="0">
      <selection activeCell="B63" sqref="B63"/>
    </sheetView>
  </sheetViews>
  <sheetFormatPr baseColWidth="10" defaultColWidth="8.83203125" defaultRowHeight="15" x14ac:dyDescent="0.2"/>
  <cols>
    <col min="1" max="1" width="14" customWidth="1"/>
    <col min="2" max="2" width="13.5" bestFit="1" customWidth="1"/>
    <col min="3" max="3" width="12" bestFit="1" customWidth="1"/>
    <col min="4" max="4" width="9.33203125" bestFit="1" customWidth="1"/>
    <col min="5" max="5" width="8.6640625" bestFit="1" customWidth="1"/>
    <col min="6" max="6" width="11.5" bestFit="1" customWidth="1"/>
    <col min="7" max="7" width="13.1640625" bestFit="1" customWidth="1"/>
    <col min="8" max="8" width="8.6640625" bestFit="1" customWidth="1"/>
  </cols>
  <sheetData>
    <row r="1" spans="1:8" ht="16" thickBot="1" x14ac:dyDescent="0.25">
      <c r="A1" s="384" t="s">
        <v>14</v>
      </c>
      <c r="B1" s="384"/>
      <c r="C1" s="384"/>
      <c r="D1" s="384"/>
      <c r="E1" s="384"/>
      <c r="F1" s="384"/>
      <c r="G1" s="1"/>
      <c r="H1" s="2"/>
    </row>
    <row r="2" spans="1:8" ht="17" thickBot="1" x14ac:dyDescent="0.25">
      <c r="A2" s="216" t="s">
        <v>0</v>
      </c>
      <c r="B2" s="106" t="s">
        <v>1</v>
      </c>
      <c r="C2" s="101" t="s">
        <v>2</v>
      </c>
      <c r="D2" s="101" t="s">
        <v>3</v>
      </c>
      <c r="E2" s="101" t="s">
        <v>4</v>
      </c>
      <c r="F2" s="101" t="s">
        <v>5</v>
      </c>
      <c r="G2" s="101" t="s">
        <v>6</v>
      </c>
      <c r="H2" s="102" t="s">
        <v>7</v>
      </c>
    </row>
    <row r="3" spans="1:8" x14ac:dyDescent="0.2">
      <c r="A3" s="105" t="s">
        <v>8</v>
      </c>
      <c r="B3" s="103">
        <v>300</v>
      </c>
      <c r="C3" s="99"/>
      <c r="D3" s="99">
        <v>1150</v>
      </c>
      <c r="E3" s="99"/>
      <c r="F3" s="99"/>
      <c r="G3" s="99">
        <v>690</v>
      </c>
      <c r="H3" s="207"/>
    </row>
    <row r="4" spans="1:8" x14ac:dyDescent="0.2">
      <c r="A4" s="89" t="s">
        <v>9</v>
      </c>
      <c r="B4" s="104"/>
      <c r="C4" s="98">
        <v>260</v>
      </c>
      <c r="D4" s="98"/>
      <c r="E4" s="98"/>
      <c r="F4" s="98"/>
      <c r="G4" s="98"/>
      <c r="H4" s="110"/>
    </row>
    <row r="5" spans="1:8" x14ac:dyDescent="0.2">
      <c r="A5" s="89" t="s">
        <v>10</v>
      </c>
      <c r="B5" s="104"/>
      <c r="C5" s="98"/>
      <c r="D5" s="98">
        <v>450</v>
      </c>
      <c r="E5" s="98"/>
      <c r="F5" s="98"/>
      <c r="G5" s="98"/>
      <c r="H5" s="110"/>
    </row>
    <row r="6" spans="1:8" x14ac:dyDescent="0.2">
      <c r="A6" s="89" t="s">
        <v>11</v>
      </c>
      <c r="B6" s="104"/>
      <c r="C6" s="98"/>
      <c r="D6" s="98"/>
      <c r="E6" s="98">
        <v>2000</v>
      </c>
      <c r="F6" s="98">
        <v>790</v>
      </c>
      <c r="G6" s="98"/>
      <c r="H6" s="110">
        <v>1000</v>
      </c>
    </row>
    <row r="7" spans="1:8" x14ac:dyDescent="0.2">
      <c r="A7" s="89" t="s">
        <v>12</v>
      </c>
      <c r="B7" s="104"/>
      <c r="C7" s="98"/>
      <c r="D7" s="98"/>
      <c r="E7" s="98"/>
      <c r="F7" s="98">
        <v>1850</v>
      </c>
      <c r="G7" s="98"/>
      <c r="H7" s="110"/>
    </row>
    <row r="8" spans="1:8" ht="16" thickBot="1" x14ac:dyDescent="0.25">
      <c r="A8" s="90" t="s">
        <v>13</v>
      </c>
      <c r="B8" s="208"/>
      <c r="C8" s="111"/>
      <c r="D8" s="111"/>
      <c r="E8" s="111"/>
      <c r="F8" s="111"/>
      <c r="G8" s="111">
        <v>500</v>
      </c>
      <c r="H8" s="112"/>
    </row>
    <row r="10" spans="1:8" ht="16" thickBot="1" x14ac:dyDescent="0.25">
      <c r="A10" s="6" t="s">
        <v>15</v>
      </c>
      <c r="B10" s="7"/>
      <c r="F10" s="7" t="s">
        <v>26</v>
      </c>
    </row>
    <row r="11" spans="1:8" ht="47" customHeight="1" thickBot="1" x14ac:dyDescent="0.25">
      <c r="A11" s="96" t="s">
        <v>16</v>
      </c>
      <c r="B11" s="96" t="s">
        <v>17</v>
      </c>
      <c r="C11" s="95" t="s">
        <v>18</v>
      </c>
      <c r="F11" s="91" t="s">
        <v>24</v>
      </c>
      <c r="G11" s="17" t="s">
        <v>25</v>
      </c>
      <c r="H11" s="93" t="s">
        <v>26</v>
      </c>
    </row>
    <row r="12" spans="1:8" x14ac:dyDescent="0.2">
      <c r="A12" s="89" t="s">
        <v>8</v>
      </c>
      <c r="B12" s="113">
        <v>95.01</v>
      </c>
      <c r="C12" s="4">
        <v>2200</v>
      </c>
      <c r="F12" s="89" t="s">
        <v>1</v>
      </c>
      <c r="G12" s="11">
        <v>300</v>
      </c>
      <c r="H12" s="12">
        <v>0</v>
      </c>
    </row>
    <row r="13" spans="1:8" x14ac:dyDescent="0.2">
      <c r="A13" s="89" t="s">
        <v>9</v>
      </c>
      <c r="B13" s="114">
        <v>97.35</v>
      </c>
      <c r="C13" s="5">
        <v>370</v>
      </c>
      <c r="F13" s="89" t="s">
        <v>2</v>
      </c>
      <c r="G13" s="13">
        <v>260</v>
      </c>
      <c r="H13" s="14">
        <v>0</v>
      </c>
    </row>
    <row r="14" spans="1:8" x14ac:dyDescent="0.2">
      <c r="A14" s="89" t="s">
        <v>10</v>
      </c>
      <c r="B14" s="114">
        <v>116.34</v>
      </c>
      <c r="C14" s="5">
        <v>450</v>
      </c>
      <c r="F14" s="89" t="s">
        <v>3</v>
      </c>
      <c r="G14" s="13">
        <v>1600</v>
      </c>
      <c r="H14" s="14">
        <v>0.5</v>
      </c>
    </row>
    <row r="15" spans="1:8" x14ac:dyDescent="0.2">
      <c r="A15" s="89" t="s">
        <v>11</v>
      </c>
      <c r="B15" s="114">
        <v>76.69</v>
      </c>
      <c r="C15" s="5">
        <v>4700</v>
      </c>
      <c r="F15" s="89" t="s">
        <v>4</v>
      </c>
      <c r="G15" s="13">
        <v>2000</v>
      </c>
      <c r="H15" s="14">
        <v>9.5000000000000001E-2</v>
      </c>
    </row>
    <row r="16" spans="1:8" x14ac:dyDescent="0.2">
      <c r="A16" s="89" t="s">
        <v>12</v>
      </c>
      <c r="B16" s="114">
        <v>102.93</v>
      </c>
      <c r="C16" s="5">
        <v>1850</v>
      </c>
      <c r="F16" s="89" t="s">
        <v>5</v>
      </c>
      <c r="G16" s="13">
        <v>2640</v>
      </c>
      <c r="H16" s="14">
        <v>5.5E-2</v>
      </c>
    </row>
    <row r="17" spans="1:8" ht="16" thickBot="1" x14ac:dyDescent="0.25">
      <c r="A17" s="90" t="s">
        <v>13</v>
      </c>
      <c r="B17" s="115">
        <v>153.80000000000001</v>
      </c>
      <c r="C17" s="3">
        <v>500</v>
      </c>
      <c r="F17" s="89" t="s">
        <v>6</v>
      </c>
      <c r="G17" s="13">
        <v>1190</v>
      </c>
      <c r="H17" s="14">
        <v>0.06</v>
      </c>
    </row>
    <row r="18" spans="1:8" ht="16" thickBot="1" x14ac:dyDescent="0.25">
      <c r="F18" s="90" t="s">
        <v>7</v>
      </c>
      <c r="G18" s="15">
        <v>1000</v>
      </c>
      <c r="H18" s="16">
        <v>0.2</v>
      </c>
    </row>
    <row r="19" spans="1:8" ht="16" thickBot="1" x14ac:dyDescent="0.25">
      <c r="A19" s="385" t="s">
        <v>19</v>
      </c>
      <c r="B19" s="386"/>
      <c r="C19" s="386"/>
      <c r="D19" s="386"/>
    </row>
    <row r="20" spans="1:8" ht="17" thickBot="1" x14ac:dyDescent="0.25">
      <c r="A20" s="9" t="s">
        <v>16</v>
      </c>
      <c r="B20" s="210" t="s">
        <v>1</v>
      </c>
      <c r="C20" s="101" t="s">
        <v>2</v>
      </c>
      <c r="D20" s="101" t="s">
        <v>3</v>
      </c>
      <c r="E20" s="101" t="s">
        <v>4</v>
      </c>
      <c r="F20" s="101" t="s">
        <v>5</v>
      </c>
      <c r="G20" s="101" t="s">
        <v>6</v>
      </c>
      <c r="H20" s="102" t="s">
        <v>7</v>
      </c>
    </row>
    <row r="21" spans="1:8" x14ac:dyDescent="0.2">
      <c r="A21" s="89" t="s">
        <v>8</v>
      </c>
      <c r="B21" s="103">
        <v>0</v>
      </c>
      <c r="C21" s="120">
        <v>11.4</v>
      </c>
      <c r="D21" s="120">
        <v>7</v>
      </c>
      <c r="E21" s="120">
        <v>12</v>
      </c>
      <c r="F21" s="120">
        <v>9</v>
      </c>
      <c r="G21" s="120">
        <v>14</v>
      </c>
      <c r="H21" s="121">
        <v>14</v>
      </c>
    </row>
    <row r="22" spans="1:8" x14ac:dyDescent="0.2">
      <c r="A22" s="89" t="s">
        <v>9</v>
      </c>
      <c r="B22" s="122">
        <v>11</v>
      </c>
      <c r="C22" s="98">
        <v>0</v>
      </c>
      <c r="D22" s="116">
        <v>9</v>
      </c>
      <c r="E22" s="116">
        <v>11.5</v>
      </c>
      <c r="F22" s="116">
        <v>6</v>
      </c>
      <c r="G22" s="116">
        <v>13</v>
      </c>
      <c r="H22" s="117">
        <v>12</v>
      </c>
    </row>
    <row r="23" spans="1:8" x14ac:dyDescent="0.2">
      <c r="A23" s="89" t="s">
        <v>10</v>
      </c>
      <c r="B23" s="122">
        <v>7</v>
      </c>
      <c r="C23" s="116">
        <v>10</v>
      </c>
      <c r="D23" s="98">
        <v>0</v>
      </c>
      <c r="E23" s="116">
        <v>13</v>
      </c>
      <c r="F23" s="116">
        <v>10.4</v>
      </c>
      <c r="G23" s="116">
        <v>14.3</v>
      </c>
      <c r="H23" s="117">
        <v>14.5</v>
      </c>
    </row>
    <row r="24" spans="1:8" x14ac:dyDescent="0.2">
      <c r="A24" s="89" t="s">
        <v>11</v>
      </c>
      <c r="B24" s="122">
        <v>10</v>
      </c>
      <c r="C24" s="116">
        <v>11.5</v>
      </c>
      <c r="D24" s="116">
        <v>12.5</v>
      </c>
      <c r="E24" s="98">
        <v>0</v>
      </c>
      <c r="F24" s="116">
        <v>11.2</v>
      </c>
      <c r="G24" s="116">
        <v>13.3</v>
      </c>
      <c r="H24" s="117">
        <v>13</v>
      </c>
    </row>
    <row r="25" spans="1:8" x14ac:dyDescent="0.2">
      <c r="A25" s="89" t="s">
        <v>12</v>
      </c>
      <c r="B25" s="122">
        <v>10</v>
      </c>
      <c r="C25" s="116">
        <v>6</v>
      </c>
      <c r="D25" s="116">
        <v>11</v>
      </c>
      <c r="E25" s="116">
        <v>10</v>
      </c>
      <c r="F25" s="98">
        <v>0</v>
      </c>
      <c r="G25" s="116">
        <v>12.5</v>
      </c>
      <c r="H25" s="117">
        <v>13.5</v>
      </c>
    </row>
    <row r="26" spans="1:8" ht="16" thickBot="1" x14ac:dyDescent="0.25">
      <c r="A26" s="90" t="s">
        <v>13</v>
      </c>
      <c r="B26" s="123">
        <v>14</v>
      </c>
      <c r="C26" s="118">
        <v>13</v>
      </c>
      <c r="D26" s="118">
        <v>12.5</v>
      </c>
      <c r="E26" s="118">
        <v>14.2</v>
      </c>
      <c r="F26" s="118">
        <v>18</v>
      </c>
      <c r="G26" s="111">
        <v>0</v>
      </c>
      <c r="H26" s="119">
        <v>5</v>
      </c>
    </row>
    <row r="27" spans="1:8" ht="95" customHeight="1" x14ac:dyDescent="0.2"/>
    <row r="28" spans="1:8" ht="16" thickBot="1" x14ac:dyDescent="0.25">
      <c r="A28" s="383" t="s">
        <v>40</v>
      </c>
      <c r="B28" s="383"/>
      <c r="C28" s="383"/>
    </row>
    <row r="29" spans="1:8" ht="16" thickBot="1" x14ac:dyDescent="0.25">
      <c r="A29" s="211" t="s">
        <v>0</v>
      </c>
      <c r="B29" s="125" t="str">
        <f t="shared" ref="B29:H29" si="0">B2</f>
        <v>Mexico</v>
      </c>
      <c r="C29" s="125" t="str">
        <f t="shared" si="0"/>
        <v>Canada</v>
      </c>
      <c r="D29" s="125" t="str">
        <f t="shared" si="0"/>
        <v>Venezuela</v>
      </c>
      <c r="E29" s="125" t="str">
        <f t="shared" si="0"/>
        <v>Europe</v>
      </c>
      <c r="F29" s="125" t="str">
        <f t="shared" si="0"/>
        <v>United States</v>
      </c>
      <c r="G29" s="125" t="str">
        <f t="shared" si="0"/>
        <v>Japan</v>
      </c>
      <c r="H29" s="126" t="str">
        <f t="shared" si="0"/>
        <v>China</v>
      </c>
    </row>
    <row r="30" spans="1:8" ht="16" thickBot="1" x14ac:dyDescent="0.25">
      <c r="A30" s="186" t="s">
        <v>8</v>
      </c>
      <c r="B30" s="387"/>
      <c r="C30" s="388"/>
      <c r="D30" s="388"/>
      <c r="E30" s="388"/>
      <c r="F30" s="388"/>
      <c r="G30" s="388"/>
      <c r="H30" s="389"/>
    </row>
    <row r="31" spans="1:8" ht="32" x14ac:dyDescent="0.2">
      <c r="A31" s="145" t="s">
        <v>20</v>
      </c>
      <c r="B31" s="130">
        <f>$B$12</f>
        <v>95.01</v>
      </c>
      <c r="C31" s="18">
        <f t="shared" ref="C31:G31" si="1">$B$12</f>
        <v>95.01</v>
      </c>
      <c r="D31" s="18">
        <f t="shared" si="1"/>
        <v>95.01</v>
      </c>
      <c r="E31" s="18">
        <f t="shared" si="1"/>
        <v>95.01</v>
      </c>
      <c r="F31" s="18">
        <f t="shared" si="1"/>
        <v>95.01</v>
      </c>
      <c r="G31" s="18">
        <f t="shared" si="1"/>
        <v>95.01</v>
      </c>
      <c r="H31" s="189">
        <f>$B$12</f>
        <v>95.01</v>
      </c>
    </row>
    <row r="32" spans="1:8" ht="32" x14ac:dyDescent="0.2">
      <c r="A32" s="146" t="s">
        <v>21</v>
      </c>
      <c r="B32" s="131">
        <f t="shared" ref="B32:H32" si="2">B21</f>
        <v>0</v>
      </c>
      <c r="C32" s="19">
        <f t="shared" si="2"/>
        <v>11.4</v>
      </c>
      <c r="D32" s="19">
        <f t="shared" si="2"/>
        <v>7</v>
      </c>
      <c r="E32" s="19">
        <f t="shared" si="2"/>
        <v>12</v>
      </c>
      <c r="F32" s="19">
        <f t="shared" si="2"/>
        <v>9</v>
      </c>
      <c r="G32" s="19">
        <f t="shared" si="2"/>
        <v>14</v>
      </c>
      <c r="H32" s="190">
        <f t="shared" si="2"/>
        <v>14</v>
      </c>
    </row>
    <row r="33" spans="1:8" ht="33" thickBot="1" x14ac:dyDescent="0.25">
      <c r="A33" s="146" t="s">
        <v>22</v>
      </c>
      <c r="B33" s="132">
        <f>$H$12 * SUM(B31:B32)</f>
        <v>0</v>
      </c>
      <c r="C33" s="31">
        <f>$H$13 * SUM(C31:C32)</f>
        <v>0</v>
      </c>
      <c r="D33" s="31">
        <f>$H$14 * SUM(D31:D32)</f>
        <v>51.005000000000003</v>
      </c>
      <c r="E33" s="31">
        <f>$H$15 * SUM(E31:E32)</f>
        <v>10.16595</v>
      </c>
      <c r="F33" s="31">
        <f>$H$16 * SUM(F31:F32)</f>
        <v>5.7205500000000002</v>
      </c>
      <c r="G33" s="31">
        <f>$H$17 * SUM(G31:G32)</f>
        <v>6.5406000000000004</v>
      </c>
      <c r="H33" s="32">
        <f>$H$18 * SUM(H31:H32)</f>
        <v>21.802000000000003</v>
      </c>
    </row>
    <row r="34" spans="1:8" ht="34" thickTop="1" thickBot="1" x14ac:dyDescent="0.25">
      <c r="A34" s="191" t="s">
        <v>23</v>
      </c>
      <c r="B34" s="192">
        <f>SUM(B31:B33)</f>
        <v>95.01</v>
      </c>
      <c r="C34" s="193">
        <f t="shared" ref="C34:H34" si="3">SUM(C31:C33)</f>
        <v>106.41000000000001</v>
      </c>
      <c r="D34" s="193">
        <f>SUM(D31:D33)</f>
        <v>153.01500000000001</v>
      </c>
      <c r="E34" s="193">
        <f t="shared" si="3"/>
        <v>117.17595</v>
      </c>
      <c r="F34" s="193">
        <f t="shared" si="3"/>
        <v>109.73055000000001</v>
      </c>
      <c r="G34" s="193">
        <f t="shared" si="3"/>
        <v>115.5506</v>
      </c>
      <c r="H34" s="194">
        <f t="shared" si="3"/>
        <v>130.81200000000001</v>
      </c>
    </row>
    <row r="35" spans="1:8" ht="16" thickBot="1" x14ac:dyDescent="0.25">
      <c r="A35" s="154" t="str">
        <f>A22</f>
        <v>Windsor</v>
      </c>
      <c r="B35" s="380"/>
      <c r="C35" s="381"/>
      <c r="D35" s="381"/>
      <c r="E35" s="381"/>
      <c r="F35" s="381"/>
      <c r="G35" s="381"/>
      <c r="H35" s="382"/>
    </row>
    <row r="36" spans="1:8" ht="32" x14ac:dyDescent="0.2">
      <c r="A36" s="153" t="s">
        <v>20</v>
      </c>
      <c r="B36" s="332">
        <f>$B$13</f>
        <v>97.35</v>
      </c>
      <c r="C36" s="333">
        <f t="shared" ref="C36:H36" si="4">$B$13</f>
        <v>97.35</v>
      </c>
      <c r="D36" s="333">
        <f t="shared" si="4"/>
        <v>97.35</v>
      </c>
      <c r="E36" s="333">
        <f t="shared" si="4"/>
        <v>97.35</v>
      </c>
      <c r="F36" s="333">
        <f t="shared" si="4"/>
        <v>97.35</v>
      </c>
      <c r="G36" s="333">
        <f t="shared" si="4"/>
        <v>97.35</v>
      </c>
      <c r="H36" s="334">
        <f t="shared" si="4"/>
        <v>97.35</v>
      </c>
    </row>
    <row r="37" spans="1:8" ht="32" x14ac:dyDescent="0.2">
      <c r="A37" s="147" t="s">
        <v>21</v>
      </c>
      <c r="B37" s="133">
        <f t="shared" ref="B37:H37" si="5">B22</f>
        <v>11</v>
      </c>
      <c r="C37" s="24">
        <f t="shared" si="5"/>
        <v>0</v>
      </c>
      <c r="D37" s="24">
        <f t="shared" si="5"/>
        <v>9</v>
      </c>
      <c r="E37" s="24">
        <f t="shared" si="5"/>
        <v>11.5</v>
      </c>
      <c r="F37" s="24">
        <f t="shared" si="5"/>
        <v>6</v>
      </c>
      <c r="G37" s="24">
        <f t="shared" si="5"/>
        <v>13</v>
      </c>
      <c r="H37" s="181">
        <f t="shared" si="5"/>
        <v>12</v>
      </c>
    </row>
    <row r="38" spans="1:8" ht="33" thickBot="1" x14ac:dyDescent="0.25">
      <c r="A38" s="147" t="s">
        <v>22</v>
      </c>
      <c r="B38" s="134">
        <f>$H$12 * SUM(B36:B37)</f>
        <v>0</v>
      </c>
      <c r="C38" s="34">
        <f>$H$13 * SUM(C36:C37)</f>
        <v>0</v>
      </c>
      <c r="D38" s="34">
        <f>$H$14 * SUM(D36:D37)</f>
        <v>53.174999999999997</v>
      </c>
      <c r="E38" s="34">
        <f>$H$15 * SUM(E36:E37)</f>
        <v>10.34075</v>
      </c>
      <c r="F38" s="34">
        <f>$H$16 * SUM(F36:F37)</f>
        <v>5.6842499999999996</v>
      </c>
      <c r="G38" s="34">
        <f>$H$17 * SUM(G36:G37)</f>
        <v>6.6209999999999996</v>
      </c>
      <c r="H38" s="35">
        <f>$H$18 * SUM(H36:H37)</f>
        <v>21.87</v>
      </c>
    </row>
    <row r="39" spans="1:8" ht="34" thickTop="1" thickBot="1" x14ac:dyDescent="0.25">
      <c r="A39" s="182" t="s">
        <v>23</v>
      </c>
      <c r="B39" s="183">
        <f>SUM(B36:B38)</f>
        <v>108.35</v>
      </c>
      <c r="C39" s="184">
        <f t="shared" ref="C39" si="6">SUM(C36:C38)</f>
        <v>97.35</v>
      </c>
      <c r="D39" s="184">
        <f>SUM(D36:D38)</f>
        <v>159.52499999999998</v>
      </c>
      <c r="E39" s="184">
        <f t="shared" ref="E39" si="7">SUM(E36:E38)</f>
        <v>119.19074999999999</v>
      </c>
      <c r="F39" s="184">
        <f t="shared" ref="F39" si="8">SUM(F36:F38)</f>
        <v>109.03425</v>
      </c>
      <c r="G39" s="184">
        <f t="shared" ref="G39" si="9">SUM(G36:G38)</f>
        <v>116.97099999999999</v>
      </c>
      <c r="H39" s="185">
        <f t="shared" ref="H39" si="10">SUM(H36:H38)</f>
        <v>131.22</v>
      </c>
    </row>
    <row r="40" spans="1:8" ht="16" thickBot="1" x14ac:dyDescent="0.25">
      <c r="A40" s="156" t="str">
        <f>A23</f>
        <v>Caracas</v>
      </c>
      <c r="B40" s="380"/>
      <c r="C40" s="381"/>
      <c r="D40" s="381"/>
      <c r="E40" s="381"/>
      <c r="F40" s="381"/>
      <c r="G40" s="381"/>
      <c r="H40" s="382"/>
    </row>
    <row r="41" spans="1:8" ht="32" x14ac:dyDescent="0.2">
      <c r="A41" s="155" t="s">
        <v>20</v>
      </c>
      <c r="B41" s="335">
        <f>$B$14</f>
        <v>116.34</v>
      </c>
      <c r="C41" s="336">
        <f t="shared" ref="C41:G41" si="11">$B$14</f>
        <v>116.34</v>
      </c>
      <c r="D41" s="336">
        <f t="shared" si="11"/>
        <v>116.34</v>
      </c>
      <c r="E41" s="336">
        <f t="shared" si="11"/>
        <v>116.34</v>
      </c>
      <c r="F41" s="336">
        <f t="shared" si="11"/>
        <v>116.34</v>
      </c>
      <c r="G41" s="336">
        <f t="shared" si="11"/>
        <v>116.34</v>
      </c>
      <c r="H41" s="337">
        <f>$B$14</f>
        <v>116.34</v>
      </c>
    </row>
    <row r="42" spans="1:8" ht="32" x14ac:dyDescent="0.2">
      <c r="A42" s="148" t="s">
        <v>21</v>
      </c>
      <c r="B42" s="136">
        <f t="shared" ref="B42:H42" si="12">B23</f>
        <v>7</v>
      </c>
      <c r="C42" s="20">
        <f t="shared" si="12"/>
        <v>10</v>
      </c>
      <c r="D42" s="20">
        <f t="shared" si="12"/>
        <v>0</v>
      </c>
      <c r="E42" s="20">
        <f t="shared" si="12"/>
        <v>13</v>
      </c>
      <c r="F42" s="20">
        <f t="shared" si="12"/>
        <v>10.4</v>
      </c>
      <c r="G42" s="20">
        <f t="shared" si="12"/>
        <v>14.3</v>
      </c>
      <c r="H42" s="176">
        <f t="shared" si="12"/>
        <v>14.5</v>
      </c>
    </row>
    <row r="43" spans="1:8" ht="33" thickBot="1" x14ac:dyDescent="0.25">
      <c r="A43" s="148" t="s">
        <v>22</v>
      </c>
      <c r="B43" s="137">
        <f>$H$12 * SUM(B41:B42)</f>
        <v>0</v>
      </c>
      <c r="C43" s="36">
        <f>$H$13 * SUM(C41:C42)</f>
        <v>0</v>
      </c>
      <c r="D43" s="36">
        <v>0</v>
      </c>
      <c r="E43" s="36">
        <f>$H$15 * SUM(E41:E42)</f>
        <v>12.2873</v>
      </c>
      <c r="F43" s="36">
        <f>$H$16 * SUM(F41:F42)</f>
        <v>6.9707000000000008</v>
      </c>
      <c r="G43" s="36">
        <f>$H$17 * SUM(G41:G42)</f>
        <v>7.8384000000000009</v>
      </c>
      <c r="H43" s="37">
        <f>$H$18 * SUM(H41:H42)</f>
        <v>26.168000000000003</v>
      </c>
    </row>
    <row r="44" spans="1:8" ht="34" thickTop="1" thickBot="1" x14ac:dyDescent="0.25">
      <c r="A44" s="177" t="s">
        <v>23</v>
      </c>
      <c r="B44" s="178">
        <f>SUM(B41:B43)</f>
        <v>123.34</v>
      </c>
      <c r="C44" s="179">
        <f t="shared" ref="C44" si="13">SUM(C41:C43)</f>
        <v>126.34</v>
      </c>
      <c r="D44" s="179">
        <f>SUM(D41:D43)</f>
        <v>116.34</v>
      </c>
      <c r="E44" s="179">
        <f t="shared" ref="E44" si="14">SUM(E41:E43)</f>
        <v>141.62729999999999</v>
      </c>
      <c r="F44" s="179">
        <f t="shared" ref="F44" si="15">SUM(F41:F43)</f>
        <v>133.7107</v>
      </c>
      <c r="G44" s="179">
        <f t="shared" ref="G44" si="16">SUM(G41:G43)</f>
        <v>138.47840000000002</v>
      </c>
      <c r="H44" s="180">
        <f t="shared" ref="H44" si="17">SUM(H41:H43)</f>
        <v>157.00800000000001</v>
      </c>
    </row>
    <row r="45" spans="1:8" ht="64" customHeight="1" thickBot="1" x14ac:dyDescent="0.25"/>
    <row r="46" spans="1:8" ht="16" thickBot="1" x14ac:dyDescent="0.25">
      <c r="A46" s="158" t="str">
        <f>A24</f>
        <v>Frankfurt</v>
      </c>
      <c r="B46" s="380"/>
      <c r="C46" s="381"/>
      <c r="D46" s="381"/>
      <c r="E46" s="381"/>
      <c r="F46" s="381"/>
      <c r="G46" s="381"/>
      <c r="H46" s="382"/>
    </row>
    <row r="47" spans="1:8" ht="32" x14ac:dyDescent="0.2">
      <c r="A47" s="157" t="s">
        <v>20</v>
      </c>
      <c r="B47" s="338">
        <f>$B$15</f>
        <v>76.69</v>
      </c>
      <c r="C47" s="339">
        <f t="shared" ref="C47:H47" si="18">$B$15</f>
        <v>76.69</v>
      </c>
      <c r="D47" s="339">
        <f t="shared" si="18"/>
        <v>76.69</v>
      </c>
      <c r="E47" s="339">
        <f t="shared" si="18"/>
        <v>76.69</v>
      </c>
      <c r="F47" s="339">
        <f t="shared" si="18"/>
        <v>76.69</v>
      </c>
      <c r="G47" s="339">
        <f t="shared" si="18"/>
        <v>76.69</v>
      </c>
      <c r="H47" s="340">
        <f t="shared" si="18"/>
        <v>76.69</v>
      </c>
    </row>
    <row r="48" spans="1:8" ht="32" x14ac:dyDescent="0.2">
      <c r="A48" s="149" t="s">
        <v>21</v>
      </c>
      <c r="B48" s="138">
        <f t="shared" ref="B48:H48" si="19">B24</f>
        <v>10</v>
      </c>
      <c r="C48" s="21">
        <f t="shared" si="19"/>
        <v>11.5</v>
      </c>
      <c r="D48" s="21">
        <f t="shared" si="19"/>
        <v>12.5</v>
      </c>
      <c r="E48" s="21">
        <f t="shared" si="19"/>
        <v>0</v>
      </c>
      <c r="F48" s="21">
        <f t="shared" si="19"/>
        <v>11.2</v>
      </c>
      <c r="G48" s="21">
        <f t="shared" si="19"/>
        <v>13.3</v>
      </c>
      <c r="H48" s="171">
        <f t="shared" si="19"/>
        <v>13</v>
      </c>
    </row>
    <row r="49" spans="1:8" ht="33" thickBot="1" x14ac:dyDescent="0.25">
      <c r="A49" s="149" t="s">
        <v>22</v>
      </c>
      <c r="B49" s="139">
        <f>$H$12 * SUM(B47:B48)</f>
        <v>0</v>
      </c>
      <c r="C49" s="38">
        <f>$H$13 * SUM(C47:C48)</f>
        <v>0</v>
      </c>
      <c r="D49" s="38">
        <f>$H$14 * SUM(D47:D48)</f>
        <v>44.594999999999999</v>
      </c>
      <c r="E49" s="38">
        <v>0</v>
      </c>
      <c r="F49" s="38">
        <f>$H$16 * SUM(F47:F48)</f>
        <v>4.8339499999999997</v>
      </c>
      <c r="G49" s="38">
        <f>$H$17 * SUM(G47:G48)</f>
        <v>5.3993999999999991</v>
      </c>
      <c r="H49" s="39">
        <f>$H$18 * SUM(H47:H48)</f>
        <v>17.937999999999999</v>
      </c>
    </row>
    <row r="50" spans="1:8" ht="34" thickTop="1" thickBot="1" x14ac:dyDescent="0.25">
      <c r="A50" s="172" t="s">
        <v>23</v>
      </c>
      <c r="B50" s="173">
        <f>SUM(B47:B49)</f>
        <v>86.69</v>
      </c>
      <c r="C50" s="174">
        <f t="shared" ref="C50" si="20">SUM(C47:C49)</f>
        <v>88.19</v>
      </c>
      <c r="D50" s="174">
        <f>SUM(D47:D49)</f>
        <v>133.785</v>
      </c>
      <c r="E50" s="174">
        <f t="shared" ref="E50" si="21">SUM(E47:E49)</f>
        <v>76.69</v>
      </c>
      <c r="F50" s="174">
        <f t="shared" ref="F50" si="22">SUM(F47:F49)</f>
        <v>92.723950000000002</v>
      </c>
      <c r="G50" s="174">
        <f t="shared" ref="G50" si="23">SUM(G47:G49)</f>
        <v>95.389399999999995</v>
      </c>
      <c r="H50" s="175">
        <f t="shared" ref="H50" si="24">SUM(H47:H49)</f>
        <v>107.628</v>
      </c>
    </row>
    <row r="51" spans="1:8" ht="16" thickBot="1" x14ac:dyDescent="0.25">
      <c r="A51" s="160" t="str">
        <f>A25</f>
        <v>Gary</v>
      </c>
      <c r="B51" s="380"/>
      <c r="C51" s="381"/>
      <c r="D51" s="381"/>
      <c r="E51" s="381"/>
      <c r="F51" s="381"/>
      <c r="G51" s="381"/>
      <c r="H51" s="382"/>
    </row>
    <row r="52" spans="1:8" ht="32" x14ac:dyDescent="0.2">
      <c r="A52" s="159" t="s">
        <v>20</v>
      </c>
      <c r="B52" s="341">
        <f>$B$16</f>
        <v>102.93</v>
      </c>
      <c r="C52" s="342">
        <f t="shared" ref="C52:H52" si="25">$B$16</f>
        <v>102.93</v>
      </c>
      <c r="D52" s="342">
        <f t="shared" si="25"/>
        <v>102.93</v>
      </c>
      <c r="E52" s="342">
        <f t="shared" si="25"/>
        <v>102.93</v>
      </c>
      <c r="F52" s="342">
        <f t="shared" si="25"/>
        <v>102.93</v>
      </c>
      <c r="G52" s="342">
        <f t="shared" si="25"/>
        <v>102.93</v>
      </c>
      <c r="H52" s="343">
        <f t="shared" si="25"/>
        <v>102.93</v>
      </c>
    </row>
    <row r="53" spans="1:8" ht="32" x14ac:dyDescent="0.2">
      <c r="A53" s="150" t="s">
        <v>21</v>
      </c>
      <c r="B53" s="140">
        <f t="shared" ref="B53:H53" si="26">B25</f>
        <v>10</v>
      </c>
      <c r="C53" s="22">
        <f t="shared" si="26"/>
        <v>6</v>
      </c>
      <c r="D53" s="22">
        <f t="shared" si="26"/>
        <v>11</v>
      </c>
      <c r="E53" s="22">
        <f t="shared" si="26"/>
        <v>10</v>
      </c>
      <c r="F53" s="22">
        <f t="shared" si="26"/>
        <v>0</v>
      </c>
      <c r="G53" s="22">
        <f t="shared" si="26"/>
        <v>12.5</v>
      </c>
      <c r="H53" s="195">
        <f t="shared" si="26"/>
        <v>13.5</v>
      </c>
    </row>
    <row r="54" spans="1:8" ht="33" thickBot="1" x14ac:dyDescent="0.25">
      <c r="A54" s="150" t="s">
        <v>22</v>
      </c>
      <c r="B54" s="141">
        <f>$H$12 * SUM(B52:B53)</f>
        <v>0</v>
      </c>
      <c r="C54" s="40">
        <f>$H$13 * SUM(C52:C53)</f>
        <v>0</v>
      </c>
      <c r="D54" s="40">
        <f>$H$14 * SUM(D52:D53)</f>
        <v>56.965000000000003</v>
      </c>
      <c r="E54" s="40">
        <f>$H$15 * SUM(E52:E53)</f>
        <v>10.728350000000001</v>
      </c>
      <c r="F54" s="40">
        <v>0</v>
      </c>
      <c r="G54" s="40">
        <f>$H$17 * SUM(G52:G53)</f>
        <v>6.9257999999999997</v>
      </c>
      <c r="H54" s="41">
        <f>$H$18 * SUM(H52:H53)</f>
        <v>23.286000000000001</v>
      </c>
    </row>
    <row r="55" spans="1:8" ht="34" thickTop="1" thickBot="1" x14ac:dyDescent="0.25">
      <c r="A55" s="212" t="s">
        <v>23</v>
      </c>
      <c r="B55" s="213">
        <f>SUM(B52:B54)</f>
        <v>112.93</v>
      </c>
      <c r="C55" s="214">
        <f t="shared" ref="C55" si="27">SUM(C52:C54)</f>
        <v>108.93</v>
      </c>
      <c r="D55" s="214">
        <f>SUM(D52:D54)</f>
        <v>170.89500000000001</v>
      </c>
      <c r="E55" s="214">
        <f t="shared" ref="E55" si="28">SUM(E52:E54)</f>
        <v>123.65835000000001</v>
      </c>
      <c r="F55" s="214">
        <f t="shared" ref="F55" si="29">SUM(F52:F54)</f>
        <v>102.93</v>
      </c>
      <c r="G55" s="214">
        <f t="shared" ref="G55" si="30">SUM(G52:G54)</f>
        <v>122.3558</v>
      </c>
      <c r="H55" s="215">
        <f t="shared" ref="H55" si="31">SUM(H52:H54)</f>
        <v>139.71600000000001</v>
      </c>
    </row>
    <row r="56" spans="1:8" ht="16" thickBot="1" x14ac:dyDescent="0.25">
      <c r="A56" s="163" t="str">
        <f>A26</f>
        <v>Osaka</v>
      </c>
      <c r="B56" s="380"/>
      <c r="C56" s="381"/>
      <c r="D56" s="381"/>
      <c r="E56" s="381"/>
      <c r="F56" s="381"/>
      <c r="G56" s="381"/>
      <c r="H56" s="382"/>
    </row>
    <row r="57" spans="1:8" ht="32" x14ac:dyDescent="0.2">
      <c r="A57" s="162" t="s">
        <v>20</v>
      </c>
      <c r="B57" s="344">
        <f>$B$17</f>
        <v>153.80000000000001</v>
      </c>
      <c r="C57" s="345">
        <f t="shared" ref="C57:H57" si="32">$B$17</f>
        <v>153.80000000000001</v>
      </c>
      <c r="D57" s="345">
        <f t="shared" si="32"/>
        <v>153.80000000000001</v>
      </c>
      <c r="E57" s="345">
        <f t="shared" si="32"/>
        <v>153.80000000000001</v>
      </c>
      <c r="F57" s="345">
        <f t="shared" si="32"/>
        <v>153.80000000000001</v>
      </c>
      <c r="G57" s="345">
        <f t="shared" si="32"/>
        <v>153.80000000000001</v>
      </c>
      <c r="H57" s="346">
        <f t="shared" si="32"/>
        <v>153.80000000000001</v>
      </c>
    </row>
    <row r="58" spans="1:8" ht="32" x14ac:dyDescent="0.2">
      <c r="A58" s="151" t="s">
        <v>21</v>
      </c>
      <c r="B58" s="142">
        <f t="shared" ref="B58:H58" si="33">B26</f>
        <v>14</v>
      </c>
      <c r="C58" s="23">
        <f t="shared" si="33"/>
        <v>13</v>
      </c>
      <c r="D58" s="23">
        <f t="shared" si="33"/>
        <v>12.5</v>
      </c>
      <c r="E58" s="23">
        <f t="shared" si="33"/>
        <v>14.2</v>
      </c>
      <c r="F58" s="23">
        <f t="shared" si="33"/>
        <v>18</v>
      </c>
      <c r="G58" s="23">
        <f t="shared" si="33"/>
        <v>0</v>
      </c>
      <c r="H58" s="166">
        <f t="shared" si="33"/>
        <v>5</v>
      </c>
    </row>
    <row r="59" spans="1:8" ht="33" thickBot="1" x14ac:dyDescent="0.25">
      <c r="A59" s="151" t="s">
        <v>22</v>
      </c>
      <c r="B59" s="143">
        <f>$H$12 * SUM(B57:B58)</f>
        <v>0</v>
      </c>
      <c r="C59" s="42">
        <f>$H$13 * SUM(C57:C58)</f>
        <v>0</v>
      </c>
      <c r="D59" s="42">
        <f>$H$14 * SUM(D57:D58)</f>
        <v>83.15</v>
      </c>
      <c r="E59" s="42">
        <f>$H$15 * SUM(E57:E58)</f>
        <v>15.96</v>
      </c>
      <c r="F59" s="42">
        <f>$H$16 * SUM(F57:F58)</f>
        <v>9.4489999999999998</v>
      </c>
      <c r="G59" s="42">
        <v>0</v>
      </c>
      <c r="H59" s="43">
        <f>$H$18 * SUM(H57:H58)</f>
        <v>31.760000000000005</v>
      </c>
    </row>
    <row r="60" spans="1:8" ht="34" thickTop="1" thickBot="1" x14ac:dyDescent="0.25">
      <c r="A60" s="152" t="s">
        <v>23</v>
      </c>
      <c r="B60" s="167">
        <f>SUM(B57:B59)</f>
        <v>167.8</v>
      </c>
      <c r="C60" s="168">
        <f t="shared" ref="C60" si="34">SUM(C57:C59)</f>
        <v>166.8</v>
      </c>
      <c r="D60" s="168">
        <f>SUM(D57:D59)</f>
        <v>249.45000000000002</v>
      </c>
      <c r="E60" s="168">
        <f t="shared" ref="E60" si="35">SUM(E57:E59)</f>
        <v>183.96</v>
      </c>
      <c r="F60" s="168">
        <f t="shared" ref="F60" si="36">SUM(F57:F59)</f>
        <v>181.24900000000002</v>
      </c>
      <c r="G60" s="168">
        <f t="shared" ref="G60" si="37">SUM(G57:G59)</f>
        <v>153.80000000000001</v>
      </c>
      <c r="H60" s="169">
        <f t="shared" ref="H60" si="38">SUM(H57:H59)</f>
        <v>190.56</v>
      </c>
    </row>
  </sheetData>
  <mergeCells count="9">
    <mergeCell ref="B46:H46"/>
    <mergeCell ref="B51:H51"/>
    <mergeCell ref="B56:H56"/>
    <mergeCell ref="A28:C28"/>
    <mergeCell ref="A1:F1"/>
    <mergeCell ref="A19:D19"/>
    <mergeCell ref="B30:H30"/>
    <mergeCell ref="B35:H35"/>
    <mergeCell ref="B40:H40"/>
  </mergeCells>
  <pageMargins left="0.7" right="0.7"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52682-B6FC-5D41-8ADB-8A3782DD9F3F}">
  <dimension ref="A1:K21"/>
  <sheetViews>
    <sheetView workbookViewId="0">
      <selection activeCell="N21" sqref="N21"/>
    </sheetView>
  </sheetViews>
  <sheetFormatPr baseColWidth="10" defaultRowHeight="15" x14ac:dyDescent="0.2"/>
  <cols>
    <col min="1" max="1" width="10" bestFit="1" customWidth="1"/>
    <col min="2" max="5" width="8.6640625" bestFit="1" customWidth="1"/>
    <col min="6" max="6" width="11.1640625" bestFit="1" customWidth="1"/>
    <col min="7" max="8" width="8.6640625" bestFit="1" customWidth="1"/>
    <col min="9" max="9" width="7.33203125" bestFit="1" customWidth="1"/>
    <col min="10" max="10" width="8.6640625" bestFit="1" customWidth="1"/>
    <col min="11" max="11" width="12.1640625" bestFit="1" customWidth="1"/>
    <col min="12" max="12" width="11.1640625" bestFit="1" customWidth="1"/>
  </cols>
  <sheetData>
    <row r="1" spans="1:11" x14ac:dyDescent="0.2">
      <c r="A1" s="390" t="s">
        <v>30</v>
      </c>
      <c r="B1" s="390"/>
      <c r="C1" s="390"/>
      <c r="D1" s="390"/>
      <c r="E1" s="390"/>
    </row>
    <row r="2" spans="1:11" x14ac:dyDescent="0.2">
      <c r="A2" s="46"/>
      <c r="B2" s="46"/>
      <c r="C2" s="46"/>
      <c r="D2" s="46"/>
      <c r="E2" s="46"/>
    </row>
    <row r="3" spans="1:11" ht="16" thickBot="1" x14ac:dyDescent="0.25">
      <c r="A3" s="384" t="s">
        <v>14</v>
      </c>
      <c r="B3" s="384"/>
      <c r="C3" s="384"/>
      <c r="D3" s="384"/>
      <c r="E3" s="384"/>
      <c r="F3" s="384"/>
      <c r="G3" s="1"/>
      <c r="H3" s="2"/>
    </row>
    <row r="4" spans="1:11" ht="33" thickBot="1" x14ac:dyDescent="0.25">
      <c r="A4" s="107" t="s">
        <v>0</v>
      </c>
      <c r="B4" s="210" t="s">
        <v>1</v>
      </c>
      <c r="C4" s="101" t="s">
        <v>2</v>
      </c>
      <c r="D4" s="101" t="s">
        <v>3</v>
      </c>
      <c r="E4" s="101" t="s">
        <v>4</v>
      </c>
      <c r="F4" s="101" t="s">
        <v>5</v>
      </c>
      <c r="G4" s="101" t="s">
        <v>6</v>
      </c>
      <c r="H4" s="217" t="s">
        <v>7</v>
      </c>
      <c r="I4" s="221" t="s">
        <v>32</v>
      </c>
      <c r="J4" s="225" t="s">
        <v>27</v>
      </c>
      <c r="K4" s="53" t="s">
        <v>29</v>
      </c>
    </row>
    <row r="5" spans="1:11" x14ac:dyDescent="0.2">
      <c r="A5" s="89" t="s">
        <v>8</v>
      </c>
      <c r="B5" s="201">
        <v>300</v>
      </c>
      <c r="C5" s="202"/>
      <c r="D5" s="202">
        <v>1150</v>
      </c>
      <c r="E5" s="202"/>
      <c r="F5" s="202"/>
      <c r="G5" s="202">
        <v>690</v>
      </c>
      <c r="H5" s="218"/>
      <c r="I5" s="222">
        <f>SUM(B5:H5)</f>
        <v>2140</v>
      </c>
      <c r="J5" s="226">
        <f>'Problem 1'!C12</f>
        <v>2200</v>
      </c>
      <c r="K5" s="197">
        <f t="shared" ref="K5:K10" si="0">SUMPRODUCT(B5:H5,B16:H16)</f>
        <v>284200.16400000005</v>
      </c>
    </row>
    <row r="6" spans="1:11" x14ac:dyDescent="0.2">
      <c r="A6" s="89" t="s">
        <v>9</v>
      </c>
      <c r="B6" s="54"/>
      <c r="C6" s="50">
        <v>260</v>
      </c>
      <c r="D6" s="50"/>
      <c r="E6" s="50"/>
      <c r="F6" s="50"/>
      <c r="G6" s="50"/>
      <c r="H6" s="219"/>
      <c r="I6" s="222">
        <f t="shared" ref="I6:I10" si="1">SUM(B6:H6)</f>
        <v>260</v>
      </c>
      <c r="J6" s="226">
        <f>'Problem 1'!C13</f>
        <v>370</v>
      </c>
      <c r="K6" s="197">
        <f t="shared" si="0"/>
        <v>25311</v>
      </c>
    </row>
    <row r="7" spans="1:11" x14ac:dyDescent="0.2">
      <c r="A7" s="89" t="s">
        <v>10</v>
      </c>
      <c r="B7" s="54"/>
      <c r="C7" s="50"/>
      <c r="D7" s="50">
        <v>450</v>
      </c>
      <c r="E7" s="50"/>
      <c r="F7" s="50"/>
      <c r="G7" s="50"/>
      <c r="H7" s="219"/>
      <c r="I7" s="222">
        <f t="shared" si="1"/>
        <v>450</v>
      </c>
      <c r="J7" s="226">
        <f>'Problem 1'!C14</f>
        <v>450</v>
      </c>
      <c r="K7" s="197">
        <f t="shared" si="0"/>
        <v>52353</v>
      </c>
    </row>
    <row r="8" spans="1:11" x14ac:dyDescent="0.2">
      <c r="A8" s="89" t="s">
        <v>11</v>
      </c>
      <c r="B8" s="54"/>
      <c r="C8" s="50"/>
      <c r="D8" s="50"/>
      <c r="E8" s="50">
        <v>2000</v>
      </c>
      <c r="F8" s="50">
        <v>790</v>
      </c>
      <c r="G8" s="50"/>
      <c r="H8" s="219">
        <v>1000</v>
      </c>
      <c r="I8" s="222">
        <f t="shared" si="1"/>
        <v>3790</v>
      </c>
      <c r="J8" s="226">
        <f>'Problem 1'!C15</f>
        <v>4700</v>
      </c>
      <c r="K8" s="197">
        <f t="shared" si="0"/>
        <v>334259.92050000001</v>
      </c>
    </row>
    <row r="9" spans="1:11" x14ac:dyDescent="0.2">
      <c r="A9" s="89" t="s">
        <v>12</v>
      </c>
      <c r="B9" s="54"/>
      <c r="C9" s="50"/>
      <c r="D9" s="50"/>
      <c r="E9" s="50"/>
      <c r="F9" s="50">
        <v>1850</v>
      </c>
      <c r="G9" s="50"/>
      <c r="H9" s="219"/>
      <c r="I9" s="222">
        <f t="shared" si="1"/>
        <v>1850</v>
      </c>
      <c r="J9" s="226">
        <f>'Problem 1'!C16</f>
        <v>1850</v>
      </c>
      <c r="K9" s="197">
        <f t="shared" si="0"/>
        <v>190420.5</v>
      </c>
    </row>
    <row r="10" spans="1:11" ht="16" thickBot="1" x14ac:dyDescent="0.25">
      <c r="A10" s="90" t="s">
        <v>13</v>
      </c>
      <c r="B10" s="83"/>
      <c r="C10" s="84"/>
      <c r="D10" s="84"/>
      <c r="E10" s="84"/>
      <c r="F10" s="84"/>
      <c r="G10" s="84">
        <v>500</v>
      </c>
      <c r="H10" s="220"/>
      <c r="I10" s="227">
        <f t="shared" si="1"/>
        <v>500</v>
      </c>
      <c r="J10" s="228">
        <f>'Problem 1'!C17</f>
        <v>500</v>
      </c>
      <c r="K10" s="198">
        <f t="shared" si="0"/>
        <v>76900</v>
      </c>
    </row>
    <row r="11" spans="1:11" ht="33" thickBot="1" x14ac:dyDescent="0.25">
      <c r="A11" s="206" t="s">
        <v>33</v>
      </c>
      <c r="B11" s="88">
        <f>SUM(B5:B10)</f>
        <v>300</v>
      </c>
      <c r="C11" s="88">
        <f t="shared" ref="C11:H11" si="2">SUM(C5:C10)</f>
        <v>260</v>
      </c>
      <c r="D11" s="88">
        <f t="shared" si="2"/>
        <v>1600</v>
      </c>
      <c r="E11" s="88">
        <f t="shared" si="2"/>
        <v>2000</v>
      </c>
      <c r="F11" s="88">
        <f t="shared" si="2"/>
        <v>2640</v>
      </c>
      <c r="G11" s="88">
        <f t="shared" si="2"/>
        <v>1190</v>
      </c>
      <c r="H11" s="88">
        <f t="shared" si="2"/>
        <v>1000</v>
      </c>
      <c r="I11" s="223"/>
      <c r="J11" s="82"/>
      <c r="K11" s="197"/>
    </row>
    <row r="12" spans="1:11" ht="16" thickBot="1" x14ac:dyDescent="0.25">
      <c r="A12" s="90" t="s">
        <v>28</v>
      </c>
      <c r="B12" s="199">
        <f>SUM(B5:B10)</f>
        <v>300</v>
      </c>
      <c r="C12" s="199">
        <f t="shared" ref="C12:H12" si="3">SUM(C5:C10)</f>
        <v>260</v>
      </c>
      <c r="D12" s="199">
        <f t="shared" si="3"/>
        <v>1600</v>
      </c>
      <c r="E12" s="199">
        <f t="shared" si="3"/>
        <v>2000</v>
      </c>
      <c r="F12" s="199">
        <f t="shared" si="3"/>
        <v>2640</v>
      </c>
      <c r="G12" s="199">
        <f t="shared" si="3"/>
        <v>1190</v>
      </c>
      <c r="H12" s="199">
        <f t="shared" si="3"/>
        <v>1000</v>
      </c>
      <c r="I12" s="224"/>
      <c r="J12" s="44" t="s">
        <v>29</v>
      </c>
      <c r="K12" s="45">
        <f>SUM(K5:K10)</f>
        <v>963444.58450000011</v>
      </c>
    </row>
    <row r="13" spans="1:11" ht="16" thickBot="1" x14ac:dyDescent="0.25">
      <c r="A13" s="1"/>
    </row>
    <row r="14" spans="1:11" ht="16" customHeight="1" thickBot="1" x14ac:dyDescent="0.25">
      <c r="A14" s="386" t="s">
        <v>38</v>
      </c>
      <c r="B14" s="386"/>
      <c r="C14" s="386"/>
      <c r="D14" s="386"/>
      <c r="I14" s="391" t="s">
        <v>39</v>
      </c>
      <c r="J14" s="392"/>
      <c r="K14" s="393"/>
    </row>
    <row r="15" spans="1:11" ht="17" thickBot="1" x14ac:dyDescent="0.25">
      <c r="A15" s="230" t="s">
        <v>0</v>
      </c>
      <c r="B15" s="97" t="s">
        <v>1</v>
      </c>
      <c r="C15" s="97" t="s">
        <v>2</v>
      </c>
      <c r="D15" s="97" t="s">
        <v>3</v>
      </c>
      <c r="E15" s="97" t="s">
        <v>4</v>
      </c>
      <c r="F15" s="97" t="s">
        <v>5</v>
      </c>
      <c r="G15" s="97" t="s">
        <v>6</v>
      </c>
      <c r="H15" s="95" t="s">
        <v>7</v>
      </c>
      <c r="I15" s="394"/>
      <c r="J15" s="395"/>
      <c r="K15" s="396"/>
    </row>
    <row r="16" spans="1:11" ht="16" thickBot="1" x14ac:dyDescent="0.25">
      <c r="A16" s="71" t="s">
        <v>8</v>
      </c>
      <c r="B16" s="229">
        <f>'Problem 1'!B34</f>
        <v>95.01</v>
      </c>
      <c r="C16" s="229">
        <f>'Problem 1'!C34</f>
        <v>106.41000000000001</v>
      </c>
      <c r="D16" s="229">
        <f>'Problem 1'!D34</f>
        <v>153.01500000000001</v>
      </c>
      <c r="E16" s="229">
        <f>'Problem 1'!E34</f>
        <v>117.17595</v>
      </c>
      <c r="F16" s="229">
        <f>'Problem 1'!F34</f>
        <v>109.73055000000001</v>
      </c>
      <c r="G16" s="229">
        <f>'Problem 1'!G34</f>
        <v>115.5506</v>
      </c>
      <c r="H16" s="229">
        <f>'Problem 1'!H34</f>
        <v>130.81200000000001</v>
      </c>
    </row>
    <row r="17" spans="1:8" ht="16" thickBot="1" x14ac:dyDescent="0.25">
      <c r="A17" s="72" t="s">
        <v>9</v>
      </c>
      <c r="B17" s="73">
        <f>'Problem 1'!B39</f>
        <v>108.35</v>
      </c>
      <c r="C17" s="73">
        <f>'Problem 1'!C39</f>
        <v>97.35</v>
      </c>
      <c r="D17" s="73">
        <f>'Problem 1'!D39</f>
        <v>159.52499999999998</v>
      </c>
      <c r="E17" s="73">
        <f>'Problem 1'!E39</f>
        <v>119.19074999999999</v>
      </c>
      <c r="F17" s="73">
        <f>'Problem 1'!F39</f>
        <v>109.03425</v>
      </c>
      <c r="G17" s="73">
        <f>'Problem 1'!G39</f>
        <v>116.97099999999999</v>
      </c>
      <c r="H17" s="73">
        <f>'Problem 1'!H39</f>
        <v>131.22</v>
      </c>
    </row>
    <row r="18" spans="1:8" ht="16" thickBot="1" x14ac:dyDescent="0.25">
      <c r="A18" s="74" t="s">
        <v>10</v>
      </c>
      <c r="B18" s="75">
        <f>'Problem 1'!B44</f>
        <v>123.34</v>
      </c>
      <c r="C18" s="75">
        <f>'Problem 1'!C44</f>
        <v>126.34</v>
      </c>
      <c r="D18" s="75">
        <f>'Problem 1'!D44</f>
        <v>116.34</v>
      </c>
      <c r="E18" s="75">
        <f>'Problem 1'!E44</f>
        <v>141.62729999999999</v>
      </c>
      <c r="F18" s="75">
        <f>'Problem 1'!F44</f>
        <v>133.7107</v>
      </c>
      <c r="G18" s="75">
        <f>'Problem 1'!G44</f>
        <v>138.47840000000002</v>
      </c>
      <c r="H18" s="75">
        <f>'Problem 1'!H44</f>
        <v>157.00800000000001</v>
      </c>
    </row>
    <row r="19" spans="1:8" ht="16" thickBot="1" x14ac:dyDescent="0.25">
      <c r="A19" s="76" t="s">
        <v>11</v>
      </c>
      <c r="B19" s="77">
        <f>'Problem 1'!B50</f>
        <v>86.69</v>
      </c>
      <c r="C19" s="77">
        <f>'Problem 1'!C50</f>
        <v>88.19</v>
      </c>
      <c r="D19" s="77">
        <f>'Problem 1'!D50</f>
        <v>133.785</v>
      </c>
      <c r="E19" s="77">
        <f>'Problem 1'!E50</f>
        <v>76.69</v>
      </c>
      <c r="F19" s="77">
        <f>'Problem 1'!F50</f>
        <v>92.723950000000002</v>
      </c>
      <c r="G19" s="77">
        <f>'Problem 1'!G50</f>
        <v>95.389399999999995</v>
      </c>
      <c r="H19" s="77">
        <f>'Problem 1'!H50</f>
        <v>107.628</v>
      </c>
    </row>
    <row r="20" spans="1:8" ht="16" thickBot="1" x14ac:dyDescent="0.25">
      <c r="A20" s="78" t="s">
        <v>12</v>
      </c>
      <c r="B20" s="79">
        <f>'Problem 1'!B55</f>
        <v>112.93</v>
      </c>
      <c r="C20" s="79">
        <f>'Problem 1'!C55</f>
        <v>108.93</v>
      </c>
      <c r="D20" s="79">
        <f>'Problem 1'!D55</f>
        <v>170.89500000000001</v>
      </c>
      <c r="E20" s="79">
        <f>'Problem 1'!E55</f>
        <v>123.65835000000001</v>
      </c>
      <c r="F20" s="79">
        <f>'Problem 1'!F55</f>
        <v>102.93</v>
      </c>
      <c r="G20" s="79">
        <f>'Problem 1'!G55</f>
        <v>122.3558</v>
      </c>
      <c r="H20" s="79">
        <f>'Problem 1'!H55</f>
        <v>139.71600000000001</v>
      </c>
    </row>
    <row r="21" spans="1:8" ht="16" thickBot="1" x14ac:dyDescent="0.25">
      <c r="A21" s="80" t="s">
        <v>13</v>
      </c>
      <c r="B21" s="81">
        <f>'Problem 1'!B60</f>
        <v>167.8</v>
      </c>
      <c r="C21" s="81">
        <f>'Problem 1'!C60</f>
        <v>166.8</v>
      </c>
      <c r="D21" s="81">
        <f>'Problem 1'!D60</f>
        <v>249.45000000000002</v>
      </c>
      <c r="E21" s="81">
        <f>'Problem 1'!E60</f>
        <v>183.96</v>
      </c>
      <c r="F21" s="81">
        <f>'Problem 1'!F60</f>
        <v>181.24900000000002</v>
      </c>
      <c r="G21" s="81">
        <f>'Problem 1'!G60</f>
        <v>153.80000000000001</v>
      </c>
      <c r="H21" s="81">
        <f>'Problem 1'!H60</f>
        <v>190.56</v>
      </c>
    </row>
  </sheetData>
  <mergeCells count="4">
    <mergeCell ref="A3:F3"/>
    <mergeCell ref="A14:D14"/>
    <mergeCell ref="A1:E1"/>
    <mergeCell ref="I14:K15"/>
  </mergeCells>
  <pageMargins left="0.7" right="0.7" top="0.75" bottom="0.75" header="0.3" footer="0.3"/>
  <pageSetup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D5B95-BE00-F14B-ACB8-C60904B0D4DF}">
  <dimension ref="A1:L27"/>
  <sheetViews>
    <sheetView topLeftCell="A4" workbookViewId="0">
      <selection activeCell="A22" sqref="A22:L27"/>
    </sheetView>
  </sheetViews>
  <sheetFormatPr baseColWidth="10" defaultRowHeight="15" x14ac:dyDescent="0.2"/>
  <cols>
    <col min="1" max="1" width="10" bestFit="1" customWidth="1"/>
    <col min="2" max="5" width="8.6640625" bestFit="1" customWidth="1"/>
    <col min="6" max="6" width="11.1640625" bestFit="1" customWidth="1"/>
    <col min="7" max="8" width="8.6640625" bestFit="1" customWidth="1"/>
    <col min="9" max="9" width="10" bestFit="1" customWidth="1"/>
    <col min="10" max="10" width="8.6640625" bestFit="1" customWidth="1"/>
    <col min="11" max="11" width="12.1640625" bestFit="1" customWidth="1"/>
    <col min="12" max="12" width="11.1640625" bestFit="1" customWidth="1"/>
  </cols>
  <sheetData>
    <row r="1" spans="1:11" x14ac:dyDescent="0.2">
      <c r="A1" s="390" t="s">
        <v>47</v>
      </c>
      <c r="B1" s="390"/>
      <c r="C1" s="390"/>
      <c r="D1" s="390"/>
      <c r="E1" s="390"/>
      <c r="F1" s="390"/>
    </row>
    <row r="2" spans="1:11" ht="16" thickBot="1" x14ac:dyDescent="0.25">
      <c r="A2" s="384" t="s">
        <v>14</v>
      </c>
      <c r="B2" s="384"/>
      <c r="C2" s="384"/>
      <c r="D2" s="384"/>
      <c r="E2" s="384"/>
      <c r="F2" s="384"/>
      <c r="G2" s="1"/>
      <c r="H2" s="2"/>
    </row>
    <row r="3" spans="1:11" ht="33" thickBot="1" x14ac:dyDescent="0.25">
      <c r="A3" s="230" t="s">
        <v>0</v>
      </c>
      <c r="B3" s="97" t="s">
        <v>1</v>
      </c>
      <c r="C3" s="97" t="s">
        <v>2</v>
      </c>
      <c r="D3" s="97" t="s">
        <v>3</v>
      </c>
      <c r="E3" s="97" t="s">
        <v>4</v>
      </c>
      <c r="F3" s="97" t="s">
        <v>5</v>
      </c>
      <c r="G3" s="97" t="s">
        <v>6</v>
      </c>
      <c r="H3" s="94" t="s">
        <v>7</v>
      </c>
      <c r="I3" s="275" t="s">
        <v>32</v>
      </c>
      <c r="J3" s="52" t="s">
        <v>27</v>
      </c>
      <c r="K3" s="52" t="s">
        <v>29</v>
      </c>
    </row>
    <row r="4" spans="1:11" x14ac:dyDescent="0.2">
      <c r="A4" s="89" t="s">
        <v>8</v>
      </c>
      <c r="B4" s="204">
        <v>300</v>
      </c>
      <c r="C4" s="202">
        <v>0</v>
      </c>
      <c r="D4" s="202">
        <v>890</v>
      </c>
      <c r="E4" s="202">
        <v>0</v>
      </c>
      <c r="F4" s="202">
        <v>680</v>
      </c>
      <c r="G4" s="202">
        <v>0</v>
      </c>
      <c r="H4" s="218">
        <v>0</v>
      </c>
      <c r="I4" s="222">
        <f>SUM(B4:H4)</f>
        <v>1870</v>
      </c>
      <c r="J4" s="226">
        <f>I15</f>
        <v>2200</v>
      </c>
      <c r="K4" s="197">
        <f t="shared" ref="K4:K9" si="0">SUMPRODUCT(B4:H4,B15:H15)</f>
        <v>239303.12400000001</v>
      </c>
    </row>
    <row r="5" spans="1:11" x14ac:dyDescent="0.2">
      <c r="A5" s="89" t="s">
        <v>9</v>
      </c>
      <c r="B5" s="205">
        <v>0</v>
      </c>
      <c r="C5" s="50">
        <v>260</v>
      </c>
      <c r="D5" s="50">
        <v>0</v>
      </c>
      <c r="E5" s="50">
        <v>0</v>
      </c>
      <c r="F5" s="50">
        <v>110</v>
      </c>
      <c r="G5" s="50">
        <v>0</v>
      </c>
      <c r="H5" s="219">
        <v>0</v>
      </c>
      <c r="I5" s="222">
        <f t="shared" ref="I5:I9" si="1">SUM(B5:H5)</f>
        <v>370</v>
      </c>
      <c r="J5" s="226">
        <f t="shared" ref="J5:J9" si="2">I16</f>
        <v>370</v>
      </c>
      <c r="K5" s="197">
        <f t="shared" si="0"/>
        <v>37304.767500000002</v>
      </c>
    </row>
    <row r="6" spans="1:11" x14ac:dyDescent="0.2">
      <c r="A6" s="89" t="s">
        <v>10</v>
      </c>
      <c r="B6" s="205">
        <v>0</v>
      </c>
      <c r="C6" s="50">
        <v>0</v>
      </c>
      <c r="D6" s="50">
        <v>200</v>
      </c>
      <c r="E6" s="50">
        <v>0</v>
      </c>
      <c r="F6" s="50">
        <v>0</v>
      </c>
      <c r="G6" s="50">
        <v>0</v>
      </c>
      <c r="H6" s="219">
        <v>0</v>
      </c>
      <c r="I6" s="222">
        <f t="shared" si="1"/>
        <v>200</v>
      </c>
      <c r="J6" s="226">
        <f t="shared" si="2"/>
        <v>450</v>
      </c>
      <c r="K6" s="197">
        <f t="shared" si="0"/>
        <v>23268</v>
      </c>
    </row>
    <row r="7" spans="1:11" x14ac:dyDescent="0.2">
      <c r="A7" s="89" t="s">
        <v>11</v>
      </c>
      <c r="B7" s="205">
        <v>0</v>
      </c>
      <c r="C7" s="50">
        <v>0</v>
      </c>
      <c r="D7" s="50">
        <v>510</v>
      </c>
      <c r="E7" s="50">
        <v>2000</v>
      </c>
      <c r="F7" s="50">
        <v>0</v>
      </c>
      <c r="G7" s="50">
        <v>1190</v>
      </c>
      <c r="H7" s="219">
        <v>1000</v>
      </c>
      <c r="I7" s="222">
        <f t="shared" si="1"/>
        <v>4700</v>
      </c>
      <c r="J7" s="226">
        <f t="shared" si="2"/>
        <v>4700</v>
      </c>
      <c r="K7" s="197">
        <f t="shared" si="0"/>
        <v>442751.73599999998</v>
      </c>
    </row>
    <row r="8" spans="1:11" x14ac:dyDescent="0.2">
      <c r="A8" s="89" t="s">
        <v>12</v>
      </c>
      <c r="B8" s="205">
        <v>0</v>
      </c>
      <c r="C8" s="50">
        <v>0</v>
      </c>
      <c r="D8" s="50">
        <v>0</v>
      </c>
      <c r="E8" s="50">
        <v>0</v>
      </c>
      <c r="F8" s="50">
        <v>1850</v>
      </c>
      <c r="G8" s="50">
        <v>0</v>
      </c>
      <c r="H8" s="219">
        <v>0</v>
      </c>
      <c r="I8" s="222">
        <f t="shared" si="1"/>
        <v>1850</v>
      </c>
      <c r="J8" s="226">
        <f t="shared" si="2"/>
        <v>1850</v>
      </c>
      <c r="K8" s="197">
        <f t="shared" si="0"/>
        <v>190420.5</v>
      </c>
    </row>
    <row r="9" spans="1:11" ht="16" thickBot="1" x14ac:dyDescent="0.25">
      <c r="A9" s="268" t="s">
        <v>13</v>
      </c>
      <c r="B9" s="267">
        <v>0</v>
      </c>
      <c r="C9" s="57">
        <v>0</v>
      </c>
      <c r="D9" s="57">
        <v>0</v>
      </c>
      <c r="E9" s="57">
        <v>0</v>
      </c>
      <c r="F9" s="57">
        <v>0</v>
      </c>
      <c r="G9" s="57">
        <v>0</v>
      </c>
      <c r="H9" s="274">
        <v>0</v>
      </c>
      <c r="I9" s="276">
        <f t="shared" si="1"/>
        <v>0</v>
      </c>
      <c r="J9" s="277">
        <f t="shared" si="2"/>
        <v>500</v>
      </c>
      <c r="K9" s="264">
        <f t="shared" si="0"/>
        <v>0</v>
      </c>
    </row>
    <row r="10" spans="1:11" s="47" customFormat="1" ht="33" thickBot="1" x14ac:dyDescent="0.25">
      <c r="A10" s="206" t="s">
        <v>33</v>
      </c>
      <c r="B10" s="269">
        <f>SUM(B4:B9)</f>
        <v>300</v>
      </c>
      <c r="C10" s="270">
        <f t="shared" ref="C10:H10" si="3">SUM(C4:C9)</f>
        <v>260</v>
      </c>
      <c r="D10" s="270">
        <f t="shared" si="3"/>
        <v>1600</v>
      </c>
      <c r="E10" s="270">
        <f t="shared" si="3"/>
        <v>2000</v>
      </c>
      <c r="F10" s="270">
        <f t="shared" si="3"/>
        <v>2640</v>
      </c>
      <c r="G10" s="270">
        <f t="shared" si="3"/>
        <v>1190</v>
      </c>
      <c r="H10" s="271">
        <f t="shared" si="3"/>
        <v>1000</v>
      </c>
      <c r="I10" s="265"/>
      <c r="J10" s="82"/>
      <c r="K10" s="266"/>
    </row>
    <row r="11" spans="1:11" ht="16" thickBot="1" x14ac:dyDescent="0.25">
      <c r="A11" s="90" t="s">
        <v>28</v>
      </c>
      <c r="B11" s="272">
        <f>B21</f>
        <v>300</v>
      </c>
      <c r="C11" s="199">
        <f t="shared" ref="C11:H11" si="4">C21</f>
        <v>260</v>
      </c>
      <c r="D11" s="199">
        <f t="shared" si="4"/>
        <v>1600</v>
      </c>
      <c r="E11" s="199">
        <f t="shared" si="4"/>
        <v>2000</v>
      </c>
      <c r="F11" s="199">
        <f t="shared" si="4"/>
        <v>2640</v>
      </c>
      <c r="G11" s="199">
        <f t="shared" si="4"/>
        <v>1190</v>
      </c>
      <c r="H11" s="273">
        <f t="shared" si="4"/>
        <v>1000</v>
      </c>
      <c r="I11" s="200"/>
      <c r="J11" s="44" t="s">
        <v>29</v>
      </c>
      <c r="K11" s="45">
        <f>SUM(K4:K9)</f>
        <v>933048.12749999994</v>
      </c>
    </row>
    <row r="12" spans="1:11" ht="15" customHeight="1" x14ac:dyDescent="0.2">
      <c r="A12" s="1"/>
      <c r="J12" s="65"/>
      <c r="K12" s="65"/>
    </row>
    <row r="13" spans="1:11" ht="16" thickBot="1" x14ac:dyDescent="0.25">
      <c r="A13" s="400" t="s">
        <v>41</v>
      </c>
      <c r="B13" s="400"/>
      <c r="C13" s="400"/>
      <c r="D13" s="400"/>
      <c r="E13" s="400"/>
      <c r="J13" s="66"/>
      <c r="K13" s="66"/>
    </row>
    <row r="14" spans="1:11" ht="49" thickBot="1" x14ac:dyDescent="0.25">
      <c r="A14" s="244" t="s">
        <v>0</v>
      </c>
      <c r="B14" s="243" t="s">
        <v>1</v>
      </c>
      <c r="C14" s="232" t="s">
        <v>2</v>
      </c>
      <c r="D14" s="232" t="s">
        <v>3</v>
      </c>
      <c r="E14" s="232" t="s">
        <v>4</v>
      </c>
      <c r="F14" s="232" t="s">
        <v>5</v>
      </c>
      <c r="G14" s="232" t="s">
        <v>6</v>
      </c>
      <c r="H14" s="251" t="s">
        <v>7</v>
      </c>
      <c r="I14" s="258" t="s">
        <v>34</v>
      </c>
      <c r="J14" s="66"/>
      <c r="K14" s="66"/>
    </row>
    <row r="15" spans="1:11" x14ac:dyDescent="0.2">
      <c r="A15" s="245" t="str">
        <f t="shared" ref="A15:A20" si="5">A4</f>
        <v>Mexico City</v>
      </c>
      <c r="B15" s="233">
        <f>'Problem 1'!B34</f>
        <v>95.01</v>
      </c>
      <c r="C15" s="234">
        <f>'Problem 1'!C34</f>
        <v>106.41000000000001</v>
      </c>
      <c r="D15" s="234">
        <f>'Problem 1'!D34</f>
        <v>153.01500000000001</v>
      </c>
      <c r="E15" s="234">
        <f>'Problem 1'!E34</f>
        <v>117.17595</v>
      </c>
      <c r="F15" s="234">
        <f>'Problem 1'!F34</f>
        <v>109.73055000000001</v>
      </c>
      <c r="G15" s="234">
        <f>'Problem 1'!G34</f>
        <v>115.5506</v>
      </c>
      <c r="H15" s="252">
        <f>'Problem 1'!H34</f>
        <v>130.81200000000001</v>
      </c>
      <c r="I15" s="259">
        <f>'Problem 1'!C12</f>
        <v>2200</v>
      </c>
      <c r="J15" s="66"/>
      <c r="K15" s="66"/>
    </row>
    <row r="16" spans="1:11" x14ac:dyDescent="0.2">
      <c r="A16" s="246" t="str">
        <f t="shared" si="5"/>
        <v>Windsor</v>
      </c>
      <c r="B16" s="235">
        <f>'Problem 1'!B39</f>
        <v>108.35</v>
      </c>
      <c r="C16" s="26">
        <f>'Problem 1'!C39</f>
        <v>97.35</v>
      </c>
      <c r="D16" s="26">
        <f>'Problem 1'!D39</f>
        <v>159.52499999999998</v>
      </c>
      <c r="E16" s="26">
        <f>'Problem 1'!E39</f>
        <v>119.19074999999999</v>
      </c>
      <c r="F16" s="26">
        <f>'Problem 1'!F39</f>
        <v>109.03425</v>
      </c>
      <c r="G16" s="26">
        <f>'Problem 1'!G39</f>
        <v>116.97099999999999</v>
      </c>
      <c r="H16" s="253">
        <f>'Problem 1'!H39</f>
        <v>131.22</v>
      </c>
      <c r="I16" s="259">
        <f>'Problem 1'!C13</f>
        <v>370</v>
      </c>
      <c r="J16" s="66"/>
      <c r="K16" s="66"/>
    </row>
    <row r="17" spans="1:12" x14ac:dyDescent="0.2">
      <c r="A17" s="247" t="str">
        <f t="shared" si="5"/>
        <v>Caracas</v>
      </c>
      <c r="B17" s="236">
        <f>'Problem 1'!B44</f>
        <v>123.34</v>
      </c>
      <c r="C17" s="25">
        <f>'Problem 1'!C44</f>
        <v>126.34</v>
      </c>
      <c r="D17" s="25">
        <f>'Problem 1'!D44</f>
        <v>116.34</v>
      </c>
      <c r="E17" s="25">
        <f>'Problem 1'!E44</f>
        <v>141.62729999999999</v>
      </c>
      <c r="F17" s="25">
        <f>'Problem 1'!F44</f>
        <v>133.7107</v>
      </c>
      <c r="G17" s="25">
        <f>'Problem 1'!G44</f>
        <v>138.47840000000002</v>
      </c>
      <c r="H17" s="254">
        <f>'Problem 1'!H44</f>
        <v>157.00800000000001</v>
      </c>
      <c r="I17" s="259">
        <f>'Problem 1'!C14</f>
        <v>450</v>
      </c>
      <c r="J17" s="66"/>
      <c r="K17" s="66"/>
    </row>
    <row r="18" spans="1:12" x14ac:dyDescent="0.2">
      <c r="A18" s="248" t="str">
        <f t="shared" si="5"/>
        <v>Frankfurt</v>
      </c>
      <c r="B18" s="238">
        <f>'Problem 1'!B50</f>
        <v>86.69</v>
      </c>
      <c r="C18" s="27">
        <f>'Problem 1'!C50</f>
        <v>88.19</v>
      </c>
      <c r="D18" s="27">
        <f>'Problem 1'!D50</f>
        <v>133.785</v>
      </c>
      <c r="E18" s="27">
        <f>'Problem 1'!E50</f>
        <v>76.69</v>
      </c>
      <c r="F18" s="27">
        <f>'Problem 1'!F50</f>
        <v>92.723950000000002</v>
      </c>
      <c r="G18" s="27">
        <f>'Problem 1'!G50</f>
        <v>95.389399999999995</v>
      </c>
      <c r="H18" s="255">
        <f>'Problem 1'!H50</f>
        <v>107.628</v>
      </c>
      <c r="I18" s="259">
        <f>'Problem 1'!C15</f>
        <v>4700</v>
      </c>
      <c r="J18" s="66"/>
      <c r="K18" s="66"/>
    </row>
    <row r="19" spans="1:12" x14ac:dyDescent="0.2">
      <c r="A19" s="249" t="str">
        <f t="shared" si="5"/>
        <v>Gary</v>
      </c>
      <c r="B19" s="240">
        <f>'Problem 1'!B55</f>
        <v>112.93</v>
      </c>
      <c r="C19" s="28">
        <f>'Problem 1'!C55</f>
        <v>108.93</v>
      </c>
      <c r="D19" s="28">
        <f>'Problem 1'!D55</f>
        <v>170.89500000000001</v>
      </c>
      <c r="E19" s="28">
        <f>'Problem 1'!E55</f>
        <v>123.65835000000001</v>
      </c>
      <c r="F19" s="28">
        <f>'Problem 1'!F55</f>
        <v>102.93</v>
      </c>
      <c r="G19" s="28">
        <f>'Problem 1'!G55</f>
        <v>122.3558</v>
      </c>
      <c r="H19" s="256">
        <f>'Problem 1'!H55</f>
        <v>139.71600000000001</v>
      </c>
      <c r="I19" s="259">
        <f>'Problem 1'!C16</f>
        <v>1850</v>
      </c>
      <c r="J19" s="66"/>
      <c r="K19" s="66"/>
    </row>
    <row r="20" spans="1:12" ht="16" thickBot="1" x14ac:dyDescent="0.25">
      <c r="A20" s="250" t="str">
        <f t="shared" si="5"/>
        <v>Osaka</v>
      </c>
      <c r="B20" s="242">
        <f>'Problem 1'!B60</f>
        <v>167.8</v>
      </c>
      <c r="C20" s="231">
        <f>'Problem 1'!C60</f>
        <v>166.8</v>
      </c>
      <c r="D20" s="231">
        <f>'Problem 1'!D60</f>
        <v>249.45000000000002</v>
      </c>
      <c r="E20" s="231">
        <f>'Problem 1'!E60</f>
        <v>183.96</v>
      </c>
      <c r="F20" s="231">
        <f>'Problem 1'!F60</f>
        <v>181.24900000000002</v>
      </c>
      <c r="G20" s="231">
        <f>'Problem 1'!G60</f>
        <v>153.80000000000001</v>
      </c>
      <c r="H20" s="257">
        <f>'Problem 1'!H60</f>
        <v>190.56</v>
      </c>
      <c r="I20" s="260">
        <f>'Problem 1'!C17</f>
        <v>500</v>
      </c>
      <c r="J20" s="66"/>
      <c r="K20" s="66"/>
    </row>
    <row r="21" spans="1:12" ht="33" thickBot="1" x14ac:dyDescent="0.25">
      <c r="A21" s="314" t="s">
        <v>35</v>
      </c>
      <c r="B21" s="315">
        <f>'Problem 1'!G12</f>
        <v>300</v>
      </c>
      <c r="C21" s="315">
        <f>'Problem 1'!G13</f>
        <v>260</v>
      </c>
      <c r="D21" s="315">
        <f>'Problem 1'!G14</f>
        <v>1600</v>
      </c>
      <c r="E21" s="315">
        <f>'Problem 1'!G15</f>
        <v>2000</v>
      </c>
      <c r="F21" s="315">
        <f>'Problem 1'!G16</f>
        <v>2640</v>
      </c>
      <c r="G21" s="315">
        <f>'Problem 1'!G17</f>
        <v>1190</v>
      </c>
      <c r="H21" s="316">
        <f>'Problem 1'!G18</f>
        <v>1000</v>
      </c>
      <c r="I21" s="317"/>
      <c r="J21" s="66"/>
      <c r="K21" s="66"/>
    </row>
    <row r="22" spans="1:12" ht="15" customHeight="1" x14ac:dyDescent="0.2">
      <c r="A22" s="391" t="s">
        <v>49</v>
      </c>
      <c r="B22" s="392"/>
      <c r="C22" s="392"/>
      <c r="D22" s="392"/>
      <c r="E22" s="392"/>
      <c r="F22" s="392"/>
      <c r="G22" s="392"/>
      <c r="H22" s="392"/>
      <c r="I22" s="392"/>
      <c r="J22" s="392"/>
      <c r="K22" s="392"/>
      <c r="L22" s="393"/>
    </row>
    <row r="23" spans="1:12" x14ac:dyDescent="0.2">
      <c r="A23" s="397"/>
      <c r="B23" s="398"/>
      <c r="C23" s="398"/>
      <c r="D23" s="398"/>
      <c r="E23" s="398"/>
      <c r="F23" s="398"/>
      <c r="G23" s="398"/>
      <c r="H23" s="398"/>
      <c r="I23" s="398"/>
      <c r="J23" s="398"/>
      <c r="K23" s="398"/>
      <c r="L23" s="399"/>
    </row>
    <row r="24" spans="1:12" x14ac:dyDescent="0.2">
      <c r="A24" s="397"/>
      <c r="B24" s="398"/>
      <c r="C24" s="398"/>
      <c r="D24" s="398"/>
      <c r="E24" s="398"/>
      <c r="F24" s="398"/>
      <c r="G24" s="398"/>
      <c r="H24" s="398"/>
      <c r="I24" s="398"/>
      <c r="J24" s="398"/>
      <c r="K24" s="398"/>
      <c r="L24" s="399"/>
    </row>
    <row r="25" spans="1:12" x14ac:dyDescent="0.2">
      <c r="A25" s="397"/>
      <c r="B25" s="398"/>
      <c r="C25" s="398"/>
      <c r="D25" s="398"/>
      <c r="E25" s="398"/>
      <c r="F25" s="398"/>
      <c r="G25" s="398"/>
      <c r="H25" s="398"/>
      <c r="I25" s="398"/>
      <c r="J25" s="398"/>
      <c r="K25" s="398"/>
      <c r="L25" s="399"/>
    </row>
    <row r="26" spans="1:12" x14ac:dyDescent="0.2">
      <c r="A26" s="397"/>
      <c r="B26" s="398"/>
      <c r="C26" s="398"/>
      <c r="D26" s="398"/>
      <c r="E26" s="398"/>
      <c r="F26" s="398"/>
      <c r="G26" s="398"/>
      <c r="H26" s="398"/>
      <c r="I26" s="398"/>
      <c r="J26" s="398"/>
      <c r="K26" s="398"/>
      <c r="L26" s="399"/>
    </row>
    <row r="27" spans="1:12" ht="16" thickBot="1" x14ac:dyDescent="0.25">
      <c r="A27" s="394"/>
      <c r="B27" s="395"/>
      <c r="C27" s="395"/>
      <c r="D27" s="395"/>
      <c r="E27" s="395"/>
      <c r="F27" s="395"/>
      <c r="G27" s="395"/>
      <c r="H27" s="395"/>
      <c r="I27" s="395"/>
      <c r="J27" s="395"/>
      <c r="K27" s="395"/>
      <c r="L27" s="396"/>
    </row>
  </sheetData>
  <mergeCells count="4">
    <mergeCell ref="A2:F2"/>
    <mergeCell ref="A22:L27"/>
    <mergeCell ref="A1:F1"/>
    <mergeCell ref="A13:E13"/>
  </mergeCells>
  <pageMargins left="0.7" right="0.7" top="0.75" bottom="0.75" header="0.3" footer="0.3"/>
  <pageSetup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14D49-C4BF-E545-8868-1CD88382E435}">
  <dimension ref="A1:H60"/>
  <sheetViews>
    <sheetView topLeftCell="A20" zoomScale="110" zoomScaleNormal="110" workbookViewId="0">
      <selection activeCell="B56" sqref="B56:H56"/>
    </sheetView>
  </sheetViews>
  <sheetFormatPr baseColWidth="10" defaultColWidth="8.83203125" defaultRowHeight="15" x14ac:dyDescent="0.2"/>
  <cols>
    <col min="1" max="1" width="15.5" customWidth="1"/>
    <col min="2" max="2" width="13.5" bestFit="1" customWidth="1"/>
    <col min="3" max="3" width="10.83203125" customWidth="1"/>
    <col min="4" max="4" width="12.1640625" bestFit="1" customWidth="1"/>
    <col min="5" max="6" width="11.1640625" bestFit="1" customWidth="1"/>
    <col min="7" max="7" width="9.33203125" customWidth="1"/>
  </cols>
  <sheetData>
    <row r="1" spans="1:8" ht="16" thickBot="1" x14ac:dyDescent="0.25">
      <c r="A1" s="384" t="s">
        <v>14</v>
      </c>
      <c r="B1" s="384"/>
      <c r="C1" s="384"/>
      <c r="D1" s="384"/>
      <c r="E1" s="384"/>
      <c r="F1" s="384"/>
      <c r="G1" s="1"/>
      <c r="H1" s="2"/>
    </row>
    <row r="2" spans="1:8" ht="17" thickBot="1" x14ac:dyDescent="0.25">
      <c r="A2" s="216" t="s">
        <v>0</v>
      </c>
      <c r="B2" s="106" t="s">
        <v>1</v>
      </c>
      <c r="C2" s="101" t="s">
        <v>2</v>
      </c>
      <c r="D2" s="101" t="s">
        <v>3</v>
      </c>
      <c r="E2" s="101" t="s">
        <v>4</v>
      </c>
      <c r="F2" s="101" t="s">
        <v>5</v>
      </c>
      <c r="G2" s="101" t="s">
        <v>6</v>
      </c>
      <c r="H2" s="102" t="s">
        <v>7</v>
      </c>
    </row>
    <row r="3" spans="1:8" x14ac:dyDescent="0.2">
      <c r="A3" s="105" t="s">
        <v>8</v>
      </c>
      <c r="B3" s="209">
        <v>300</v>
      </c>
      <c r="C3" s="108"/>
      <c r="D3" s="108">
        <v>1150</v>
      </c>
      <c r="E3" s="108"/>
      <c r="F3" s="108"/>
      <c r="G3" s="108">
        <v>690</v>
      </c>
      <c r="H3" s="109"/>
    </row>
    <row r="4" spans="1:8" x14ac:dyDescent="0.2">
      <c r="A4" s="89" t="s">
        <v>9</v>
      </c>
      <c r="B4" s="104"/>
      <c r="C4" s="98">
        <v>260</v>
      </c>
      <c r="D4" s="98"/>
      <c r="E4" s="98"/>
      <c r="F4" s="98"/>
      <c r="G4" s="98"/>
      <c r="H4" s="110"/>
    </row>
    <row r="5" spans="1:8" x14ac:dyDescent="0.2">
      <c r="A5" s="89" t="s">
        <v>10</v>
      </c>
      <c r="B5" s="104"/>
      <c r="C5" s="98"/>
      <c r="D5" s="98">
        <v>450</v>
      </c>
      <c r="E5" s="98"/>
      <c r="F5" s="98"/>
      <c r="G5" s="98"/>
      <c r="H5" s="110"/>
    </row>
    <row r="6" spans="1:8" x14ac:dyDescent="0.2">
      <c r="A6" s="89" t="s">
        <v>11</v>
      </c>
      <c r="B6" s="104"/>
      <c r="C6" s="98"/>
      <c r="D6" s="98"/>
      <c r="E6" s="98">
        <v>2000</v>
      </c>
      <c r="F6" s="98">
        <v>790</v>
      </c>
      <c r="G6" s="98"/>
      <c r="H6" s="110">
        <v>1000</v>
      </c>
    </row>
    <row r="7" spans="1:8" x14ac:dyDescent="0.2">
      <c r="A7" s="89" t="s">
        <v>12</v>
      </c>
      <c r="B7" s="104"/>
      <c r="C7" s="98"/>
      <c r="D7" s="98"/>
      <c r="E7" s="98"/>
      <c r="F7" s="98">
        <v>1850</v>
      </c>
      <c r="G7" s="98"/>
      <c r="H7" s="110"/>
    </row>
    <row r="8" spans="1:8" ht="16" thickBot="1" x14ac:dyDescent="0.25">
      <c r="A8" s="90" t="s">
        <v>13</v>
      </c>
      <c r="B8" s="208"/>
      <c r="C8" s="111"/>
      <c r="D8" s="111"/>
      <c r="E8" s="111"/>
      <c r="F8" s="111"/>
      <c r="G8" s="111">
        <v>500</v>
      </c>
      <c r="H8" s="112"/>
    </row>
    <row r="10" spans="1:8" ht="16" thickBot="1" x14ac:dyDescent="0.25">
      <c r="A10" s="6" t="s">
        <v>15</v>
      </c>
      <c r="B10" s="7"/>
      <c r="F10" s="7" t="s">
        <v>26</v>
      </c>
    </row>
    <row r="11" spans="1:8" ht="47" customHeight="1" thickBot="1" x14ac:dyDescent="0.25">
      <c r="A11" s="96" t="s">
        <v>16</v>
      </c>
      <c r="B11" s="96" t="s">
        <v>17</v>
      </c>
      <c r="C11" s="95" t="s">
        <v>18</v>
      </c>
      <c r="F11" s="91" t="s">
        <v>24</v>
      </c>
      <c r="G11" s="92" t="s">
        <v>25</v>
      </c>
      <c r="H11" s="93" t="s">
        <v>26</v>
      </c>
    </row>
    <row r="12" spans="1:8" x14ac:dyDescent="0.2">
      <c r="A12" s="89" t="s">
        <v>8</v>
      </c>
      <c r="B12" s="113">
        <v>95.01</v>
      </c>
      <c r="C12" s="4">
        <v>2200</v>
      </c>
      <c r="F12" s="89" t="s">
        <v>1</v>
      </c>
      <c r="G12" s="11">
        <v>300</v>
      </c>
      <c r="H12" s="12">
        <v>0</v>
      </c>
    </row>
    <row r="13" spans="1:8" x14ac:dyDescent="0.2">
      <c r="A13" s="89" t="s">
        <v>9</v>
      </c>
      <c r="B13" s="114">
        <v>97.35</v>
      </c>
      <c r="C13" s="5">
        <v>370</v>
      </c>
      <c r="F13" s="89" t="s">
        <v>2</v>
      </c>
      <c r="G13" s="13">
        <v>260</v>
      </c>
      <c r="H13" s="14">
        <v>0</v>
      </c>
    </row>
    <row r="14" spans="1:8" x14ac:dyDescent="0.2">
      <c r="A14" s="89" t="s">
        <v>10</v>
      </c>
      <c r="B14" s="114">
        <v>116.34</v>
      </c>
      <c r="C14" s="5">
        <v>450</v>
      </c>
      <c r="F14" s="89" t="s">
        <v>3</v>
      </c>
      <c r="G14" s="13">
        <v>1600</v>
      </c>
      <c r="H14" s="14">
        <v>0.5</v>
      </c>
    </row>
    <row r="15" spans="1:8" x14ac:dyDescent="0.2">
      <c r="A15" s="89" t="s">
        <v>11</v>
      </c>
      <c r="B15" s="114">
        <v>76.69</v>
      </c>
      <c r="C15" s="5">
        <v>4700</v>
      </c>
      <c r="F15" s="89" t="s">
        <v>4</v>
      </c>
      <c r="G15" s="13">
        <v>2000</v>
      </c>
      <c r="H15" s="14">
        <v>9.5000000000000001E-2</v>
      </c>
    </row>
    <row r="16" spans="1:8" x14ac:dyDescent="0.2">
      <c r="A16" s="89" t="s">
        <v>12</v>
      </c>
      <c r="B16" s="114">
        <v>102.93</v>
      </c>
      <c r="C16" s="5">
        <v>1850</v>
      </c>
      <c r="F16" s="89" t="s">
        <v>5</v>
      </c>
      <c r="G16" s="13">
        <v>2640</v>
      </c>
      <c r="H16" s="14">
        <v>0.15</v>
      </c>
    </row>
    <row r="17" spans="1:8" ht="16" thickBot="1" x14ac:dyDescent="0.25">
      <c r="A17" s="90" t="s">
        <v>13</v>
      </c>
      <c r="B17" s="115">
        <v>153.80000000000001</v>
      </c>
      <c r="C17" s="3">
        <v>500</v>
      </c>
      <c r="F17" s="89" t="s">
        <v>6</v>
      </c>
      <c r="G17" s="13">
        <v>1190</v>
      </c>
      <c r="H17" s="14">
        <v>0.06</v>
      </c>
    </row>
    <row r="18" spans="1:8" ht="16" thickBot="1" x14ac:dyDescent="0.25">
      <c r="F18" s="90" t="s">
        <v>7</v>
      </c>
      <c r="G18" s="15">
        <v>3000</v>
      </c>
      <c r="H18" s="16">
        <v>0.2</v>
      </c>
    </row>
    <row r="19" spans="1:8" ht="16" thickBot="1" x14ac:dyDescent="0.25">
      <c r="A19" s="386" t="s">
        <v>19</v>
      </c>
      <c r="B19" s="386"/>
      <c r="C19" s="386"/>
      <c r="D19" s="386"/>
    </row>
    <row r="20" spans="1:8" ht="17" thickBot="1" x14ac:dyDescent="0.25">
      <c r="A20" s="124" t="s">
        <v>16</v>
      </c>
      <c r="B20" s="106" t="s">
        <v>1</v>
      </c>
      <c r="C20" s="101" t="s">
        <v>2</v>
      </c>
      <c r="D20" s="101" t="s">
        <v>3</v>
      </c>
      <c r="E20" s="101" t="s">
        <v>4</v>
      </c>
      <c r="F20" s="101" t="s">
        <v>5</v>
      </c>
      <c r="G20" s="101" t="s">
        <v>6</v>
      </c>
      <c r="H20" s="102" t="s">
        <v>7</v>
      </c>
    </row>
    <row r="21" spans="1:8" x14ac:dyDescent="0.2">
      <c r="A21" s="89" t="s">
        <v>8</v>
      </c>
      <c r="B21" s="103">
        <v>0</v>
      </c>
      <c r="C21" s="120">
        <v>11.4</v>
      </c>
      <c r="D21" s="120">
        <v>7</v>
      </c>
      <c r="E21" s="120">
        <v>12</v>
      </c>
      <c r="F21" s="120">
        <v>9</v>
      </c>
      <c r="G21" s="120">
        <v>14</v>
      </c>
      <c r="H21" s="121">
        <v>14</v>
      </c>
    </row>
    <row r="22" spans="1:8" x14ac:dyDescent="0.2">
      <c r="A22" s="89" t="s">
        <v>9</v>
      </c>
      <c r="B22" s="122">
        <v>11</v>
      </c>
      <c r="C22" s="98">
        <v>0</v>
      </c>
      <c r="D22" s="116">
        <v>9</v>
      </c>
      <c r="E22" s="116">
        <v>11.5</v>
      </c>
      <c r="F22" s="116">
        <v>6</v>
      </c>
      <c r="G22" s="116">
        <v>13</v>
      </c>
      <c r="H22" s="117">
        <v>12</v>
      </c>
    </row>
    <row r="23" spans="1:8" x14ac:dyDescent="0.2">
      <c r="A23" s="89" t="s">
        <v>10</v>
      </c>
      <c r="B23" s="122">
        <v>7</v>
      </c>
      <c r="C23" s="116">
        <v>10</v>
      </c>
      <c r="D23" s="98">
        <v>0</v>
      </c>
      <c r="E23" s="116">
        <v>13</v>
      </c>
      <c r="F23" s="116">
        <v>10.4</v>
      </c>
      <c r="G23" s="116">
        <v>14.3</v>
      </c>
      <c r="H23" s="117">
        <v>14.5</v>
      </c>
    </row>
    <row r="24" spans="1:8" x14ac:dyDescent="0.2">
      <c r="A24" s="89" t="s">
        <v>11</v>
      </c>
      <c r="B24" s="122">
        <v>10</v>
      </c>
      <c r="C24" s="116">
        <v>11.5</v>
      </c>
      <c r="D24" s="116">
        <v>12.5</v>
      </c>
      <c r="E24" s="98">
        <v>0</v>
      </c>
      <c r="F24" s="116">
        <v>11.2</v>
      </c>
      <c r="G24" s="116">
        <v>13.3</v>
      </c>
      <c r="H24" s="117">
        <v>13</v>
      </c>
    </row>
    <row r="25" spans="1:8" x14ac:dyDescent="0.2">
      <c r="A25" s="89" t="s">
        <v>12</v>
      </c>
      <c r="B25" s="122">
        <v>10</v>
      </c>
      <c r="C25" s="116">
        <v>6</v>
      </c>
      <c r="D25" s="116">
        <v>11</v>
      </c>
      <c r="E25" s="116">
        <v>10</v>
      </c>
      <c r="F25" s="98">
        <v>0</v>
      </c>
      <c r="G25" s="116">
        <v>12.5</v>
      </c>
      <c r="H25" s="117">
        <v>13.5</v>
      </c>
    </row>
    <row r="26" spans="1:8" ht="16" thickBot="1" x14ac:dyDescent="0.25">
      <c r="A26" s="90" t="s">
        <v>13</v>
      </c>
      <c r="B26" s="123">
        <v>14</v>
      </c>
      <c r="C26" s="118">
        <v>13</v>
      </c>
      <c r="D26" s="118">
        <v>12.5</v>
      </c>
      <c r="E26" s="118">
        <v>14.2</v>
      </c>
      <c r="F26" s="118">
        <v>18</v>
      </c>
      <c r="G26" s="111">
        <v>0</v>
      </c>
      <c r="H26" s="119">
        <v>5</v>
      </c>
    </row>
    <row r="27" spans="1:8" ht="97" customHeight="1" x14ac:dyDescent="0.2"/>
    <row r="28" spans="1:8" ht="16" thickBot="1" x14ac:dyDescent="0.25">
      <c r="A28" s="383" t="s">
        <v>40</v>
      </c>
      <c r="B28" s="383"/>
      <c r="C28" s="383"/>
    </row>
    <row r="29" spans="1:8" ht="16" thickBot="1" x14ac:dyDescent="0.25">
      <c r="A29" s="144" t="s">
        <v>0</v>
      </c>
      <c r="B29" s="129" t="str">
        <f>B2</f>
        <v>Mexico</v>
      </c>
      <c r="C29" s="127" t="str">
        <f t="shared" ref="C29:H29" si="0">C2</f>
        <v>Canada</v>
      </c>
      <c r="D29" s="127" t="str">
        <f t="shared" si="0"/>
        <v>Venezuela</v>
      </c>
      <c r="E29" s="127" t="str">
        <f t="shared" si="0"/>
        <v>Europe</v>
      </c>
      <c r="F29" s="127" t="str">
        <f t="shared" si="0"/>
        <v>United States</v>
      </c>
      <c r="G29" s="127" t="str">
        <f t="shared" si="0"/>
        <v>Japan</v>
      </c>
      <c r="H29" s="128" t="str">
        <f t="shared" si="0"/>
        <v>China</v>
      </c>
    </row>
    <row r="30" spans="1:8" ht="16" thickBot="1" x14ac:dyDescent="0.25">
      <c r="A30" s="186" t="s">
        <v>8</v>
      </c>
      <c r="B30" s="187"/>
      <c r="C30" s="187"/>
      <c r="D30" s="187"/>
      <c r="E30" s="187"/>
      <c r="F30" s="187"/>
      <c r="G30" s="187"/>
      <c r="H30" s="188"/>
    </row>
    <row r="31" spans="1:8" ht="32" x14ac:dyDescent="0.2">
      <c r="A31" s="145" t="s">
        <v>20</v>
      </c>
      <c r="B31" s="130">
        <f>$B$12</f>
        <v>95.01</v>
      </c>
      <c r="C31" s="18">
        <f t="shared" ref="C31:G31" si="1">$B$12</f>
        <v>95.01</v>
      </c>
      <c r="D31" s="18">
        <f t="shared" si="1"/>
        <v>95.01</v>
      </c>
      <c r="E31" s="18">
        <f t="shared" si="1"/>
        <v>95.01</v>
      </c>
      <c r="F31" s="18">
        <f t="shared" si="1"/>
        <v>95.01</v>
      </c>
      <c r="G31" s="18">
        <f t="shared" si="1"/>
        <v>95.01</v>
      </c>
      <c r="H31" s="189">
        <f>$B$12</f>
        <v>95.01</v>
      </c>
    </row>
    <row r="32" spans="1:8" ht="32" x14ac:dyDescent="0.2">
      <c r="A32" s="146" t="s">
        <v>21</v>
      </c>
      <c r="B32" s="131">
        <f>B21</f>
        <v>0</v>
      </c>
      <c r="C32" s="19">
        <f t="shared" ref="C32:H32" si="2">C21</f>
        <v>11.4</v>
      </c>
      <c r="D32" s="19">
        <f t="shared" si="2"/>
        <v>7</v>
      </c>
      <c r="E32" s="19">
        <f t="shared" si="2"/>
        <v>12</v>
      </c>
      <c r="F32" s="19">
        <f t="shared" si="2"/>
        <v>9</v>
      </c>
      <c r="G32" s="19">
        <f t="shared" si="2"/>
        <v>14</v>
      </c>
      <c r="H32" s="190">
        <f t="shared" si="2"/>
        <v>14</v>
      </c>
    </row>
    <row r="33" spans="1:8" ht="33" thickBot="1" x14ac:dyDescent="0.25">
      <c r="A33" s="146" t="s">
        <v>22</v>
      </c>
      <c r="B33" s="132">
        <f>$H$12 * SUM(B31:B32)</f>
        <v>0</v>
      </c>
      <c r="C33" s="31">
        <f>$H$13 * SUM(C31:C32)</f>
        <v>0</v>
      </c>
      <c r="D33" s="31">
        <f>$H$14 * SUM(D31:D32)</f>
        <v>51.005000000000003</v>
      </c>
      <c r="E33" s="31">
        <f>$H$15 * SUM(E31:E32)</f>
        <v>10.16595</v>
      </c>
      <c r="F33" s="31">
        <f>$H$16 * SUM(F31:F32)</f>
        <v>15.6015</v>
      </c>
      <c r="G33" s="31">
        <f>$H$17 * SUM(G31:G32)</f>
        <v>6.5406000000000004</v>
      </c>
      <c r="H33" s="32">
        <f>$H$18 * SUM(H31:H32)</f>
        <v>21.802000000000003</v>
      </c>
    </row>
    <row r="34" spans="1:8" ht="34" thickTop="1" thickBot="1" x14ac:dyDescent="0.25">
      <c r="A34" s="191" t="s">
        <v>23</v>
      </c>
      <c r="B34" s="192">
        <f>SUM(B31:B33)</f>
        <v>95.01</v>
      </c>
      <c r="C34" s="193">
        <f t="shared" ref="C34:H34" si="3">SUM(C31:C33)</f>
        <v>106.41000000000001</v>
      </c>
      <c r="D34" s="193">
        <f>SUM(D31:D33)</f>
        <v>153.01500000000001</v>
      </c>
      <c r="E34" s="193">
        <f t="shared" si="3"/>
        <v>117.17595</v>
      </c>
      <c r="F34" s="193">
        <f t="shared" si="3"/>
        <v>119.61150000000001</v>
      </c>
      <c r="G34" s="193">
        <f t="shared" si="3"/>
        <v>115.5506</v>
      </c>
      <c r="H34" s="194">
        <f t="shared" si="3"/>
        <v>130.81200000000001</v>
      </c>
    </row>
    <row r="35" spans="1:8" ht="16" thickBot="1" x14ac:dyDescent="0.25">
      <c r="A35" s="154" t="str">
        <f>A22</f>
        <v>Windsor</v>
      </c>
      <c r="B35" s="380"/>
      <c r="C35" s="381"/>
      <c r="D35" s="381"/>
      <c r="E35" s="381"/>
      <c r="F35" s="381"/>
      <c r="G35" s="381"/>
      <c r="H35" s="382"/>
    </row>
    <row r="36" spans="1:8" ht="32" x14ac:dyDescent="0.2">
      <c r="A36" s="153" t="s">
        <v>20</v>
      </c>
      <c r="B36" s="332">
        <f>$B$13</f>
        <v>97.35</v>
      </c>
      <c r="C36" s="333">
        <f t="shared" ref="C36:H36" si="4">$B$13</f>
        <v>97.35</v>
      </c>
      <c r="D36" s="333">
        <f t="shared" si="4"/>
        <v>97.35</v>
      </c>
      <c r="E36" s="333">
        <f t="shared" si="4"/>
        <v>97.35</v>
      </c>
      <c r="F36" s="333">
        <f t="shared" si="4"/>
        <v>97.35</v>
      </c>
      <c r="G36" s="333">
        <f t="shared" si="4"/>
        <v>97.35</v>
      </c>
      <c r="H36" s="334">
        <f t="shared" si="4"/>
        <v>97.35</v>
      </c>
    </row>
    <row r="37" spans="1:8" ht="32" x14ac:dyDescent="0.2">
      <c r="A37" s="147" t="s">
        <v>21</v>
      </c>
      <c r="B37" s="133">
        <f>B22</f>
        <v>11</v>
      </c>
      <c r="C37" s="24">
        <f t="shared" ref="C37:H37" si="5">C22</f>
        <v>0</v>
      </c>
      <c r="D37" s="24">
        <f t="shared" si="5"/>
        <v>9</v>
      </c>
      <c r="E37" s="24">
        <f t="shared" si="5"/>
        <v>11.5</v>
      </c>
      <c r="F37" s="24">
        <f t="shared" si="5"/>
        <v>6</v>
      </c>
      <c r="G37" s="24">
        <f t="shared" si="5"/>
        <v>13</v>
      </c>
      <c r="H37" s="181">
        <f t="shared" si="5"/>
        <v>12</v>
      </c>
    </row>
    <row r="38" spans="1:8" ht="33" thickBot="1" x14ac:dyDescent="0.25">
      <c r="A38" s="147" t="s">
        <v>22</v>
      </c>
      <c r="B38" s="134">
        <f>$H$12 * SUM(B36:B37)</f>
        <v>0</v>
      </c>
      <c r="C38" s="34">
        <f>$H$13 * SUM(C36:C37)</f>
        <v>0</v>
      </c>
      <c r="D38" s="34">
        <f>$H$14 * SUM(D36:D37)</f>
        <v>53.174999999999997</v>
      </c>
      <c r="E38" s="34">
        <f>$H$15 * SUM(E36:E37)</f>
        <v>10.34075</v>
      </c>
      <c r="F38" s="34">
        <f>$H$16 * SUM(F36:F37)</f>
        <v>15.502499999999998</v>
      </c>
      <c r="G38" s="34">
        <f>$H$17 * SUM(G36:G37)</f>
        <v>6.6209999999999996</v>
      </c>
      <c r="H38" s="35">
        <f>$H$18 * SUM(H36:H37)</f>
        <v>21.87</v>
      </c>
    </row>
    <row r="39" spans="1:8" ht="34" thickTop="1" thickBot="1" x14ac:dyDescent="0.25">
      <c r="A39" s="182" t="s">
        <v>23</v>
      </c>
      <c r="B39" s="183">
        <f>SUM(B36:B38)</f>
        <v>108.35</v>
      </c>
      <c r="C39" s="184">
        <f t="shared" ref="C39" si="6">SUM(C36:C38)</f>
        <v>97.35</v>
      </c>
      <c r="D39" s="184">
        <f>SUM(D36:D38)</f>
        <v>159.52499999999998</v>
      </c>
      <c r="E39" s="184">
        <f t="shared" ref="E39:H39" si="7">SUM(E36:E38)</f>
        <v>119.19074999999999</v>
      </c>
      <c r="F39" s="184">
        <f t="shared" si="7"/>
        <v>118.85249999999999</v>
      </c>
      <c r="G39" s="184">
        <f t="shared" si="7"/>
        <v>116.97099999999999</v>
      </c>
      <c r="H39" s="185">
        <f t="shared" si="7"/>
        <v>131.22</v>
      </c>
    </row>
    <row r="40" spans="1:8" ht="16" thickBot="1" x14ac:dyDescent="0.25">
      <c r="A40" s="156" t="str">
        <f>A23</f>
        <v>Caracas</v>
      </c>
      <c r="B40" s="380"/>
      <c r="C40" s="381"/>
      <c r="D40" s="381"/>
      <c r="E40" s="381"/>
      <c r="F40" s="381"/>
      <c r="G40" s="381"/>
      <c r="H40" s="382"/>
    </row>
    <row r="41" spans="1:8" ht="32" x14ac:dyDescent="0.2">
      <c r="A41" s="155" t="s">
        <v>20</v>
      </c>
      <c r="B41" s="335">
        <f>$B$14</f>
        <v>116.34</v>
      </c>
      <c r="C41" s="336">
        <f t="shared" ref="C41:G41" si="8">$B$14</f>
        <v>116.34</v>
      </c>
      <c r="D41" s="336">
        <f t="shared" si="8"/>
        <v>116.34</v>
      </c>
      <c r="E41" s="336">
        <f t="shared" si="8"/>
        <v>116.34</v>
      </c>
      <c r="F41" s="336">
        <f t="shared" si="8"/>
        <v>116.34</v>
      </c>
      <c r="G41" s="336">
        <f t="shared" si="8"/>
        <v>116.34</v>
      </c>
      <c r="H41" s="337">
        <f>$B$14</f>
        <v>116.34</v>
      </c>
    </row>
    <row r="42" spans="1:8" ht="32" x14ac:dyDescent="0.2">
      <c r="A42" s="148" t="s">
        <v>21</v>
      </c>
      <c r="B42" s="136">
        <f>B23</f>
        <v>7</v>
      </c>
      <c r="C42" s="20">
        <f t="shared" ref="C42:H42" si="9">C23</f>
        <v>10</v>
      </c>
      <c r="D42" s="20">
        <f t="shared" si="9"/>
        <v>0</v>
      </c>
      <c r="E42" s="20">
        <f t="shared" si="9"/>
        <v>13</v>
      </c>
      <c r="F42" s="20">
        <f t="shared" si="9"/>
        <v>10.4</v>
      </c>
      <c r="G42" s="20">
        <f t="shared" si="9"/>
        <v>14.3</v>
      </c>
      <c r="H42" s="176">
        <f t="shared" si="9"/>
        <v>14.5</v>
      </c>
    </row>
    <row r="43" spans="1:8" ht="33" thickBot="1" x14ac:dyDescent="0.25">
      <c r="A43" s="148" t="s">
        <v>22</v>
      </c>
      <c r="B43" s="137">
        <f>$H$12 * SUM(B41:B42)</f>
        <v>0</v>
      </c>
      <c r="C43" s="36">
        <f>$H$13 * SUM(C41:C42)</f>
        <v>0</v>
      </c>
      <c r="D43" s="36">
        <v>0</v>
      </c>
      <c r="E43" s="36">
        <f>$H$15 * SUM(E41:E42)</f>
        <v>12.2873</v>
      </c>
      <c r="F43" s="36">
        <f>$H$16 * SUM(F41:F42)</f>
        <v>19.010999999999999</v>
      </c>
      <c r="G43" s="36">
        <f>$H$17 * SUM(G41:G42)</f>
        <v>7.8384000000000009</v>
      </c>
      <c r="H43" s="37">
        <f>$H$18 * SUM(H41:H42)</f>
        <v>26.168000000000003</v>
      </c>
    </row>
    <row r="44" spans="1:8" ht="34" thickTop="1" thickBot="1" x14ac:dyDescent="0.25">
      <c r="A44" s="177" t="s">
        <v>23</v>
      </c>
      <c r="B44" s="178">
        <f>SUM(B41:B43)</f>
        <v>123.34</v>
      </c>
      <c r="C44" s="179">
        <f t="shared" ref="C44" si="10">SUM(C41:C43)</f>
        <v>126.34</v>
      </c>
      <c r="D44" s="179">
        <f>SUM(D41:D43)</f>
        <v>116.34</v>
      </c>
      <c r="E44" s="179">
        <f t="shared" ref="E44:H44" si="11">SUM(E41:E43)</f>
        <v>141.62729999999999</v>
      </c>
      <c r="F44" s="179">
        <f t="shared" si="11"/>
        <v>145.751</v>
      </c>
      <c r="G44" s="179">
        <f t="shared" si="11"/>
        <v>138.47840000000002</v>
      </c>
      <c r="H44" s="180">
        <f t="shared" si="11"/>
        <v>157.00800000000001</v>
      </c>
    </row>
    <row r="45" spans="1:8" ht="62" customHeight="1" thickBot="1" x14ac:dyDescent="0.25"/>
    <row r="46" spans="1:8" ht="16" thickBot="1" x14ac:dyDescent="0.25">
      <c r="A46" s="158" t="str">
        <f>A24</f>
        <v>Frankfurt</v>
      </c>
      <c r="B46" s="380"/>
      <c r="C46" s="381"/>
      <c r="D46" s="381"/>
      <c r="E46" s="381"/>
      <c r="F46" s="381"/>
      <c r="G46" s="381"/>
      <c r="H46" s="382"/>
    </row>
    <row r="47" spans="1:8" ht="32" x14ac:dyDescent="0.2">
      <c r="A47" s="157" t="s">
        <v>20</v>
      </c>
      <c r="B47" s="338">
        <f>$B$15</f>
        <v>76.69</v>
      </c>
      <c r="C47" s="339">
        <f t="shared" ref="C47:H47" si="12">$B$15</f>
        <v>76.69</v>
      </c>
      <c r="D47" s="339">
        <f t="shared" si="12"/>
        <v>76.69</v>
      </c>
      <c r="E47" s="339">
        <f t="shared" si="12"/>
        <v>76.69</v>
      </c>
      <c r="F47" s="339">
        <f t="shared" si="12"/>
        <v>76.69</v>
      </c>
      <c r="G47" s="339">
        <f t="shared" si="12"/>
        <v>76.69</v>
      </c>
      <c r="H47" s="340">
        <f t="shared" si="12"/>
        <v>76.69</v>
      </c>
    </row>
    <row r="48" spans="1:8" ht="32" x14ac:dyDescent="0.2">
      <c r="A48" s="149" t="s">
        <v>21</v>
      </c>
      <c r="B48" s="138">
        <f>B24</f>
        <v>10</v>
      </c>
      <c r="C48" s="21">
        <f t="shared" ref="C48:H48" si="13">C24</f>
        <v>11.5</v>
      </c>
      <c r="D48" s="21">
        <f t="shared" si="13"/>
        <v>12.5</v>
      </c>
      <c r="E48" s="21">
        <f t="shared" si="13"/>
        <v>0</v>
      </c>
      <c r="F48" s="21">
        <f t="shared" si="13"/>
        <v>11.2</v>
      </c>
      <c r="G48" s="21">
        <f t="shared" si="13"/>
        <v>13.3</v>
      </c>
      <c r="H48" s="171">
        <f t="shared" si="13"/>
        <v>13</v>
      </c>
    </row>
    <row r="49" spans="1:8" ht="33" thickBot="1" x14ac:dyDescent="0.25">
      <c r="A49" s="149" t="s">
        <v>22</v>
      </c>
      <c r="B49" s="139">
        <f>$H$12 * SUM(B47:B48)</f>
        <v>0</v>
      </c>
      <c r="C49" s="38">
        <f>$H$13 * SUM(C47:C48)</f>
        <v>0</v>
      </c>
      <c r="D49" s="38">
        <f>$H$14 * SUM(D47:D48)</f>
        <v>44.594999999999999</v>
      </c>
      <c r="E49" s="38">
        <v>0</v>
      </c>
      <c r="F49" s="38">
        <f>$H$16 * SUM(F47:F48)</f>
        <v>13.1835</v>
      </c>
      <c r="G49" s="38">
        <f>$H$17 * SUM(G47:G48)</f>
        <v>5.3993999999999991</v>
      </c>
      <c r="H49" s="39">
        <f>$H$18 * SUM(H47:H48)</f>
        <v>17.937999999999999</v>
      </c>
    </row>
    <row r="50" spans="1:8" ht="34" thickTop="1" thickBot="1" x14ac:dyDescent="0.25">
      <c r="A50" s="172" t="s">
        <v>23</v>
      </c>
      <c r="B50" s="173">
        <f>SUM(B47:B49)</f>
        <v>86.69</v>
      </c>
      <c r="C50" s="174">
        <f t="shared" ref="C50" si="14">SUM(C47:C49)</f>
        <v>88.19</v>
      </c>
      <c r="D50" s="174">
        <f>SUM(D47:D49)</f>
        <v>133.785</v>
      </c>
      <c r="E50" s="174">
        <f t="shared" ref="E50:H50" si="15">SUM(E47:E49)</f>
        <v>76.69</v>
      </c>
      <c r="F50" s="174">
        <f t="shared" si="15"/>
        <v>101.0735</v>
      </c>
      <c r="G50" s="174">
        <f t="shared" si="15"/>
        <v>95.389399999999995</v>
      </c>
      <c r="H50" s="175">
        <f t="shared" si="15"/>
        <v>107.628</v>
      </c>
    </row>
    <row r="51" spans="1:8" ht="16" thickBot="1" x14ac:dyDescent="0.25">
      <c r="A51" s="170" t="str">
        <f>A25</f>
        <v>Gary</v>
      </c>
      <c r="B51" s="380"/>
      <c r="C51" s="381"/>
      <c r="D51" s="381"/>
      <c r="E51" s="381"/>
      <c r="F51" s="381"/>
      <c r="G51" s="381"/>
      <c r="H51" s="382"/>
    </row>
    <row r="52" spans="1:8" ht="32" x14ac:dyDescent="0.2">
      <c r="A52" s="159" t="s">
        <v>20</v>
      </c>
      <c r="B52" s="341">
        <f>$B$16</f>
        <v>102.93</v>
      </c>
      <c r="C52" s="342">
        <f t="shared" ref="C52:H52" si="16">$B$16</f>
        <v>102.93</v>
      </c>
      <c r="D52" s="342">
        <f t="shared" si="16"/>
        <v>102.93</v>
      </c>
      <c r="E52" s="342">
        <f t="shared" si="16"/>
        <v>102.93</v>
      </c>
      <c r="F52" s="342">
        <f t="shared" si="16"/>
        <v>102.93</v>
      </c>
      <c r="G52" s="342">
        <f t="shared" si="16"/>
        <v>102.93</v>
      </c>
      <c r="H52" s="343">
        <f t="shared" si="16"/>
        <v>102.93</v>
      </c>
    </row>
    <row r="53" spans="1:8" ht="32" x14ac:dyDescent="0.2">
      <c r="A53" s="150" t="s">
        <v>21</v>
      </c>
      <c r="B53" s="140">
        <f>B25</f>
        <v>10</v>
      </c>
      <c r="C53" s="22">
        <f t="shared" ref="C53:H53" si="17">C25</f>
        <v>6</v>
      </c>
      <c r="D53" s="22">
        <f t="shared" si="17"/>
        <v>11</v>
      </c>
      <c r="E53" s="22">
        <f t="shared" si="17"/>
        <v>10</v>
      </c>
      <c r="F53" s="22">
        <f t="shared" si="17"/>
        <v>0</v>
      </c>
      <c r="G53" s="22">
        <f t="shared" si="17"/>
        <v>12.5</v>
      </c>
      <c r="H53" s="195">
        <f t="shared" si="17"/>
        <v>13.5</v>
      </c>
    </row>
    <row r="54" spans="1:8" ht="33" thickBot="1" x14ac:dyDescent="0.25">
      <c r="A54" s="150" t="s">
        <v>22</v>
      </c>
      <c r="B54" s="141">
        <f>$H$12 * SUM(B52:B53)</f>
        <v>0</v>
      </c>
      <c r="C54" s="40">
        <f>$H$13 * SUM(C52:C53)</f>
        <v>0</v>
      </c>
      <c r="D54" s="40">
        <f>$H$14 * SUM(D52:D53)</f>
        <v>56.965000000000003</v>
      </c>
      <c r="E54" s="40">
        <f>$H$15 * SUM(E52:E53)</f>
        <v>10.728350000000001</v>
      </c>
      <c r="F54" s="40">
        <v>0</v>
      </c>
      <c r="G54" s="40">
        <f>$H$17 * SUM(G52:G53)</f>
        <v>6.9257999999999997</v>
      </c>
      <c r="H54" s="41">
        <f>$H$18 * SUM(H52:H53)</f>
        <v>23.286000000000001</v>
      </c>
    </row>
    <row r="55" spans="1:8" ht="34" thickTop="1" thickBot="1" x14ac:dyDescent="0.25">
      <c r="A55" s="161" t="s">
        <v>23</v>
      </c>
      <c r="B55" s="164">
        <f>SUM(B52:B54)</f>
        <v>112.93</v>
      </c>
      <c r="C55" s="165">
        <f t="shared" ref="C55" si="18">SUM(C52:C54)</f>
        <v>108.93</v>
      </c>
      <c r="D55" s="165">
        <f>SUM(D52:D54)</f>
        <v>170.89500000000001</v>
      </c>
      <c r="E55" s="165">
        <f t="shared" ref="E55:H55" si="19">SUM(E52:E54)</f>
        <v>123.65835000000001</v>
      </c>
      <c r="F55" s="165">
        <f t="shared" si="19"/>
        <v>102.93</v>
      </c>
      <c r="G55" s="165">
        <f t="shared" si="19"/>
        <v>122.3558</v>
      </c>
      <c r="H55" s="196">
        <f t="shared" si="19"/>
        <v>139.71600000000001</v>
      </c>
    </row>
    <row r="56" spans="1:8" ht="16" thickBot="1" x14ac:dyDescent="0.25">
      <c r="A56" s="163" t="str">
        <f>A26</f>
        <v>Osaka</v>
      </c>
      <c r="B56" s="380"/>
      <c r="C56" s="381"/>
      <c r="D56" s="381"/>
      <c r="E56" s="381"/>
      <c r="F56" s="381"/>
      <c r="G56" s="381"/>
      <c r="H56" s="382"/>
    </row>
    <row r="57" spans="1:8" ht="32" x14ac:dyDescent="0.2">
      <c r="A57" s="162" t="s">
        <v>20</v>
      </c>
      <c r="B57" s="344">
        <f>$B$17</f>
        <v>153.80000000000001</v>
      </c>
      <c r="C57" s="345">
        <f t="shared" ref="C57:H57" si="20">$B$17</f>
        <v>153.80000000000001</v>
      </c>
      <c r="D57" s="345">
        <f t="shared" si="20"/>
        <v>153.80000000000001</v>
      </c>
      <c r="E57" s="345">
        <f t="shared" si="20"/>
        <v>153.80000000000001</v>
      </c>
      <c r="F57" s="345">
        <f t="shared" si="20"/>
        <v>153.80000000000001</v>
      </c>
      <c r="G57" s="345">
        <f t="shared" si="20"/>
        <v>153.80000000000001</v>
      </c>
      <c r="H57" s="346">
        <f t="shared" si="20"/>
        <v>153.80000000000001</v>
      </c>
    </row>
    <row r="58" spans="1:8" ht="32" x14ac:dyDescent="0.2">
      <c r="A58" s="151" t="s">
        <v>21</v>
      </c>
      <c r="B58" s="142">
        <f>B26</f>
        <v>14</v>
      </c>
      <c r="C58" s="23">
        <f t="shared" ref="C58:H58" si="21">C26</f>
        <v>13</v>
      </c>
      <c r="D58" s="23">
        <f t="shared" si="21"/>
        <v>12.5</v>
      </c>
      <c r="E58" s="23">
        <f t="shared" si="21"/>
        <v>14.2</v>
      </c>
      <c r="F58" s="23">
        <f t="shared" si="21"/>
        <v>18</v>
      </c>
      <c r="G58" s="23">
        <f t="shared" si="21"/>
        <v>0</v>
      </c>
      <c r="H58" s="166">
        <f t="shared" si="21"/>
        <v>5</v>
      </c>
    </row>
    <row r="59" spans="1:8" ht="33" thickBot="1" x14ac:dyDescent="0.25">
      <c r="A59" s="151" t="s">
        <v>22</v>
      </c>
      <c r="B59" s="143">
        <f>$H$12 * SUM(B57:B58)</f>
        <v>0</v>
      </c>
      <c r="C59" s="42">
        <f>$H$13 * SUM(C57:C58)</f>
        <v>0</v>
      </c>
      <c r="D59" s="42">
        <f>$H$14 * SUM(D57:D58)</f>
        <v>83.15</v>
      </c>
      <c r="E59" s="42">
        <f>$H$15 * SUM(E57:E58)</f>
        <v>15.96</v>
      </c>
      <c r="F59" s="42">
        <f>$H$16 * SUM(F57:F58)</f>
        <v>25.77</v>
      </c>
      <c r="G59" s="42">
        <v>0</v>
      </c>
      <c r="H59" s="43">
        <f>$H$18 * SUM(H57:H58)</f>
        <v>31.760000000000005</v>
      </c>
    </row>
    <row r="60" spans="1:8" ht="34" thickTop="1" thickBot="1" x14ac:dyDescent="0.25">
      <c r="A60" s="152" t="s">
        <v>23</v>
      </c>
      <c r="B60" s="167">
        <f>SUM(B57:B59)</f>
        <v>167.8</v>
      </c>
      <c r="C60" s="168">
        <f t="shared" ref="C60" si="22">SUM(C57:C59)</f>
        <v>166.8</v>
      </c>
      <c r="D60" s="168">
        <f>SUM(D57:D59)</f>
        <v>249.45000000000002</v>
      </c>
      <c r="E60" s="168">
        <f t="shared" ref="E60:H60" si="23">SUM(E57:E59)</f>
        <v>183.96</v>
      </c>
      <c r="F60" s="168">
        <f t="shared" si="23"/>
        <v>197.57000000000002</v>
      </c>
      <c r="G60" s="168">
        <f t="shared" si="23"/>
        <v>153.80000000000001</v>
      </c>
      <c r="H60" s="169">
        <f t="shared" si="23"/>
        <v>190.56</v>
      </c>
    </row>
  </sheetData>
  <mergeCells count="8">
    <mergeCell ref="B56:H56"/>
    <mergeCell ref="A28:C28"/>
    <mergeCell ref="A1:F1"/>
    <mergeCell ref="A19:D19"/>
    <mergeCell ref="B35:H35"/>
    <mergeCell ref="B40:H40"/>
    <mergeCell ref="B46:H46"/>
    <mergeCell ref="B51:H51"/>
  </mergeCells>
  <pageMargins left="0.7" right="0.7" top="0.75" bottom="0.75" header="0.3" footer="0.3"/>
  <pageSetup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7D7A6-1D2A-FA4E-B36B-D8FEC39FEFBD}">
  <dimension ref="A1:P29"/>
  <sheetViews>
    <sheetView workbookViewId="0">
      <selection activeCell="A2" sqref="A2:E2"/>
    </sheetView>
  </sheetViews>
  <sheetFormatPr baseColWidth="10" defaultRowHeight="15" x14ac:dyDescent="0.2"/>
  <cols>
    <col min="1" max="1" width="11.5" bestFit="1" customWidth="1"/>
    <col min="2" max="5" width="8.6640625" bestFit="1" customWidth="1"/>
    <col min="6" max="6" width="11.1640625" bestFit="1" customWidth="1"/>
    <col min="7" max="8" width="8.6640625" bestFit="1" customWidth="1"/>
    <col min="9" max="9" width="10" bestFit="1" customWidth="1"/>
    <col min="10" max="10" width="8.6640625" bestFit="1" customWidth="1"/>
    <col min="11" max="11" width="13.6640625" bestFit="1" customWidth="1"/>
    <col min="12" max="12" width="11.1640625" bestFit="1" customWidth="1"/>
  </cols>
  <sheetData>
    <row r="1" spans="1:11" x14ac:dyDescent="0.2">
      <c r="A1" s="390" t="s">
        <v>50</v>
      </c>
      <c r="B1" s="390"/>
      <c r="C1" s="390"/>
    </row>
    <row r="2" spans="1:11" ht="16" thickBot="1" x14ac:dyDescent="0.25">
      <c r="A2" s="384" t="s">
        <v>14</v>
      </c>
      <c r="B2" s="384"/>
      <c r="C2" s="384"/>
      <c r="D2" s="384"/>
      <c r="E2" s="384"/>
      <c r="F2" s="8"/>
      <c r="G2" s="1"/>
      <c r="H2" s="2"/>
    </row>
    <row r="3" spans="1:11" ht="33" thickBot="1" x14ac:dyDescent="0.25">
      <c r="A3" s="230" t="s">
        <v>0</v>
      </c>
      <c r="B3" s="87" t="s">
        <v>1</v>
      </c>
      <c r="C3" s="97" t="s">
        <v>2</v>
      </c>
      <c r="D3" s="97" t="s">
        <v>3</v>
      </c>
      <c r="E3" s="97" t="s">
        <v>4</v>
      </c>
      <c r="F3" s="97" t="s">
        <v>5</v>
      </c>
      <c r="G3" s="97" t="s">
        <v>6</v>
      </c>
      <c r="H3" s="95" t="s">
        <v>7</v>
      </c>
      <c r="I3" s="275" t="s">
        <v>32</v>
      </c>
      <c r="J3" s="52" t="s">
        <v>27</v>
      </c>
      <c r="K3" s="52" t="s">
        <v>29</v>
      </c>
    </row>
    <row r="4" spans="1:11" x14ac:dyDescent="0.2">
      <c r="A4" s="89" t="s">
        <v>8</v>
      </c>
      <c r="B4" s="59">
        <v>0</v>
      </c>
      <c r="C4" s="60">
        <v>0</v>
      </c>
      <c r="D4" s="60">
        <v>0</v>
      </c>
      <c r="E4" s="60">
        <v>0</v>
      </c>
      <c r="F4" s="60">
        <v>0</v>
      </c>
      <c r="G4" s="60">
        <v>0</v>
      </c>
      <c r="H4" s="61">
        <v>1870</v>
      </c>
      <c r="I4" s="223">
        <f>SUM(B4:H4)</f>
        <v>1870</v>
      </c>
      <c r="J4" s="281">
        <f>I16</f>
        <v>2200</v>
      </c>
      <c r="K4" s="197">
        <f t="shared" ref="K4:K9" si="0">SUMPRODUCT(B4:H4,B16:H16)</f>
        <v>177668.7</v>
      </c>
    </row>
    <row r="5" spans="1:11" x14ac:dyDescent="0.2">
      <c r="A5" s="89" t="s">
        <v>9</v>
      </c>
      <c r="B5" s="54">
        <v>0</v>
      </c>
      <c r="C5" s="50">
        <v>260</v>
      </c>
      <c r="D5" s="50">
        <v>0</v>
      </c>
      <c r="E5" s="50">
        <v>0</v>
      </c>
      <c r="F5" s="50">
        <v>110</v>
      </c>
      <c r="G5" s="50">
        <v>0</v>
      </c>
      <c r="H5" s="55">
        <v>0</v>
      </c>
      <c r="I5" s="223">
        <f t="shared" ref="I5:I10" si="1">SUM(B5:H5)</f>
        <v>370</v>
      </c>
      <c r="J5" s="281">
        <f t="shared" ref="J5:J9" si="2">I17</f>
        <v>370</v>
      </c>
      <c r="K5" s="197">
        <f t="shared" si="0"/>
        <v>38384.775000000001</v>
      </c>
    </row>
    <row r="6" spans="1:11" x14ac:dyDescent="0.2">
      <c r="A6" s="89" t="s">
        <v>10</v>
      </c>
      <c r="B6" s="54">
        <v>0</v>
      </c>
      <c r="C6" s="50">
        <v>0</v>
      </c>
      <c r="D6" s="50">
        <v>200</v>
      </c>
      <c r="E6" s="50">
        <v>0</v>
      </c>
      <c r="F6" s="50">
        <v>0</v>
      </c>
      <c r="G6" s="50">
        <v>0</v>
      </c>
      <c r="H6" s="55">
        <v>0</v>
      </c>
      <c r="I6" s="223">
        <f t="shared" si="1"/>
        <v>200</v>
      </c>
      <c r="J6" s="281">
        <f t="shared" si="2"/>
        <v>450</v>
      </c>
      <c r="K6" s="197">
        <f t="shared" si="0"/>
        <v>23268</v>
      </c>
    </row>
    <row r="7" spans="1:11" x14ac:dyDescent="0.2">
      <c r="A7" s="89" t="s">
        <v>11</v>
      </c>
      <c r="B7" s="54">
        <v>300</v>
      </c>
      <c r="C7" s="50">
        <v>0</v>
      </c>
      <c r="D7" s="50">
        <v>0</v>
      </c>
      <c r="E7" s="50">
        <v>2000</v>
      </c>
      <c r="F7" s="50">
        <v>580</v>
      </c>
      <c r="G7" s="50">
        <v>690</v>
      </c>
      <c r="H7" s="55">
        <v>1130</v>
      </c>
      <c r="I7" s="223">
        <f t="shared" si="1"/>
        <v>4700</v>
      </c>
      <c r="J7" s="281">
        <f t="shared" si="2"/>
        <v>4700</v>
      </c>
      <c r="K7" s="197">
        <f t="shared" si="0"/>
        <v>425447.95600000001</v>
      </c>
    </row>
    <row r="8" spans="1:11" x14ac:dyDescent="0.2">
      <c r="A8" s="89" t="s">
        <v>12</v>
      </c>
      <c r="B8" s="54">
        <v>0</v>
      </c>
      <c r="C8" s="50">
        <v>0</v>
      </c>
      <c r="D8" s="50">
        <v>0</v>
      </c>
      <c r="E8" s="50">
        <v>0</v>
      </c>
      <c r="F8" s="50">
        <v>1850</v>
      </c>
      <c r="G8" s="50">
        <v>0</v>
      </c>
      <c r="H8" s="55">
        <v>0</v>
      </c>
      <c r="I8" s="223">
        <f t="shared" si="1"/>
        <v>1850</v>
      </c>
      <c r="J8" s="281">
        <f t="shared" si="2"/>
        <v>1850</v>
      </c>
      <c r="K8" s="197">
        <f t="shared" si="0"/>
        <v>190420.5</v>
      </c>
    </row>
    <row r="9" spans="1:11" x14ac:dyDescent="0.2">
      <c r="A9" s="280" t="s">
        <v>13</v>
      </c>
      <c r="B9" s="54">
        <v>0</v>
      </c>
      <c r="C9" s="50">
        <v>0</v>
      </c>
      <c r="D9" s="50">
        <v>0</v>
      </c>
      <c r="E9" s="50">
        <v>0</v>
      </c>
      <c r="F9" s="50">
        <v>0</v>
      </c>
      <c r="G9" s="50">
        <v>500</v>
      </c>
      <c r="H9" s="55">
        <v>0</v>
      </c>
      <c r="I9" s="223">
        <f t="shared" si="1"/>
        <v>500</v>
      </c>
      <c r="J9" s="281">
        <f t="shared" si="2"/>
        <v>500</v>
      </c>
      <c r="K9" s="197">
        <f t="shared" si="0"/>
        <v>76900</v>
      </c>
    </row>
    <row r="10" spans="1:11" ht="16" thickBot="1" x14ac:dyDescent="0.25">
      <c r="A10" s="268" t="s">
        <v>42</v>
      </c>
      <c r="B10" s="56">
        <v>0</v>
      </c>
      <c r="C10" s="57">
        <v>0</v>
      </c>
      <c r="D10" s="57">
        <v>1400</v>
      </c>
      <c r="E10" s="57">
        <v>0</v>
      </c>
      <c r="F10" s="57">
        <v>100</v>
      </c>
      <c r="G10" s="57">
        <v>0</v>
      </c>
      <c r="H10" s="58">
        <v>0</v>
      </c>
      <c r="I10" s="282">
        <f t="shared" si="1"/>
        <v>1500</v>
      </c>
      <c r="J10" s="283">
        <f>I22</f>
        <v>1500</v>
      </c>
      <c r="K10" s="264">
        <v>0</v>
      </c>
    </row>
    <row r="11" spans="1:11" s="47" customFormat="1" ht="33" thickBot="1" x14ac:dyDescent="0.25">
      <c r="A11" s="206" t="s">
        <v>33</v>
      </c>
      <c r="B11" s="284">
        <f>SUM(B4:B10)</f>
        <v>300</v>
      </c>
      <c r="C11" s="285">
        <f t="shared" ref="C11:H11" si="3">SUM(C4:C10)</f>
        <v>260</v>
      </c>
      <c r="D11" s="285">
        <f t="shared" si="3"/>
        <v>1600</v>
      </c>
      <c r="E11" s="285">
        <f t="shared" si="3"/>
        <v>2000</v>
      </c>
      <c r="F11" s="285">
        <f>SUM(F4:F10)</f>
        <v>2640</v>
      </c>
      <c r="G11" s="285">
        <f t="shared" si="3"/>
        <v>1190</v>
      </c>
      <c r="H11" s="286">
        <f t="shared" si="3"/>
        <v>3000</v>
      </c>
      <c r="I11" s="265"/>
      <c r="J11" s="48"/>
      <c r="K11" s="266"/>
    </row>
    <row r="12" spans="1:11" ht="16" thickBot="1" x14ac:dyDescent="0.25">
      <c r="A12" s="90" t="s">
        <v>28</v>
      </c>
      <c r="B12" s="224">
        <f>B23</f>
        <v>300</v>
      </c>
      <c r="C12" s="200">
        <f t="shared" ref="C12:H12" si="4">C23</f>
        <v>260</v>
      </c>
      <c r="D12" s="200">
        <f t="shared" si="4"/>
        <v>1600</v>
      </c>
      <c r="E12" s="200">
        <f t="shared" si="4"/>
        <v>2000</v>
      </c>
      <c r="F12" s="200">
        <f>F23</f>
        <v>2640</v>
      </c>
      <c r="G12" s="200">
        <f t="shared" si="4"/>
        <v>1190</v>
      </c>
      <c r="H12" s="287">
        <f t="shared" si="4"/>
        <v>3000</v>
      </c>
      <c r="I12" s="279"/>
      <c r="J12" s="44" t="s">
        <v>29</v>
      </c>
      <c r="K12" s="45">
        <f>SUM(K4:K10)</f>
        <v>932089.93099999998</v>
      </c>
    </row>
    <row r="13" spans="1:11" x14ac:dyDescent="0.2">
      <c r="A13" s="1"/>
    </row>
    <row r="14" spans="1:11" ht="16" thickBot="1" x14ac:dyDescent="0.25">
      <c r="A14" s="401" t="s">
        <v>41</v>
      </c>
      <c r="B14" s="401"/>
      <c r="C14" s="401"/>
      <c r="D14" s="401"/>
    </row>
    <row r="15" spans="1:11" ht="49" thickBot="1" x14ac:dyDescent="0.25">
      <c r="A15" s="244" t="s">
        <v>0</v>
      </c>
      <c r="B15" s="243" t="s">
        <v>1</v>
      </c>
      <c r="C15" s="232" t="s">
        <v>2</v>
      </c>
      <c r="D15" s="232" t="s">
        <v>3</v>
      </c>
      <c r="E15" s="232" t="s">
        <v>4</v>
      </c>
      <c r="F15" s="232" t="s">
        <v>5</v>
      </c>
      <c r="G15" s="232" t="s">
        <v>6</v>
      </c>
      <c r="H15" s="251" t="s">
        <v>7</v>
      </c>
      <c r="I15" s="258" t="s">
        <v>34</v>
      </c>
    </row>
    <row r="16" spans="1:11" x14ac:dyDescent="0.2">
      <c r="A16" s="301" t="str">
        <f t="shared" ref="A16:A21" si="5">A4</f>
        <v>Mexico City</v>
      </c>
      <c r="B16" s="130">
        <f>'Problem 4-6 Work'!B31</f>
        <v>95.01</v>
      </c>
      <c r="C16" s="18">
        <f>'Problem 4-6 Work'!C31</f>
        <v>95.01</v>
      </c>
      <c r="D16" s="18">
        <f>'Problem 4-6 Work'!D31</f>
        <v>95.01</v>
      </c>
      <c r="E16" s="18">
        <f>'Problem 4-6 Work'!E31</f>
        <v>95.01</v>
      </c>
      <c r="F16" s="18">
        <f>'Problem 4-6 Work'!F31</f>
        <v>95.01</v>
      </c>
      <c r="G16" s="18">
        <f>'Problem 4-6 Work'!G31</f>
        <v>95.01</v>
      </c>
      <c r="H16" s="310">
        <f>'Problem 4-6 Work'!H31</f>
        <v>95.01</v>
      </c>
      <c r="I16" s="313">
        <f>'Problem 1'!C12</f>
        <v>2200</v>
      </c>
    </row>
    <row r="17" spans="1:16" x14ac:dyDescent="0.2">
      <c r="A17" s="302" t="str">
        <f t="shared" si="5"/>
        <v>Windsor</v>
      </c>
      <c r="B17" s="135">
        <f>'Problem 4-6 Work'!B39</f>
        <v>108.35</v>
      </c>
      <c r="C17" s="33">
        <f>'Problem 4-6 Work'!C39</f>
        <v>97.35</v>
      </c>
      <c r="D17" s="33">
        <f>'Problem 4-6 Work'!D39</f>
        <v>159.52499999999998</v>
      </c>
      <c r="E17" s="33">
        <f>'Problem 4-6 Work'!E39</f>
        <v>119.19074999999999</v>
      </c>
      <c r="F17" s="33">
        <f>'Problem 4-6 Work'!F39</f>
        <v>118.85249999999999</v>
      </c>
      <c r="G17" s="33">
        <f>'Problem 4-6 Work'!G39</f>
        <v>116.97099999999999</v>
      </c>
      <c r="H17" s="311">
        <f>'Problem 4-6 Work'!H39</f>
        <v>131.22</v>
      </c>
      <c r="I17" s="313">
        <f>'Problem 1'!C13</f>
        <v>370</v>
      </c>
    </row>
    <row r="18" spans="1:16" x14ac:dyDescent="0.2">
      <c r="A18" s="303" t="str">
        <f t="shared" si="5"/>
        <v>Caracas</v>
      </c>
      <c r="B18" s="290">
        <f>'Problem 4-6 Work'!B44</f>
        <v>123.34</v>
      </c>
      <c r="C18" s="25">
        <f>'Problem 4-6 Work'!C44</f>
        <v>126.34</v>
      </c>
      <c r="D18" s="25">
        <f>'Problem 4-6 Work'!D44</f>
        <v>116.34</v>
      </c>
      <c r="E18" s="25">
        <f>'Problem 4-6 Work'!E44</f>
        <v>141.62729999999999</v>
      </c>
      <c r="F18" s="25">
        <f>'Problem 4-6 Work'!F44</f>
        <v>145.751</v>
      </c>
      <c r="G18" s="25">
        <f>'Problem 4-6 Work'!G44</f>
        <v>138.47840000000002</v>
      </c>
      <c r="H18" s="254">
        <f>'Problem 4-6 Work'!H44</f>
        <v>157.00800000000001</v>
      </c>
      <c r="I18" s="313">
        <f>'Problem 1'!C14</f>
        <v>450</v>
      </c>
    </row>
    <row r="19" spans="1:16" x14ac:dyDescent="0.2">
      <c r="A19" s="304" t="str">
        <f t="shared" si="5"/>
        <v>Frankfurt</v>
      </c>
      <c r="B19" s="291">
        <f>'Problem 4-6 Work'!B50</f>
        <v>86.69</v>
      </c>
      <c r="C19" s="27">
        <f>'Problem 4-6 Work'!C50</f>
        <v>88.19</v>
      </c>
      <c r="D19" s="27">
        <f>'Problem 4-6 Work'!D50</f>
        <v>133.785</v>
      </c>
      <c r="E19" s="27">
        <f>'Problem 4-6 Work'!E50</f>
        <v>76.69</v>
      </c>
      <c r="F19" s="27">
        <f>'Problem 4-6 Work'!F50</f>
        <v>101.0735</v>
      </c>
      <c r="G19" s="27">
        <f>'Problem 4-6 Work'!G50</f>
        <v>95.389399999999995</v>
      </c>
      <c r="H19" s="255">
        <f>'Problem 4-6 Work'!H50</f>
        <v>107.628</v>
      </c>
      <c r="I19" s="313">
        <f>'Problem 1'!C15</f>
        <v>4700</v>
      </c>
    </row>
    <row r="20" spans="1:16" x14ac:dyDescent="0.2">
      <c r="A20" s="305" t="str">
        <f t="shared" si="5"/>
        <v>Gary</v>
      </c>
      <c r="B20" s="292">
        <f>'Problem 4-6 Work'!B55</f>
        <v>112.93</v>
      </c>
      <c r="C20" s="28">
        <f>'Problem 4-6 Work'!C55</f>
        <v>108.93</v>
      </c>
      <c r="D20" s="28">
        <f>'Problem 4-6 Work'!D55</f>
        <v>170.89500000000001</v>
      </c>
      <c r="E20" s="28">
        <f>'Problem 4-6 Work'!E55</f>
        <v>123.65835000000001</v>
      </c>
      <c r="F20" s="28">
        <f>'Problem 4-6 Work'!F55</f>
        <v>102.93</v>
      </c>
      <c r="G20" s="28">
        <f>'Problem 4-6 Work'!G55</f>
        <v>122.3558</v>
      </c>
      <c r="H20" s="256">
        <f>'Problem 4-6 Work'!H55</f>
        <v>139.71600000000001</v>
      </c>
      <c r="I20" s="313">
        <f>'Problem 1'!C16</f>
        <v>1850</v>
      </c>
    </row>
    <row r="21" spans="1:16" x14ac:dyDescent="0.2">
      <c r="A21" s="306" t="str">
        <f t="shared" si="5"/>
        <v>Osaka</v>
      </c>
      <c r="B21" s="293">
        <f>'Problem 4-6 Work'!B60</f>
        <v>167.8</v>
      </c>
      <c r="C21" s="29">
        <f>'Problem 4-6 Work'!C60</f>
        <v>166.8</v>
      </c>
      <c r="D21" s="29">
        <f>'Problem 4-6 Work'!D60</f>
        <v>249.45000000000002</v>
      </c>
      <c r="E21" s="29">
        <f>'Problem 4-6 Work'!E60</f>
        <v>183.96</v>
      </c>
      <c r="F21" s="29">
        <f>'Problem 4-6 Work'!F60</f>
        <v>197.57000000000002</v>
      </c>
      <c r="G21" s="29">
        <f>'Problem 4-6 Work'!G60</f>
        <v>153.80000000000001</v>
      </c>
      <c r="H21" s="312">
        <f>'Problem 4-6 Work'!H60</f>
        <v>190.56</v>
      </c>
      <c r="I21" s="313">
        <f>'Problem 1'!C17</f>
        <v>500</v>
      </c>
      <c r="L21" s="49"/>
      <c r="M21" s="49"/>
      <c r="N21" s="49"/>
      <c r="O21" s="49"/>
      <c r="P21" s="49"/>
    </row>
    <row r="22" spans="1:16" ht="16" thickBot="1" x14ac:dyDescent="0.25">
      <c r="A22" s="307" t="s">
        <v>42</v>
      </c>
      <c r="B22" s="294">
        <v>0</v>
      </c>
      <c r="C22" s="63">
        <v>0</v>
      </c>
      <c r="D22" s="63">
        <v>0</v>
      </c>
      <c r="E22" s="63">
        <v>0</v>
      </c>
      <c r="F22" s="63">
        <v>0</v>
      </c>
      <c r="G22" s="63">
        <v>0</v>
      </c>
      <c r="H22" s="288">
        <v>0</v>
      </c>
      <c r="I22" s="295">
        <v>1500</v>
      </c>
    </row>
    <row r="23" spans="1:16" ht="33" thickBot="1" x14ac:dyDescent="0.25">
      <c r="A23" s="314" t="s">
        <v>35</v>
      </c>
      <c r="B23" s="318">
        <f>'Problem 4-6 Work'!G12</f>
        <v>300</v>
      </c>
      <c r="C23" s="318">
        <f>'Problem 4-6 Work'!G13</f>
        <v>260</v>
      </c>
      <c r="D23" s="318">
        <f>'Problem 4-6 Work'!G14</f>
        <v>1600</v>
      </c>
      <c r="E23" s="318">
        <f>'Problem 4-6 Work'!G15</f>
        <v>2000</v>
      </c>
      <c r="F23" s="318">
        <f>'Problem 4-6 Work'!G16</f>
        <v>2640</v>
      </c>
      <c r="G23" s="318">
        <f>'Problem 4-6 Work'!G17</f>
        <v>1190</v>
      </c>
      <c r="H23" s="319">
        <f>'Problem 4-6 Work'!G18</f>
        <v>3000</v>
      </c>
      <c r="I23" s="320"/>
      <c r="L23" s="49"/>
      <c r="M23" s="49"/>
      <c r="N23" s="49"/>
      <c r="O23" s="49"/>
      <c r="P23" s="49"/>
    </row>
    <row r="24" spans="1:16" ht="15" customHeight="1" x14ac:dyDescent="0.2">
      <c r="A24" s="391" t="s">
        <v>43</v>
      </c>
      <c r="B24" s="392"/>
      <c r="C24" s="392"/>
      <c r="D24" s="392"/>
      <c r="E24" s="392"/>
      <c r="F24" s="392"/>
      <c r="G24" s="392"/>
      <c r="H24" s="392"/>
      <c r="I24" s="392"/>
      <c r="J24" s="392"/>
      <c r="K24" s="393"/>
    </row>
    <row r="25" spans="1:16" x14ac:dyDescent="0.2">
      <c r="A25" s="397"/>
      <c r="B25" s="398"/>
      <c r="C25" s="398"/>
      <c r="D25" s="398"/>
      <c r="E25" s="398"/>
      <c r="F25" s="398"/>
      <c r="G25" s="398"/>
      <c r="H25" s="398"/>
      <c r="I25" s="398"/>
      <c r="J25" s="398"/>
      <c r="K25" s="399"/>
    </row>
    <row r="26" spans="1:16" x14ac:dyDescent="0.2">
      <c r="A26" s="397"/>
      <c r="B26" s="398"/>
      <c r="C26" s="398"/>
      <c r="D26" s="398"/>
      <c r="E26" s="398"/>
      <c r="F26" s="398"/>
      <c r="G26" s="398"/>
      <c r="H26" s="398"/>
      <c r="I26" s="398"/>
      <c r="J26" s="398"/>
      <c r="K26" s="399"/>
    </row>
    <row r="27" spans="1:16" x14ac:dyDescent="0.2">
      <c r="A27" s="397"/>
      <c r="B27" s="398"/>
      <c r="C27" s="398"/>
      <c r="D27" s="398"/>
      <c r="E27" s="398"/>
      <c r="F27" s="398"/>
      <c r="G27" s="398"/>
      <c r="H27" s="398"/>
      <c r="I27" s="398"/>
      <c r="J27" s="398"/>
      <c r="K27" s="399"/>
    </row>
    <row r="28" spans="1:16" x14ac:dyDescent="0.2">
      <c r="A28" s="397"/>
      <c r="B28" s="398"/>
      <c r="C28" s="398"/>
      <c r="D28" s="398"/>
      <c r="E28" s="398"/>
      <c r="F28" s="398"/>
      <c r="G28" s="398"/>
      <c r="H28" s="398"/>
      <c r="I28" s="398"/>
      <c r="J28" s="398"/>
      <c r="K28" s="399"/>
    </row>
    <row r="29" spans="1:16" ht="16" thickBot="1" x14ac:dyDescent="0.25">
      <c r="A29" s="394"/>
      <c r="B29" s="395"/>
      <c r="C29" s="395"/>
      <c r="D29" s="395"/>
      <c r="E29" s="395"/>
      <c r="F29" s="395"/>
      <c r="G29" s="395"/>
      <c r="H29" s="395"/>
      <c r="I29" s="395"/>
      <c r="J29" s="395"/>
      <c r="K29" s="396"/>
    </row>
  </sheetData>
  <mergeCells count="4">
    <mergeCell ref="A24:K29"/>
    <mergeCell ref="A14:D14"/>
    <mergeCell ref="A1:C1"/>
    <mergeCell ref="A2:E2"/>
  </mergeCells>
  <pageMargins left="0.7" right="0.7" top="0.75" bottom="0.75" header="0.3" footer="0.3"/>
  <pageSetup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9B30A-6124-044A-A56D-C06172884D87}">
  <dimension ref="A1:P28"/>
  <sheetViews>
    <sheetView workbookViewId="0">
      <selection activeCell="A29" sqref="A29"/>
    </sheetView>
  </sheetViews>
  <sheetFormatPr baseColWidth="10" defaultRowHeight="15" x14ac:dyDescent="0.2"/>
  <cols>
    <col min="1" max="1" width="11.5" bestFit="1" customWidth="1"/>
    <col min="2" max="5" width="8.6640625" bestFit="1" customWidth="1"/>
    <col min="6" max="6" width="11.1640625" bestFit="1" customWidth="1"/>
    <col min="7" max="8" width="8.6640625" bestFit="1" customWidth="1"/>
    <col min="9" max="9" width="10" bestFit="1" customWidth="1"/>
    <col min="10" max="10" width="8.6640625" bestFit="1" customWidth="1"/>
    <col min="11" max="11" width="13.6640625" bestFit="1" customWidth="1"/>
    <col min="12" max="12" width="11.1640625" bestFit="1" customWidth="1"/>
  </cols>
  <sheetData>
    <row r="1" spans="1:15" x14ac:dyDescent="0.2">
      <c r="A1" s="390" t="s">
        <v>44</v>
      </c>
      <c r="B1" s="390"/>
      <c r="C1" s="390"/>
    </row>
    <row r="2" spans="1:15" ht="16" thickBot="1" x14ac:dyDescent="0.25">
      <c r="A2" s="384" t="s">
        <v>14</v>
      </c>
      <c r="B2" s="384"/>
      <c r="C2" s="384"/>
      <c r="D2" s="384"/>
      <c r="E2" s="384"/>
      <c r="F2" s="384"/>
      <c r="G2" s="1"/>
      <c r="H2" s="2"/>
    </row>
    <row r="3" spans="1:15" ht="33" thickBot="1" x14ac:dyDescent="0.25">
      <c r="A3" s="230" t="s">
        <v>0</v>
      </c>
      <c r="B3" s="97" t="s">
        <v>1</v>
      </c>
      <c r="C3" s="97" t="s">
        <v>2</v>
      </c>
      <c r="D3" s="97" t="s">
        <v>3</v>
      </c>
      <c r="E3" s="97" t="s">
        <v>4</v>
      </c>
      <c r="F3" s="97" t="s">
        <v>5</v>
      </c>
      <c r="G3" s="97" t="s">
        <v>6</v>
      </c>
      <c r="H3" s="94" t="s">
        <v>7</v>
      </c>
      <c r="I3" s="275" t="s">
        <v>32</v>
      </c>
      <c r="J3" s="52" t="s">
        <v>27</v>
      </c>
      <c r="K3" s="52" t="s">
        <v>29</v>
      </c>
    </row>
    <row r="4" spans="1:15" x14ac:dyDescent="0.2">
      <c r="A4" s="105" t="s">
        <v>8</v>
      </c>
      <c r="B4" s="201">
        <v>300</v>
      </c>
      <c r="C4" s="202">
        <v>0</v>
      </c>
      <c r="D4" s="202">
        <v>890</v>
      </c>
      <c r="E4" s="202">
        <v>0</v>
      </c>
      <c r="F4" s="202">
        <v>680</v>
      </c>
      <c r="G4" s="202">
        <v>0</v>
      </c>
      <c r="H4" s="218">
        <v>0</v>
      </c>
      <c r="I4" s="223">
        <f>SUM(B4:H4)</f>
        <v>1870</v>
      </c>
      <c r="J4" s="281">
        <f>I16</f>
        <v>2200</v>
      </c>
      <c r="K4" s="197">
        <f t="shared" ref="K4:K9" si="0">SUMPRODUCT(B4:H4,B16:H16)</f>
        <v>246022.17</v>
      </c>
    </row>
    <row r="5" spans="1:15" x14ac:dyDescent="0.2">
      <c r="A5" s="89" t="s">
        <v>9</v>
      </c>
      <c r="B5" s="54">
        <v>0</v>
      </c>
      <c r="C5" s="50">
        <v>260</v>
      </c>
      <c r="D5" s="50">
        <v>0</v>
      </c>
      <c r="E5" s="50">
        <v>0</v>
      </c>
      <c r="F5" s="50">
        <v>110</v>
      </c>
      <c r="G5" s="50">
        <v>0</v>
      </c>
      <c r="H5" s="219">
        <v>0</v>
      </c>
      <c r="I5" s="223">
        <f t="shared" ref="I5:I10" si="1">SUM(B5:H5)</f>
        <v>370</v>
      </c>
      <c r="J5" s="281">
        <f t="shared" ref="J5:J9" si="2">I17</f>
        <v>370</v>
      </c>
      <c r="K5" s="197">
        <f t="shared" si="0"/>
        <v>38384.775000000001</v>
      </c>
    </row>
    <row r="6" spans="1:15" x14ac:dyDescent="0.2">
      <c r="A6" s="89" t="s">
        <v>10</v>
      </c>
      <c r="B6" s="54">
        <v>0</v>
      </c>
      <c r="C6" s="50">
        <v>0</v>
      </c>
      <c r="D6" s="50">
        <v>200</v>
      </c>
      <c r="E6" s="50">
        <v>0</v>
      </c>
      <c r="F6" s="50">
        <v>0</v>
      </c>
      <c r="G6" s="50">
        <v>0</v>
      </c>
      <c r="H6" s="219">
        <v>0</v>
      </c>
      <c r="I6" s="223">
        <f t="shared" si="1"/>
        <v>200</v>
      </c>
      <c r="J6" s="281">
        <f t="shared" si="2"/>
        <v>450</v>
      </c>
      <c r="K6" s="197">
        <f t="shared" si="0"/>
        <v>34902</v>
      </c>
    </row>
    <row r="7" spans="1:15" x14ac:dyDescent="0.2">
      <c r="A7" s="89" t="s">
        <v>11</v>
      </c>
      <c r="B7" s="54">
        <v>0</v>
      </c>
      <c r="C7" s="50">
        <v>0</v>
      </c>
      <c r="D7" s="50">
        <v>210</v>
      </c>
      <c r="E7" s="50">
        <v>2000</v>
      </c>
      <c r="F7" s="50">
        <v>0</v>
      </c>
      <c r="G7" s="50">
        <v>690</v>
      </c>
      <c r="H7" s="219">
        <v>3000</v>
      </c>
      <c r="I7" s="223">
        <f t="shared" si="1"/>
        <v>5900</v>
      </c>
      <c r="J7" s="281">
        <f>I19 + 1200</f>
        <v>5900</v>
      </c>
      <c r="K7" s="197">
        <f t="shared" si="0"/>
        <v>584748.63599999994</v>
      </c>
    </row>
    <row r="8" spans="1:15" x14ac:dyDescent="0.2">
      <c r="A8" s="89" t="s">
        <v>12</v>
      </c>
      <c r="B8" s="54">
        <v>0</v>
      </c>
      <c r="C8" s="50">
        <v>0</v>
      </c>
      <c r="D8" s="50">
        <v>0</v>
      </c>
      <c r="E8" s="50">
        <v>0</v>
      </c>
      <c r="F8" s="50">
        <v>1850</v>
      </c>
      <c r="G8" s="50">
        <v>0</v>
      </c>
      <c r="H8" s="219">
        <v>0</v>
      </c>
      <c r="I8" s="223">
        <f t="shared" si="1"/>
        <v>1850</v>
      </c>
      <c r="J8" s="281">
        <f t="shared" si="2"/>
        <v>1850</v>
      </c>
      <c r="K8" s="197">
        <f t="shared" si="0"/>
        <v>218983.57500000001</v>
      </c>
    </row>
    <row r="9" spans="1:15" x14ac:dyDescent="0.2">
      <c r="A9" s="280" t="s">
        <v>13</v>
      </c>
      <c r="B9" s="54">
        <v>0</v>
      </c>
      <c r="C9" s="50">
        <v>0</v>
      </c>
      <c r="D9" s="50">
        <v>0</v>
      </c>
      <c r="E9" s="50">
        <v>0</v>
      </c>
      <c r="F9" s="50">
        <v>0</v>
      </c>
      <c r="G9" s="50">
        <v>500</v>
      </c>
      <c r="H9" s="219">
        <v>0</v>
      </c>
      <c r="I9" s="223">
        <f t="shared" si="1"/>
        <v>500</v>
      </c>
      <c r="J9" s="281">
        <f t="shared" si="2"/>
        <v>500</v>
      </c>
      <c r="K9" s="197">
        <f t="shared" si="0"/>
        <v>81514.000000000015</v>
      </c>
    </row>
    <row r="10" spans="1:15" ht="16" thickBot="1" x14ac:dyDescent="0.25">
      <c r="A10" s="268" t="s">
        <v>42</v>
      </c>
      <c r="B10" s="56">
        <v>0</v>
      </c>
      <c r="C10" s="57">
        <v>0</v>
      </c>
      <c r="D10" s="57">
        <v>300</v>
      </c>
      <c r="E10" s="57">
        <v>0</v>
      </c>
      <c r="F10" s="57">
        <v>0</v>
      </c>
      <c r="G10" s="57">
        <v>0</v>
      </c>
      <c r="H10" s="329">
        <v>0</v>
      </c>
      <c r="I10" s="282">
        <f t="shared" si="1"/>
        <v>300</v>
      </c>
      <c r="J10" s="283">
        <f>I22</f>
        <v>300</v>
      </c>
      <c r="K10" s="264">
        <v>0</v>
      </c>
    </row>
    <row r="11" spans="1:15" s="47" customFormat="1" ht="33" thickBot="1" x14ac:dyDescent="0.25">
      <c r="A11" s="328" t="s">
        <v>33</v>
      </c>
      <c r="B11" s="285">
        <f>SUM(B4:B10)</f>
        <v>300</v>
      </c>
      <c r="C11" s="285">
        <f t="shared" ref="C11:H11" si="3">SUM(C4:C10)</f>
        <v>260</v>
      </c>
      <c r="D11" s="285">
        <f t="shared" si="3"/>
        <v>1600</v>
      </c>
      <c r="E11" s="285">
        <f t="shared" si="3"/>
        <v>2000</v>
      </c>
      <c r="F11" s="285">
        <f t="shared" si="3"/>
        <v>2640</v>
      </c>
      <c r="G11" s="285">
        <f t="shared" si="3"/>
        <v>1190</v>
      </c>
      <c r="H11" s="286">
        <f t="shared" si="3"/>
        <v>3000</v>
      </c>
      <c r="I11" s="265"/>
      <c r="J11" s="48"/>
      <c r="K11" s="266"/>
    </row>
    <row r="12" spans="1:15" ht="16" thickBot="1" x14ac:dyDescent="0.25">
      <c r="A12" s="90" t="s">
        <v>28</v>
      </c>
      <c r="B12" s="200">
        <f>B23</f>
        <v>300</v>
      </c>
      <c r="C12" s="200">
        <f t="shared" ref="C12:H12" si="4">C23</f>
        <v>260</v>
      </c>
      <c r="D12" s="200">
        <f t="shared" si="4"/>
        <v>1600</v>
      </c>
      <c r="E12" s="200">
        <f t="shared" si="4"/>
        <v>2000</v>
      </c>
      <c r="F12" s="200">
        <f t="shared" si="4"/>
        <v>2640</v>
      </c>
      <c r="G12" s="200">
        <f t="shared" si="4"/>
        <v>1190</v>
      </c>
      <c r="H12" s="287">
        <f t="shared" si="4"/>
        <v>3000</v>
      </c>
      <c r="I12" s="327"/>
      <c r="J12" s="44" t="s">
        <v>29</v>
      </c>
      <c r="K12" s="45">
        <f>SUM(K4:K10)</f>
        <v>1204555.156</v>
      </c>
    </row>
    <row r="13" spans="1:15" x14ac:dyDescent="0.2">
      <c r="A13" s="1"/>
    </row>
    <row r="14" spans="1:15" ht="16" thickBot="1" x14ac:dyDescent="0.25">
      <c r="A14" s="401" t="s">
        <v>31</v>
      </c>
      <c r="B14" s="401"/>
      <c r="C14" s="401"/>
      <c r="D14" s="401"/>
    </row>
    <row r="15" spans="1:15" ht="49" thickBot="1" x14ac:dyDescent="0.25">
      <c r="A15" s="244" t="s">
        <v>0</v>
      </c>
      <c r="B15" s="324" t="s">
        <v>1</v>
      </c>
      <c r="C15" s="322" t="s">
        <v>2</v>
      </c>
      <c r="D15" s="322" t="s">
        <v>3</v>
      </c>
      <c r="E15" s="322" t="s">
        <v>4</v>
      </c>
      <c r="F15" s="322" t="s">
        <v>5</v>
      </c>
      <c r="G15" s="322" t="s">
        <v>6</v>
      </c>
      <c r="H15" s="322" t="s">
        <v>7</v>
      </c>
      <c r="I15" s="323" t="s">
        <v>34</v>
      </c>
    </row>
    <row r="16" spans="1:15" x14ac:dyDescent="0.2">
      <c r="A16" s="325" t="str">
        <f t="shared" ref="A16:A21" si="5">A4</f>
        <v>Mexico City</v>
      </c>
      <c r="B16" s="289">
        <v>95.01</v>
      </c>
      <c r="C16" s="30">
        <v>106.41000000000001</v>
      </c>
      <c r="D16" s="30">
        <v>153.01500000000001</v>
      </c>
      <c r="E16" s="30">
        <v>117.17595</v>
      </c>
      <c r="F16" s="30">
        <v>119.61150000000001</v>
      </c>
      <c r="G16" s="30">
        <v>115.5506</v>
      </c>
      <c r="H16" s="30">
        <v>130.81200000000001</v>
      </c>
      <c r="I16" s="321">
        <f>'Problem 1'!C12</f>
        <v>2200</v>
      </c>
      <c r="L16" s="66"/>
      <c r="M16" s="66"/>
      <c r="N16" s="66"/>
      <c r="O16" s="66"/>
    </row>
    <row r="17" spans="1:16" x14ac:dyDescent="0.2">
      <c r="A17" s="302" t="str">
        <f t="shared" si="5"/>
        <v>Windsor</v>
      </c>
      <c r="B17" s="135">
        <v>108.35</v>
      </c>
      <c r="C17" s="33">
        <v>97.35</v>
      </c>
      <c r="D17" s="33">
        <v>159.52499999999998</v>
      </c>
      <c r="E17" s="33">
        <v>119.19074999999999</v>
      </c>
      <c r="F17" s="33">
        <v>118.85249999999999</v>
      </c>
      <c r="G17" s="33">
        <v>116.97099999999999</v>
      </c>
      <c r="H17" s="33">
        <v>131.22</v>
      </c>
      <c r="I17" s="62">
        <f>'Problem 1'!C13</f>
        <v>370</v>
      </c>
      <c r="L17" s="66"/>
      <c r="M17" s="66"/>
      <c r="N17" s="66"/>
      <c r="O17" s="66"/>
    </row>
    <row r="18" spans="1:16" x14ac:dyDescent="0.2">
      <c r="A18" s="303" t="str">
        <f t="shared" si="5"/>
        <v>Caracas</v>
      </c>
      <c r="B18" s="290">
        <v>123.34</v>
      </c>
      <c r="C18" s="25">
        <v>126.34</v>
      </c>
      <c r="D18" s="25">
        <v>174.51</v>
      </c>
      <c r="E18" s="25">
        <v>141.62729999999999</v>
      </c>
      <c r="F18" s="25">
        <v>145.751</v>
      </c>
      <c r="G18" s="25">
        <v>138.47840000000002</v>
      </c>
      <c r="H18" s="25">
        <v>157.00800000000001</v>
      </c>
      <c r="I18" s="62">
        <f>'Problem 1'!C14</f>
        <v>450</v>
      </c>
      <c r="L18" s="66"/>
      <c r="M18" s="66"/>
      <c r="N18" s="66"/>
      <c r="O18" s="66"/>
    </row>
    <row r="19" spans="1:16" x14ac:dyDescent="0.2">
      <c r="A19" s="304" t="str">
        <f t="shared" si="5"/>
        <v>Frankfurt</v>
      </c>
      <c r="B19" s="291">
        <v>86.69</v>
      </c>
      <c r="C19" s="27">
        <v>88.19</v>
      </c>
      <c r="D19" s="27">
        <v>133.785</v>
      </c>
      <c r="E19" s="27">
        <v>83.975549999999998</v>
      </c>
      <c r="F19" s="27">
        <v>101.0735</v>
      </c>
      <c r="G19" s="27">
        <v>95.389399999999995</v>
      </c>
      <c r="H19" s="27">
        <v>107.628</v>
      </c>
      <c r="I19" s="62">
        <f>'Problem 1'!C15</f>
        <v>4700</v>
      </c>
      <c r="L19" s="66"/>
      <c r="M19" s="66"/>
      <c r="N19" s="66"/>
      <c r="O19" s="66"/>
    </row>
    <row r="20" spans="1:16" x14ac:dyDescent="0.2">
      <c r="A20" s="305" t="str">
        <f t="shared" si="5"/>
        <v>Gary</v>
      </c>
      <c r="B20" s="292">
        <v>112.93</v>
      </c>
      <c r="C20" s="28">
        <v>108.93</v>
      </c>
      <c r="D20" s="28">
        <v>170.89500000000001</v>
      </c>
      <c r="E20" s="28">
        <v>123.65835000000001</v>
      </c>
      <c r="F20" s="28">
        <v>118.3695</v>
      </c>
      <c r="G20" s="28">
        <v>122.3558</v>
      </c>
      <c r="H20" s="28">
        <v>139.71600000000001</v>
      </c>
      <c r="I20" s="62">
        <f>'Problem 1'!C16</f>
        <v>1850</v>
      </c>
    </row>
    <row r="21" spans="1:16" x14ac:dyDescent="0.2">
      <c r="A21" s="306" t="str">
        <f t="shared" si="5"/>
        <v>Osaka</v>
      </c>
      <c r="B21" s="293">
        <v>167.8</v>
      </c>
      <c r="C21" s="29">
        <v>166.8</v>
      </c>
      <c r="D21" s="29">
        <v>249.45000000000002</v>
      </c>
      <c r="E21" s="29">
        <v>183.96</v>
      </c>
      <c r="F21" s="29">
        <v>197.57000000000002</v>
      </c>
      <c r="G21" s="29">
        <v>163.02800000000002</v>
      </c>
      <c r="H21" s="29">
        <v>190.56</v>
      </c>
      <c r="I21" s="62">
        <f>'Problem 1'!C17</f>
        <v>500</v>
      </c>
      <c r="L21" s="49"/>
      <c r="M21" s="49"/>
      <c r="N21" s="49"/>
      <c r="O21" s="49"/>
      <c r="P21" s="49"/>
    </row>
    <row r="22" spans="1:16" ht="16" thickBot="1" x14ac:dyDescent="0.25">
      <c r="A22" s="307" t="s">
        <v>42</v>
      </c>
      <c r="B22" s="294">
        <v>0</v>
      </c>
      <c r="C22" s="63">
        <v>0</v>
      </c>
      <c r="D22" s="63">
        <v>0</v>
      </c>
      <c r="E22" s="63">
        <v>0</v>
      </c>
      <c r="F22" s="63">
        <v>0</v>
      </c>
      <c r="G22" s="63">
        <v>0</v>
      </c>
      <c r="H22" s="63">
        <v>0</v>
      </c>
      <c r="I22" s="64">
        <v>300</v>
      </c>
    </row>
    <row r="23" spans="1:16" ht="33" thickBot="1" x14ac:dyDescent="0.25">
      <c r="A23" s="326" t="s">
        <v>35</v>
      </c>
      <c r="B23" s="373">
        <f>'Problem 4-6 Work'!G12</f>
        <v>300</v>
      </c>
      <c r="C23" s="308">
        <f>'Problem 4-6 Work'!G13</f>
        <v>260</v>
      </c>
      <c r="D23" s="308">
        <f>'Problem 4-6 Work'!G14</f>
        <v>1600</v>
      </c>
      <c r="E23" s="308">
        <f>'Problem 4-6 Work'!G15</f>
        <v>2000</v>
      </c>
      <c r="F23" s="308">
        <f>'Problem 4-6 Work'!G16</f>
        <v>2640</v>
      </c>
      <c r="G23" s="308">
        <f>'Problem 4-6 Work'!G17</f>
        <v>1190</v>
      </c>
      <c r="H23" s="309">
        <f>'Problem 4-6 Work'!G18</f>
        <v>3000</v>
      </c>
      <c r="I23" s="262"/>
      <c r="L23" s="49"/>
      <c r="M23" s="49"/>
      <c r="N23" s="49"/>
      <c r="O23" s="49"/>
      <c r="P23" s="49"/>
    </row>
    <row r="24" spans="1:16" x14ac:dyDescent="0.2">
      <c r="A24" s="391" t="s">
        <v>48</v>
      </c>
      <c r="B24" s="392"/>
      <c r="C24" s="392"/>
      <c r="D24" s="392"/>
      <c r="E24" s="392"/>
      <c r="F24" s="392"/>
      <c r="G24" s="392"/>
      <c r="H24" s="392"/>
      <c r="I24" s="392"/>
      <c r="J24" s="392"/>
      <c r="K24" s="393"/>
    </row>
    <row r="25" spans="1:16" x14ac:dyDescent="0.2">
      <c r="A25" s="397"/>
      <c r="B25" s="398"/>
      <c r="C25" s="398"/>
      <c r="D25" s="398"/>
      <c r="E25" s="398"/>
      <c r="F25" s="398"/>
      <c r="G25" s="398"/>
      <c r="H25" s="398"/>
      <c r="I25" s="398"/>
      <c r="J25" s="398"/>
      <c r="K25" s="399"/>
    </row>
    <row r="26" spans="1:16" x14ac:dyDescent="0.2">
      <c r="A26" s="397"/>
      <c r="B26" s="398"/>
      <c r="C26" s="398"/>
      <c r="D26" s="398"/>
      <c r="E26" s="398"/>
      <c r="F26" s="398"/>
      <c r="G26" s="398"/>
      <c r="H26" s="398"/>
      <c r="I26" s="398"/>
      <c r="J26" s="398"/>
      <c r="K26" s="399"/>
    </row>
    <row r="27" spans="1:16" x14ac:dyDescent="0.2">
      <c r="A27" s="397"/>
      <c r="B27" s="398"/>
      <c r="C27" s="398"/>
      <c r="D27" s="398"/>
      <c r="E27" s="398"/>
      <c r="F27" s="398"/>
      <c r="G27" s="398"/>
      <c r="H27" s="398"/>
      <c r="I27" s="398"/>
      <c r="J27" s="398"/>
      <c r="K27" s="399"/>
    </row>
    <row r="28" spans="1:16" ht="16" thickBot="1" x14ac:dyDescent="0.25">
      <c r="A28" s="394"/>
      <c r="B28" s="395"/>
      <c r="C28" s="395"/>
      <c r="D28" s="395"/>
      <c r="E28" s="395"/>
      <c r="F28" s="395"/>
      <c r="G28" s="395"/>
      <c r="H28" s="395"/>
      <c r="I28" s="395"/>
      <c r="J28" s="395"/>
      <c r="K28" s="396"/>
    </row>
  </sheetData>
  <mergeCells count="4">
    <mergeCell ref="A24:K28"/>
    <mergeCell ref="A2:F2"/>
    <mergeCell ref="A14:D14"/>
    <mergeCell ref="A1:C1"/>
  </mergeCells>
  <pageMargins left="0.7" right="0.7" top="0.75" bottom="0.75" header="0.3" footer="0.3"/>
  <pageSetup orientation="landscape"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91691-FF29-5144-A499-C7B5CD508A03}">
  <dimension ref="A1:P36"/>
  <sheetViews>
    <sheetView zoomScale="125" workbookViewId="0">
      <selection activeCell="F38" sqref="F38"/>
    </sheetView>
  </sheetViews>
  <sheetFormatPr baseColWidth="10" defaultRowHeight="15" x14ac:dyDescent="0.2"/>
  <cols>
    <col min="1" max="1" width="11.83203125" bestFit="1" customWidth="1"/>
    <col min="2" max="3" width="8.6640625" bestFit="1" customWidth="1"/>
    <col min="4" max="4" width="8.83203125" bestFit="1" customWidth="1"/>
    <col min="5" max="5" width="8.6640625" bestFit="1" customWidth="1"/>
    <col min="6" max="6" width="11.1640625" bestFit="1" customWidth="1"/>
    <col min="7" max="8" width="8.6640625" bestFit="1" customWidth="1"/>
    <col min="10" max="10" width="8.6640625" bestFit="1" customWidth="1"/>
    <col min="11" max="11" width="13.6640625" bestFit="1" customWidth="1"/>
    <col min="12" max="12" width="11.1640625" bestFit="1" customWidth="1"/>
  </cols>
  <sheetData>
    <row r="1" spans="1:15" x14ac:dyDescent="0.2">
      <c r="A1" s="390" t="s">
        <v>45</v>
      </c>
      <c r="B1" s="390"/>
      <c r="C1" s="390"/>
    </row>
    <row r="2" spans="1:15" ht="16" thickBot="1" x14ac:dyDescent="0.25">
      <c r="A2" s="384" t="s">
        <v>14</v>
      </c>
      <c r="B2" s="384"/>
      <c r="C2" s="384"/>
      <c r="D2" s="384"/>
      <c r="E2" s="384"/>
      <c r="F2" s="384"/>
      <c r="G2" s="1"/>
      <c r="H2" s="2"/>
    </row>
    <row r="3" spans="1:15" ht="33" thickBot="1" x14ac:dyDescent="0.25">
      <c r="A3" s="100" t="s">
        <v>0</v>
      </c>
      <c r="B3" s="87" t="s">
        <v>1</v>
      </c>
      <c r="C3" s="97" t="s">
        <v>2</v>
      </c>
      <c r="D3" s="97" t="s">
        <v>3</v>
      </c>
      <c r="E3" s="97" t="s">
        <v>4</v>
      </c>
      <c r="F3" s="97" t="s">
        <v>5</v>
      </c>
      <c r="G3" s="97" t="s">
        <v>6</v>
      </c>
      <c r="H3" s="95" t="s">
        <v>7</v>
      </c>
      <c r="I3" s="275" t="s">
        <v>32</v>
      </c>
      <c r="J3" s="52" t="s">
        <v>27</v>
      </c>
      <c r="K3" s="52" t="s">
        <v>29</v>
      </c>
    </row>
    <row r="4" spans="1:15" x14ac:dyDescent="0.2">
      <c r="A4" s="10" t="s">
        <v>8</v>
      </c>
      <c r="B4" s="201">
        <v>300</v>
      </c>
      <c r="C4" s="202">
        <v>0</v>
      </c>
      <c r="D4" s="202">
        <v>890</v>
      </c>
      <c r="E4" s="202">
        <v>0</v>
      </c>
      <c r="F4" s="202">
        <v>680</v>
      </c>
      <c r="G4" s="202">
        <v>0</v>
      </c>
      <c r="H4" s="203">
        <v>0</v>
      </c>
      <c r="I4" s="223">
        <f>SUM(B4:H4)</f>
        <v>1870</v>
      </c>
      <c r="J4" s="281">
        <f>I16</f>
        <v>2200</v>
      </c>
      <c r="K4" s="197">
        <f t="shared" ref="K4:K10" si="0">SUMPRODUCT(B4:H4,B16:H16)</f>
        <v>246022.17</v>
      </c>
    </row>
    <row r="5" spans="1:15" x14ac:dyDescent="0.2">
      <c r="A5" s="10" t="s">
        <v>9</v>
      </c>
      <c r="B5" s="54">
        <v>0</v>
      </c>
      <c r="C5" s="50">
        <v>260</v>
      </c>
      <c r="D5" s="50">
        <v>0</v>
      </c>
      <c r="E5" s="50">
        <v>0</v>
      </c>
      <c r="F5" s="50">
        <v>110</v>
      </c>
      <c r="G5" s="50">
        <v>0</v>
      </c>
      <c r="H5" s="55">
        <v>0</v>
      </c>
      <c r="I5" s="223">
        <f t="shared" ref="I5:I10" si="1">SUM(B5:H5)</f>
        <v>370</v>
      </c>
      <c r="J5" s="281">
        <f t="shared" ref="J5:J9" si="2">I17</f>
        <v>370</v>
      </c>
      <c r="K5" s="197">
        <f t="shared" si="0"/>
        <v>38384.775000000001</v>
      </c>
    </row>
    <row r="6" spans="1:15" x14ac:dyDescent="0.2">
      <c r="A6" s="278" t="s">
        <v>10</v>
      </c>
      <c r="B6" s="54">
        <v>0</v>
      </c>
      <c r="C6" s="50">
        <v>0</v>
      </c>
      <c r="D6" s="50">
        <v>200</v>
      </c>
      <c r="E6" s="50">
        <v>0</v>
      </c>
      <c r="F6" s="50">
        <v>0</v>
      </c>
      <c r="G6" s="50">
        <v>0</v>
      </c>
      <c r="H6" s="55">
        <v>0</v>
      </c>
      <c r="I6" s="223">
        <f t="shared" si="1"/>
        <v>200</v>
      </c>
      <c r="J6" s="281">
        <f t="shared" si="2"/>
        <v>450</v>
      </c>
      <c r="K6" s="378">
        <f t="shared" si="0"/>
        <v>34902</v>
      </c>
    </row>
    <row r="7" spans="1:15" x14ac:dyDescent="0.2">
      <c r="A7" s="10" t="s">
        <v>11</v>
      </c>
      <c r="B7" s="54">
        <v>0</v>
      </c>
      <c r="C7" s="50">
        <v>0</v>
      </c>
      <c r="D7" s="50">
        <v>510</v>
      </c>
      <c r="E7" s="50">
        <v>2000</v>
      </c>
      <c r="F7" s="50">
        <v>0</v>
      </c>
      <c r="G7" s="50">
        <v>1190</v>
      </c>
      <c r="H7" s="55">
        <v>1000</v>
      </c>
      <c r="I7" s="223">
        <f t="shared" si="1"/>
        <v>4700</v>
      </c>
      <c r="J7" s="281">
        <f>I19</f>
        <v>4700</v>
      </c>
      <c r="K7" s="197">
        <f t="shared" si="0"/>
        <v>457322.83600000001</v>
      </c>
    </row>
    <row r="8" spans="1:15" x14ac:dyDescent="0.2">
      <c r="A8" s="10" t="s">
        <v>12</v>
      </c>
      <c r="B8" s="54">
        <v>0</v>
      </c>
      <c r="C8" s="50">
        <v>0</v>
      </c>
      <c r="D8" s="50">
        <v>0</v>
      </c>
      <c r="E8" s="50">
        <v>0</v>
      </c>
      <c r="F8" s="50">
        <v>1850</v>
      </c>
      <c r="G8" s="50">
        <v>0</v>
      </c>
      <c r="H8" s="55">
        <v>0</v>
      </c>
      <c r="I8" s="223">
        <f t="shared" si="1"/>
        <v>1850</v>
      </c>
      <c r="J8" s="281">
        <f t="shared" si="2"/>
        <v>1850</v>
      </c>
      <c r="K8" s="197">
        <f t="shared" si="0"/>
        <v>218983.57500000001</v>
      </c>
    </row>
    <row r="9" spans="1:15" x14ac:dyDescent="0.2">
      <c r="A9" s="263" t="s">
        <v>13</v>
      </c>
      <c r="B9" s="85">
        <v>0</v>
      </c>
      <c r="C9" s="51">
        <v>0</v>
      </c>
      <c r="D9" s="51">
        <v>0</v>
      </c>
      <c r="E9" s="51">
        <v>0</v>
      </c>
      <c r="F9" s="51">
        <v>0</v>
      </c>
      <c r="G9" s="51">
        <v>0</v>
      </c>
      <c r="H9" s="86">
        <v>0</v>
      </c>
      <c r="I9" s="357">
        <f t="shared" si="1"/>
        <v>0</v>
      </c>
      <c r="J9" s="358">
        <f t="shared" si="2"/>
        <v>500</v>
      </c>
      <c r="K9" s="356">
        <f t="shared" si="0"/>
        <v>0</v>
      </c>
    </row>
    <row r="10" spans="1:15" ht="16" thickBot="1" x14ac:dyDescent="0.25">
      <c r="A10" s="278" t="s">
        <v>36</v>
      </c>
      <c r="B10" s="361">
        <v>0</v>
      </c>
      <c r="C10" s="362">
        <v>0</v>
      </c>
      <c r="D10" s="362">
        <v>0</v>
      </c>
      <c r="E10" s="362">
        <v>0</v>
      </c>
      <c r="F10" s="362">
        <v>0</v>
      </c>
      <c r="G10" s="362">
        <v>0</v>
      </c>
      <c r="H10" s="363">
        <v>2000</v>
      </c>
      <c r="I10" s="359">
        <f t="shared" si="1"/>
        <v>2000</v>
      </c>
      <c r="J10" s="360">
        <v>2000</v>
      </c>
      <c r="K10" s="198">
        <f t="shared" si="0"/>
        <v>160200</v>
      </c>
    </row>
    <row r="11" spans="1:15" s="47" customFormat="1" ht="33" thickBot="1" x14ac:dyDescent="0.25">
      <c r="A11" s="328" t="s">
        <v>33</v>
      </c>
      <c r="B11" s="285">
        <f>SUM(B4:B10)</f>
        <v>300</v>
      </c>
      <c r="C11" s="285">
        <f t="shared" ref="C11:H11" si="3">SUM(C4:C10)</f>
        <v>260</v>
      </c>
      <c r="D11" s="285">
        <f t="shared" si="3"/>
        <v>1600</v>
      </c>
      <c r="E11" s="285">
        <f t="shared" si="3"/>
        <v>2000</v>
      </c>
      <c r="F11" s="285">
        <f t="shared" si="3"/>
        <v>2640</v>
      </c>
      <c r="G11" s="285">
        <f t="shared" si="3"/>
        <v>1190</v>
      </c>
      <c r="H11" s="286">
        <f t="shared" si="3"/>
        <v>3000</v>
      </c>
      <c r="I11" s="265"/>
      <c r="J11" s="82"/>
      <c r="K11" s="266"/>
    </row>
    <row r="12" spans="1:15" ht="16" thickBot="1" x14ac:dyDescent="0.25">
      <c r="A12" s="90" t="s">
        <v>28</v>
      </c>
      <c r="B12" s="200">
        <f>B23</f>
        <v>300</v>
      </c>
      <c r="C12" s="200">
        <f t="shared" ref="C12:H12" si="4">C23</f>
        <v>260</v>
      </c>
      <c r="D12" s="200">
        <f t="shared" si="4"/>
        <v>1600</v>
      </c>
      <c r="E12" s="200">
        <f t="shared" si="4"/>
        <v>2000</v>
      </c>
      <c r="F12" s="200">
        <f t="shared" si="4"/>
        <v>2640</v>
      </c>
      <c r="G12" s="200">
        <f t="shared" si="4"/>
        <v>1190</v>
      </c>
      <c r="H12" s="287">
        <f t="shared" si="4"/>
        <v>3000</v>
      </c>
      <c r="I12" s="200"/>
      <c r="J12" s="44" t="s">
        <v>29</v>
      </c>
      <c r="K12" s="45">
        <f>SUM(K4:K10)</f>
        <v>1155815.3559999999</v>
      </c>
    </row>
    <row r="13" spans="1:15" x14ac:dyDescent="0.2">
      <c r="A13" s="1"/>
    </row>
    <row r="14" spans="1:15" ht="16" thickBot="1" x14ac:dyDescent="0.25">
      <c r="A14" s="401" t="s">
        <v>31</v>
      </c>
      <c r="B14" s="401"/>
      <c r="C14" s="401"/>
      <c r="D14" s="401"/>
    </row>
    <row r="15" spans="1:15" ht="49" thickBot="1" x14ac:dyDescent="0.25">
      <c r="A15" s="365" t="s">
        <v>0</v>
      </c>
      <c r="B15" s="366" t="s">
        <v>1</v>
      </c>
      <c r="C15" s="322" t="s">
        <v>2</v>
      </c>
      <c r="D15" s="322" t="s">
        <v>3</v>
      </c>
      <c r="E15" s="322" t="s">
        <v>4</v>
      </c>
      <c r="F15" s="322" t="s">
        <v>5</v>
      </c>
      <c r="G15" s="322" t="s">
        <v>6</v>
      </c>
      <c r="H15" s="367" t="s">
        <v>7</v>
      </c>
      <c r="I15" s="368" t="s">
        <v>34</v>
      </c>
    </row>
    <row r="16" spans="1:15" x14ac:dyDescent="0.2">
      <c r="A16" s="325" t="str">
        <f t="shared" ref="A16:A21" si="5">A4</f>
        <v>Mexico City</v>
      </c>
      <c r="B16" s="296">
        <v>95.01</v>
      </c>
      <c r="C16" s="18">
        <v>106.41000000000001</v>
      </c>
      <c r="D16" s="18">
        <v>153.01500000000001</v>
      </c>
      <c r="E16" s="18">
        <v>117.17595</v>
      </c>
      <c r="F16" s="18">
        <v>119.61150000000001</v>
      </c>
      <c r="G16" s="18">
        <v>115.5506</v>
      </c>
      <c r="H16" s="189">
        <v>130.81200000000001</v>
      </c>
      <c r="I16" s="369">
        <f>'Problem 1'!C12</f>
        <v>2200</v>
      </c>
      <c r="L16" s="66"/>
      <c r="M16" s="66"/>
      <c r="N16" s="66"/>
      <c r="O16" s="66"/>
    </row>
    <row r="17" spans="1:16" x14ac:dyDescent="0.2">
      <c r="A17" s="302" t="str">
        <f t="shared" si="5"/>
        <v>Windsor</v>
      </c>
      <c r="B17" s="297">
        <v>108.35</v>
      </c>
      <c r="C17" s="33">
        <v>97.35</v>
      </c>
      <c r="D17" s="33">
        <v>159.52499999999998</v>
      </c>
      <c r="E17" s="33">
        <v>119.19074999999999</v>
      </c>
      <c r="F17" s="33">
        <v>118.85249999999999</v>
      </c>
      <c r="G17" s="33">
        <v>116.97099999999999</v>
      </c>
      <c r="H17" s="298">
        <v>131.22</v>
      </c>
      <c r="I17" s="313">
        <f>'Problem 1'!C13</f>
        <v>370</v>
      </c>
      <c r="L17" s="66"/>
      <c r="M17" s="66"/>
      <c r="N17" s="66"/>
      <c r="O17" s="66"/>
    </row>
    <row r="18" spans="1:16" x14ac:dyDescent="0.2">
      <c r="A18" s="303" t="str">
        <f t="shared" si="5"/>
        <v>Caracas</v>
      </c>
      <c r="B18" s="236">
        <v>123.34</v>
      </c>
      <c r="C18" s="25">
        <v>126.34</v>
      </c>
      <c r="D18" s="25">
        <v>174.51</v>
      </c>
      <c r="E18" s="25">
        <v>141.62729999999999</v>
      </c>
      <c r="F18" s="25">
        <v>145.751</v>
      </c>
      <c r="G18" s="25">
        <v>138.47840000000002</v>
      </c>
      <c r="H18" s="237">
        <v>157.00800000000001</v>
      </c>
      <c r="I18" s="313">
        <f>'Problem 1'!C14</f>
        <v>450</v>
      </c>
      <c r="L18" s="66"/>
      <c r="M18" s="66"/>
      <c r="N18" s="66"/>
      <c r="O18" s="66"/>
    </row>
    <row r="19" spans="1:16" x14ac:dyDescent="0.2">
      <c r="A19" s="304" t="str">
        <f t="shared" si="5"/>
        <v>Frankfurt</v>
      </c>
      <c r="B19" s="238">
        <v>86.69</v>
      </c>
      <c r="C19" s="27">
        <v>88.19</v>
      </c>
      <c r="D19" s="27">
        <v>133.785</v>
      </c>
      <c r="E19" s="27">
        <v>83.975549999999998</v>
      </c>
      <c r="F19" s="27">
        <v>101.0735</v>
      </c>
      <c r="G19" s="27">
        <v>95.389399999999995</v>
      </c>
      <c r="H19" s="239">
        <v>107.628</v>
      </c>
      <c r="I19" s="313">
        <f>'Problem 1'!C15</f>
        <v>4700</v>
      </c>
      <c r="L19" s="66"/>
      <c r="M19" s="66"/>
      <c r="N19" s="66"/>
      <c r="O19" s="66"/>
    </row>
    <row r="20" spans="1:16" x14ac:dyDescent="0.2">
      <c r="A20" s="305" t="str">
        <f t="shared" si="5"/>
        <v>Gary</v>
      </c>
      <c r="B20" s="240">
        <v>112.93</v>
      </c>
      <c r="C20" s="28">
        <v>108.93</v>
      </c>
      <c r="D20" s="28">
        <v>170.89500000000001</v>
      </c>
      <c r="E20" s="28">
        <v>123.65835000000001</v>
      </c>
      <c r="F20" s="28">
        <v>118.3695</v>
      </c>
      <c r="G20" s="28">
        <v>122.3558</v>
      </c>
      <c r="H20" s="241">
        <v>139.71600000000001</v>
      </c>
      <c r="I20" s="313">
        <f>'Problem 1'!C16</f>
        <v>1850</v>
      </c>
    </row>
    <row r="21" spans="1:16" x14ac:dyDescent="0.2">
      <c r="A21" s="306" t="str">
        <f t="shared" si="5"/>
        <v>Osaka</v>
      </c>
      <c r="B21" s="299">
        <v>167.8</v>
      </c>
      <c r="C21" s="29">
        <v>166.8</v>
      </c>
      <c r="D21" s="29">
        <v>249.45000000000002</v>
      </c>
      <c r="E21" s="29">
        <v>183.96</v>
      </c>
      <c r="F21" s="29">
        <v>197.57000000000002</v>
      </c>
      <c r="G21" s="29">
        <v>163.02800000000002</v>
      </c>
      <c r="H21" s="300">
        <v>190.56</v>
      </c>
      <c r="I21" s="313">
        <f>'Problem 1'!C17</f>
        <v>500</v>
      </c>
      <c r="L21" s="49"/>
      <c r="M21" s="49"/>
      <c r="N21" s="49"/>
      <c r="O21" s="49"/>
      <c r="P21" s="49"/>
    </row>
    <row r="22" spans="1:16" ht="16" thickBot="1" x14ac:dyDescent="0.25">
      <c r="A22" s="364" t="s">
        <v>36</v>
      </c>
      <c r="B22" s="371">
        <f>B31</f>
        <v>94.1</v>
      </c>
      <c r="C22" s="70">
        <f t="shared" ref="C22:G22" si="6">C31</f>
        <v>93.1</v>
      </c>
      <c r="D22" s="70">
        <f t="shared" si="6"/>
        <v>175.75</v>
      </c>
      <c r="E22" s="70">
        <f t="shared" si="6"/>
        <v>110.25999999999999</v>
      </c>
      <c r="F22" s="70">
        <f t="shared" si="6"/>
        <v>107.54899999999999</v>
      </c>
      <c r="G22" s="70">
        <f t="shared" si="6"/>
        <v>93.827999999999989</v>
      </c>
      <c r="H22" s="372">
        <f>H31</f>
        <v>80.099999999999994</v>
      </c>
      <c r="I22" s="370">
        <v>2000</v>
      </c>
    </row>
    <row r="23" spans="1:16" ht="33" thickBot="1" x14ac:dyDescent="0.25">
      <c r="A23" s="261" t="s">
        <v>35</v>
      </c>
      <c r="B23" s="308">
        <f>'Problem 4-6 Work'!G12</f>
        <v>300</v>
      </c>
      <c r="C23" s="308">
        <f>'Problem 4-6 Work'!G13</f>
        <v>260</v>
      </c>
      <c r="D23" s="308">
        <f>'Problem 4-6 Work'!G14</f>
        <v>1600</v>
      </c>
      <c r="E23" s="308">
        <f>'Problem 4-6 Work'!G15</f>
        <v>2000</v>
      </c>
      <c r="F23" s="308">
        <f>'Problem 4-6 Work'!G16</f>
        <v>2640</v>
      </c>
      <c r="G23" s="308">
        <f>'Problem 4-6 Work'!G17</f>
        <v>1190</v>
      </c>
      <c r="H23" s="309">
        <f>'Problem 4-6 Work'!G18</f>
        <v>3000</v>
      </c>
      <c r="I23" s="262"/>
      <c r="L23" s="49"/>
      <c r="M23" s="49"/>
      <c r="N23" s="49"/>
      <c r="O23" s="49"/>
      <c r="P23" s="49"/>
    </row>
    <row r="24" spans="1:16" ht="91" customHeight="1" x14ac:dyDescent="0.2"/>
    <row r="25" spans="1:16" ht="16" thickBot="1" x14ac:dyDescent="0.25">
      <c r="A25" s="46" t="s">
        <v>37</v>
      </c>
    </row>
    <row r="26" spans="1:16" ht="16" thickBot="1" x14ac:dyDescent="0.25">
      <c r="A26" s="379" t="s">
        <v>0</v>
      </c>
      <c r="B26" s="354" t="str">
        <f t="shared" ref="B26:H26" si="7">B15</f>
        <v>Mexico</v>
      </c>
      <c r="C26" s="354" t="str">
        <f t="shared" si="7"/>
        <v>Canada</v>
      </c>
      <c r="D26" s="354" t="str">
        <f t="shared" si="7"/>
        <v>Venezuela</v>
      </c>
      <c r="E26" s="354" t="str">
        <f t="shared" si="7"/>
        <v>Europe</v>
      </c>
      <c r="F26" s="354" t="str">
        <f t="shared" si="7"/>
        <v>United States</v>
      </c>
      <c r="G26" s="354" t="str">
        <f t="shared" si="7"/>
        <v>Japan</v>
      </c>
      <c r="H26" s="355" t="str">
        <f t="shared" si="7"/>
        <v>China</v>
      </c>
    </row>
    <row r="27" spans="1:16" ht="16" thickBot="1" x14ac:dyDescent="0.25">
      <c r="A27" s="348" t="s">
        <v>36</v>
      </c>
      <c r="B27" s="380"/>
      <c r="C27" s="381"/>
      <c r="D27" s="381"/>
      <c r="E27" s="381"/>
      <c r="F27" s="381"/>
      <c r="G27" s="381"/>
      <c r="H27" s="382"/>
    </row>
    <row r="28" spans="1:16" ht="48" x14ac:dyDescent="0.2">
      <c r="A28" s="347" t="s">
        <v>20</v>
      </c>
      <c r="B28" s="349">
        <v>80.099999999999994</v>
      </c>
      <c r="C28" s="350">
        <v>80.099999999999994</v>
      </c>
      <c r="D28" s="350">
        <v>80.099999999999994</v>
      </c>
      <c r="E28" s="350">
        <v>80.099999999999994</v>
      </c>
      <c r="F28" s="350">
        <v>80.099999999999994</v>
      </c>
      <c r="G28" s="350">
        <v>80.099999999999994</v>
      </c>
      <c r="H28" s="351">
        <v>80.099999999999994</v>
      </c>
    </row>
    <row r="29" spans="1:16" ht="48" x14ac:dyDescent="0.2">
      <c r="A29" s="330" t="s">
        <v>21</v>
      </c>
      <c r="B29" s="352">
        <v>14</v>
      </c>
      <c r="C29" s="67">
        <v>13</v>
      </c>
      <c r="D29" s="67">
        <v>12.5</v>
      </c>
      <c r="E29" s="67">
        <v>14.2</v>
      </c>
      <c r="F29" s="67">
        <v>18</v>
      </c>
      <c r="G29" s="67">
        <v>4.5</v>
      </c>
      <c r="H29" s="331">
        <v>0</v>
      </c>
    </row>
    <row r="30" spans="1:16" ht="33" thickBot="1" x14ac:dyDescent="0.25">
      <c r="A30" s="330" t="s">
        <v>22</v>
      </c>
      <c r="B30" s="353">
        <v>0</v>
      </c>
      <c r="C30" s="68">
        <v>0</v>
      </c>
      <c r="D30" s="68">
        <v>83.15</v>
      </c>
      <c r="E30" s="68">
        <v>15.96</v>
      </c>
      <c r="F30" s="68">
        <v>9.4489999999999998</v>
      </c>
      <c r="G30" s="68">
        <v>9.2279999999999998</v>
      </c>
      <c r="H30" s="69">
        <v>0</v>
      </c>
    </row>
    <row r="31" spans="1:16" ht="34" thickTop="1" thickBot="1" x14ac:dyDescent="0.25">
      <c r="A31" s="374" t="s">
        <v>23</v>
      </c>
      <c r="B31" s="375">
        <f>SUM(B28:B30)</f>
        <v>94.1</v>
      </c>
      <c r="C31" s="376">
        <f t="shared" ref="C31:H31" si="8">SUM(C28:C30)</f>
        <v>93.1</v>
      </c>
      <c r="D31" s="376">
        <f t="shared" si="8"/>
        <v>175.75</v>
      </c>
      <c r="E31" s="376">
        <f t="shared" si="8"/>
        <v>110.25999999999999</v>
      </c>
      <c r="F31" s="376">
        <f t="shared" si="8"/>
        <v>107.54899999999999</v>
      </c>
      <c r="G31" s="376">
        <f t="shared" si="8"/>
        <v>93.827999999999989</v>
      </c>
      <c r="H31" s="377">
        <f t="shared" si="8"/>
        <v>80.099999999999994</v>
      </c>
    </row>
    <row r="32" spans="1:16" x14ac:dyDescent="0.2">
      <c r="A32" s="391" t="s">
        <v>46</v>
      </c>
      <c r="B32" s="392"/>
      <c r="C32" s="392"/>
      <c r="D32" s="392"/>
      <c r="E32" s="392"/>
      <c r="F32" s="392"/>
      <c r="G32" s="392"/>
      <c r="H32" s="392"/>
      <c r="I32" s="392"/>
      <c r="J32" s="392"/>
      <c r="K32" s="393"/>
    </row>
    <row r="33" spans="1:11" x14ac:dyDescent="0.2">
      <c r="A33" s="397"/>
      <c r="B33" s="398"/>
      <c r="C33" s="398"/>
      <c r="D33" s="398"/>
      <c r="E33" s="398"/>
      <c r="F33" s="398"/>
      <c r="G33" s="398"/>
      <c r="H33" s="398"/>
      <c r="I33" s="398"/>
      <c r="J33" s="398"/>
      <c r="K33" s="399"/>
    </row>
    <row r="34" spans="1:11" x14ac:dyDescent="0.2">
      <c r="A34" s="397"/>
      <c r="B34" s="398"/>
      <c r="C34" s="398"/>
      <c r="D34" s="398"/>
      <c r="E34" s="398"/>
      <c r="F34" s="398"/>
      <c r="G34" s="398"/>
      <c r="H34" s="398"/>
      <c r="I34" s="398"/>
      <c r="J34" s="398"/>
      <c r="K34" s="399"/>
    </row>
    <row r="35" spans="1:11" x14ac:dyDescent="0.2">
      <c r="A35" s="397"/>
      <c r="B35" s="398"/>
      <c r="C35" s="398"/>
      <c r="D35" s="398"/>
      <c r="E35" s="398"/>
      <c r="F35" s="398"/>
      <c r="G35" s="398"/>
      <c r="H35" s="398"/>
      <c r="I35" s="398"/>
      <c r="J35" s="398"/>
      <c r="K35" s="399"/>
    </row>
    <row r="36" spans="1:11" ht="16" thickBot="1" x14ac:dyDescent="0.25">
      <c r="A36" s="394"/>
      <c r="B36" s="395"/>
      <c r="C36" s="395"/>
      <c r="D36" s="395"/>
      <c r="E36" s="395"/>
      <c r="F36" s="395"/>
      <c r="G36" s="395"/>
      <c r="H36" s="395"/>
      <c r="I36" s="395"/>
      <c r="J36" s="395"/>
      <c r="K36" s="396"/>
    </row>
  </sheetData>
  <mergeCells count="5">
    <mergeCell ref="A32:K36"/>
    <mergeCell ref="A2:F2"/>
    <mergeCell ref="A14:D14"/>
    <mergeCell ref="B27:H27"/>
    <mergeCell ref="A1:C1"/>
  </mergeCells>
  <pageMargins left="0.7" right="0.7" top="0.75" bottom="0.75" header="0.3" footer="0.3"/>
  <pageSetup orientation="landscape"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0B866-1B56-344C-A710-E59D3572DAE0}">
  <dimension ref="A4:I8"/>
  <sheetViews>
    <sheetView workbookViewId="0">
      <selection activeCell="I5" sqref="I5"/>
    </sheetView>
  </sheetViews>
  <sheetFormatPr baseColWidth="10" defaultRowHeight="15" x14ac:dyDescent="0.2"/>
  <sheetData>
    <row r="4" spans="1:9" x14ac:dyDescent="0.2">
      <c r="B4" t="s">
        <v>1</v>
      </c>
      <c r="C4" t="s">
        <v>2</v>
      </c>
      <c r="D4" t="s">
        <v>3</v>
      </c>
      <c r="E4" t="s">
        <v>4</v>
      </c>
      <c r="F4" t="s">
        <v>5</v>
      </c>
      <c r="G4" t="s">
        <v>6</v>
      </c>
      <c r="H4" t="s">
        <v>7</v>
      </c>
      <c r="I4" t="s">
        <v>55</v>
      </c>
    </row>
    <row r="5" spans="1:9" ht="32" x14ac:dyDescent="0.2">
      <c r="A5" s="47" t="s">
        <v>54</v>
      </c>
      <c r="B5">
        <f>'Problem 4 (Short Supply)'!B11-'Problem 4 (Short Supply)'!B10</f>
        <v>300</v>
      </c>
      <c r="C5">
        <f>'Problem 4 (Short Supply)'!C11-'Problem 4 (Short Supply)'!C10</f>
        <v>260</v>
      </c>
      <c r="D5">
        <f>'Problem 4 (Short Supply)'!D11-'Problem 4 (Short Supply)'!D10</f>
        <v>200</v>
      </c>
      <c r="E5">
        <f>'Problem 4 (Short Supply)'!E11-'Problem 4 (Short Supply)'!E10</f>
        <v>2000</v>
      </c>
      <c r="F5">
        <f>'Problem 4 (Short Supply)'!F11-'Problem 4 (Short Supply)'!F10</f>
        <v>2540</v>
      </c>
      <c r="G5">
        <f>'Problem 4 (Short Supply)'!G11-'Problem 4 (Short Supply)'!G10</f>
        <v>1190</v>
      </c>
      <c r="H5">
        <f>'Problem 4 (Short Supply)'!H11-'Problem 4 (Short Supply)'!H10</f>
        <v>3000</v>
      </c>
      <c r="I5">
        <f>SUM(B5:H5)</f>
        <v>9490</v>
      </c>
    </row>
    <row r="6" spans="1:9" ht="48" x14ac:dyDescent="0.2">
      <c r="A6" s="47" t="s">
        <v>51</v>
      </c>
      <c r="B6">
        <f>'Problem 5 (Added Capacity)'!B11-'Problem 5 (Added Capacity)'!B10</f>
        <v>300</v>
      </c>
      <c r="C6">
        <f>'Problem 5 (Added Capacity)'!C11-'Problem 5 (Added Capacity)'!C10</f>
        <v>260</v>
      </c>
      <c r="D6">
        <f>'Problem 5 (Added Capacity)'!D11-'Problem 5 (Added Capacity)'!D10</f>
        <v>1300</v>
      </c>
      <c r="E6">
        <f>'Problem 5 (Added Capacity)'!E11-'Problem 5 (Added Capacity)'!E10</f>
        <v>2000</v>
      </c>
      <c r="F6">
        <f>'Problem 5 (Added Capacity)'!F11-'Problem 5 (Added Capacity)'!F10</f>
        <v>2640</v>
      </c>
      <c r="G6">
        <f>'Problem 5 (Added Capacity)'!G11-'Problem 5 (Added Capacity)'!G10</f>
        <v>1190</v>
      </c>
      <c r="H6">
        <f>'Problem 5 (Added Capacity)'!H11-'Problem 5 (Added Capacity)'!H10</f>
        <v>3000</v>
      </c>
      <c r="I6">
        <f t="shared" ref="I6:I7" si="0">SUM(B6:H6)</f>
        <v>10690</v>
      </c>
    </row>
    <row r="7" spans="1:9" ht="48" x14ac:dyDescent="0.2">
      <c r="A7" s="47" t="s">
        <v>52</v>
      </c>
      <c r="B7">
        <f>'Problem 6 (Beijing Factory)'!B11</f>
        <v>300</v>
      </c>
      <c r="C7">
        <f>'Problem 6 (Beijing Factory)'!C11</f>
        <v>260</v>
      </c>
      <c r="D7">
        <f>'Problem 6 (Beijing Factory)'!D11</f>
        <v>1600</v>
      </c>
      <c r="E7">
        <f>'Problem 6 (Beijing Factory)'!E11</f>
        <v>2000</v>
      </c>
      <c r="F7">
        <f>'Problem 6 (Beijing Factory)'!F11</f>
        <v>2640</v>
      </c>
      <c r="G7">
        <f>'Problem 6 (Beijing Factory)'!G11</f>
        <v>1190</v>
      </c>
      <c r="H7">
        <f>'Problem 6 (Beijing Factory)'!H11</f>
        <v>3000</v>
      </c>
      <c r="I7">
        <f t="shared" si="0"/>
        <v>10990</v>
      </c>
    </row>
    <row r="8" spans="1:9" ht="32" x14ac:dyDescent="0.2">
      <c r="A8" s="47" t="s">
        <v>53</v>
      </c>
      <c r="B8">
        <f>'Problem 4 (Short Supply)'!B12</f>
        <v>300</v>
      </c>
      <c r="C8">
        <f>'Problem 4 (Short Supply)'!C12</f>
        <v>260</v>
      </c>
      <c r="D8">
        <f>'Problem 4 (Short Supply)'!D12</f>
        <v>1600</v>
      </c>
      <c r="E8">
        <f>'Problem 4 (Short Supply)'!E12</f>
        <v>2000</v>
      </c>
      <c r="F8">
        <f>'Problem 4 (Short Supply)'!F12</f>
        <v>2640</v>
      </c>
      <c r="G8">
        <f>'Problem 4 (Short Supply)'!G12</f>
        <v>1190</v>
      </c>
      <c r="H8">
        <f>'Problem 4 (Short Supply)'!H12</f>
        <v>3000</v>
      </c>
      <c r="I8">
        <f>SUM(B8:H8)</f>
        <v>10990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D3DF52BC8DC844E80676FC447A25D17" ma:contentTypeVersion="4" ma:contentTypeDescription="Create a new document." ma:contentTypeScope="" ma:versionID="a6e95e328d1c5de126ae472e3b494c26">
  <xsd:schema xmlns:xsd="http://www.w3.org/2001/XMLSchema" xmlns:xs="http://www.w3.org/2001/XMLSchema" xmlns:p="http://schemas.microsoft.com/office/2006/metadata/properties" xmlns:ns3="3762aaa1-fc92-413a-88b1-dc56783e148e" targetNamespace="http://schemas.microsoft.com/office/2006/metadata/properties" ma:root="true" ma:fieldsID="1f71529c380eb0db2535ba232d2cf106" ns3:_="">
    <xsd:import namespace="3762aaa1-fc92-413a-88b1-dc56783e148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62aaa1-fc92-413a-88b1-dc56783e14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CA8138-755C-494B-9160-710CA643ABD7}">
  <ds:schemaRefs>
    <ds:schemaRef ds:uri="http://schemas.openxmlformats.org/package/2006/metadata/core-properties"/>
    <ds:schemaRef ds:uri="http://schemas.microsoft.com/office/infopath/2007/PartnerControls"/>
    <ds:schemaRef ds:uri="http://schemas.microsoft.com/office/2006/documentManagement/types"/>
    <ds:schemaRef ds:uri="http://purl.org/dc/dcmitype/"/>
    <ds:schemaRef ds:uri="http://purl.org/dc/terms/"/>
    <ds:schemaRef ds:uri="3762aaa1-fc92-413a-88b1-dc56783e148e"/>
    <ds:schemaRef ds:uri="http://purl.org/dc/elements/1.1/"/>
    <ds:schemaRef ds:uri="http://www.w3.org/XML/1998/namespace"/>
    <ds:schemaRef ds:uri="http://schemas.microsoft.com/office/2006/metadata/properties"/>
  </ds:schemaRefs>
</ds:datastoreItem>
</file>

<file path=customXml/itemProps2.xml><?xml version="1.0" encoding="utf-8"?>
<ds:datastoreItem xmlns:ds="http://schemas.openxmlformats.org/officeDocument/2006/customXml" ds:itemID="{B7FE3E36-4DA9-4738-8D25-CF804E32AB84}">
  <ds:schemaRefs>
    <ds:schemaRef ds:uri="http://schemas.microsoft.com/sharepoint/v3/contenttype/forms"/>
  </ds:schemaRefs>
</ds:datastoreItem>
</file>

<file path=customXml/itemProps3.xml><?xml version="1.0" encoding="utf-8"?>
<ds:datastoreItem xmlns:ds="http://schemas.openxmlformats.org/officeDocument/2006/customXml" ds:itemID="{C2318A60-0DC8-4960-B836-367DC9932B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62aaa1-fc92-413a-88b1-dc56783e14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Charts</vt:lpstr>
      </vt:variant>
      <vt:variant>
        <vt:i4>1</vt:i4>
      </vt:variant>
    </vt:vector>
  </HeadingPairs>
  <TitlesOfParts>
    <vt:vector size="9" baseType="lpstr">
      <vt:lpstr>Problem 1</vt:lpstr>
      <vt:lpstr>Problem 2 (Current Plan)</vt:lpstr>
      <vt:lpstr>Problem 3 (Next Year Plan)</vt:lpstr>
      <vt:lpstr>Problem 4-6 Work</vt:lpstr>
      <vt:lpstr>Problem 4 (Short Supply)</vt:lpstr>
      <vt:lpstr>Problem 5 (Added Capacity)</vt:lpstr>
      <vt:lpstr>Problem 6 (Beijing Factory)</vt:lpstr>
      <vt:lpstr>Comparison Data</vt:lpstr>
      <vt:lpstr>Option Comparison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Hargis, Theodore</dc:creator>
  <cp:lastModifiedBy>Theo Hargis</cp:lastModifiedBy>
  <cp:lastPrinted>2020-03-23T00:24:52Z</cp:lastPrinted>
  <dcterms:created xsi:type="dcterms:W3CDTF">2020-03-20T01:09:24Z</dcterms:created>
  <dcterms:modified xsi:type="dcterms:W3CDTF">2021-04-13T20:16:08Z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0x0101003D3DF52BC8DC844E80676FC447A25D17</vt:lpwstr>
  </property>
</Properties>
</file>