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780" tabRatio="500" activeTab="1"/>
  </bookViews>
  <sheets>
    <sheet name="EX1" sheetId="1" r:id="rId1"/>
    <sheet name="EX2" sheetId="2" r:id="rId2"/>
    <sheet name="EX2 Matrices" sheetId="3" r:id="rId3"/>
    <sheet name="EX3 Matric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2" l="1"/>
  <c r="C21" i="2"/>
  <c r="C20" i="2"/>
  <c r="E20" i="2"/>
  <c r="H12" i="2"/>
  <c r="H3" i="2"/>
  <c r="H4" i="2"/>
  <c r="H5" i="2"/>
  <c r="H6" i="2"/>
  <c r="H7" i="2"/>
  <c r="H8" i="2"/>
  <c r="H9" i="2"/>
  <c r="H10" i="2"/>
  <c r="H11" i="2"/>
  <c r="H2" i="2"/>
  <c r="F16" i="2"/>
  <c r="D12" i="2"/>
  <c r="F15" i="2"/>
  <c r="C12" i="2"/>
  <c r="G24" i="4"/>
  <c r="G25" i="4"/>
  <c r="G23" i="4"/>
  <c r="A29" i="4"/>
  <c r="B29" i="4"/>
  <c r="C29" i="4"/>
  <c r="A30" i="4"/>
  <c r="B30" i="4"/>
  <c r="C30" i="4"/>
  <c r="B28" i="4"/>
  <c r="C28" i="4"/>
  <c r="A28" i="4"/>
  <c r="N14" i="4"/>
  <c r="N13" i="4"/>
  <c r="A18" i="4"/>
  <c r="B18" i="4"/>
  <c r="C18" i="4"/>
  <c r="D18" i="4"/>
  <c r="E18" i="4"/>
  <c r="F18" i="4"/>
  <c r="G18" i="4"/>
  <c r="H18" i="4"/>
  <c r="I18" i="4"/>
  <c r="J18" i="4"/>
  <c r="B17" i="4"/>
  <c r="C17" i="4"/>
  <c r="D17" i="4"/>
  <c r="E17" i="4"/>
  <c r="F17" i="4"/>
  <c r="G17" i="4"/>
  <c r="H17" i="4"/>
  <c r="I17" i="4"/>
  <c r="J17" i="4"/>
  <c r="A17" i="4"/>
  <c r="N12" i="4"/>
  <c r="Q3" i="4"/>
  <c r="P3" i="4"/>
  <c r="P2" i="4"/>
  <c r="R2" i="4"/>
  <c r="B7" i="4"/>
  <c r="C7" i="4"/>
  <c r="D7" i="4"/>
  <c r="E7" i="4"/>
  <c r="F7" i="4"/>
  <c r="G7" i="4"/>
  <c r="H7" i="4"/>
  <c r="I7" i="4"/>
  <c r="J7" i="4"/>
  <c r="A7" i="4"/>
  <c r="R3" i="4"/>
  <c r="A6" i="4"/>
  <c r="B6" i="4"/>
  <c r="C6" i="4"/>
  <c r="D6" i="4"/>
  <c r="E6" i="4"/>
  <c r="F6" i="4"/>
  <c r="G6" i="4"/>
  <c r="H6" i="4"/>
  <c r="I6" i="4"/>
  <c r="J6" i="4"/>
  <c r="Q2" i="4"/>
  <c r="B5" i="4"/>
  <c r="C5" i="4"/>
  <c r="D5" i="4"/>
  <c r="E5" i="4"/>
  <c r="F5" i="4"/>
  <c r="G5" i="4"/>
  <c r="H5" i="4"/>
  <c r="I5" i="4"/>
  <c r="J5" i="4"/>
  <c r="A5" i="4"/>
  <c r="R1" i="4"/>
  <c r="Q1" i="4"/>
  <c r="P1" i="4"/>
  <c r="G35" i="3"/>
  <c r="H35" i="3"/>
  <c r="I35" i="3"/>
  <c r="G36" i="3"/>
  <c r="H36" i="3"/>
  <c r="I36" i="3"/>
  <c r="H34" i="3"/>
  <c r="I34" i="3"/>
  <c r="G34" i="3"/>
  <c r="G26" i="3"/>
  <c r="G27" i="3"/>
  <c r="G25" i="3"/>
  <c r="A31" i="3"/>
  <c r="B31" i="3"/>
  <c r="C31" i="3"/>
  <c r="A32" i="3"/>
  <c r="B32" i="3"/>
  <c r="C32" i="3"/>
  <c r="B30" i="3"/>
  <c r="C30" i="3"/>
  <c r="A30" i="3"/>
  <c r="N16" i="3"/>
  <c r="B20" i="3"/>
  <c r="C20" i="3"/>
  <c r="D20" i="3"/>
  <c r="E20" i="3"/>
  <c r="F20" i="3"/>
  <c r="G20" i="3"/>
  <c r="H20" i="3"/>
  <c r="I20" i="3"/>
  <c r="J20" i="3"/>
  <c r="A20" i="3"/>
  <c r="N15" i="3"/>
  <c r="B19" i="3"/>
  <c r="C19" i="3"/>
  <c r="D19" i="3"/>
  <c r="E19" i="3"/>
  <c r="F19" i="3"/>
  <c r="G19" i="3"/>
  <c r="H19" i="3"/>
  <c r="I19" i="3"/>
  <c r="J19" i="3"/>
  <c r="A19" i="3"/>
  <c r="N14" i="3"/>
  <c r="Q4" i="3"/>
  <c r="R3" i="3"/>
  <c r="B8" i="3"/>
  <c r="C8" i="3"/>
  <c r="D8" i="3"/>
  <c r="E8" i="3"/>
  <c r="F8" i="3"/>
  <c r="G8" i="3"/>
  <c r="H8" i="3"/>
  <c r="I8" i="3"/>
  <c r="J8" i="3"/>
  <c r="A8" i="3"/>
  <c r="A7" i="3"/>
  <c r="B7" i="3"/>
  <c r="C7" i="3"/>
  <c r="D7" i="3"/>
  <c r="E7" i="3"/>
  <c r="F7" i="3"/>
  <c r="G7" i="3"/>
  <c r="H7" i="3"/>
  <c r="I7" i="3"/>
  <c r="J7" i="3"/>
  <c r="R4" i="3"/>
  <c r="Q3" i="3"/>
  <c r="J6" i="3"/>
  <c r="B6" i="3"/>
  <c r="C6" i="3"/>
  <c r="D6" i="3"/>
  <c r="E6" i="3"/>
  <c r="F6" i="3"/>
  <c r="G6" i="3"/>
  <c r="H6" i="3"/>
  <c r="I6" i="3"/>
  <c r="A6" i="3"/>
  <c r="R2" i="3"/>
  <c r="P4" i="3"/>
  <c r="P3" i="3"/>
  <c r="Q2" i="3"/>
  <c r="P2" i="3"/>
  <c r="B22" i="1"/>
  <c r="B21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B18" i="1"/>
  <c r="B19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J14" i="1"/>
  <c r="B20" i="1"/>
  <c r="B17" i="1"/>
  <c r="B16" i="1"/>
  <c r="B1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B18" i="2"/>
  <c r="G1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2" i="2"/>
  <c r="F2" i="2"/>
  <c r="G2" i="2"/>
  <c r="A3" i="2"/>
  <c r="A4" i="2"/>
  <c r="A5" i="2"/>
  <c r="A6" i="2"/>
  <c r="A7" i="2"/>
  <c r="A8" i="2"/>
  <c r="A9" i="2"/>
  <c r="A10" i="2"/>
  <c r="A11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F1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C14" i="1"/>
  <c r="E14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<sst xmlns="http://schemas.openxmlformats.org/spreadsheetml/2006/main" count="40" uniqueCount="31">
  <si>
    <t>t</t>
  </si>
  <si>
    <t>yt</t>
  </si>
  <si>
    <t>xt</t>
  </si>
  <si>
    <t>(yt-ybar)</t>
  </si>
  <si>
    <t>(xt-xbar)</t>
  </si>
  <si>
    <t>(yt-ybar)*(xt-xbar)</t>
  </si>
  <si>
    <t>(xt-xbar)^2</t>
  </si>
  <si>
    <t>a1</t>
  </si>
  <si>
    <t>Sommes</t>
  </si>
  <si>
    <t>ybar</t>
  </si>
  <si>
    <t>xbar</t>
  </si>
  <si>
    <t>a1hat</t>
  </si>
  <si>
    <t>a0hat</t>
  </si>
  <si>
    <t>et</t>
  </si>
  <si>
    <t>yhatt</t>
  </si>
  <si>
    <t>et^2</t>
  </si>
  <si>
    <t>sigmaa0hat</t>
  </si>
  <si>
    <t>sigmaehat^2</t>
  </si>
  <si>
    <t>sigmaa1hat</t>
  </si>
  <si>
    <t>x1t</t>
  </si>
  <si>
    <t>x2t</t>
  </si>
  <si>
    <t>a0</t>
  </si>
  <si>
    <t>a2</t>
  </si>
  <si>
    <t>Somme</t>
  </si>
  <si>
    <t>t*</t>
  </si>
  <si>
    <t>sigmahata1hat</t>
  </si>
  <si>
    <t>x1bar</t>
  </si>
  <si>
    <t>x2bar</t>
  </si>
  <si>
    <t>(x1-xbar)^2</t>
  </si>
  <si>
    <t>t7</t>
  </si>
  <si>
    <t>sigmahata2hat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</si>
</sst>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E+00;\鰀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0" xfId="0" applyNumberFormat="1" applyFont="1"/>
  </cellXfs>
  <cellStyles count="1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Valeurs de yt en fonction de xt</c:v>
          </c:tx>
          <c:spPr>
            <a:ln w="47625">
              <a:noFill/>
            </a:ln>
          </c:spPr>
          <c:xVal>
            <c:numRef>
              <c:f>'EX1'!$C$2:$C$13</c:f>
              <c:numCache>
                <c:formatCode>General</c:formatCode>
                <c:ptCount val="12"/>
                <c:pt idx="0">
                  <c:v>54.0</c:v>
                </c:pt>
                <c:pt idx="1">
                  <c:v>53.0</c:v>
                </c:pt>
                <c:pt idx="2">
                  <c:v>59.0</c:v>
                </c:pt>
                <c:pt idx="3">
                  <c:v>66.0</c:v>
                </c:pt>
                <c:pt idx="4">
                  <c:v>63.0</c:v>
                </c:pt>
                <c:pt idx="5">
                  <c:v>62.0</c:v>
                </c:pt>
                <c:pt idx="6">
                  <c:v>65.0</c:v>
                </c:pt>
                <c:pt idx="7">
                  <c:v>60.0</c:v>
                </c:pt>
                <c:pt idx="8">
                  <c:v>59.0</c:v>
                </c:pt>
                <c:pt idx="9">
                  <c:v>65.0</c:v>
                </c:pt>
                <c:pt idx="10">
                  <c:v>70.0</c:v>
                </c:pt>
                <c:pt idx="11">
                  <c:v>65.0</c:v>
                </c:pt>
              </c:numCache>
            </c:numRef>
          </c:xVal>
          <c:yVal>
            <c:numRef>
              <c:f>'EX1'!$B$2:$B$13</c:f>
              <c:numCache>
                <c:formatCode>General</c:formatCode>
                <c:ptCount val="12"/>
                <c:pt idx="0">
                  <c:v>20.0</c:v>
                </c:pt>
                <c:pt idx="1">
                  <c:v>19.0</c:v>
                </c:pt>
                <c:pt idx="2">
                  <c:v>21.0</c:v>
                </c:pt>
                <c:pt idx="3">
                  <c:v>21.0</c:v>
                </c:pt>
                <c:pt idx="4">
                  <c:v>23.0</c:v>
                </c:pt>
                <c:pt idx="5">
                  <c:v>20.0</c:v>
                </c:pt>
                <c:pt idx="6">
                  <c:v>25.0</c:v>
                </c:pt>
                <c:pt idx="7">
                  <c:v>24.0</c:v>
                </c:pt>
                <c:pt idx="8">
                  <c:v>28.0</c:v>
                </c:pt>
                <c:pt idx="9">
                  <c:v>27.0</c:v>
                </c:pt>
                <c:pt idx="10">
                  <c:v>31.0</c:v>
                </c:pt>
                <c:pt idx="11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19496"/>
        <c:axId val="-2126241480"/>
      </c:scatterChart>
      <c:valAx>
        <c:axId val="-2112519496"/>
        <c:scaling>
          <c:orientation val="minMax"/>
          <c:min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241480"/>
        <c:crosses val="autoZero"/>
        <c:crossBetween val="midCat"/>
      </c:valAx>
      <c:valAx>
        <c:axId val="-2126241480"/>
        <c:scaling>
          <c:orientation val="minMax"/>
          <c:min val="15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yt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2519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23</xdr:row>
      <xdr:rowOff>6350</xdr:rowOff>
    </xdr:from>
    <xdr:to>
      <xdr:col>8</xdr:col>
      <xdr:colOff>520700</xdr:colOff>
      <xdr:row>37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"/>
    </sheetView>
  </sheetViews>
  <sheetFormatPr baseColWidth="10" defaultRowHeight="15" x14ac:dyDescent="0"/>
  <cols>
    <col min="5" max="5" width="11" bestFit="1" customWidth="1"/>
    <col min="6" max="6" width="11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14</v>
      </c>
      <c r="I1" t="s">
        <v>13</v>
      </c>
      <c r="J1" t="s">
        <v>15</v>
      </c>
    </row>
    <row r="2" spans="1:10">
      <c r="A2">
        <v>1</v>
      </c>
      <c r="B2">
        <v>20</v>
      </c>
      <c r="C2">
        <v>54</v>
      </c>
      <c r="D2" s="3">
        <f>B2-B$16</f>
        <v>-4.3333333333333321</v>
      </c>
      <c r="E2" s="3">
        <f t="shared" ref="E2:E13" si="0">C2-B$17</f>
        <v>-7.75</v>
      </c>
      <c r="F2" s="3">
        <f>E2^2</f>
        <v>60.0625</v>
      </c>
      <c r="G2" s="3">
        <f t="shared" ref="G2:G13" si="1">D2*E2</f>
        <v>33.583333333333321</v>
      </c>
      <c r="H2" s="3">
        <f>$B$19+$B$18*C2</f>
        <v>19.896687936797324</v>
      </c>
      <c r="I2" s="1">
        <f>B2-H2</f>
        <v>0.10331206320267583</v>
      </c>
      <c r="J2" s="1">
        <f>I2^2</f>
        <v>1.0673382403193685E-2</v>
      </c>
    </row>
    <row r="3" spans="1:10">
      <c r="A3">
        <f>A2+1</f>
        <v>2</v>
      </c>
      <c r="B3">
        <v>19</v>
      </c>
      <c r="C3">
        <v>53</v>
      </c>
      <c r="D3" s="3">
        <f t="shared" ref="D3:D13" si="2">B3-$B$16</f>
        <v>-5.3333333333333321</v>
      </c>
      <c r="E3" s="3">
        <f t="shared" si="0"/>
        <v>-8.75</v>
      </c>
      <c r="F3" s="3">
        <f t="shared" ref="F3:F13" si="3">E3^2</f>
        <v>76.5625</v>
      </c>
      <c r="G3" s="3">
        <f t="shared" si="1"/>
        <v>46.666666666666657</v>
      </c>
      <c r="H3" s="3">
        <f t="shared" ref="H3:H13" si="4">$B$19+$B$18*C3</f>
        <v>19.324217563050741</v>
      </c>
      <c r="I3" s="1">
        <f t="shared" ref="I3:I13" si="5">B3-H3</f>
        <v>-0.32421756305074112</v>
      </c>
      <c r="J3" s="1">
        <f t="shared" ref="J3:J13" si="6">I3^2</f>
        <v>0.10511702819056129</v>
      </c>
    </row>
    <row r="4" spans="1:10">
      <c r="A4">
        <f t="shared" ref="A4:A13" si="7">A3+1</f>
        <v>3</v>
      </c>
      <c r="B4">
        <v>21</v>
      </c>
      <c r="C4">
        <v>59</v>
      </c>
      <c r="D4" s="3">
        <f t="shared" si="2"/>
        <v>-3.3333333333333321</v>
      </c>
      <c r="E4" s="3">
        <f t="shared" si="0"/>
        <v>-2.75</v>
      </c>
      <c r="F4" s="3">
        <f t="shared" si="3"/>
        <v>7.5625</v>
      </c>
      <c r="G4" s="3">
        <f t="shared" si="1"/>
        <v>9.1666666666666643</v>
      </c>
      <c r="H4" s="3">
        <f t="shared" si="4"/>
        <v>22.759039805530232</v>
      </c>
      <c r="I4" s="1">
        <f t="shared" si="5"/>
        <v>-1.7590398055302323</v>
      </c>
      <c r="J4" s="1">
        <f t="shared" si="6"/>
        <v>3.0942210374398376</v>
      </c>
    </row>
    <row r="5" spans="1:10">
      <c r="A5">
        <f t="shared" si="7"/>
        <v>4</v>
      </c>
      <c r="B5">
        <v>21</v>
      </c>
      <c r="C5">
        <v>66</v>
      </c>
      <c r="D5" s="3">
        <f t="shared" si="2"/>
        <v>-3.3333333333333321</v>
      </c>
      <c r="E5" s="3">
        <f t="shared" si="0"/>
        <v>4.25</v>
      </c>
      <c r="F5" s="3">
        <f t="shared" si="3"/>
        <v>18.0625</v>
      </c>
      <c r="G5" s="3">
        <f t="shared" si="1"/>
        <v>-14.166666666666661</v>
      </c>
      <c r="H5" s="3">
        <f t="shared" si="4"/>
        <v>26.766332421756307</v>
      </c>
      <c r="I5" s="1">
        <f t="shared" si="5"/>
        <v>-5.7663324217563066</v>
      </c>
      <c r="J5" s="1">
        <f t="shared" si="6"/>
        <v>33.250589598197948</v>
      </c>
    </row>
    <row r="6" spans="1:10">
      <c r="A6">
        <f t="shared" si="7"/>
        <v>5</v>
      </c>
      <c r="B6">
        <v>23</v>
      </c>
      <c r="C6">
        <v>63</v>
      </c>
      <c r="D6" s="3">
        <f t="shared" si="2"/>
        <v>-1.3333333333333321</v>
      </c>
      <c r="E6" s="3">
        <f t="shared" si="0"/>
        <v>1.25</v>
      </c>
      <c r="F6" s="3">
        <f t="shared" si="3"/>
        <v>1.5625</v>
      </c>
      <c r="G6" s="3">
        <f t="shared" si="1"/>
        <v>-1.6666666666666652</v>
      </c>
      <c r="H6" s="3">
        <f t="shared" si="4"/>
        <v>25.048921300516557</v>
      </c>
      <c r="I6" s="1">
        <f t="shared" si="5"/>
        <v>-2.0489213005165574</v>
      </c>
      <c r="J6" s="1">
        <f t="shared" si="6"/>
        <v>4.1980784957104609</v>
      </c>
    </row>
    <row r="7" spans="1:10">
      <c r="A7">
        <f t="shared" si="7"/>
        <v>6</v>
      </c>
      <c r="B7">
        <v>20</v>
      </c>
      <c r="C7">
        <v>62</v>
      </c>
      <c r="D7" s="3">
        <f t="shared" si="2"/>
        <v>-4.3333333333333321</v>
      </c>
      <c r="E7" s="3">
        <f t="shared" si="0"/>
        <v>0.25</v>
      </c>
      <c r="F7" s="3">
        <f t="shared" si="3"/>
        <v>6.25E-2</v>
      </c>
      <c r="G7" s="3">
        <f t="shared" si="1"/>
        <v>-1.083333333333333</v>
      </c>
      <c r="H7" s="3">
        <f t="shared" si="4"/>
        <v>24.476450926769974</v>
      </c>
      <c r="I7" s="1">
        <f t="shared" si="5"/>
        <v>-4.4764509267699744</v>
      </c>
      <c r="J7" s="1">
        <f t="shared" si="6"/>
        <v>20.038612899779761</v>
      </c>
    </row>
    <row r="8" spans="1:10">
      <c r="A8">
        <f t="shared" si="7"/>
        <v>7</v>
      </c>
      <c r="B8">
        <v>25</v>
      </c>
      <c r="C8">
        <v>65</v>
      </c>
      <c r="D8" s="3">
        <f t="shared" si="2"/>
        <v>0.66666666666666785</v>
      </c>
      <c r="E8" s="3">
        <f t="shared" si="0"/>
        <v>3.25</v>
      </c>
      <c r="F8" s="3">
        <f t="shared" si="3"/>
        <v>10.5625</v>
      </c>
      <c r="G8" s="3">
        <f t="shared" si="1"/>
        <v>2.1666666666666705</v>
      </c>
      <c r="H8" s="3">
        <f t="shared" si="4"/>
        <v>26.193862048009724</v>
      </c>
      <c r="I8" s="1">
        <f t="shared" si="5"/>
        <v>-1.1938620480097235</v>
      </c>
      <c r="J8" s="1">
        <f t="shared" si="6"/>
        <v>1.4253065896779713</v>
      </c>
    </row>
    <row r="9" spans="1:10">
      <c r="A9">
        <f t="shared" si="7"/>
        <v>8</v>
      </c>
      <c r="B9">
        <v>24</v>
      </c>
      <c r="C9">
        <v>60</v>
      </c>
      <c r="D9" s="3">
        <f t="shared" si="2"/>
        <v>-0.33333333333333215</v>
      </c>
      <c r="E9" s="3">
        <f t="shared" si="0"/>
        <v>-1.75</v>
      </c>
      <c r="F9" s="3">
        <f t="shared" si="3"/>
        <v>3.0625</v>
      </c>
      <c r="G9" s="3">
        <f t="shared" si="1"/>
        <v>0.58333333333333126</v>
      </c>
      <c r="H9" s="3">
        <f t="shared" si="4"/>
        <v>23.331510179276815</v>
      </c>
      <c r="I9" s="1">
        <f t="shared" si="5"/>
        <v>0.66848982072318464</v>
      </c>
      <c r="J9" s="1">
        <f t="shared" si="6"/>
        <v>0.44687864041051556</v>
      </c>
    </row>
    <row r="10" spans="1:10">
      <c r="A10">
        <f t="shared" si="7"/>
        <v>9</v>
      </c>
      <c r="B10">
        <v>28</v>
      </c>
      <c r="C10">
        <v>59</v>
      </c>
      <c r="D10" s="3">
        <f t="shared" si="2"/>
        <v>3.6666666666666679</v>
      </c>
      <c r="E10" s="3">
        <f t="shared" si="0"/>
        <v>-2.75</v>
      </c>
      <c r="F10" s="3">
        <f t="shared" si="3"/>
        <v>7.5625</v>
      </c>
      <c r="G10" s="3">
        <f t="shared" si="1"/>
        <v>-10.083333333333336</v>
      </c>
      <c r="H10" s="3">
        <f t="shared" si="4"/>
        <v>22.759039805530232</v>
      </c>
      <c r="I10" s="1">
        <f t="shared" si="5"/>
        <v>5.2409601944697677</v>
      </c>
      <c r="J10" s="1">
        <f t="shared" si="6"/>
        <v>27.467663760016585</v>
      </c>
    </row>
    <row r="11" spans="1:10">
      <c r="A11">
        <f t="shared" si="7"/>
        <v>10</v>
      </c>
      <c r="B11">
        <v>27</v>
      </c>
      <c r="C11">
        <v>65</v>
      </c>
      <c r="D11" s="3">
        <f t="shared" si="2"/>
        <v>2.6666666666666679</v>
      </c>
      <c r="E11" s="3">
        <f t="shared" si="0"/>
        <v>3.25</v>
      </c>
      <c r="F11" s="3">
        <f t="shared" si="3"/>
        <v>10.5625</v>
      </c>
      <c r="G11" s="3">
        <f t="shared" si="1"/>
        <v>8.6666666666666714</v>
      </c>
      <c r="H11" s="3">
        <f t="shared" si="4"/>
        <v>26.193862048009724</v>
      </c>
      <c r="I11" s="1">
        <f t="shared" si="5"/>
        <v>0.80613795199027649</v>
      </c>
      <c r="J11" s="1">
        <f t="shared" si="6"/>
        <v>0.64985839763907738</v>
      </c>
    </row>
    <row r="12" spans="1:10">
      <c r="A12">
        <f t="shared" si="7"/>
        <v>11</v>
      </c>
      <c r="B12">
        <v>31</v>
      </c>
      <c r="C12">
        <v>70</v>
      </c>
      <c r="D12" s="3">
        <f t="shared" si="2"/>
        <v>6.6666666666666679</v>
      </c>
      <c r="E12" s="3">
        <f t="shared" si="0"/>
        <v>8.25</v>
      </c>
      <c r="F12" s="3">
        <f t="shared" si="3"/>
        <v>68.0625</v>
      </c>
      <c r="G12" s="3">
        <f t="shared" si="1"/>
        <v>55.000000000000007</v>
      </c>
      <c r="H12" s="3">
        <f t="shared" si="4"/>
        <v>29.056213916742632</v>
      </c>
      <c r="I12" s="1">
        <f t="shared" si="5"/>
        <v>1.9437860832573683</v>
      </c>
      <c r="J12" s="1">
        <f t="shared" si="6"/>
        <v>3.7783043374650207</v>
      </c>
    </row>
    <row r="13" spans="1:10">
      <c r="A13">
        <f t="shared" si="7"/>
        <v>12</v>
      </c>
      <c r="B13">
        <v>33</v>
      </c>
      <c r="C13">
        <v>65</v>
      </c>
      <c r="D13" s="3">
        <f t="shared" si="2"/>
        <v>8.6666666666666679</v>
      </c>
      <c r="E13" s="3">
        <f t="shared" si="0"/>
        <v>3.25</v>
      </c>
      <c r="F13" s="3">
        <f t="shared" si="3"/>
        <v>10.5625</v>
      </c>
      <c r="G13" s="3">
        <f t="shared" si="1"/>
        <v>28.166666666666671</v>
      </c>
      <c r="H13" s="3">
        <f t="shared" si="4"/>
        <v>26.193862048009724</v>
      </c>
      <c r="I13" s="1">
        <f t="shared" si="5"/>
        <v>6.8061379519902765</v>
      </c>
      <c r="J13" s="1">
        <f t="shared" si="6"/>
        <v>46.323513821522397</v>
      </c>
    </row>
    <row r="14" spans="1:10">
      <c r="A14" t="s">
        <v>8</v>
      </c>
      <c r="B14">
        <f t="shared" ref="B14:G14" si="8">SUM(B2:B13)</f>
        <v>292</v>
      </c>
      <c r="C14">
        <f t="shared" si="8"/>
        <v>741</v>
      </c>
      <c r="D14" s="4">
        <f t="shared" si="8"/>
        <v>1.4210854715202004E-14</v>
      </c>
      <c r="E14" s="3">
        <f t="shared" si="8"/>
        <v>0</v>
      </c>
      <c r="F14" s="3">
        <f t="shared" si="8"/>
        <v>274.25</v>
      </c>
      <c r="G14">
        <f t="shared" si="8"/>
        <v>157</v>
      </c>
      <c r="I14" s="1"/>
      <c r="J14" s="9">
        <f>SUM(J2:J13)</f>
        <v>140.78881798845333</v>
      </c>
    </row>
    <row r="15" spans="1:10">
      <c r="J15" s="5"/>
    </row>
    <row r="16" spans="1:10">
      <c r="A16" t="s">
        <v>9</v>
      </c>
      <c r="B16" s="3">
        <f>B14/$A$13</f>
        <v>24.333333333333332</v>
      </c>
    </row>
    <row r="17" spans="1:2">
      <c r="A17" t="s">
        <v>10</v>
      </c>
      <c r="B17" s="3">
        <f>C14/$A$13</f>
        <v>61.75</v>
      </c>
    </row>
    <row r="18" spans="1:2">
      <c r="A18" t="s">
        <v>11</v>
      </c>
      <c r="B18" s="8">
        <f>G14/F14</f>
        <v>0.57247037374658161</v>
      </c>
    </row>
    <row r="19" spans="1:2">
      <c r="A19" t="s">
        <v>12</v>
      </c>
      <c r="B19" s="6">
        <f>B16-B18*B17</f>
        <v>-11.016712245518082</v>
      </c>
    </row>
    <row r="20" spans="1:2">
      <c r="A20" t="s">
        <v>17</v>
      </c>
      <c r="B20" s="8">
        <f>J14/(A13-2)</f>
        <v>14.078881798845334</v>
      </c>
    </row>
    <row r="21" spans="1:2">
      <c r="A21" t="s">
        <v>16</v>
      </c>
      <c r="B21" s="8">
        <f>(B20*((1/A13)+(B17^2)/F14))^0.5</f>
        <v>14.032832621944792</v>
      </c>
    </row>
    <row r="22" spans="1:2">
      <c r="A22" t="s">
        <v>18</v>
      </c>
      <c r="B22" s="8">
        <f>(B20/F14)^0.5</f>
        <v>0.22657436069775924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21" sqref="E21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19</v>
      </c>
      <c r="D1" t="s">
        <v>20</v>
      </c>
      <c r="E1" t="s">
        <v>14</v>
      </c>
      <c r="F1" t="s">
        <v>13</v>
      </c>
      <c r="G1" t="s">
        <v>15</v>
      </c>
      <c r="H1" t="s">
        <v>28</v>
      </c>
    </row>
    <row r="2" spans="1:8">
      <c r="A2">
        <v>1</v>
      </c>
      <c r="B2">
        <v>12</v>
      </c>
      <c r="C2">
        <v>7</v>
      </c>
      <c r="D2">
        <v>48</v>
      </c>
      <c r="E2" s="2">
        <f t="shared" ref="E2:E11" si="0">$C$15+C2*$C$16+$D2*$C$17</f>
        <v>12.896000000000001</v>
      </c>
      <c r="F2" s="2">
        <f>B2-E2</f>
        <v>-0.8960000000000008</v>
      </c>
      <c r="G2" s="2">
        <f>F2^2</f>
        <v>0.80281600000000142</v>
      </c>
      <c r="H2">
        <f>(C2-$F$15)^2</f>
        <v>26.009999999999998</v>
      </c>
    </row>
    <row r="3" spans="1:8">
      <c r="A3">
        <f>A2+1</f>
        <v>2</v>
      </c>
      <c r="B3">
        <v>21</v>
      </c>
      <c r="C3">
        <v>9</v>
      </c>
      <c r="D3">
        <v>40</v>
      </c>
      <c r="E3" s="2">
        <f t="shared" si="0"/>
        <v>16.747999999999998</v>
      </c>
      <c r="F3" s="6">
        <f t="shared" ref="F3:F11" si="1">B3-E3</f>
        <v>4.2520000000000024</v>
      </c>
      <c r="G3" s="2">
        <f t="shared" ref="G3:G11" si="2">F3^2</f>
        <v>18.079504000000021</v>
      </c>
      <c r="H3">
        <f t="shared" ref="H3:H11" si="3">(C3-$F$15)^2</f>
        <v>9.6099999999999977</v>
      </c>
    </row>
    <row r="4" spans="1:8">
      <c r="A4">
        <f t="shared" ref="A4:A11" si="4">A3+1</f>
        <v>3</v>
      </c>
      <c r="B4">
        <v>24</v>
      </c>
      <c r="C4">
        <v>11</v>
      </c>
      <c r="D4">
        <v>18</v>
      </c>
      <c r="E4" s="2">
        <f t="shared" si="0"/>
        <v>24.184000000000001</v>
      </c>
      <c r="F4" s="2">
        <f t="shared" si="1"/>
        <v>-0.18400000000000105</v>
      </c>
      <c r="G4" s="2">
        <f t="shared" si="2"/>
        <v>3.3856000000000386E-2</v>
      </c>
      <c r="H4">
        <f t="shared" si="3"/>
        <v>1.2099999999999993</v>
      </c>
    </row>
    <row r="5" spans="1:8">
      <c r="A5">
        <f t="shared" si="4"/>
        <v>4</v>
      </c>
      <c r="B5">
        <v>24</v>
      </c>
      <c r="C5">
        <v>12</v>
      </c>
      <c r="D5">
        <v>28</v>
      </c>
      <c r="E5" s="2">
        <f t="shared" si="0"/>
        <v>22.526000000000003</v>
      </c>
      <c r="F5" s="2">
        <f t="shared" si="1"/>
        <v>1.4739999999999966</v>
      </c>
      <c r="G5" s="2">
        <f t="shared" si="2"/>
        <v>2.1726759999999903</v>
      </c>
      <c r="H5">
        <f t="shared" si="3"/>
        <v>9.9999999999999291E-3</v>
      </c>
    </row>
    <row r="6" spans="1:8">
      <c r="A6">
        <f t="shared" si="4"/>
        <v>5</v>
      </c>
      <c r="B6">
        <v>13</v>
      </c>
      <c r="C6">
        <v>7</v>
      </c>
      <c r="D6">
        <v>40</v>
      </c>
      <c r="E6" s="2">
        <f t="shared" si="0"/>
        <v>14.944000000000001</v>
      </c>
      <c r="F6" s="2">
        <f t="shared" si="1"/>
        <v>-1.9440000000000008</v>
      </c>
      <c r="G6" s="2">
        <f t="shared" si="2"/>
        <v>3.7791360000000034</v>
      </c>
      <c r="H6">
        <f t="shared" si="3"/>
        <v>26.009999999999998</v>
      </c>
    </row>
    <row r="7" spans="1:8">
      <c r="A7">
        <f t="shared" si="4"/>
        <v>6</v>
      </c>
      <c r="B7">
        <v>17</v>
      </c>
      <c r="C7">
        <v>9</v>
      </c>
      <c r="D7">
        <v>32</v>
      </c>
      <c r="E7" s="2">
        <f t="shared" si="0"/>
        <v>18.795999999999999</v>
      </c>
      <c r="F7" s="2">
        <f t="shared" si="1"/>
        <v>-1.7959999999999994</v>
      </c>
      <c r="G7" s="2">
        <f t="shared" si="2"/>
        <v>3.2256159999999978</v>
      </c>
      <c r="H7">
        <f t="shared" si="3"/>
        <v>9.6099999999999977</v>
      </c>
    </row>
    <row r="8" spans="1:8">
      <c r="A8">
        <f t="shared" si="4"/>
        <v>7</v>
      </c>
      <c r="B8">
        <v>21</v>
      </c>
      <c r="C8">
        <v>12</v>
      </c>
      <c r="D8">
        <v>31</v>
      </c>
      <c r="E8" s="2">
        <f t="shared" si="0"/>
        <v>21.758000000000003</v>
      </c>
      <c r="F8" s="2">
        <f t="shared" si="1"/>
        <v>-0.75800000000000267</v>
      </c>
      <c r="G8" s="2">
        <f t="shared" si="2"/>
        <v>0.57456400000000407</v>
      </c>
      <c r="H8">
        <f t="shared" si="3"/>
        <v>9.9999999999999291E-3</v>
      </c>
    </row>
    <row r="9" spans="1:8">
      <c r="A9">
        <f t="shared" si="4"/>
        <v>8</v>
      </c>
      <c r="B9">
        <v>26</v>
      </c>
      <c r="C9">
        <v>14</v>
      </c>
      <c r="D9">
        <v>24</v>
      </c>
      <c r="E9" s="2">
        <f t="shared" si="0"/>
        <v>25.353999999999999</v>
      </c>
      <c r="F9" s="2">
        <f t="shared" si="1"/>
        <v>0.6460000000000008</v>
      </c>
      <c r="G9" s="2">
        <f t="shared" si="2"/>
        <v>0.41731600000000102</v>
      </c>
      <c r="H9">
        <f t="shared" si="3"/>
        <v>3.6100000000000012</v>
      </c>
    </row>
    <row r="10" spans="1:8">
      <c r="A10">
        <f t="shared" si="4"/>
        <v>9</v>
      </c>
      <c r="B10">
        <v>31</v>
      </c>
      <c r="C10">
        <v>19</v>
      </c>
      <c r="D10">
        <v>22</v>
      </c>
      <c r="E10" s="2">
        <f t="shared" si="0"/>
        <v>30.376000000000005</v>
      </c>
      <c r="F10" s="2">
        <f t="shared" si="1"/>
        <v>0.62399999999999523</v>
      </c>
      <c r="G10" s="2">
        <f t="shared" si="2"/>
        <v>0.38937599999999406</v>
      </c>
      <c r="H10">
        <f t="shared" si="3"/>
        <v>47.610000000000007</v>
      </c>
    </row>
    <row r="11" spans="1:8">
      <c r="A11">
        <f t="shared" si="4"/>
        <v>10</v>
      </c>
      <c r="B11">
        <v>30</v>
      </c>
      <c r="C11">
        <v>21</v>
      </c>
      <c r="D11">
        <v>25</v>
      </c>
      <c r="E11" s="2">
        <f t="shared" si="0"/>
        <v>31.411999999999999</v>
      </c>
      <c r="F11" s="2">
        <f t="shared" si="1"/>
        <v>-1.411999999999999</v>
      </c>
      <c r="G11" s="2">
        <f t="shared" si="2"/>
        <v>1.9937439999999973</v>
      </c>
      <c r="H11">
        <f t="shared" si="3"/>
        <v>79.210000000000008</v>
      </c>
    </row>
    <row r="12" spans="1:8">
      <c r="A12" t="s">
        <v>23</v>
      </c>
      <c r="C12">
        <f>SUM(C2:C11)</f>
        <v>121</v>
      </c>
      <c r="D12">
        <f>SUM(D2:D11)</f>
        <v>308</v>
      </c>
      <c r="E12" s="2"/>
      <c r="F12" s="2"/>
      <c r="G12" s="7">
        <f>SUM(G2:G11)</f>
        <v>31.468604000000006</v>
      </c>
      <c r="H12" s="14">
        <f>SUM(H2:H11)</f>
        <v>202.9</v>
      </c>
    </row>
    <row r="13" spans="1:8">
      <c r="E13" s="2"/>
      <c r="F13" s="2"/>
      <c r="G13" s="2"/>
    </row>
    <row r="15" spans="1:8">
      <c r="A15" t="s">
        <v>21</v>
      </c>
      <c r="C15" s="5">
        <v>18.87</v>
      </c>
      <c r="E15" t="s">
        <v>26</v>
      </c>
      <c r="F15">
        <f>C12/A11</f>
        <v>12.1</v>
      </c>
    </row>
    <row r="16" spans="1:8">
      <c r="A16" t="s">
        <v>7</v>
      </c>
      <c r="C16" s="5">
        <v>0.90200000000000002</v>
      </c>
      <c r="E16" t="s">
        <v>27</v>
      </c>
      <c r="F16">
        <f>D12/A11</f>
        <v>30.8</v>
      </c>
    </row>
    <row r="17" spans="1:8">
      <c r="A17" t="s">
        <v>22</v>
      </c>
      <c r="C17" s="5">
        <v>-0.25600000000000001</v>
      </c>
    </row>
    <row r="18" spans="1:8">
      <c r="A18" t="s">
        <v>17</v>
      </c>
      <c r="B18" s="1">
        <f>G12/(A11-3)</f>
        <v>4.495514857142858</v>
      </c>
      <c r="C18" s="5">
        <v>4.4950000000000001</v>
      </c>
    </row>
    <row r="20" spans="1:8">
      <c r="A20" t="s">
        <v>7</v>
      </c>
      <c r="B20" t="s">
        <v>25</v>
      </c>
      <c r="C20" s="1">
        <f>'EX2 Matrices'!H35^0.5</f>
        <v>0.20602585100210816</v>
      </c>
      <c r="D20" t="s">
        <v>24</v>
      </c>
      <c r="E20" s="1">
        <f>C16/C20</f>
        <v>4.3780913686931955</v>
      </c>
      <c r="G20" t="s">
        <v>29</v>
      </c>
      <c r="H20">
        <v>2.36</v>
      </c>
    </row>
    <row r="21" spans="1:8">
      <c r="A21" t="s">
        <v>22</v>
      </c>
      <c r="B21" t="s">
        <v>30</v>
      </c>
      <c r="C21" s="1">
        <f>'EX2 Matrices'!I36^0.5</f>
        <v>0.10404422029118197</v>
      </c>
      <c r="D21" t="s">
        <v>24</v>
      </c>
      <c r="E21" s="1">
        <f>C17/C21</f>
        <v>-2.4604922722622073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6"/>
  <sheetViews>
    <sheetView topLeftCell="A3" workbookViewId="0">
      <selection activeCell="I39" sqref="I39"/>
    </sheetView>
  </sheetViews>
  <sheetFormatPr baseColWidth="10" defaultRowHeight="15" x14ac:dyDescent="0"/>
  <sheetData>
    <row r="2" spans="1:18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>
        <v>1</v>
      </c>
      <c r="M2">
        <v>7</v>
      </c>
      <c r="N2">
        <v>48</v>
      </c>
      <c r="P2">
        <f>'EX2'!A11</f>
        <v>10</v>
      </c>
      <c r="Q2">
        <f>SUM('EX2'!C2:C11)</f>
        <v>121</v>
      </c>
      <c r="R2">
        <f>SUM('EX2'!D2:D11)</f>
        <v>308</v>
      </c>
    </row>
    <row r="3" spans="1:18">
      <c r="A3">
        <v>7</v>
      </c>
      <c r="B3">
        <v>9</v>
      </c>
      <c r="C3">
        <v>11</v>
      </c>
      <c r="D3">
        <v>12</v>
      </c>
      <c r="E3">
        <v>7</v>
      </c>
      <c r="F3">
        <v>9</v>
      </c>
      <c r="G3">
        <v>12</v>
      </c>
      <c r="H3">
        <v>14</v>
      </c>
      <c r="I3">
        <v>19</v>
      </c>
      <c r="J3">
        <v>21</v>
      </c>
      <c r="L3">
        <v>1</v>
      </c>
      <c r="M3">
        <v>9</v>
      </c>
      <c r="N3">
        <v>40</v>
      </c>
      <c r="P3">
        <f>SUM('EX2'!C2:C11)</f>
        <v>121</v>
      </c>
      <c r="Q3">
        <f>SUM(A6:J6)</f>
        <v>1667</v>
      </c>
      <c r="R3">
        <f>SUM(A8:J8)</f>
        <v>3449</v>
      </c>
    </row>
    <row r="4" spans="1:18">
      <c r="A4">
        <v>48</v>
      </c>
      <c r="B4">
        <v>40</v>
      </c>
      <c r="C4">
        <v>18</v>
      </c>
      <c r="D4">
        <v>28</v>
      </c>
      <c r="E4">
        <v>40</v>
      </c>
      <c r="F4">
        <v>32</v>
      </c>
      <c r="G4">
        <v>31</v>
      </c>
      <c r="H4">
        <v>24</v>
      </c>
      <c r="I4">
        <v>22</v>
      </c>
      <c r="J4">
        <v>25</v>
      </c>
      <c r="L4">
        <v>1</v>
      </c>
      <c r="M4">
        <v>11</v>
      </c>
      <c r="N4">
        <v>18</v>
      </c>
      <c r="P4">
        <f>SUM('EX2'!D2:D11)</f>
        <v>308</v>
      </c>
      <c r="Q4">
        <f>SUM(A8:J8)</f>
        <v>3449</v>
      </c>
      <c r="R4">
        <f>SUM(A7:J7)</f>
        <v>10282</v>
      </c>
    </row>
    <row r="5" spans="1:18">
      <c r="L5">
        <v>1</v>
      </c>
      <c r="M5">
        <v>12</v>
      </c>
      <c r="N5">
        <v>28</v>
      </c>
    </row>
    <row r="6" spans="1:18">
      <c r="A6">
        <f>A3^2</f>
        <v>49</v>
      </c>
      <c r="B6">
        <f t="shared" ref="B6:I7" si="0">B3^2</f>
        <v>81</v>
      </c>
      <c r="C6">
        <f t="shared" si="0"/>
        <v>121</v>
      </c>
      <c r="D6">
        <f t="shared" si="0"/>
        <v>144</v>
      </c>
      <c r="E6">
        <f t="shared" si="0"/>
        <v>49</v>
      </c>
      <c r="F6">
        <f t="shared" si="0"/>
        <v>81</v>
      </c>
      <c r="G6">
        <f t="shared" si="0"/>
        <v>144</v>
      </c>
      <c r="H6">
        <f t="shared" si="0"/>
        <v>196</v>
      </c>
      <c r="I6">
        <f t="shared" si="0"/>
        <v>361</v>
      </c>
      <c r="J6">
        <f>J3^2</f>
        <v>441</v>
      </c>
      <c r="L6">
        <v>1</v>
      </c>
      <c r="M6">
        <v>7</v>
      </c>
      <c r="N6">
        <v>40</v>
      </c>
    </row>
    <row r="7" spans="1:18">
      <c r="A7">
        <f>A4^2</f>
        <v>2304</v>
      </c>
      <c r="B7">
        <f t="shared" si="0"/>
        <v>1600</v>
      </c>
      <c r="C7">
        <f t="shared" si="0"/>
        <v>324</v>
      </c>
      <c r="D7">
        <f t="shared" si="0"/>
        <v>784</v>
      </c>
      <c r="E7">
        <f t="shared" si="0"/>
        <v>1600</v>
      </c>
      <c r="F7">
        <f t="shared" si="0"/>
        <v>1024</v>
      </c>
      <c r="G7">
        <f t="shared" si="0"/>
        <v>961</v>
      </c>
      <c r="H7">
        <f t="shared" si="0"/>
        <v>576</v>
      </c>
      <c r="I7">
        <f t="shared" si="0"/>
        <v>484</v>
      </c>
      <c r="J7">
        <f>J4^2</f>
        <v>625</v>
      </c>
      <c r="L7">
        <v>1</v>
      </c>
      <c r="M7">
        <v>9</v>
      </c>
      <c r="N7">
        <v>32</v>
      </c>
    </row>
    <row r="8" spans="1:18">
      <c r="A8">
        <f>A3*A4</f>
        <v>336</v>
      </c>
      <c r="B8">
        <f t="shared" ref="B8:J8" si="1">B3*B4</f>
        <v>360</v>
      </c>
      <c r="C8">
        <f t="shared" si="1"/>
        <v>198</v>
      </c>
      <c r="D8">
        <f t="shared" si="1"/>
        <v>336</v>
      </c>
      <c r="E8">
        <f t="shared" si="1"/>
        <v>280</v>
      </c>
      <c r="F8">
        <f t="shared" si="1"/>
        <v>288</v>
      </c>
      <c r="G8">
        <f t="shared" si="1"/>
        <v>372</v>
      </c>
      <c r="H8">
        <f t="shared" si="1"/>
        <v>336</v>
      </c>
      <c r="I8">
        <f t="shared" si="1"/>
        <v>418</v>
      </c>
      <c r="J8">
        <f t="shared" si="1"/>
        <v>525</v>
      </c>
      <c r="L8">
        <v>1</v>
      </c>
      <c r="M8">
        <v>12</v>
      </c>
      <c r="N8">
        <v>31</v>
      </c>
    </row>
    <row r="9" spans="1:18">
      <c r="L9">
        <v>1</v>
      </c>
      <c r="M9">
        <v>14</v>
      </c>
      <c r="N9">
        <v>24</v>
      </c>
    </row>
    <row r="10" spans="1:18">
      <c r="L10">
        <v>1</v>
      </c>
      <c r="M10">
        <v>19</v>
      </c>
      <c r="N10">
        <v>22</v>
      </c>
    </row>
    <row r="11" spans="1:18">
      <c r="L11">
        <v>1</v>
      </c>
      <c r="M11">
        <v>21</v>
      </c>
      <c r="N11">
        <v>25</v>
      </c>
    </row>
    <row r="14" spans="1:18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L14">
        <v>12</v>
      </c>
      <c r="N14">
        <f>SUM(L14:L23)</f>
        <v>219</v>
      </c>
    </row>
    <row r="15" spans="1:18">
      <c r="A15">
        <v>7</v>
      </c>
      <c r="B15">
        <v>9</v>
      </c>
      <c r="C15">
        <v>11</v>
      </c>
      <c r="D15">
        <v>12</v>
      </c>
      <c r="E15">
        <v>7</v>
      </c>
      <c r="F15">
        <v>9</v>
      </c>
      <c r="G15">
        <v>12</v>
      </c>
      <c r="H15">
        <v>14</v>
      </c>
      <c r="I15">
        <v>19</v>
      </c>
      <c r="J15">
        <v>21</v>
      </c>
      <c r="L15">
        <v>21</v>
      </c>
      <c r="N15">
        <f>SUM(A19:J19)</f>
        <v>2904</v>
      </c>
    </row>
    <row r="16" spans="1:18">
      <c r="A16">
        <v>48</v>
      </c>
      <c r="B16">
        <v>40</v>
      </c>
      <c r="C16">
        <v>18</v>
      </c>
      <c r="D16">
        <v>28</v>
      </c>
      <c r="E16">
        <v>40</v>
      </c>
      <c r="F16">
        <v>32</v>
      </c>
      <c r="G16">
        <v>31</v>
      </c>
      <c r="H16">
        <v>24</v>
      </c>
      <c r="I16">
        <v>22</v>
      </c>
      <c r="J16">
        <v>25</v>
      </c>
      <c r="L16">
        <v>24</v>
      </c>
      <c r="N16">
        <f>SUM(A20:J20)</f>
        <v>6291</v>
      </c>
    </row>
    <row r="17" spans="1:12">
      <c r="L17">
        <v>24</v>
      </c>
    </row>
    <row r="18" spans="1:12">
      <c r="A18">
        <v>12</v>
      </c>
      <c r="B18">
        <v>21</v>
      </c>
      <c r="C18">
        <v>24</v>
      </c>
      <c r="D18">
        <v>24</v>
      </c>
      <c r="E18">
        <v>13</v>
      </c>
      <c r="F18">
        <v>17</v>
      </c>
      <c r="G18">
        <v>21</v>
      </c>
      <c r="H18">
        <v>26</v>
      </c>
      <c r="I18">
        <v>31</v>
      </c>
      <c r="J18">
        <v>30</v>
      </c>
      <c r="L18">
        <v>13</v>
      </c>
    </row>
    <row r="19" spans="1:12">
      <c r="A19">
        <f>A15*A18</f>
        <v>84</v>
      </c>
      <c r="B19">
        <f t="shared" ref="B19:J19" si="2">B15*B18</f>
        <v>189</v>
      </c>
      <c r="C19">
        <f t="shared" si="2"/>
        <v>264</v>
      </c>
      <c r="D19">
        <f t="shared" si="2"/>
        <v>288</v>
      </c>
      <c r="E19">
        <f t="shared" si="2"/>
        <v>91</v>
      </c>
      <c r="F19">
        <f t="shared" si="2"/>
        <v>153</v>
      </c>
      <c r="G19">
        <f t="shared" si="2"/>
        <v>252</v>
      </c>
      <c r="H19">
        <f t="shared" si="2"/>
        <v>364</v>
      </c>
      <c r="I19">
        <f t="shared" si="2"/>
        <v>589</v>
      </c>
      <c r="J19">
        <f t="shared" si="2"/>
        <v>630</v>
      </c>
      <c r="L19">
        <v>17</v>
      </c>
    </row>
    <row r="20" spans="1:12">
      <c r="A20">
        <f>A16*A18</f>
        <v>576</v>
      </c>
      <c r="B20">
        <f t="shared" ref="B20:J20" si="3">B16*B18</f>
        <v>840</v>
      </c>
      <c r="C20">
        <f t="shared" si="3"/>
        <v>432</v>
      </c>
      <c r="D20">
        <f t="shared" si="3"/>
        <v>672</v>
      </c>
      <c r="E20">
        <f t="shared" si="3"/>
        <v>520</v>
      </c>
      <c r="F20">
        <f t="shared" si="3"/>
        <v>544</v>
      </c>
      <c r="G20">
        <f t="shared" si="3"/>
        <v>651</v>
      </c>
      <c r="H20">
        <f t="shared" si="3"/>
        <v>624</v>
      </c>
      <c r="I20">
        <f t="shared" si="3"/>
        <v>682</v>
      </c>
      <c r="J20">
        <f t="shared" si="3"/>
        <v>750</v>
      </c>
      <c r="L20">
        <v>21</v>
      </c>
    </row>
    <row r="21" spans="1:12">
      <c r="L21">
        <v>26</v>
      </c>
    </row>
    <row r="22" spans="1:12">
      <c r="L22">
        <v>31</v>
      </c>
    </row>
    <row r="23" spans="1:12">
      <c r="L23">
        <v>30</v>
      </c>
    </row>
    <row r="25" spans="1:12">
      <c r="A25">
        <v>6.2245920000000003</v>
      </c>
      <c r="B25">
        <v>-0.215811</v>
      </c>
      <c r="C25">
        <v>-0.114067</v>
      </c>
      <c r="E25">
        <v>219</v>
      </c>
      <c r="G25">
        <f>SUM(A30:C30)</f>
        <v>18.875007000000096</v>
      </c>
    </row>
    <row r="26" spans="1:12">
      <c r="A26">
        <v>-0.215811</v>
      </c>
      <c r="B26">
        <v>9.4420000000000007E-3</v>
      </c>
      <c r="C26">
        <v>3.297E-3</v>
      </c>
      <c r="E26">
        <v>2904</v>
      </c>
      <c r="G26">
        <f t="shared" ref="G26:G27" si="4">SUM(A31:C31)</f>
        <v>0.89838600000000568</v>
      </c>
    </row>
    <row r="27" spans="1:12">
      <c r="A27">
        <v>-0.114067</v>
      </c>
      <c r="B27">
        <v>3.297E-3</v>
      </c>
      <c r="C27">
        <v>2.408E-3</v>
      </c>
      <c r="E27">
        <v>6291</v>
      </c>
      <c r="G27">
        <f t="shared" si="4"/>
        <v>-0.25745699999999871</v>
      </c>
    </row>
    <row r="29" spans="1:12">
      <c r="A29">
        <v>219</v>
      </c>
      <c r="B29">
        <v>2904</v>
      </c>
      <c r="C29">
        <v>6291</v>
      </c>
    </row>
    <row r="30" spans="1:12">
      <c r="A30">
        <f>A$29*A25</f>
        <v>1363.1856480000001</v>
      </c>
      <c r="B30">
        <f t="shared" ref="B30:C30" si="5">B$29*B25</f>
        <v>-626.71514400000001</v>
      </c>
      <c r="C30">
        <f t="shared" si="5"/>
        <v>-717.59549700000002</v>
      </c>
    </row>
    <row r="31" spans="1:12">
      <c r="A31">
        <f t="shared" ref="A31:C31" si="6">A$29*A26</f>
        <v>-47.262608999999998</v>
      </c>
      <c r="B31">
        <f t="shared" si="6"/>
        <v>27.419568000000002</v>
      </c>
      <c r="C31">
        <f t="shared" si="6"/>
        <v>20.741427000000002</v>
      </c>
    </row>
    <row r="32" spans="1:12">
      <c r="A32">
        <f t="shared" ref="A32:C32" si="7">A$29*A27</f>
        <v>-24.980672999999999</v>
      </c>
      <c r="B32">
        <f t="shared" si="7"/>
        <v>9.5744880000000006</v>
      </c>
      <c r="C32">
        <f t="shared" si="7"/>
        <v>15.148728</v>
      </c>
    </row>
    <row r="34" spans="1:9">
      <c r="A34">
        <v>6.2245920000000003</v>
      </c>
      <c r="B34">
        <v>-0.215811</v>
      </c>
      <c r="C34">
        <v>-0.114067</v>
      </c>
      <c r="E34">
        <v>4.495514857142858</v>
      </c>
      <c r="G34">
        <f>A34*$E$34</f>
        <v>27.982745815652578</v>
      </c>
      <c r="H34">
        <f t="shared" ref="H34:I34" si="8">B34*$E$34</f>
        <v>-0.97018155683485729</v>
      </c>
      <c r="I34">
        <f t="shared" si="8"/>
        <v>-0.51278989320971435</v>
      </c>
    </row>
    <row r="35" spans="1:9">
      <c r="A35">
        <v>-0.215811</v>
      </c>
      <c r="B35">
        <v>9.4420000000000007E-3</v>
      </c>
      <c r="C35">
        <v>3.297E-3</v>
      </c>
      <c r="G35">
        <f t="shared" ref="G35:G36" si="9">A35*$E$34</f>
        <v>-0.97018155683485729</v>
      </c>
      <c r="H35">
        <f t="shared" ref="H35:H36" si="10">B35*$E$34</f>
        <v>4.2446651281142868E-2</v>
      </c>
      <c r="I35">
        <f t="shared" ref="I35:I36" si="11">C35*$E$34</f>
        <v>1.4821712484000002E-2</v>
      </c>
    </row>
    <row r="36" spans="1:9">
      <c r="A36">
        <v>-0.114067</v>
      </c>
      <c r="B36">
        <v>3.297E-3</v>
      </c>
      <c r="C36">
        <v>2.408E-3</v>
      </c>
      <c r="G36">
        <f t="shared" si="9"/>
        <v>-0.51278989320971435</v>
      </c>
      <c r="H36">
        <f t="shared" si="10"/>
        <v>1.4821712484000002E-2</v>
      </c>
      <c r="I36">
        <f t="shared" si="11"/>
        <v>1.0825199776000003E-2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G23" sqref="G23:G25"/>
    </sheetView>
  </sheetViews>
  <sheetFormatPr baseColWidth="10" defaultRowHeight="15" x14ac:dyDescent="0"/>
  <sheetData>
    <row r="1" spans="1:18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L1" s="10">
        <v>1</v>
      </c>
      <c r="M1" s="11">
        <v>4</v>
      </c>
      <c r="N1" s="12">
        <v>17</v>
      </c>
      <c r="P1">
        <f>SUM(L1:L10)</f>
        <v>10</v>
      </c>
      <c r="Q1">
        <f>SUM(M1:M10)</f>
        <v>54</v>
      </c>
      <c r="R1">
        <f>SUM(N1:N10)</f>
        <v>191</v>
      </c>
    </row>
    <row r="2" spans="1:18">
      <c r="A2">
        <v>4</v>
      </c>
      <c r="B2">
        <v>5</v>
      </c>
      <c r="C2">
        <v>11</v>
      </c>
      <c r="D2">
        <v>4</v>
      </c>
      <c r="E2">
        <v>2</v>
      </c>
      <c r="F2">
        <v>9</v>
      </c>
      <c r="G2">
        <v>0</v>
      </c>
      <c r="H2">
        <v>2</v>
      </c>
      <c r="I2">
        <v>10</v>
      </c>
      <c r="J2">
        <v>7</v>
      </c>
      <c r="L2" s="10">
        <v>1</v>
      </c>
      <c r="M2" s="11">
        <v>5</v>
      </c>
      <c r="N2" s="12">
        <v>20</v>
      </c>
      <c r="P2">
        <f>Q1</f>
        <v>54</v>
      </c>
      <c r="Q2">
        <f>SUM(A5:J5)</f>
        <v>416</v>
      </c>
      <c r="R2">
        <f>SUM(A7:J7)</f>
        <v>1111</v>
      </c>
    </row>
    <row r="3" spans="1:18">
      <c r="A3">
        <v>17</v>
      </c>
      <c r="B3">
        <v>20</v>
      </c>
      <c r="C3">
        <v>17</v>
      </c>
      <c r="D3">
        <v>18</v>
      </c>
      <c r="E3">
        <v>14</v>
      </c>
      <c r="F3">
        <v>16</v>
      </c>
      <c r="G3">
        <v>13</v>
      </c>
      <c r="H3">
        <v>13</v>
      </c>
      <c r="I3">
        <v>15</v>
      </c>
      <c r="J3">
        <v>48</v>
      </c>
      <c r="L3" s="10">
        <v>1</v>
      </c>
      <c r="M3" s="11">
        <v>11</v>
      </c>
      <c r="N3" s="12">
        <v>17</v>
      </c>
      <c r="P3">
        <f>R1</f>
        <v>191</v>
      </c>
      <c r="Q3">
        <f>R2</f>
        <v>1111</v>
      </c>
      <c r="R3">
        <f>SUM(A6:J6)</f>
        <v>4621</v>
      </c>
    </row>
    <row r="4" spans="1:18">
      <c r="L4" s="10">
        <v>1</v>
      </c>
      <c r="M4" s="11">
        <v>4</v>
      </c>
      <c r="N4" s="12">
        <v>18</v>
      </c>
    </row>
    <row r="5" spans="1:18">
      <c r="A5">
        <f>A2^2</f>
        <v>16</v>
      </c>
      <c r="B5">
        <f t="shared" ref="B5:J6" si="0">B2^2</f>
        <v>25</v>
      </c>
      <c r="C5">
        <f t="shared" si="0"/>
        <v>121</v>
      </c>
      <c r="D5">
        <f t="shared" si="0"/>
        <v>16</v>
      </c>
      <c r="E5">
        <f t="shared" si="0"/>
        <v>4</v>
      </c>
      <c r="F5">
        <f t="shared" si="0"/>
        <v>81</v>
      </c>
      <c r="G5">
        <f t="shared" si="0"/>
        <v>0</v>
      </c>
      <c r="H5">
        <f t="shared" si="0"/>
        <v>4</v>
      </c>
      <c r="I5">
        <f t="shared" si="0"/>
        <v>100</v>
      </c>
      <c r="J5">
        <f t="shared" si="0"/>
        <v>49</v>
      </c>
      <c r="L5" s="10">
        <v>1</v>
      </c>
      <c r="M5" s="11">
        <v>2</v>
      </c>
      <c r="N5" s="12">
        <v>14</v>
      </c>
    </row>
    <row r="6" spans="1:18">
      <c r="A6">
        <f>A3^2</f>
        <v>289</v>
      </c>
      <c r="B6">
        <f t="shared" si="0"/>
        <v>400</v>
      </c>
      <c r="C6">
        <f t="shared" si="0"/>
        <v>289</v>
      </c>
      <c r="D6">
        <f t="shared" si="0"/>
        <v>324</v>
      </c>
      <c r="E6">
        <f t="shared" si="0"/>
        <v>196</v>
      </c>
      <c r="F6">
        <f t="shared" si="0"/>
        <v>256</v>
      </c>
      <c r="G6">
        <f t="shared" si="0"/>
        <v>169</v>
      </c>
      <c r="H6">
        <f t="shared" si="0"/>
        <v>169</v>
      </c>
      <c r="I6">
        <f t="shared" si="0"/>
        <v>225</v>
      </c>
      <c r="J6">
        <f t="shared" si="0"/>
        <v>2304</v>
      </c>
      <c r="L6" s="10">
        <v>1</v>
      </c>
      <c r="M6" s="11">
        <v>9</v>
      </c>
      <c r="N6" s="12">
        <v>16</v>
      </c>
    </row>
    <row r="7" spans="1:18">
      <c r="A7">
        <f>A2*A3</f>
        <v>68</v>
      </c>
      <c r="B7">
        <f t="shared" ref="B7:J7" si="1">B2*B3</f>
        <v>100</v>
      </c>
      <c r="C7">
        <f t="shared" si="1"/>
        <v>187</v>
      </c>
      <c r="D7">
        <f t="shared" si="1"/>
        <v>72</v>
      </c>
      <c r="E7">
        <f t="shared" si="1"/>
        <v>28</v>
      </c>
      <c r="F7">
        <f t="shared" si="1"/>
        <v>144</v>
      </c>
      <c r="G7">
        <f t="shared" si="1"/>
        <v>0</v>
      </c>
      <c r="H7">
        <f t="shared" si="1"/>
        <v>26</v>
      </c>
      <c r="I7">
        <f t="shared" si="1"/>
        <v>150</v>
      </c>
      <c r="J7">
        <f t="shared" si="1"/>
        <v>336</v>
      </c>
      <c r="L7" s="10">
        <v>1</v>
      </c>
      <c r="M7" s="11">
        <v>0</v>
      </c>
      <c r="N7" s="12">
        <v>13</v>
      </c>
    </row>
    <row r="8" spans="1:18">
      <c r="L8" s="10">
        <v>1</v>
      </c>
      <c r="M8" s="11">
        <v>2</v>
      </c>
      <c r="N8" s="12">
        <v>13</v>
      </c>
    </row>
    <row r="9" spans="1:18">
      <c r="L9" s="10">
        <v>1</v>
      </c>
      <c r="M9" s="11">
        <v>10</v>
      </c>
      <c r="N9" s="12">
        <v>15</v>
      </c>
    </row>
    <row r="10" spans="1:18">
      <c r="L10" s="10">
        <v>1</v>
      </c>
      <c r="M10" s="11">
        <v>7</v>
      </c>
      <c r="N10" s="12">
        <v>48</v>
      </c>
    </row>
    <row r="12" spans="1:18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L12" s="13">
        <v>260</v>
      </c>
      <c r="N12">
        <f>SUM(L12:L21)</f>
        <v>3010</v>
      </c>
    </row>
    <row r="13" spans="1:18">
      <c r="A13">
        <v>4</v>
      </c>
      <c r="B13">
        <v>5</v>
      </c>
      <c r="C13">
        <v>11</v>
      </c>
      <c r="D13">
        <v>4</v>
      </c>
      <c r="E13">
        <v>2</v>
      </c>
      <c r="F13">
        <v>9</v>
      </c>
      <c r="G13">
        <v>0</v>
      </c>
      <c r="H13">
        <v>2</v>
      </c>
      <c r="I13">
        <v>10</v>
      </c>
      <c r="J13">
        <v>7</v>
      </c>
      <c r="L13" s="13">
        <v>300</v>
      </c>
      <c r="N13">
        <f>SUM(A17:J17)</f>
        <v>18350</v>
      </c>
    </row>
    <row r="14" spans="1:18">
      <c r="A14">
        <v>17</v>
      </c>
      <c r="B14">
        <v>20</v>
      </c>
      <c r="C14">
        <v>17</v>
      </c>
      <c r="D14">
        <v>18</v>
      </c>
      <c r="E14">
        <v>14</v>
      </c>
      <c r="F14">
        <v>16</v>
      </c>
      <c r="G14">
        <v>13</v>
      </c>
      <c r="H14">
        <v>13</v>
      </c>
      <c r="I14">
        <v>15</v>
      </c>
      <c r="J14">
        <v>48</v>
      </c>
      <c r="L14" s="13">
        <v>350</v>
      </c>
      <c r="N14">
        <f>SUM(A18:J18)</f>
        <v>61290</v>
      </c>
    </row>
    <row r="15" spans="1:18">
      <c r="L15" s="13">
        <v>310</v>
      </c>
    </row>
    <row r="16" spans="1:18">
      <c r="A16">
        <v>260</v>
      </c>
      <c r="B16">
        <v>300</v>
      </c>
      <c r="C16">
        <v>350</v>
      </c>
      <c r="D16">
        <v>310</v>
      </c>
      <c r="E16">
        <v>190</v>
      </c>
      <c r="F16">
        <v>380</v>
      </c>
      <c r="G16">
        <v>240</v>
      </c>
      <c r="H16">
        <v>210</v>
      </c>
      <c r="I16">
        <v>370</v>
      </c>
      <c r="J16">
        <v>400</v>
      </c>
      <c r="L16" s="13">
        <v>190</v>
      </c>
    </row>
    <row r="17" spans="1:12">
      <c r="A17">
        <f>A13*A$16</f>
        <v>1040</v>
      </c>
      <c r="B17">
        <f t="shared" ref="B17:J18" si="2">B13*B$16</f>
        <v>1500</v>
      </c>
      <c r="C17">
        <f t="shared" si="2"/>
        <v>3850</v>
      </c>
      <c r="D17">
        <f t="shared" si="2"/>
        <v>1240</v>
      </c>
      <c r="E17">
        <f t="shared" si="2"/>
        <v>380</v>
      </c>
      <c r="F17">
        <f t="shared" si="2"/>
        <v>3420</v>
      </c>
      <c r="G17">
        <f t="shared" si="2"/>
        <v>0</v>
      </c>
      <c r="H17">
        <f t="shared" si="2"/>
        <v>420</v>
      </c>
      <c r="I17">
        <f t="shared" si="2"/>
        <v>3700</v>
      </c>
      <c r="J17">
        <f t="shared" si="2"/>
        <v>2800</v>
      </c>
      <c r="L17" s="13">
        <v>380</v>
      </c>
    </row>
    <row r="18" spans="1:12">
      <c r="A18">
        <f>A14*A$16</f>
        <v>4420</v>
      </c>
      <c r="B18">
        <f t="shared" si="2"/>
        <v>6000</v>
      </c>
      <c r="C18">
        <f t="shared" si="2"/>
        <v>5950</v>
      </c>
      <c r="D18">
        <f t="shared" si="2"/>
        <v>5580</v>
      </c>
      <c r="E18">
        <f t="shared" si="2"/>
        <v>2660</v>
      </c>
      <c r="F18">
        <f t="shared" si="2"/>
        <v>6080</v>
      </c>
      <c r="G18">
        <f t="shared" si="2"/>
        <v>3120</v>
      </c>
      <c r="H18">
        <f t="shared" si="2"/>
        <v>2730</v>
      </c>
      <c r="I18">
        <f t="shared" si="2"/>
        <v>5550</v>
      </c>
      <c r="J18">
        <f t="shared" si="2"/>
        <v>19200</v>
      </c>
      <c r="L18" s="13">
        <v>240</v>
      </c>
    </row>
    <row r="19" spans="1:12">
      <c r="L19" s="13">
        <v>210</v>
      </c>
    </row>
    <row r="20" spans="1:12">
      <c r="L20" s="13">
        <v>370</v>
      </c>
    </row>
    <row r="21" spans="1:12">
      <c r="L21" s="13">
        <v>400</v>
      </c>
    </row>
    <row r="23" spans="1:12">
      <c r="A23">
        <v>0.59989999999999999</v>
      </c>
      <c r="B23">
        <v>-3.2550000000000003E-2</v>
      </c>
      <c r="C23">
        <v>-1.6969999999999999E-2</v>
      </c>
      <c r="E23">
        <v>3010</v>
      </c>
      <c r="G23">
        <f>SUM(A28:C28)</f>
        <v>168.3152</v>
      </c>
    </row>
    <row r="24" spans="1:12">
      <c r="A24">
        <v>-3.2550000000000003E-2</v>
      </c>
      <c r="B24">
        <v>8.4829999999999992E-3</v>
      </c>
      <c r="C24">
        <v>-6.9399999999999996E-4</v>
      </c>
      <c r="E24">
        <v>18350</v>
      </c>
      <c r="G24">
        <f t="shared" ref="G24:G25" si="3">SUM(A29:C29)</f>
        <v>15.152289999999994</v>
      </c>
    </row>
    <row r="25" spans="1:12">
      <c r="A25">
        <v>-1.6969999999999999E-2</v>
      </c>
      <c r="B25">
        <v>-6.9399999999999996E-4</v>
      </c>
      <c r="C25">
        <v>1.085E-3</v>
      </c>
      <c r="E25">
        <v>61290</v>
      </c>
      <c r="G25">
        <f t="shared" si="3"/>
        <v>2.6850500000000039</v>
      </c>
    </row>
    <row r="27" spans="1:12">
      <c r="A27">
        <v>3010</v>
      </c>
      <c r="B27">
        <v>18350</v>
      </c>
      <c r="C27">
        <v>61290</v>
      </c>
    </row>
    <row r="28" spans="1:12">
      <c r="A28">
        <f>A23*A$27</f>
        <v>1805.6990000000001</v>
      </c>
      <c r="B28">
        <f t="shared" ref="B28:C28" si="4">B23*B$27</f>
        <v>-597.29250000000002</v>
      </c>
      <c r="C28">
        <f t="shared" si="4"/>
        <v>-1040.0913</v>
      </c>
    </row>
    <row r="29" spans="1:12">
      <c r="A29">
        <f t="shared" ref="A29:C29" si="5">A24*A$27</f>
        <v>-97.975500000000011</v>
      </c>
      <c r="B29">
        <f t="shared" si="5"/>
        <v>155.66305</v>
      </c>
      <c r="C29">
        <f t="shared" si="5"/>
        <v>-42.535259999999994</v>
      </c>
    </row>
    <row r="30" spans="1:12">
      <c r="A30">
        <f t="shared" ref="A30:C30" si="6">A25*A$27</f>
        <v>-51.079699999999995</v>
      </c>
      <c r="B30">
        <f t="shared" si="6"/>
        <v>-12.7349</v>
      </c>
      <c r="C30">
        <f t="shared" si="6"/>
        <v>66.499650000000003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EX1</vt:lpstr>
      <vt:lpstr>EX2</vt:lpstr>
      <vt:lpstr>EX2 Matrices</vt:lpstr>
      <vt:lpstr>EX3 Matrices</vt:lpstr>
    </vt:vector>
  </TitlesOfParts>
  <Company>Bull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Motard</dc:creator>
  <cp:lastModifiedBy>Camille Motard</cp:lastModifiedBy>
  <dcterms:created xsi:type="dcterms:W3CDTF">2021-09-20T11:35:06Z</dcterms:created>
  <dcterms:modified xsi:type="dcterms:W3CDTF">2021-10-04T11:52:30Z</dcterms:modified>
</cp:coreProperties>
</file>