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theo/Documents/projects/master-planner/"/>
    </mc:Choice>
  </mc:AlternateContent>
  <xr:revisionPtr revIDLastSave="0" documentId="13_ncr:1_{4483A133-FD76-2247-A99A-F209C21D8423}" xr6:coauthVersionLast="47" xr6:coauthVersionMax="47" xr10:uidLastSave="{00000000-0000-0000-0000-000000000000}"/>
  <bookViews>
    <workbookView xWindow="34500" yWindow="100" windowWidth="34200" windowHeight="28600" activeTab="3" xr2:uid="{4A2D50D5-E2C1-2145-B849-9EA3FF1A733B}"/>
  </bookViews>
  <sheets>
    <sheet name="data" sheetId="8" r:id="rId1"/>
    <sheet name="README" sheetId="4" r:id="rId2"/>
    <sheet name="helper" sheetId="3" state="hidden" r:id="rId3"/>
    <sheet name="master_plan" sheetId="1" r:id="rId4"/>
  </sheets>
  <definedNames>
    <definedName name="_xlnm._FilterDatabase" localSheetId="3" hidden="1">master_plan!$A$2:$A$2</definedName>
    <definedName name="D">kursdata</definedName>
    <definedName name="ExternalData_1" localSheetId="0" hidden="1">data!$A$1:$DR$246</definedName>
    <definedName name="old" localSheetId="3">courses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5" i="1" l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C62" i="1"/>
  <c r="D62" i="1"/>
  <c r="F62" i="1"/>
  <c r="G62" i="1"/>
  <c r="P62" i="1" s="1"/>
  <c r="H62" i="1"/>
  <c r="K62" i="1"/>
  <c r="L62" i="1"/>
  <c r="R62" i="1"/>
  <c r="S62" i="1"/>
  <c r="U62" i="1" a="1"/>
  <c r="U62" i="1" s="1"/>
  <c r="T62" i="1" s="1"/>
  <c r="V62" i="1"/>
  <c r="W62" i="1"/>
  <c r="X62" i="1"/>
  <c r="Y62" i="1"/>
  <c r="A62" i="1"/>
  <c r="H1" i="3" a="1"/>
  <c r="H1" i="3" s="1"/>
  <c r="P18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4" i="1"/>
  <c r="Y42" i="1"/>
  <c r="Y43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C31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4" i="1"/>
  <c r="A42" i="1"/>
  <c r="A43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U26" i="1" a="1"/>
  <c r="U26" i="1" s="1"/>
  <c r="U27" i="1" a="1"/>
  <c r="U27" i="1" s="1"/>
  <c r="U28" i="1" a="1"/>
  <c r="U28" i="1" s="1"/>
  <c r="U29" i="1" a="1"/>
  <c r="U29" i="1" s="1"/>
  <c r="U30" i="1" a="1"/>
  <c r="U30" i="1" s="1"/>
  <c r="U31" i="1" a="1"/>
  <c r="U31" i="1" s="1"/>
  <c r="U32" i="1" a="1"/>
  <c r="U32" i="1" s="1"/>
  <c r="U33" i="1" a="1"/>
  <c r="U33" i="1" s="1"/>
  <c r="U34" i="1" a="1"/>
  <c r="U34" i="1" s="1"/>
  <c r="U35" i="1" a="1"/>
  <c r="U35" i="1" s="1"/>
  <c r="U36" i="1" a="1"/>
  <c r="U36" i="1" s="1"/>
  <c r="U37" i="1" a="1"/>
  <c r="U37" i="1" s="1"/>
  <c r="U38" i="1" a="1"/>
  <c r="U38" i="1" s="1"/>
  <c r="U39" i="1" a="1"/>
  <c r="U39" i="1" s="1"/>
  <c r="U40" i="1" a="1"/>
  <c r="U40" i="1" s="1"/>
  <c r="U41" i="1" a="1"/>
  <c r="U41" i="1" s="1"/>
  <c r="U44" i="1" a="1"/>
  <c r="U44" i="1" s="1"/>
  <c r="U42" i="1" a="1"/>
  <c r="U42" i="1" s="1"/>
  <c r="U43" i="1" a="1"/>
  <c r="U43" i="1" s="1"/>
  <c r="U45" i="1" a="1"/>
  <c r="U45" i="1" s="1"/>
  <c r="U46" i="1" a="1"/>
  <c r="U46" i="1" s="1"/>
  <c r="U47" i="1" a="1"/>
  <c r="U47" i="1" s="1"/>
  <c r="U48" i="1" a="1"/>
  <c r="U48" i="1" s="1"/>
  <c r="U49" i="1" a="1"/>
  <c r="U49" i="1" s="1"/>
  <c r="U50" i="1" a="1"/>
  <c r="U50" i="1" s="1"/>
  <c r="U51" i="1" a="1"/>
  <c r="U51" i="1" s="1"/>
  <c r="U52" i="1" a="1"/>
  <c r="U52" i="1" s="1"/>
  <c r="U53" i="1" a="1"/>
  <c r="U53" i="1" s="1"/>
  <c r="U54" i="1" a="1"/>
  <c r="U54" i="1" s="1"/>
  <c r="U55" i="1" a="1"/>
  <c r="U55" i="1" s="1"/>
  <c r="U56" i="1" a="1"/>
  <c r="U56" i="1" s="1"/>
  <c r="T56" i="1" s="1"/>
  <c r="U57" i="1" a="1"/>
  <c r="U57" i="1" s="1"/>
  <c r="U58" i="1" a="1"/>
  <c r="U58" i="1" s="1"/>
  <c r="U59" i="1" a="1"/>
  <c r="U59" i="1" s="1"/>
  <c r="U60" i="1" a="1"/>
  <c r="U60" i="1" s="1"/>
  <c r="U61" i="1" a="1"/>
  <c r="U61" i="1" s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4" i="1"/>
  <c r="S42" i="1"/>
  <c r="S43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4" i="1"/>
  <c r="R42" i="1"/>
  <c r="R43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4" i="1"/>
  <c r="H42" i="1"/>
  <c r="H43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C56" i="1"/>
  <c r="C55" i="1"/>
  <c r="C57" i="1"/>
  <c r="C58" i="1"/>
  <c r="C59" i="1"/>
  <c r="C60" i="1"/>
  <c r="C61" i="1"/>
  <c r="C44" i="1"/>
  <c r="C48" i="1"/>
  <c r="C42" i="1"/>
  <c r="C50" i="1"/>
  <c r="C38" i="1"/>
  <c r="C40" i="1"/>
  <c r="C37" i="1"/>
  <c r="C33" i="1"/>
  <c r="C43" i="1"/>
  <c r="C26" i="1"/>
  <c r="C28" i="1"/>
  <c r="C35" i="1"/>
  <c r="C46" i="1"/>
  <c r="C30" i="1"/>
  <c r="C45" i="1"/>
  <c r="C52" i="1"/>
  <c r="C29" i="1"/>
  <c r="C53" i="1"/>
  <c r="C34" i="1"/>
  <c r="C49" i="1"/>
  <c r="C51" i="1"/>
  <c r="C36" i="1"/>
  <c r="C27" i="1"/>
  <c r="C39" i="1"/>
  <c r="C47" i="1"/>
  <c r="C54" i="1"/>
  <c r="C41" i="1"/>
  <c r="C32" i="1"/>
  <c r="X56" i="1"/>
  <c r="X55" i="1"/>
  <c r="X57" i="1"/>
  <c r="X58" i="1"/>
  <c r="X59" i="1"/>
  <c r="X60" i="1"/>
  <c r="X61" i="1"/>
  <c r="X44" i="1"/>
  <c r="X48" i="1"/>
  <c r="X42" i="1"/>
  <c r="X50" i="1"/>
  <c r="X38" i="1"/>
  <c r="X40" i="1"/>
  <c r="X37" i="1"/>
  <c r="X33" i="1"/>
  <c r="X43" i="1"/>
  <c r="X26" i="1"/>
  <c r="X28" i="1"/>
  <c r="X35" i="1"/>
  <c r="X46" i="1"/>
  <c r="X30" i="1"/>
  <c r="X45" i="1"/>
  <c r="X52" i="1"/>
  <c r="X29" i="1"/>
  <c r="X53" i="1"/>
  <c r="X34" i="1"/>
  <c r="X49" i="1"/>
  <c r="X51" i="1"/>
  <c r="X36" i="1"/>
  <c r="X27" i="1"/>
  <c r="X31" i="1"/>
  <c r="X39" i="1"/>
  <c r="X47" i="1"/>
  <c r="X54" i="1"/>
  <c r="X41" i="1"/>
  <c r="X32" i="1"/>
  <c r="W56" i="1"/>
  <c r="W55" i="1"/>
  <c r="W57" i="1"/>
  <c r="W58" i="1"/>
  <c r="W59" i="1"/>
  <c r="W60" i="1"/>
  <c r="W61" i="1"/>
  <c r="W44" i="1"/>
  <c r="W48" i="1"/>
  <c r="W42" i="1"/>
  <c r="W50" i="1"/>
  <c r="W38" i="1"/>
  <c r="W40" i="1"/>
  <c r="W37" i="1"/>
  <c r="W33" i="1"/>
  <c r="W43" i="1"/>
  <c r="W26" i="1"/>
  <c r="W28" i="1"/>
  <c r="W35" i="1"/>
  <c r="W46" i="1"/>
  <c r="W30" i="1"/>
  <c r="W45" i="1"/>
  <c r="W52" i="1"/>
  <c r="W29" i="1"/>
  <c r="W53" i="1"/>
  <c r="W34" i="1"/>
  <c r="W49" i="1"/>
  <c r="W51" i="1"/>
  <c r="W36" i="1"/>
  <c r="W27" i="1"/>
  <c r="W31" i="1"/>
  <c r="W39" i="1"/>
  <c r="W47" i="1"/>
  <c r="W54" i="1"/>
  <c r="W41" i="1"/>
  <c r="W32" i="1"/>
  <c r="V56" i="1"/>
  <c r="V55" i="1"/>
  <c r="V57" i="1"/>
  <c r="V58" i="1"/>
  <c r="V59" i="1"/>
  <c r="V60" i="1"/>
  <c r="V61" i="1"/>
  <c r="V44" i="1"/>
  <c r="V48" i="1"/>
  <c r="V42" i="1"/>
  <c r="V50" i="1"/>
  <c r="V38" i="1"/>
  <c r="V40" i="1"/>
  <c r="V37" i="1"/>
  <c r="V33" i="1"/>
  <c r="V43" i="1"/>
  <c r="V26" i="1"/>
  <c r="V28" i="1"/>
  <c r="V35" i="1"/>
  <c r="V46" i="1"/>
  <c r="V30" i="1"/>
  <c r="V45" i="1"/>
  <c r="V52" i="1"/>
  <c r="V29" i="1"/>
  <c r="V53" i="1"/>
  <c r="V34" i="1"/>
  <c r="V49" i="1"/>
  <c r="V51" i="1"/>
  <c r="V36" i="1"/>
  <c r="V27" i="1"/>
  <c r="V31" i="1"/>
  <c r="V39" i="1"/>
  <c r="V47" i="1"/>
  <c r="V54" i="1"/>
  <c r="V41" i="1"/>
  <c r="V32" i="1"/>
  <c r="K56" i="1"/>
  <c r="K55" i="1"/>
  <c r="K57" i="1"/>
  <c r="K58" i="1"/>
  <c r="K59" i="1"/>
  <c r="K60" i="1"/>
  <c r="K61" i="1"/>
  <c r="K44" i="1"/>
  <c r="K48" i="1"/>
  <c r="K42" i="1"/>
  <c r="K50" i="1"/>
  <c r="K38" i="1"/>
  <c r="K40" i="1"/>
  <c r="K37" i="1"/>
  <c r="K33" i="1"/>
  <c r="K43" i="1"/>
  <c r="K26" i="1"/>
  <c r="K28" i="1"/>
  <c r="K35" i="1"/>
  <c r="K46" i="1"/>
  <c r="K30" i="1"/>
  <c r="K45" i="1"/>
  <c r="K52" i="1"/>
  <c r="K29" i="1"/>
  <c r="K53" i="1"/>
  <c r="K34" i="1"/>
  <c r="K49" i="1"/>
  <c r="K51" i="1"/>
  <c r="K36" i="1"/>
  <c r="K27" i="1"/>
  <c r="K31" i="1"/>
  <c r="K39" i="1"/>
  <c r="K47" i="1"/>
  <c r="K54" i="1"/>
  <c r="K41" i="1"/>
  <c r="K32" i="1"/>
  <c r="L56" i="1"/>
  <c r="L55" i="1"/>
  <c r="L57" i="1"/>
  <c r="L58" i="1"/>
  <c r="L59" i="1"/>
  <c r="L60" i="1"/>
  <c r="L61" i="1"/>
  <c r="L44" i="1"/>
  <c r="L48" i="1"/>
  <c r="L42" i="1"/>
  <c r="L50" i="1"/>
  <c r="L38" i="1"/>
  <c r="L40" i="1"/>
  <c r="L37" i="1"/>
  <c r="L33" i="1"/>
  <c r="L43" i="1"/>
  <c r="L26" i="1"/>
  <c r="L28" i="1"/>
  <c r="L35" i="1"/>
  <c r="L46" i="1"/>
  <c r="L30" i="1"/>
  <c r="L45" i="1"/>
  <c r="L52" i="1"/>
  <c r="L29" i="1"/>
  <c r="L53" i="1"/>
  <c r="L34" i="1"/>
  <c r="L49" i="1"/>
  <c r="L51" i="1"/>
  <c r="L36" i="1"/>
  <c r="L27" i="1"/>
  <c r="L31" i="1"/>
  <c r="L39" i="1"/>
  <c r="L47" i="1"/>
  <c r="L54" i="1"/>
  <c r="L41" i="1"/>
  <c r="L32" i="1"/>
  <c r="G56" i="1"/>
  <c r="G55" i="1"/>
  <c r="G57" i="1"/>
  <c r="G58" i="1"/>
  <c r="G59" i="1"/>
  <c r="G60" i="1"/>
  <c r="G61" i="1"/>
  <c r="G44" i="1"/>
  <c r="G48" i="1"/>
  <c r="G42" i="1"/>
  <c r="G50" i="1"/>
  <c r="G38" i="1"/>
  <c r="G40" i="1"/>
  <c r="G37" i="1"/>
  <c r="G33" i="1"/>
  <c r="G43" i="1"/>
  <c r="G26" i="1"/>
  <c r="G28" i="1"/>
  <c r="G35" i="1"/>
  <c r="G46" i="1"/>
  <c r="G30" i="1"/>
  <c r="G45" i="1"/>
  <c r="G52" i="1"/>
  <c r="G29" i="1"/>
  <c r="G53" i="1"/>
  <c r="G34" i="1"/>
  <c r="G49" i="1"/>
  <c r="G51" i="1"/>
  <c r="G36" i="1"/>
  <c r="G27" i="1"/>
  <c r="G31" i="1"/>
  <c r="G39" i="1"/>
  <c r="G47" i="1"/>
  <c r="G54" i="1"/>
  <c r="G41" i="1"/>
  <c r="G32" i="1"/>
  <c r="F56" i="1"/>
  <c r="F55" i="1"/>
  <c r="F57" i="1"/>
  <c r="F58" i="1"/>
  <c r="F59" i="1"/>
  <c r="F60" i="1"/>
  <c r="F61" i="1"/>
  <c r="F44" i="1"/>
  <c r="F48" i="1"/>
  <c r="F42" i="1"/>
  <c r="F50" i="1"/>
  <c r="F38" i="1"/>
  <c r="F40" i="1"/>
  <c r="F37" i="1"/>
  <c r="F33" i="1"/>
  <c r="F43" i="1"/>
  <c r="F26" i="1"/>
  <c r="F28" i="1"/>
  <c r="F35" i="1"/>
  <c r="F46" i="1"/>
  <c r="F30" i="1"/>
  <c r="F45" i="1"/>
  <c r="F52" i="1"/>
  <c r="F29" i="1"/>
  <c r="F53" i="1"/>
  <c r="F34" i="1"/>
  <c r="F49" i="1"/>
  <c r="F51" i="1"/>
  <c r="F36" i="1"/>
  <c r="F27" i="1"/>
  <c r="F31" i="1"/>
  <c r="F39" i="1"/>
  <c r="F47" i="1"/>
  <c r="F54" i="1"/>
  <c r="F41" i="1"/>
  <c r="F32" i="1"/>
  <c r="D56" i="1"/>
  <c r="D55" i="1"/>
  <c r="D57" i="1"/>
  <c r="D58" i="1"/>
  <c r="D59" i="1"/>
  <c r="D60" i="1"/>
  <c r="D61" i="1"/>
  <c r="D44" i="1"/>
  <c r="D48" i="1"/>
  <c r="D42" i="1"/>
  <c r="D50" i="1"/>
  <c r="D38" i="1"/>
  <c r="D40" i="1"/>
  <c r="D37" i="1"/>
  <c r="D33" i="1"/>
  <c r="D43" i="1"/>
  <c r="D26" i="1"/>
  <c r="D28" i="1"/>
  <c r="D35" i="1"/>
  <c r="D46" i="1"/>
  <c r="D30" i="1"/>
  <c r="D45" i="1"/>
  <c r="D52" i="1"/>
  <c r="D29" i="1"/>
  <c r="D53" i="1"/>
  <c r="D34" i="1"/>
  <c r="D49" i="1"/>
  <c r="D51" i="1"/>
  <c r="D36" i="1"/>
  <c r="D27" i="1"/>
  <c r="D31" i="1"/>
  <c r="D39" i="1"/>
  <c r="D47" i="1"/>
  <c r="D54" i="1"/>
  <c r="D41" i="1"/>
  <c r="D32" i="1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501" i="3"/>
  <c r="B502" i="3"/>
  <c r="B503" i="3"/>
  <c r="B504" i="3"/>
  <c r="B505" i="3"/>
  <c r="B506" i="3"/>
  <c r="B507" i="3"/>
  <c r="B508" i="3"/>
  <c r="B509" i="3"/>
  <c r="B510" i="3"/>
  <c r="B511" i="3"/>
  <c r="B512" i="3"/>
  <c r="B513" i="3"/>
  <c r="B514" i="3"/>
  <c r="B515" i="3"/>
  <c r="B516" i="3"/>
  <c r="B517" i="3"/>
  <c r="B518" i="3"/>
  <c r="B519" i="3"/>
  <c r="B520" i="3"/>
  <c r="B521" i="3"/>
  <c r="B522" i="3"/>
  <c r="B523" i="3"/>
  <c r="B524" i="3"/>
  <c r="B525" i="3"/>
  <c r="B526" i="3"/>
  <c r="B527" i="3"/>
  <c r="B528" i="3"/>
  <c r="B529" i="3"/>
  <c r="B530" i="3"/>
  <c r="B531" i="3"/>
  <c r="B532" i="3"/>
  <c r="B533" i="3"/>
  <c r="B534" i="3"/>
  <c r="B535" i="3"/>
  <c r="B536" i="3"/>
  <c r="B537" i="3"/>
  <c r="B538" i="3"/>
  <c r="B539" i="3"/>
  <c r="B540" i="3"/>
  <c r="B541" i="3"/>
  <c r="B542" i="3"/>
  <c r="B543" i="3"/>
  <c r="B544" i="3"/>
  <c r="B545" i="3"/>
  <c r="B546" i="3"/>
  <c r="B547" i="3"/>
  <c r="B548" i="3"/>
  <c r="B549" i="3"/>
  <c r="B550" i="3"/>
  <c r="B551" i="3"/>
  <c r="B552" i="3"/>
  <c r="B553" i="3"/>
  <c r="B554" i="3"/>
  <c r="B555" i="3"/>
  <c r="B556" i="3"/>
  <c r="B557" i="3"/>
  <c r="B558" i="3"/>
  <c r="B559" i="3"/>
  <c r="B560" i="3"/>
  <c r="B561" i="3"/>
  <c r="B562" i="3"/>
  <c r="B563" i="3"/>
  <c r="B564" i="3"/>
  <c r="B565" i="3"/>
  <c r="B566" i="3"/>
  <c r="B567" i="3"/>
  <c r="B568" i="3"/>
  <c r="B569" i="3"/>
  <c r="B570" i="3"/>
  <c r="B571" i="3"/>
  <c r="B572" i="3"/>
  <c r="B573" i="3"/>
  <c r="B574" i="3"/>
  <c r="B575" i="3"/>
  <c r="B576" i="3"/>
  <c r="B577" i="3"/>
  <c r="B578" i="3"/>
  <c r="B579" i="3"/>
  <c r="B580" i="3"/>
  <c r="B581" i="3"/>
  <c r="B582" i="3"/>
  <c r="B583" i="3"/>
  <c r="B584" i="3"/>
  <c r="B585" i="3"/>
  <c r="B586" i="3"/>
  <c r="B587" i="3"/>
  <c r="B588" i="3"/>
  <c r="B589" i="3"/>
  <c r="B590" i="3"/>
  <c r="B591" i="3"/>
  <c r="B592" i="3"/>
  <c r="B593" i="3"/>
  <c r="B594" i="3"/>
  <c r="B595" i="3"/>
  <c r="B596" i="3"/>
  <c r="B597" i="3"/>
  <c r="B598" i="3"/>
  <c r="B599" i="3"/>
  <c r="B600" i="3"/>
  <c r="B601" i="3"/>
  <c r="B602" i="3"/>
  <c r="B603" i="3"/>
  <c r="B604" i="3"/>
  <c r="B605" i="3"/>
  <c r="B606" i="3"/>
  <c r="B607" i="3"/>
  <c r="B608" i="3"/>
  <c r="B609" i="3"/>
  <c r="B610" i="3"/>
  <c r="B611" i="3"/>
  <c r="B612" i="3"/>
  <c r="B613" i="3"/>
  <c r="B614" i="3"/>
  <c r="B615" i="3"/>
  <c r="B616" i="3"/>
  <c r="B617" i="3"/>
  <c r="B618" i="3"/>
  <c r="B619" i="3"/>
  <c r="B620" i="3"/>
  <c r="B621" i="3"/>
  <c r="B622" i="3"/>
  <c r="B623" i="3"/>
  <c r="B624" i="3"/>
  <c r="B625" i="3"/>
  <c r="B626" i="3"/>
  <c r="B627" i="3"/>
  <c r="B628" i="3"/>
  <c r="B629" i="3"/>
  <c r="B630" i="3"/>
  <c r="B631" i="3"/>
  <c r="B632" i="3"/>
  <c r="B633" i="3"/>
  <c r="B634" i="3"/>
  <c r="B635" i="3"/>
  <c r="B636" i="3"/>
  <c r="B637" i="3"/>
  <c r="B638" i="3"/>
  <c r="B639" i="3"/>
  <c r="B640" i="3"/>
  <c r="B641" i="3"/>
  <c r="B642" i="3"/>
  <c r="B643" i="3"/>
  <c r="B644" i="3"/>
  <c r="B645" i="3"/>
  <c r="B646" i="3"/>
  <c r="B647" i="3"/>
  <c r="B648" i="3"/>
  <c r="B649" i="3"/>
  <c r="B650" i="3"/>
  <c r="B651" i="3"/>
  <c r="B652" i="3"/>
  <c r="B653" i="3"/>
  <c r="B654" i="3"/>
  <c r="B655" i="3"/>
  <c r="B656" i="3"/>
  <c r="B657" i="3"/>
  <c r="B658" i="3"/>
  <c r="B659" i="3"/>
  <c r="B660" i="3"/>
  <c r="B661" i="3"/>
  <c r="B662" i="3"/>
  <c r="B663" i="3"/>
  <c r="B664" i="3"/>
  <c r="B665" i="3"/>
  <c r="B666" i="3"/>
  <c r="B667" i="3"/>
  <c r="B668" i="3"/>
  <c r="B669" i="3"/>
  <c r="B670" i="3"/>
  <c r="B671" i="3"/>
  <c r="B672" i="3"/>
  <c r="B673" i="3"/>
  <c r="B674" i="3"/>
  <c r="B675" i="3"/>
  <c r="B676" i="3"/>
  <c r="B677" i="3"/>
  <c r="B678" i="3"/>
  <c r="B679" i="3"/>
  <c r="B680" i="3"/>
  <c r="B681" i="3"/>
  <c r="B682" i="3"/>
  <c r="B683" i="3"/>
  <c r="B684" i="3"/>
  <c r="B685" i="3"/>
  <c r="B686" i="3"/>
  <c r="B687" i="3"/>
  <c r="B688" i="3"/>
  <c r="B689" i="3"/>
  <c r="B690" i="3"/>
  <c r="B691" i="3"/>
  <c r="B692" i="3"/>
  <c r="B693" i="3"/>
  <c r="B694" i="3"/>
  <c r="B695" i="3"/>
  <c r="B696" i="3"/>
  <c r="B697" i="3"/>
  <c r="B698" i="3"/>
  <c r="B699" i="3"/>
  <c r="B700" i="3"/>
  <c r="B701" i="3"/>
  <c r="B702" i="3"/>
  <c r="B703" i="3"/>
  <c r="B704" i="3"/>
  <c r="B705" i="3"/>
  <c r="B706" i="3"/>
  <c r="B707" i="3"/>
  <c r="B708" i="3"/>
  <c r="B709" i="3"/>
  <c r="B710" i="3"/>
  <c r="B711" i="3"/>
  <c r="B712" i="3"/>
  <c r="B713" i="3"/>
  <c r="B714" i="3"/>
  <c r="B715" i="3"/>
  <c r="B716" i="3"/>
  <c r="B717" i="3"/>
  <c r="B718" i="3"/>
  <c r="B719" i="3"/>
  <c r="B720" i="3"/>
  <c r="B721" i="3"/>
  <c r="B722" i="3"/>
  <c r="B723" i="3"/>
  <c r="B724" i="3"/>
  <c r="B725" i="3"/>
  <c r="B726" i="3"/>
  <c r="B727" i="3"/>
  <c r="B728" i="3"/>
  <c r="B729" i="3"/>
  <c r="B730" i="3"/>
  <c r="B731" i="3"/>
  <c r="B732" i="3"/>
  <c r="B733" i="3"/>
  <c r="B734" i="3"/>
  <c r="B735" i="3"/>
  <c r="B736" i="3"/>
  <c r="B737" i="3"/>
  <c r="B738" i="3"/>
  <c r="B739" i="3"/>
  <c r="B740" i="3"/>
  <c r="B741" i="3"/>
  <c r="B742" i="3"/>
  <c r="B743" i="3"/>
  <c r="B744" i="3"/>
  <c r="B745" i="3"/>
  <c r="B746" i="3"/>
  <c r="B747" i="3"/>
  <c r="B748" i="3"/>
  <c r="B749" i="3"/>
  <c r="B750" i="3"/>
  <c r="B751" i="3"/>
  <c r="B752" i="3"/>
  <c r="B753" i="3"/>
  <c r="B754" i="3"/>
  <c r="B755" i="3"/>
  <c r="B756" i="3"/>
  <c r="B757" i="3"/>
  <c r="B758" i="3"/>
  <c r="B759" i="3"/>
  <c r="B760" i="3"/>
  <c r="B761" i="3"/>
  <c r="B762" i="3"/>
  <c r="B763" i="3"/>
  <c r="B764" i="3"/>
  <c r="B765" i="3"/>
  <c r="B766" i="3"/>
  <c r="B767" i="3"/>
  <c r="B768" i="3"/>
  <c r="B769" i="3"/>
  <c r="B770" i="3"/>
  <c r="B771" i="3"/>
  <c r="B772" i="3"/>
  <c r="B773" i="3"/>
  <c r="B774" i="3"/>
  <c r="B775" i="3"/>
  <c r="B776" i="3"/>
  <c r="B777" i="3"/>
  <c r="B778" i="3"/>
  <c r="B779" i="3"/>
  <c r="B780" i="3"/>
  <c r="B781" i="3"/>
  <c r="B782" i="3"/>
  <c r="B783" i="3"/>
  <c r="B784" i="3"/>
  <c r="B785" i="3"/>
  <c r="B786" i="3"/>
  <c r="B787" i="3"/>
  <c r="B788" i="3"/>
  <c r="B789" i="3"/>
  <c r="B790" i="3"/>
  <c r="B791" i="3"/>
  <c r="B792" i="3"/>
  <c r="B793" i="3"/>
  <c r="B794" i="3"/>
  <c r="B795" i="3"/>
  <c r="B796" i="3"/>
  <c r="B797" i="3"/>
  <c r="B798" i="3"/>
  <c r="B799" i="3"/>
  <c r="B800" i="3"/>
  <c r="B801" i="3"/>
  <c r="B802" i="3"/>
  <c r="B803" i="3"/>
  <c r="B804" i="3"/>
  <c r="B805" i="3"/>
  <c r="B806" i="3"/>
  <c r="B807" i="3"/>
  <c r="B808" i="3"/>
  <c r="B809" i="3"/>
  <c r="B810" i="3"/>
  <c r="B811" i="3"/>
  <c r="B812" i="3"/>
  <c r="B813" i="3"/>
  <c r="B814" i="3"/>
  <c r="B815" i="3"/>
  <c r="B816" i="3"/>
  <c r="B817" i="3"/>
  <c r="B818" i="3"/>
  <c r="B819" i="3"/>
  <c r="B820" i="3"/>
  <c r="B821" i="3"/>
  <c r="B822" i="3"/>
  <c r="B823" i="3"/>
  <c r="B824" i="3"/>
  <c r="B825" i="3"/>
  <c r="B826" i="3"/>
  <c r="B827" i="3"/>
  <c r="B828" i="3"/>
  <c r="B829" i="3"/>
  <c r="B830" i="3"/>
  <c r="B831" i="3"/>
  <c r="B832" i="3"/>
  <c r="B833" i="3"/>
  <c r="B834" i="3"/>
  <c r="B835" i="3"/>
  <c r="B836" i="3"/>
  <c r="B837" i="3"/>
  <c r="B838" i="3"/>
  <c r="B839" i="3"/>
  <c r="B840" i="3"/>
  <c r="B841" i="3"/>
  <c r="B842" i="3"/>
  <c r="B843" i="3"/>
  <c r="B844" i="3"/>
  <c r="B845" i="3"/>
  <c r="B846" i="3"/>
  <c r="B847" i="3"/>
  <c r="B848" i="3"/>
  <c r="B849" i="3"/>
  <c r="B850" i="3"/>
  <c r="B851" i="3"/>
  <c r="B852" i="3"/>
  <c r="B853" i="3"/>
  <c r="B854" i="3"/>
  <c r="B855" i="3"/>
  <c r="B856" i="3"/>
  <c r="B857" i="3"/>
  <c r="B858" i="3"/>
  <c r="B859" i="3"/>
  <c r="B860" i="3"/>
  <c r="B861" i="3"/>
  <c r="B862" i="3"/>
  <c r="B863" i="3"/>
  <c r="B864" i="3"/>
  <c r="B865" i="3"/>
  <c r="B866" i="3"/>
  <c r="B867" i="3"/>
  <c r="B868" i="3"/>
  <c r="B869" i="3"/>
  <c r="B870" i="3"/>
  <c r="B871" i="3"/>
  <c r="B872" i="3"/>
  <c r="B873" i="3"/>
  <c r="B874" i="3"/>
  <c r="B875" i="3"/>
  <c r="B876" i="3"/>
  <c r="B877" i="3"/>
  <c r="B878" i="3"/>
  <c r="B879" i="3"/>
  <c r="B880" i="3"/>
  <c r="B881" i="3"/>
  <c r="B882" i="3"/>
  <c r="B883" i="3"/>
  <c r="B884" i="3"/>
  <c r="B885" i="3"/>
  <c r="B886" i="3"/>
  <c r="B887" i="3"/>
  <c r="B888" i="3"/>
  <c r="B889" i="3"/>
  <c r="B2" i="3"/>
  <c r="B7" i="4"/>
  <c r="C2" i="3" l="1" a="1"/>
  <c r="C2" i="3" s="1"/>
  <c r="N62" i="1"/>
  <c r="O62" i="1"/>
  <c r="V25" i="1"/>
  <c r="K25" i="1"/>
  <c r="L25" i="1"/>
  <c r="G25" i="1"/>
  <c r="F25" i="1"/>
  <c r="E21" i="1" s="1"/>
  <c r="D25" i="1"/>
  <c r="Y25" i="1"/>
  <c r="A25" i="1"/>
  <c r="U25" i="1" a="1"/>
  <c r="U25" i="1" s="1"/>
  <c r="T25" i="1" s="1"/>
  <c r="S25" i="1"/>
  <c r="R25" i="1"/>
  <c r="H25" i="1"/>
  <c r="C25" i="1"/>
  <c r="X25" i="1"/>
  <c r="W25" i="1"/>
  <c r="T57" i="1"/>
  <c r="N57" i="1" s="1"/>
  <c r="T58" i="1"/>
  <c r="N58" i="1" s="1"/>
  <c r="T26" i="1"/>
  <c r="O26" i="1" s="1"/>
  <c r="T53" i="1"/>
  <c r="N53" i="1" s="1"/>
  <c r="T60" i="1"/>
  <c r="T35" i="1"/>
  <c r="T61" i="1"/>
  <c r="O61" i="1" s="1"/>
  <c r="T43" i="1"/>
  <c r="T54" i="1"/>
  <c r="N54" i="1" s="1"/>
  <c r="T46" i="1"/>
  <c r="N46" i="1" s="1"/>
  <c r="T51" i="1"/>
  <c r="O51" i="1" s="1"/>
  <c r="T30" i="1"/>
  <c r="N30" i="1" s="1"/>
  <c r="T52" i="1"/>
  <c r="T47" i="1"/>
  <c r="N47" i="1" s="1"/>
  <c r="T36" i="1"/>
  <c r="N36" i="1" s="1"/>
  <c r="F21" i="1"/>
  <c r="F22" i="1" s="1"/>
  <c r="P48" i="1"/>
  <c r="P42" i="1"/>
  <c r="P35" i="1"/>
  <c r="P51" i="1"/>
  <c r="P50" i="1"/>
  <c r="P30" i="1"/>
  <c r="P60" i="1"/>
  <c r="P47" i="1"/>
  <c r="P31" i="1"/>
  <c r="P26" i="1"/>
  <c r="P53" i="1"/>
  <c r="P40" i="1"/>
  <c r="P45" i="1"/>
  <c r="P27" i="1"/>
  <c r="P28" i="1"/>
  <c r="P36" i="1"/>
  <c r="P59" i="1"/>
  <c r="P33" i="1"/>
  <c r="P34" i="1"/>
  <c r="P57" i="1"/>
  <c r="P32" i="1"/>
  <c r="P29" i="1"/>
  <c r="P38" i="1"/>
  <c r="P54" i="1"/>
  <c r="P39" i="1"/>
  <c r="P61" i="1"/>
  <c r="P43" i="1"/>
  <c r="P49" i="1"/>
  <c r="P58" i="1"/>
  <c r="P37" i="1"/>
  <c r="P41" i="1"/>
  <c r="P52" i="1"/>
  <c r="P25" i="1"/>
  <c r="P55" i="1"/>
  <c r="P46" i="1"/>
  <c r="P44" i="1"/>
  <c r="P56" i="1"/>
  <c r="Q32" i="1" l="1" a="1"/>
  <c r="Q32" i="1" s="1"/>
  <c r="Q62" i="1" a="1"/>
  <c r="Q62" i="1" s="1"/>
  <c r="Q25" i="1" a="1"/>
  <c r="Q25" i="1" s="1"/>
  <c r="Q31" i="1" a="1"/>
  <c r="Q31" i="1" s="1"/>
  <c r="Q28" i="1" a="1"/>
  <c r="Q28" i="1" s="1"/>
  <c r="Q42" i="1" a="1"/>
  <c r="Q42" i="1" s="1"/>
  <c r="Q51" i="1" a="1"/>
  <c r="Q51" i="1" s="1"/>
  <c r="Q27" i="1" a="1"/>
  <c r="Q27" i="1" s="1"/>
  <c r="Q53" i="1" a="1"/>
  <c r="Q53" i="1" s="1"/>
  <c r="Q59" i="1" a="1"/>
  <c r="Q59" i="1" s="1"/>
  <c r="Q26" i="1" a="1"/>
  <c r="Q26" i="1" s="1"/>
  <c r="Q34" i="1" a="1"/>
  <c r="Q34" i="1" s="1"/>
  <c r="Q38" i="1" a="1"/>
  <c r="Q38" i="1" s="1"/>
  <c r="Q60" i="1" a="1"/>
  <c r="Q60" i="1" s="1"/>
  <c r="Q40" i="1" a="1"/>
  <c r="Q40" i="1" s="1"/>
  <c r="Q61" i="1" a="1"/>
  <c r="Q61" i="1" s="1"/>
  <c r="Q46" i="1" a="1"/>
  <c r="Q46" i="1" s="1"/>
  <c r="Q50" i="1" a="1"/>
  <c r="Q50" i="1" s="1"/>
  <c r="Q45" i="1" a="1"/>
  <c r="Q45" i="1" s="1"/>
  <c r="Q57" i="1" a="1"/>
  <c r="Q57" i="1" s="1"/>
  <c r="Q52" i="1" a="1"/>
  <c r="Q52" i="1" s="1"/>
  <c r="Q36" i="1" a="1"/>
  <c r="Q36" i="1" s="1"/>
  <c r="Q58" i="1" a="1"/>
  <c r="Q58" i="1" s="1"/>
  <c r="Q43" i="1" a="1"/>
  <c r="Q43" i="1" s="1"/>
  <c r="Q39" i="1" a="1"/>
  <c r="Q39" i="1" s="1"/>
  <c r="Q37" i="1" a="1"/>
  <c r="Q37" i="1" s="1"/>
  <c r="Q49" i="1" a="1"/>
  <c r="Q49" i="1" s="1"/>
  <c r="Q35" i="1" a="1"/>
  <c r="Q35" i="1" s="1"/>
  <c r="Q44" i="1" a="1"/>
  <c r="Q44" i="1" s="1"/>
  <c r="Q29" i="1" a="1"/>
  <c r="Q29" i="1" s="1"/>
  <c r="Q56" i="1" a="1"/>
  <c r="Q56" i="1" s="1"/>
  <c r="Q41" i="1" a="1"/>
  <c r="Q41" i="1" s="1"/>
  <c r="Q48" i="1" a="1"/>
  <c r="Q48" i="1" s="1"/>
  <c r="Q30" i="1" a="1"/>
  <c r="Q30" i="1" s="1"/>
  <c r="Q33" i="1" a="1"/>
  <c r="Q33" i="1" s="1"/>
  <c r="Q55" i="1" a="1"/>
  <c r="Q55" i="1" s="1"/>
  <c r="Q47" i="1" a="1"/>
  <c r="Q47" i="1" s="1"/>
  <c r="Q54" i="1" a="1"/>
  <c r="Q54" i="1" s="1"/>
  <c r="P21" i="1" a="1"/>
  <c r="P21" i="1" s="1"/>
  <c r="P22" i="1" s="1"/>
  <c r="T59" i="1"/>
  <c r="O59" i="1" s="1"/>
  <c r="T44" i="1"/>
  <c r="N44" i="1" s="1"/>
  <c r="T38" i="1"/>
  <c r="O38" i="1" s="1"/>
  <c r="T31" i="1"/>
  <c r="O31" i="1" s="1"/>
  <c r="T41" i="1"/>
  <c r="N41" i="1" s="1"/>
  <c r="T45" i="1"/>
  <c r="N45" i="1" s="1"/>
  <c r="T40" i="1"/>
  <c r="O40" i="1" s="1"/>
  <c r="T32" i="1"/>
  <c r="T55" i="1"/>
  <c r="T48" i="1"/>
  <c r="O48" i="1" s="1"/>
  <c r="T29" i="1"/>
  <c r="N29" i="1" s="1"/>
  <c r="T49" i="1"/>
  <c r="O49" i="1" s="1"/>
  <c r="T27" i="1"/>
  <c r="O27" i="1" s="1"/>
  <c r="T37" i="1"/>
  <c r="O37" i="1" s="1"/>
  <c r="T33" i="1"/>
  <c r="N33" i="1" s="1"/>
  <c r="T39" i="1"/>
  <c r="N39" i="1" s="1"/>
  <c r="N52" i="1"/>
  <c r="T28" i="1"/>
  <c r="O28" i="1" s="1"/>
  <c r="T42" i="1"/>
  <c r="O42" i="1" s="1"/>
  <c r="T50" i="1"/>
  <c r="N50" i="1" s="1"/>
  <c r="T34" i="1"/>
  <c r="N61" i="1"/>
  <c r="O57" i="1"/>
  <c r="O54" i="1"/>
  <c r="N43" i="1"/>
  <c r="O25" i="1"/>
  <c r="N25" i="1"/>
  <c r="O60" i="1"/>
  <c r="N60" i="1"/>
  <c r="O58" i="1"/>
  <c r="O43" i="1"/>
  <c r="N59" i="1"/>
  <c r="O30" i="1"/>
  <c r="O47" i="1"/>
  <c r="N51" i="1"/>
  <c r="N56" i="1"/>
  <c r="O56" i="1"/>
  <c r="N26" i="1"/>
  <c r="O53" i="1"/>
  <c r="O46" i="1"/>
  <c r="O35" i="1"/>
  <c r="N35" i="1"/>
  <c r="O36" i="1"/>
  <c r="N27" i="1" l="1"/>
  <c r="Q21" i="1" a="1"/>
  <c r="Q21" i="1" s="1"/>
  <c r="Q22" i="1" s="1"/>
  <c r="N42" i="1"/>
  <c r="N40" i="1"/>
  <c r="N31" i="1"/>
  <c r="O39" i="1"/>
  <c r="N37" i="1"/>
  <c r="N48" i="1"/>
  <c r="O50" i="1"/>
  <c r="N55" i="1"/>
  <c r="O44" i="1"/>
  <c r="N34" i="1"/>
  <c r="N38" i="1"/>
  <c r="O34" i="1"/>
  <c r="O33" i="1"/>
  <c r="O55" i="1"/>
  <c r="N28" i="1"/>
  <c r="O29" i="1"/>
  <c r="N49" i="1"/>
  <c r="O32" i="1"/>
  <c r="O45" i="1"/>
  <c r="N32" i="1"/>
  <c r="O52" i="1"/>
  <c r="O41" i="1"/>
  <c r="O21" i="1" l="1" a="1"/>
  <c r="O21" i="1" s="1"/>
  <c r="O22" i="1" s="1"/>
  <c r="N21" i="1" a="1"/>
  <c r="N21" i="1" s="1"/>
  <c r="N2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ABAA22-BFAB-3947-86E6-A531194C8742}" keepAlive="1" name="Query - output (1)" description="Connection to the 'output (1)' query in the workbook." type="5" refreshedVersion="8" background="1" saveData="1">
    <dbPr connection="Provider=Microsoft.Mashup.OleDb.1;Data Source=$Workbook$;Location=&quot;output (1)&quot;;Extended Properties=&quot;&quot;" command="SELECT * FROM [output (1)]"/>
  </connection>
  <connection id="2" xr16:uid="{445BB598-E92D-0D44-A616-84F61432BE59}" keepAlive="1" name="Query - output (2)" description="Connection to the 'output (2)' query in the workbook." type="5" refreshedVersion="8" background="1" saveData="1">
    <dbPr connection="Provider=Microsoft.Mashup.OleDb.1;Data Source=$Workbook$;Location=&quot;output (2)&quot;;Extended Properties=&quot;&quot;" command="SELECT * FROM [output (2)]"/>
  </connection>
  <connection id="3" xr16:uid="{913F496F-EFAA-864D-9260-7C4275F9F6C9}" keepAlive="1" name="Query - output (3)" description="Connection to the 'output (3)' query in the workbook." type="5" refreshedVersion="8" background="1" saveData="1">
    <dbPr connection="Provider=Microsoft.Mashup.OleDb.1;Data Source=$Workbook$;Location=&quot;output (3)&quot;;Extended Properties=&quot;&quot;" command="SELECT * FROM [output (3)]"/>
  </connection>
  <connection id="4" xr16:uid="{F95199D0-D74E-174C-A536-99E4B8E6E87E}" keepAlive="1" name="Query - output (4)" description="Connection to the 'output (4)' query in the workbook." type="5" refreshedVersion="8" background="1" saveData="1">
    <dbPr connection="Provider=Microsoft.Mashup.OleDb.1;Data Source=$Workbook$;Location=&quot;output (4)&quot;;Extended Properties=&quot;&quot;" command="SELECT * FROM [output (4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<sst xmlns="http://schemas.openxmlformats.org/spreadsheetml/2006/main" count="13449" uniqueCount="2279">
  <si>
    <t>EXTG45</t>
  </si>
  <si>
    <t>MAMF45</t>
  </si>
  <si>
    <t>MAMN30</t>
  </si>
  <si>
    <t>EDAN10</t>
  </si>
  <si>
    <t>Tenta</t>
  </si>
  <si>
    <t>Nivå</t>
  </si>
  <si>
    <t>Poäng</t>
  </si>
  <si>
    <t>Kursnamn</t>
  </si>
  <si>
    <t xml:space="preserve">Andel som klarar kursen </t>
  </si>
  <si>
    <t>Projekt</t>
  </si>
  <si>
    <t>Interaktion 2: Virtualitet och kognitiv modellering</t>
  </si>
  <si>
    <t>Programvarutestning</t>
  </si>
  <si>
    <t>Teknikstödd kommunikation</t>
  </si>
  <si>
    <t>Universal design, teori och projekt</t>
  </si>
  <si>
    <t>Virtual Reality i teori och praktik</t>
  </si>
  <si>
    <t>Ledarskap, arbetsorganisation och projektledning</t>
  </si>
  <si>
    <t>Rehabiliteringsteknik</t>
  </si>
  <si>
    <t>Konfigurationshantering</t>
  </si>
  <si>
    <t>G2</t>
  </si>
  <si>
    <t>A</t>
  </si>
  <si>
    <t>Kravhantering</t>
  </si>
  <si>
    <t>ETSN15</t>
  </si>
  <si>
    <t>EDAF90</t>
  </si>
  <si>
    <t>Webbprogrammering</t>
  </si>
  <si>
    <t>EDAF60</t>
  </si>
  <si>
    <t>Objektorienterad modellering och design</t>
  </si>
  <si>
    <t>TOTALT:</t>
  </si>
  <si>
    <t>EDAP10</t>
  </si>
  <si>
    <t>Flertrådad programmering</t>
  </si>
  <si>
    <t>Du ska ha MINST:</t>
  </si>
  <si>
    <t>Grundblocket</t>
  </si>
  <si>
    <t>Valfria kurser</t>
  </si>
  <si>
    <t>Inom specialisering</t>
  </si>
  <si>
    <t>Varav externt valfria</t>
  </si>
  <si>
    <t>Varav avancerade</t>
  </si>
  <si>
    <t>Exjobb</t>
  </si>
  <si>
    <t>KRAV:</t>
  </si>
  <si>
    <t>Möter jag kravet?</t>
  </si>
  <si>
    <t>Systems, Signals and Control</t>
  </si>
  <si>
    <t>System, signaler och reglering</t>
  </si>
  <si>
    <t>ssr</t>
  </si>
  <si>
    <t>Computer Science and Engineering</t>
  </si>
  <si>
    <t>Datateknik</t>
  </si>
  <si>
    <t>D</t>
  </si>
  <si>
    <t>elective</t>
  </si>
  <si>
    <t>active</t>
  </si>
  <si>
    <t>https://www.ceq.lth.se/rapporter/?kurskod=FRTN55&amp;lang=sv</t>
  </si>
  <si>
    <t>Automatic Control</t>
  </si>
  <si>
    <t>Reglerteknik</t>
  </si>
  <si>
    <t>The course will be given in English</t>
  </si>
  <si>
    <t>Kursen ges på engelska</t>
  </si>
  <si>
    <t>E</t>
  </si>
  <si>
    <t>http://www.control.lth.se/course/FRTN55</t>
  </si>
  <si>
    <t>programme_course</t>
  </si>
  <si>
    <t>TH</t>
  </si>
  <si>
    <t>Automatic Control, Advanced Course</t>
  </si>
  <si>
    <t>Reglerteknik, fortsättningskurs</t>
  </si>
  <si>
    <t>20_21</t>
  </si>
  <si>
    <t>FRTN55</t>
  </si>
  <si>
    <t/>
  </si>
  <si>
    <t>https://www.ceq.lth.se/rapporter/?kurskod=FRTN40&amp;lang=sv</t>
  </si>
  <si>
    <t>http://www.control.lth.se/course/FRTN40</t>
  </si>
  <si>
    <t>FRT090</t>
  </si>
  <si>
    <t>UG</t>
  </si>
  <si>
    <t>Project in Automatic Control</t>
  </si>
  <si>
    <t>Projekt i reglerteknik</t>
  </si>
  <si>
    <t>FRTN40</t>
  </si>
  <si>
    <t>course_on_hold</t>
  </si>
  <si>
    <t>https://www.ceq.lth.se/rapporter/?kurskod=FRTN01&amp;lang=sv</t>
  </si>
  <si>
    <t>http://www.control.lth.se/course/FRTN01</t>
  </si>
  <si>
    <t>Real-Time Systems</t>
  </si>
  <si>
    <t>Realtidssystem</t>
  </si>
  <si>
    <t>FRTN01</t>
  </si>
  <si>
    <t>The course is to be studied together with MASM17.</t>
  </si>
  <si>
    <t>Kursen samläses med MASM17.</t>
  </si>
  <si>
    <t>https://www.ceq.lth.se/rapporter/?kurskod=FMSN45&amp;lang=sv</t>
  </si>
  <si>
    <t xml:space="preserve">Centre for Mathematical Sciences         </t>
  </si>
  <si>
    <t xml:space="preserve">Matematikcentrum (inst LTH)             </t>
  </si>
  <si>
    <t xml:space="preserve">Mathematical Statistics                 </t>
  </si>
  <si>
    <t xml:space="preserve">Matematisk statistik (LTH)              </t>
  </si>
  <si>
    <t>FMS051</t>
  </si>
  <si>
    <t>Mathematical Statistics, Time Series Analysis</t>
  </si>
  <si>
    <t>Matematisk statistik, tidsserieanalys</t>
  </si>
  <si>
    <t>FMSN45</t>
  </si>
  <si>
    <t>https://www.ceq.lth.se/rapporter/?kurskod=FMSF10&amp;lang=sv</t>
  </si>
  <si>
    <t>Stationary Stochastic Processes</t>
  </si>
  <si>
    <t>Stationära stokastiska processer</t>
  </si>
  <si>
    <t>FMSF10</t>
  </si>
  <si>
    <t xml:space="preserve">Mathematics                             </t>
  </si>
  <si>
    <t xml:space="preserve">Matematik (LTH)                         </t>
  </si>
  <si>
    <t>The course will be given in English on demand</t>
  </si>
  <si>
    <t>Kursen ges på begäran på engelska</t>
  </si>
  <si>
    <t>E1</t>
  </si>
  <si>
    <t>Matrix Theory</t>
  </si>
  <si>
    <t>Matristeori</t>
  </si>
  <si>
    <t>https://www.ceq.lth.se/rapporter/?kurskod=ETTN01&amp;lang=sv</t>
  </si>
  <si>
    <t>Electrical and Information Technology</t>
  </si>
  <si>
    <t>Inst för elektro- och informationsteknik</t>
  </si>
  <si>
    <t>http://www.eit.lth.se/course/ettn01</t>
  </si>
  <si>
    <t>http://www.eit.lth.se/kurs/ettn01</t>
  </si>
  <si>
    <t>Digital Communications, Advanced Course</t>
  </si>
  <si>
    <t>Digital kommunikation, fortsättningskurs</t>
  </si>
  <si>
    <t>ETTN01</t>
  </si>
  <si>
    <t>https://www.ceq.lth.se/rapporter/?kurskod=ETIF10&amp;lang=sv</t>
  </si>
  <si>
    <t>Biomedical Engineering</t>
  </si>
  <si>
    <t>Biomedicinsk teknik</t>
  </si>
  <si>
    <t>http://bme.lth.se/course-pages/signalbehandling-design-och-implementering/signalbehandling-design-och-implementering/</t>
  </si>
  <si>
    <t>Signal Processing - Design and Implementation</t>
  </si>
  <si>
    <t>Signalbehandling - design och implementering</t>
  </si>
  <si>
    <t>ETIF10</t>
  </si>
  <si>
    <t>https://www.ceq.lth.se/rapporter/?kurskod=EITN60&amp;lang=sv</t>
  </si>
  <si>
    <t>http://www.bme.lth.se/course-pages/optimal-och-adaptiv-signalbehandling/optimum-and-adaptive-signal-processing/</t>
  </si>
  <si>
    <t>Optimum and Adaptive Signal Processing</t>
  </si>
  <si>
    <t>Optimal och adaptiv signalbehandling</t>
  </si>
  <si>
    <t>EITN60</t>
  </si>
  <si>
    <t>https://www.ceq.lth.se/rapporter/?kurskod=EITG05&amp;lang=sv</t>
  </si>
  <si>
    <t>http://www.eit.lth.se/course/eitg05</t>
  </si>
  <si>
    <t>http://www.eit.lth.se/kurs/eitg05</t>
  </si>
  <si>
    <t>ETT051</t>
  </si>
  <si>
    <t>Digital Communications</t>
  </si>
  <si>
    <t>Digital kommunikation</t>
  </si>
  <si>
    <t>EITG05</t>
  </si>
  <si>
    <t>https://www.ceq.lth.se/rapporter/?kurskod=BMEN20&amp;lang=sv</t>
  </si>
  <si>
    <t>http://bme.lth.se/education/courses/</t>
  </si>
  <si>
    <t>ETIN80</t>
  </si>
  <si>
    <t>Project Course in Signal Processing – from Idea to App</t>
  </si>
  <si>
    <t>Projektkurs i signalbehandling – från idé till app</t>
  </si>
  <si>
    <t>BMEN20</t>
  </si>
  <si>
    <t>https://www.ceq.lth.se/rapporter/?kurskod=BMEN15&amp;lang=sv</t>
  </si>
  <si>
    <t>EITN55</t>
  </si>
  <si>
    <t>Signal Separation - Independent Components</t>
  </si>
  <si>
    <t>Signalseparation - oberoende komponenter</t>
  </si>
  <si>
    <t>BMEN15</t>
  </si>
  <si>
    <t>Software Engineering</t>
  </si>
  <si>
    <t>Software engineering</t>
  </si>
  <si>
    <t>se</t>
  </si>
  <si>
    <t>Technical Economics and Logistics</t>
  </si>
  <si>
    <t>Teknisk ekonomi och logistik</t>
  </si>
  <si>
    <t xml:space="preserve">Production Management                   </t>
  </si>
  <si>
    <t xml:space="preserve">Produktionsekonomi                      </t>
  </si>
  <si>
    <t>The course will be given in Swedish</t>
  </si>
  <si>
    <t>Kursen ges på svenska</t>
  </si>
  <si>
    <t>S</t>
  </si>
  <si>
    <t>http://www.pm.lth.se</t>
  </si>
  <si>
    <t>Management Organization</t>
  </si>
  <si>
    <t>Företagsorganisation</t>
  </si>
  <si>
    <t xml:space="preserve">Only one of the courses MIO012, MIOA12 and MIOA01 may be included in a degree. </t>
  </si>
  <si>
    <t>Endast en av kurserna MIO012, MIOA12 och MIOA01 får ingå i examen.</t>
  </si>
  <si>
    <t>https://www.ceq.lth.se/rapporter/?kurskod=MIOA12&amp;lang=sv</t>
  </si>
  <si>
    <t>MIO012</t>
  </si>
  <si>
    <t>G1</t>
  </si>
  <si>
    <t>Managerial Economics, Basic Course</t>
  </si>
  <si>
    <t>Industriell ekonomi, allmän kurs</t>
  </si>
  <si>
    <t>MIOA12</t>
  </si>
  <si>
    <t>https://www.ceq.lth.se/rapporter/?kurskod=MAMN25&amp;lang=sv</t>
  </si>
  <si>
    <t>Department of Design Sciences</t>
  </si>
  <si>
    <t xml:space="preserve">Inst f designvetenskaper                </t>
  </si>
  <si>
    <t>Ergonomics and Aerosol Technology</t>
  </si>
  <si>
    <t>Ergonomi och aerosolteknologi</t>
  </si>
  <si>
    <t>http://www.eat.lth.se/english</t>
  </si>
  <si>
    <t>Interaction Design</t>
  </si>
  <si>
    <t>Interaktionsdesign</t>
  </si>
  <si>
    <t>MAMN25</t>
  </si>
  <si>
    <t>https://www.ceq.lth.se/rapporter/?kurskod=MAMF50&amp;lang=sv</t>
  </si>
  <si>
    <t>http://www.design.lth.se</t>
  </si>
  <si>
    <t>MAM120</t>
  </si>
  <si>
    <t>Usability Evaluation</t>
  </si>
  <si>
    <t>Användbarhetsutvärdering</t>
  </si>
  <si>
    <t>MAMF50</t>
  </si>
  <si>
    <t>https://www.ceq.lth.se/rapporter/?kurskod=ETSN20&amp;lang=sv</t>
  </si>
  <si>
    <t>Computer Science</t>
  </si>
  <si>
    <t>Datavetenskap</t>
  </si>
  <si>
    <t>http://cs.lth.se/etsn20</t>
  </si>
  <si>
    <t>ETS200</t>
  </si>
  <si>
    <t>Software Testing</t>
  </si>
  <si>
    <t>ETSN20</t>
  </si>
  <si>
    <t>https://www.ceq.lth.se/rapporter/?kurskod=ETSN15&amp;lang=sv</t>
  </si>
  <si>
    <t>http://cs.lth.se/etsn15</t>
  </si>
  <si>
    <t>ETS170</t>
  </si>
  <si>
    <t>Requirements Engineering</t>
  </si>
  <si>
    <t>https://www.ceq.lth.se/rapporter/?kurskod=ETSN05&amp;lang=sv</t>
  </si>
  <si>
    <t>http://cs.lth.se/etsn05/</t>
  </si>
  <si>
    <t>Software Development for Large Systems</t>
  </si>
  <si>
    <t>Programvaruutveckling för stora system</t>
  </si>
  <si>
    <t>ETSN05</t>
  </si>
  <si>
    <t>https://www.ceq.lth.se/rapporter/?kurskod=EITP20&amp;lang=sv</t>
  </si>
  <si>
    <t>Secure Systems Engineering</t>
  </si>
  <si>
    <t>Konstruktion av säkra system</t>
  </si>
  <si>
    <t>EITP20</t>
  </si>
  <si>
    <t>https://www.ceq.lth.se/rapporter/?kurskod=EITF05&amp;lang=sv</t>
  </si>
  <si>
    <t>http://www.eit.lth.se/course/eitf05</t>
  </si>
  <si>
    <t>http://www.eit.lth.se/kurs/eitf05</t>
  </si>
  <si>
    <t>Web Security</t>
  </si>
  <si>
    <t>Webbsäkerhet</t>
  </si>
  <si>
    <t>EITF05</t>
  </si>
  <si>
    <t>https://www.ceq.lth.se/rapporter/?kurskod=EDAN80&amp;lang=sv</t>
  </si>
  <si>
    <t>http://cs.lth.se/edan80</t>
  </si>
  <si>
    <t>EDA270</t>
  </si>
  <si>
    <t>Coaching of Programming Teams</t>
  </si>
  <si>
    <t>Coachning av programvaruteam</t>
  </si>
  <si>
    <t>EDAN80</t>
  </si>
  <si>
    <t>https://www.ceq.lth.se/rapporter/?kurskod=EDAN10&amp;lang=sv</t>
  </si>
  <si>
    <t>http://cs.lth.se/edan10</t>
  </si>
  <si>
    <t>Configuration Management</t>
  </si>
  <si>
    <t>https://www.ceq.lth.se/rapporter/?kurskod=EDAN01&amp;lang=sv</t>
  </si>
  <si>
    <t>http://cs.lth.se/edan01</t>
  </si>
  <si>
    <t>Constraint Programming</t>
  </si>
  <si>
    <t>Constraint-programmering</t>
  </si>
  <si>
    <t>EDAN01</t>
  </si>
  <si>
    <t>https://www.ceq.lth.se/rapporter/?kurskod=EDAF75&amp;lang=sv</t>
  </si>
  <si>
    <t>http://cs.lth.se/edaf75</t>
  </si>
  <si>
    <t>EDA216</t>
  </si>
  <si>
    <t>Database Technology</t>
  </si>
  <si>
    <t>Databasteknik</t>
  </si>
  <si>
    <t>EDAF75</t>
  </si>
  <si>
    <t>Software</t>
  </si>
  <si>
    <t>Programvara</t>
  </si>
  <si>
    <t>pv</t>
  </si>
  <si>
    <t>Linear and Combinatorial Optimization</t>
  </si>
  <si>
    <t>Linjär och kombinatorisk optimering</t>
  </si>
  <si>
    <t>https://www.ceq.lth.se/rapporter/?kurskod=FMAB75&amp;lang=sv</t>
  </si>
  <si>
    <t>Discrete Mathematics</t>
  </si>
  <si>
    <t>Diskret matematik</t>
  </si>
  <si>
    <t>FMAB75</t>
  </si>
  <si>
    <t>https://www.ceq.lth.se/rapporter/?kurskod=EDAP15&amp;lang=sv</t>
  </si>
  <si>
    <t>http://cs.lth.se/edap15</t>
  </si>
  <si>
    <t>Program Analysis</t>
  </si>
  <si>
    <t>Programanalys</t>
  </si>
  <si>
    <t>EDAP15</t>
  </si>
  <si>
    <t>https://www.ceq.lth.se/rapporter/?kurskod=EDAP05&amp;lang=sv</t>
  </si>
  <si>
    <t>http://cs.lth.se/edap05</t>
  </si>
  <si>
    <t>Concepts of Programming Languages</t>
  </si>
  <si>
    <t>Programspråkskoncept</t>
  </si>
  <si>
    <t>EDAP05</t>
  </si>
  <si>
    <t>https://www.ceq.lth.se/rapporter/?kurskod=EDAP01&amp;lang=sv</t>
  </si>
  <si>
    <t>http://cs.lth.se/edap01</t>
  </si>
  <si>
    <t>Artificial Intelligence</t>
  </si>
  <si>
    <t>Artificiell intelligens</t>
  </si>
  <si>
    <t>EDAP01</t>
  </si>
  <si>
    <t>https://www.ceq.lth.se/rapporter/?kurskod=EDAN75&amp;lang=sv</t>
  </si>
  <si>
    <t>http://cs.lth.se/edan75</t>
  </si>
  <si>
    <t>EDA230</t>
  </si>
  <si>
    <t>Optimising Compilers</t>
  </si>
  <si>
    <t>Optimerande kompilatorer</t>
  </si>
  <si>
    <t>EDAN75</t>
  </si>
  <si>
    <t>The course is given once per study period and is open for zero or more project areas each course instance. The prerequisites depend on the project area.</t>
  </si>
  <si>
    <t>Kursen ges en gång per läsperiod och är öppen för noll eller flera projektområden varje kursomgång. Förkunskapskraven beror på projektområdet.</t>
  </si>
  <si>
    <t>https://www.ceq.lth.se/rapporter/?kurskod=EDAN70&amp;lang=sv</t>
  </si>
  <si>
    <t>http://cs.lth.se/edan70</t>
  </si>
  <si>
    <t>Project in Computer Science</t>
  </si>
  <si>
    <t>Projekt i datavetenskap</t>
  </si>
  <si>
    <t>EDAN70</t>
  </si>
  <si>
    <t>https://www.ceq.lth.se/rapporter/?kurskod=EDAN65&amp;lang=sv</t>
  </si>
  <si>
    <t>http://cs.lth.se/edan65</t>
  </si>
  <si>
    <t>Compilers</t>
  </si>
  <si>
    <t>Kompilatorer</t>
  </si>
  <si>
    <t>EDAN65</t>
  </si>
  <si>
    <t>https://www.ceq.lth.se/rapporter/?kurskod=EDAN26&amp;lang=sv</t>
  </si>
  <si>
    <t>http://cs.lth.se</t>
  </si>
  <si>
    <t>Multicore Programming</t>
  </si>
  <si>
    <t>Multicoreprogrammering</t>
  </si>
  <si>
    <t>EDAN26</t>
  </si>
  <si>
    <t>https://www.ceq.lth.se/rapporter/?kurskod=EDAN20&amp;lang=sv</t>
  </si>
  <si>
    <t>http://cs.lth.se/edan20</t>
  </si>
  <si>
    <t>Language Technology</t>
  </si>
  <si>
    <t>Språkteknologi</t>
  </si>
  <si>
    <t>EDAN20</t>
  </si>
  <si>
    <t>EDAA25 and EDAF15 can not be included in the degree at the same time as EDAG01.</t>
  </si>
  <si>
    <t>https://www.ceq.lth.se/rapporter/?kurskod=EDAG01&amp;lang=sv</t>
  </si>
  <si>
    <t>Efficient C</t>
  </si>
  <si>
    <t>Effektiv C</t>
  </si>
  <si>
    <t>EDAG01</t>
  </si>
  <si>
    <t>https://www.ceq.lth.se/rapporter/?kurskod=EDAF50&amp;lang=sv</t>
  </si>
  <si>
    <t>http://cs.lth.se/edaf50</t>
  </si>
  <si>
    <t>EDA031</t>
  </si>
  <si>
    <t>C++ Programming</t>
  </si>
  <si>
    <t>C++ - programmering</t>
  </si>
  <si>
    <t>EDAF50</t>
  </si>
  <si>
    <t>The course is to be studied together with MASC03.</t>
  </si>
  <si>
    <t>Kursen samläses med MASC03.</t>
  </si>
  <si>
    <t>Networks and Security</t>
  </si>
  <si>
    <t>Nätverk och säkerhet</t>
  </si>
  <si>
    <t>ns</t>
  </si>
  <si>
    <t>https://www.ceq.lth.se/rapporter/?kurskod=FMSF15&amp;lang=sv</t>
  </si>
  <si>
    <t>Markov Processes</t>
  </si>
  <si>
    <t>Markovprocesser</t>
  </si>
  <si>
    <t>FMSF15</t>
  </si>
  <si>
    <t>https://www.ceq.lth.se/rapporter/?kurskod=FMAN10&amp;lang=sv</t>
  </si>
  <si>
    <t>Algebraic Structures</t>
  </si>
  <si>
    <t>Algebraiska strukturer</t>
  </si>
  <si>
    <t>FMAN10</t>
  </si>
  <si>
    <t>https://www.ceq.lth.se/rapporter/?kurskod=ETSN10&amp;lang=sv</t>
  </si>
  <si>
    <t>http://www.eit.lth.se/course/etsn10</t>
  </si>
  <si>
    <t>http://www.eit.lth.se/kurs/etsn10</t>
  </si>
  <si>
    <t>Network Architecture and Performance</t>
  </si>
  <si>
    <t>Nätverksarkitektur och prestanda</t>
  </si>
  <si>
    <t>ETSN10</t>
  </si>
  <si>
    <t>https://www.ceq.lth.se/rapporter/?kurskod=ETSF10&amp;lang=sv</t>
  </si>
  <si>
    <t>http://www.eit.lth.se/course/etsf10</t>
  </si>
  <si>
    <t>http://www.eit.lth.se/kurs/etsf10</t>
  </si>
  <si>
    <t>Internet Protocols</t>
  </si>
  <si>
    <t>Internetprotokoll</t>
  </si>
  <si>
    <t>ETSF10</t>
  </si>
  <si>
    <t>https://www.ceq.lth.se/rapporter/?kurskod=EITP10&amp;lang=sv</t>
  </si>
  <si>
    <t>High Performance Fiber Networks</t>
  </si>
  <si>
    <t>Högpresterande fibernät</t>
  </si>
  <si>
    <t>EITP10</t>
  </si>
  <si>
    <t>https://www.ceq.lth.se/rapporter/?kurskod=EITN95&amp;lang=sv</t>
  </si>
  <si>
    <t>http://www.eit.lth.se/course/eitn95</t>
  </si>
  <si>
    <t>http://www.eit.lth.se/kurs/eitn95</t>
  </si>
  <si>
    <t>ETS061</t>
  </si>
  <si>
    <t>Simulation</t>
  </si>
  <si>
    <t>Simulering</t>
  </si>
  <si>
    <t>EITN95</t>
  </si>
  <si>
    <t>https://www.ceq.lth.se/rapporter/?kurskod=EITN50&amp;lang=sv</t>
  </si>
  <si>
    <t>http://www.eit.lth.se/course/eitn50</t>
  </si>
  <si>
    <t>http://www.eit.lth.se/kurs/eitn50</t>
  </si>
  <si>
    <t>Advanced Computer Security</t>
  </si>
  <si>
    <t>Avancerad datasäkerhet</t>
  </si>
  <si>
    <t>EITN50</t>
  </si>
  <si>
    <t>https://www.ceq.lth.se/rapporter/?kurskod=EITN45&amp;lang=sv</t>
  </si>
  <si>
    <t>http://www.eit.lth.se/course/EITN45</t>
  </si>
  <si>
    <t>http://www.eit.lth.se/kurs/EITN45</t>
  </si>
  <si>
    <t>Information Theory</t>
  </si>
  <si>
    <t>Informationsteori</t>
  </si>
  <si>
    <t>EITN45</t>
  </si>
  <si>
    <t>https://www.ceq.lth.se/rapporter/?kurskod=EITN41&amp;lang=sv</t>
  </si>
  <si>
    <t>http://www.eit.lth.se/course/EITN41</t>
  </si>
  <si>
    <t>http://www.eit.lth.se/kurs/EITN41</t>
  </si>
  <si>
    <t>Advanced Web Security</t>
  </si>
  <si>
    <t>Avancerad webbsäkerhet</t>
  </si>
  <si>
    <t>EITN41</t>
  </si>
  <si>
    <t>https://www.ceq.lth.se/rapporter/?kurskod=EITN30&amp;lang=sv</t>
  </si>
  <si>
    <t>http://www.eit.lth.se/course/eitn30</t>
  </si>
  <si>
    <t>http://www.eit.lth.se/kurs/eitn30</t>
  </si>
  <si>
    <t>Internet Inside</t>
  </si>
  <si>
    <t>Internet inuti</t>
  </si>
  <si>
    <t>EITN30</t>
  </si>
  <si>
    <t>https://www.ceq.lth.se/rapporter/?kurskod=EDIN01&amp;lang=sv</t>
  </si>
  <si>
    <t>http://www.eit.lth.se/course/edin01</t>
  </si>
  <si>
    <t>http://www.eit.lth.se/kurs/edin01</t>
  </si>
  <si>
    <t>Cryptography</t>
  </si>
  <si>
    <t>Kryptoteknik</t>
  </si>
  <si>
    <t>EDIN01</t>
  </si>
  <si>
    <t>Machine Intelligence</t>
  </si>
  <si>
    <t>Maskinintelligens</t>
  </si>
  <si>
    <t>mai</t>
  </si>
  <si>
    <t>https://www.ceq.lth.se/rapporter/?kurskod=VFTN75&amp;lang=sv</t>
  </si>
  <si>
    <t>Department of Technology and Society</t>
  </si>
  <si>
    <t>Inst för teknik och samhälle</t>
  </si>
  <si>
    <t>Real Estate Science</t>
  </si>
  <si>
    <t>Fastighetsvetenskap</t>
  </si>
  <si>
    <t>http://www.lantm.lth.se</t>
  </si>
  <si>
    <t>Smart City Governance: AI Ethics in a Spatial Context</t>
  </si>
  <si>
    <t>Den smarta stadens styrning: AI och etik i en spatial kontext</t>
  </si>
  <si>
    <t>VFTN75</t>
  </si>
  <si>
    <t>https://www.ceq.lth.se/rapporter/?kurskod=FRTN50&amp;lang=sv</t>
  </si>
  <si>
    <t>http://www.control.lth.se/course/FRTN50</t>
  </si>
  <si>
    <t>Optimization for Learning</t>
  </si>
  <si>
    <t>Optimering för maskininlärning</t>
  </si>
  <si>
    <t>FRTN50</t>
  </si>
  <si>
    <t>https://www.ceq.lth.se/rapporter/?kurskod=FRTF20&amp;lang=sv</t>
  </si>
  <si>
    <t>http://www.control.lth.se/course/FRTF20</t>
  </si>
  <si>
    <t>MMKF15</t>
  </si>
  <si>
    <t>Applied Robotics</t>
  </si>
  <si>
    <t>Tillämpad robotteknik</t>
  </si>
  <si>
    <t>FRTF20</t>
  </si>
  <si>
    <t>https://www.ceq.lth.se/rapporter/?kurskod=FMAN95&amp;lang=sv</t>
  </si>
  <si>
    <t>Computer Vision</t>
  </si>
  <si>
    <t>Datorseende</t>
  </si>
  <si>
    <t>FMAN95</t>
  </si>
  <si>
    <t>Optimization</t>
  </si>
  <si>
    <t>Optimering</t>
  </si>
  <si>
    <t>https://www.ceq.lth.se/rapporter/?kurskod=FMAN45&amp;lang=sv</t>
  </si>
  <si>
    <t>Machine Learning</t>
  </si>
  <si>
    <t>Maskininlärning</t>
  </si>
  <si>
    <t>FMAN45</t>
  </si>
  <si>
    <t>https://www.ceq.lth.se/rapporter/?kurskod=FMAN20&amp;lang=sv</t>
  </si>
  <si>
    <t>Image Analysis</t>
  </si>
  <si>
    <t>Bildanalys</t>
  </si>
  <si>
    <t>FMAN20</t>
  </si>
  <si>
    <t>https://www.ceq.lth.se/rapporter/?kurskod=EXTQ40&amp;lang=sv</t>
  </si>
  <si>
    <t>Non-LTH departments</t>
  </si>
  <si>
    <t>Institutioner utanför LTH</t>
  </si>
  <si>
    <t>Department of Theoretical Physics</t>
  </si>
  <si>
    <t>Inst f teoretisk fysik</t>
  </si>
  <si>
    <t>Introduction to Artificial Neural Networks and Deep Learning</t>
  </si>
  <si>
    <t>Introduktion till artificiella neuronnätverk och deep learning</t>
  </si>
  <si>
    <t>EXTQ40</t>
  </si>
  <si>
    <t>https://www.ceq.lth.se/rapporter/?kurskod=EDAP20&amp;lang=sv</t>
  </si>
  <si>
    <t>http://cs.lth.se/EDAP20</t>
  </si>
  <si>
    <t>Intelligent Autonomous Systems</t>
  </si>
  <si>
    <t>Intelligenta autonoma system</t>
  </si>
  <si>
    <t>EDAP20</t>
  </si>
  <si>
    <t>Tillämpad maskininlärning</t>
  </si>
  <si>
    <t>Embedded Systems</t>
  </si>
  <si>
    <t>Inbyggda system</t>
  </si>
  <si>
    <t>is</t>
  </si>
  <si>
    <t>https://www.ceq.lth.se/rapporter/?kurskod=EITF35&amp;lang=sv</t>
  </si>
  <si>
    <t>http://www.eit.lth.se/course/eitf35</t>
  </si>
  <si>
    <t>http://www.eit.lth.se/kurs/eitf35</t>
  </si>
  <si>
    <t>Introduction to Structured VLSI Design</t>
  </si>
  <si>
    <t>Digitala strukturer på kisel</t>
  </si>
  <si>
    <t>EITF35</t>
  </si>
  <si>
    <t>https://www.ceq.lth.se/rapporter/?kurskod=EITF20&amp;lang=sv</t>
  </si>
  <si>
    <t>http://www.eit.lth.se/course/eitf20</t>
  </si>
  <si>
    <t>http://www.eit.lth.se/kurs/eitf20</t>
  </si>
  <si>
    <t>Computer Architecture</t>
  </si>
  <si>
    <t>Datorarkitektur</t>
  </si>
  <si>
    <t>EITF20</t>
  </si>
  <si>
    <t>https://www.ceq.lth.se/rapporter/?kurskod=EIEN45&amp;lang=sv</t>
  </si>
  <si>
    <t>Industrial Electrical Engineering and Automation</t>
  </si>
  <si>
    <t>Industriell elektroteknik och automation</t>
  </si>
  <si>
    <t>http://www.iea.lth.se</t>
  </si>
  <si>
    <t>Applied Mechatronics</t>
  </si>
  <si>
    <t>Tillämpad mekatronik</t>
  </si>
  <si>
    <t>EIEN45</t>
  </si>
  <si>
    <t>https://www.ceq.lth.se/rapporter/?kurskod=EDAN15&amp;lang=sv</t>
  </si>
  <si>
    <t>http://cs.lth.se/edan15</t>
  </si>
  <si>
    <t>Design of Embedded Systems</t>
  </si>
  <si>
    <t>Konstruktion av inbyggda system</t>
  </si>
  <si>
    <t>EDAN15</t>
  </si>
  <si>
    <t>https://www.ceq.lth.se/rapporter/?kurskod=EDAF35&amp;lang=sv</t>
  </si>
  <si>
    <t>http://cs.lth.se/edaf35/</t>
  </si>
  <si>
    <t>Operating Systems</t>
  </si>
  <si>
    <t>Operativsystem</t>
  </si>
  <si>
    <t>EDAF35</t>
  </si>
  <si>
    <t>Hardware-Centric System Development</t>
  </si>
  <si>
    <t>Hårdvarunära systemutveckling</t>
  </si>
  <si>
    <t>hs</t>
  </si>
  <si>
    <t>https://www.ceq.lth.se/rapporter/?kurskod=ETIN45&amp;lang=sv</t>
  </si>
  <si>
    <t>http://www.eit.lth.se/course/etin45</t>
  </si>
  <si>
    <t>http://www.eit.lth.se/kurs/etin45</t>
  </si>
  <si>
    <t>DSP-design</t>
  </si>
  <si>
    <t>ETIN45</t>
  </si>
  <si>
    <t>https://www.ceq.lth.se/rapporter/?kurskod=ESSF10&amp;lang=sv</t>
  </si>
  <si>
    <t>http://www.bme.lth.se/</t>
  </si>
  <si>
    <t>Electrical Measurements</t>
  </si>
  <si>
    <t>Mätteknik</t>
  </si>
  <si>
    <t>ESSF10</t>
  </si>
  <si>
    <t>https://www.ceq.lth.se/rapporter/?kurskod=EITF50&amp;lang=sv</t>
  </si>
  <si>
    <t>http://www.eit.lth.se/course/eitf50</t>
  </si>
  <si>
    <t>http://www.eit.lth.se/kurs/eitf50</t>
  </si>
  <si>
    <t>An Introduction to Wireless Systems</t>
  </si>
  <si>
    <t>Introduktion till trådlösa system</t>
  </si>
  <si>
    <t>EITF50</t>
  </si>
  <si>
    <t>https://www.ceq.lth.se/rapporter/?kurskod=EEMN10&amp;lang=sv</t>
  </si>
  <si>
    <t>http://bme.lth.se/course-pages/datorbaserade-maetsystem/datorbaserade-maetsystem/</t>
  </si>
  <si>
    <t>Computerised Measurement Systems</t>
  </si>
  <si>
    <t>Datorbaserade mätsystem</t>
  </si>
  <si>
    <t>EEMN10</t>
  </si>
  <si>
    <t>https://www.ceq.lth.se/rapporter/?kurskod=EDAP25&amp;lang=sv</t>
  </si>
  <si>
    <t>Distributed Systems</t>
  </si>
  <si>
    <t>Distribuerade system</t>
  </si>
  <si>
    <t>EDAP25</t>
  </si>
  <si>
    <t>https://www.ceq.lth.se/rapporter/?kurskod=BMEF10&amp;lang=sv</t>
  </si>
  <si>
    <t>http://bme.lth.se/course-pages/sensorteknik/sensorteknik/</t>
  </si>
  <si>
    <t>EEM031</t>
  </si>
  <si>
    <t>Transducer Technology</t>
  </si>
  <si>
    <t>Sensorteknik</t>
  </si>
  <si>
    <t>BMEF10</t>
  </si>
  <si>
    <t>Images and Computer Graphics</t>
  </si>
  <si>
    <t>Bilder och grafik</t>
  </si>
  <si>
    <t>bg</t>
  </si>
  <si>
    <t>https://www.ceq.lth.se/rapporter/?kurskod=MAMN01&amp;lang=sv</t>
  </si>
  <si>
    <t>http://www.eat.lth.se/kurser/interaktionsdesign/avancerad_interaktionsdesign_mamn01/</t>
  </si>
  <si>
    <t>Advanced Interaction Design</t>
  </si>
  <si>
    <t>Avancerad interaktionsdesign</t>
  </si>
  <si>
    <t>MAMN01</t>
  </si>
  <si>
    <t>https://www.ceq.lth.se/rapporter/?kurskod=MAMF45&amp;lang=sv</t>
  </si>
  <si>
    <t>http://www.eat.lth.se</t>
  </si>
  <si>
    <t>MAM101</t>
  </si>
  <si>
    <t>Virtual Reality in Theory and Practice</t>
  </si>
  <si>
    <t>The course is to be studied together with MASM25</t>
  </si>
  <si>
    <t>Kursen samläses med MASM25</t>
  </si>
  <si>
    <t>https://www.ceq.lth.se/rapporter/?kurskod=FMSN20&amp;lang=sv</t>
  </si>
  <si>
    <t>Spatial Statistics with Image Analysis</t>
  </si>
  <si>
    <t>Spatial statistik med bildanalys</t>
  </si>
  <si>
    <t>FMSN20</t>
  </si>
  <si>
    <t>https://www.ceq.lth.se/rapporter/?kurskod=FMAN40&amp;lang=sv</t>
  </si>
  <si>
    <t>Project in Applied Mathematics</t>
  </si>
  <si>
    <t>Projekt i tillämpad matematik</t>
  </si>
  <si>
    <t>FMAN40</t>
  </si>
  <si>
    <t>https://www.ceq.lth.se/rapporter/?kurskod=EDAN35&amp;lang=sv</t>
  </si>
  <si>
    <t>http://cs.lth.se/edan35</t>
  </si>
  <si>
    <t>High Performance Computer Graphics</t>
  </si>
  <si>
    <t>Högpresterande datorgrafik</t>
  </si>
  <si>
    <t>EDAN35</t>
  </si>
  <si>
    <t>https://www.ceq.lth.se/rapporter/?kurskod=EDAF80&amp;lang=sv</t>
  </si>
  <si>
    <t>http://cs.lth.se/edaf80</t>
  </si>
  <si>
    <t>EDA221</t>
  </si>
  <si>
    <t>Computer Graphics</t>
  </si>
  <si>
    <t>Datorgrafik</t>
  </si>
  <si>
    <t>EDAF80</t>
  </si>
  <si>
    <t>General</t>
  </si>
  <si>
    <t>Allmän inriktning</t>
  </si>
  <si>
    <t>general</t>
  </si>
  <si>
    <t>https://www.ceq.lth.se/rapporter/?kurskod=TNSN01&amp;lang=sv</t>
  </si>
  <si>
    <t>Division of Rehabilitation Engineering Research</t>
  </si>
  <si>
    <t>Certec</t>
  </si>
  <si>
    <t>http://www.certec.lth.se/english/education/</t>
  </si>
  <si>
    <t>http://www.certec.lth.se/utbildning/</t>
  </si>
  <si>
    <t>MMKN30</t>
  </si>
  <si>
    <t>Service Robotics</t>
  </si>
  <si>
    <t>Servicerobotik</t>
  </si>
  <si>
    <t>TNSN01</t>
  </si>
  <si>
    <t>https://www.ceq.lth.se/examensarbete/rapporter/?lang=en</t>
  </si>
  <si>
    <t>https://www.ceq.lth.se/examensarbete/rapporter/?lang=sv</t>
  </si>
  <si>
    <t>No language specified</t>
  </si>
  <si>
    <t>Inget språk angivet</t>
  </si>
  <si>
    <t>http://www.certec.lth.se/english/education/masters_second_cycle_projects/</t>
  </si>
  <si>
    <t>http://www.certec.lth.se/utbildning/examensarbete/</t>
  </si>
  <si>
    <t>TNS820</t>
  </si>
  <si>
    <t>degree_project</t>
  </si>
  <si>
    <t>Degree Project in Rehabilitation Engineering</t>
  </si>
  <si>
    <t>Examensarbete i rehabiliteringsteknik</t>
  </si>
  <si>
    <t>TNSM01</t>
  </si>
  <si>
    <t>https://www.ceq.lth.se/rapporter/?kurskod=TNSF10&amp;lang=sv</t>
  </si>
  <si>
    <t>http://www.certec.lth.se/utbildning</t>
  </si>
  <si>
    <t>Universal Design, Theory and Project</t>
  </si>
  <si>
    <t>TNSF10</t>
  </si>
  <si>
    <t>https://www.ceq.lth.se/rapporter/?kurskod=TNSF05&amp;lang=sv</t>
  </si>
  <si>
    <t>TNX097</t>
  </si>
  <si>
    <t>Rehabilitation Engineering</t>
  </si>
  <si>
    <t>TNSF05</t>
  </si>
  <si>
    <t xml:space="preserve">Department of Physics                   </t>
  </si>
  <si>
    <t xml:space="preserve">Fysiska institutionen, LTH              </t>
  </si>
  <si>
    <t>Department of Physics</t>
  </si>
  <si>
    <t>Kurslaboratoriet i fysik</t>
  </si>
  <si>
    <t>http://www.lth.se/fysik/utbildning/examensarbeten/</t>
  </si>
  <si>
    <t>Degree Project in Physics</t>
  </si>
  <si>
    <t>Examensarbete i fysik</t>
  </si>
  <si>
    <t>PHYM01</t>
  </si>
  <si>
    <t>Energy Sciences</t>
  </si>
  <si>
    <t xml:space="preserve">Inst för energivetenskaper </t>
  </si>
  <si>
    <t>https://www.ceq.lth.se/rapporter/?kurskod=MION25&amp;lang=sv</t>
  </si>
  <si>
    <t>Technology Strategy</t>
  </si>
  <si>
    <t>Teknologistrategier</t>
  </si>
  <si>
    <t>MION25</t>
  </si>
  <si>
    <t>http://www.pm.lth.se/education/examensarbeten/</t>
  </si>
  <si>
    <t>MIO920</t>
  </si>
  <si>
    <t>Degree Project in Production Management</t>
  </si>
  <si>
    <t>Examensarbete i produktionsekonomi</t>
  </si>
  <si>
    <t>MIOM05</t>
  </si>
  <si>
    <t>https://www.ceq.lth.se/rapporter/?kurskod=MIOF25&amp;lang=sv</t>
  </si>
  <si>
    <t>MIO040</t>
  </si>
  <si>
    <t>Managerial Economics, Advanced Course</t>
  </si>
  <si>
    <t>Industriell ekonomi, fortsättningskurs</t>
  </si>
  <si>
    <t>MIOF25</t>
  </si>
  <si>
    <t>https://www.ceq.lth.se/rapporter/?kurskod=MIOF15&amp;lang=sv</t>
  </si>
  <si>
    <t>Marketing</t>
  </si>
  <si>
    <t xml:space="preserve">Marknadsföring </t>
  </si>
  <si>
    <t>MIOF15</t>
  </si>
  <si>
    <t>https://www.ceq.lth.se/rapporter/?kurskod=MIOA01&amp;lang=sv</t>
  </si>
  <si>
    <t>MIOA01</t>
  </si>
  <si>
    <t>https://www.ceq.lth.se/rapporter/?kurskod=MAMN40&amp;lang=sv</t>
  </si>
  <si>
    <t>MAM032</t>
  </si>
  <si>
    <t>Working Environment, Project</t>
  </si>
  <si>
    <t>Arbete-människa-teknik, projekt</t>
  </si>
  <si>
    <t>MAMN40</t>
  </si>
  <si>
    <t>https://www.ceq.lth.se/rapporter/?kurskod=MAMN30&amp;lang=sv</t>
  </si>
  <si>
    <t>Management, Work Organisation and Project Management</t>
  </si>
  <si>
    <t>https://www.ceq.lth.se/rapporter/?kurskod=MAMN15&amp;lang=sv</t>
  </si>
  <si>
    <t>http://www.eat.lth.se/kurser/interaktionsdesign</t>
  </si>
  <si>
    <t>Interaction 2: Virtuality and Cognitive Modelling</t>
  </si>
  <si>
    <t>MAMN15</t>
  </si>
  <si>
    <t>https://www.ceq.lth.se/rapporter/?kurskod=MAMN10&amp;lang=sv</t>
  </si>
  <si>
    <t>Interaction 1: Neuro Modelling, Cognitive Robotics and Agents</t>
  </si>
  <si>
    <t>Interaktion 1: Neuromodellering, kognitiv robotik och agenter</t>
  </si>
  <si>
    <t>MAMN10</t>
  </si>
  <si>
    <t>http://www.eat.lth.se/utbildning/exjobb/</t>
  </si>
  <si>
    <t>Degree Project in Interaction Design</t>
  </si>
  <si>
    <t>Examensarbete i interaktionsdesign</t>
  </si>
  <si>
    <t>MAMM01</t>
  </si>
  <si>
    <t>Bachelor Project in Interaction Design</t>
  </si>
  <si>
    <t>Kandidatarbete i interaktionsdesign</t>
  </si>
  <si>
    <t>MAML15</t>
  </si>
  <si>
    <t>https://www.ceq.lth.se/rapporter/?kurskod=MAMF21&amp;lang=sv</t>
  </si>
  <si>
    <t>Working Environment, Occupational Health and Safety</t>
  </si>
  <si>
    <t>Arbetsmiljö, hälsa och säkerhet</t>
  </si>
  <si>
    <t>MAMF21</t>
  </si>
  <si>
    <t>https://www.ceq.lth.se/rapporter/?kurskod=KIIF01&amp;lang=sv</t>
  </si>
  <si>
    <t>International Institute for Industrial Environmental Economics</t>
  </si>
  <si>
    <t>Internationella miljöinstitutet</t>
  </si>
  <si>
    <t>http://www.iiiee.lu.se</t>
  </si>
  <si>
    <t>KII010</t>
  </si>
  <si>
    <t>Industrial Environmental Management</t>
  </si>
  <si>
    <t>Industriellt miljöarbete</t>
  </si>
  <si>
    <t>KIIF01</t>
  </si>
  <si>
    <t>https://www.ceq.lth.se/rapporter/?kurskod=IYT000&amp;lang=sv</t>
  </si>
  <si>
    <t>Faculty of Engineering</t>
  </si>
  <si>
    <t>LTH gemensamt</t>
  </si>
  <si>
    <t>http://www.lth.se/samverkan/samverka-med-studenter/ingenjoersinriktad-yrkestraening/foer-studenter/</t>
  </si>
  <si>
    <t>Engineering Training Course</t>
  </si>
  <si>
    <t>Ingenjörsinriktad yrkesträning</t>
  </si>
  <si>
    <t>IYT000</t>
  </si>
  <si>
    <t>https://www.ceq.lth.se/rapporter/?kurskod=INNA01&amp;lang=sv</t>
  </si>
  <si>
    <t>Innovation Engineering</t>
  </si>
  <si>
    <t>Innovationsteknik</t>
  </si>
  <si>
    <t>http://www.innovationengineering.lth.se/education/undergraduate-courses/</t>
  </si>
  <si>
    <t>Entrepreneurship - how to Build a Scalable Start-up</t>
  </si>
  <si>
    <t>Entreprenörskap - att bygga en skalbar start-up</t>
  </si>
  <si>
    <t>INNA01</t>
  </si>
  <si>
    <t>external_elective</t>
  </si>
  <si>
    <t>https://www.ceq.lth.se/rapporter/?kurskod=GEMA70&amp;lang=sv</t>
  </si>
  <si>
    <t>Japanese</t>
  </si>
  <si>
    <t xml:space="preserve">Japanska </t>
  </si>
  <si>
    <t>http://www.sol.lu.se/en/japanska</t>
  </si>
  <si>
    <t>http://www.sol.lu.se/japanska</t>
  </si>
  <si>
    <t>joint_course</t>
  </si>
  <si>
    <t>Japanese for Engineers</t>
  </si>
  <si>
    <t>Japanska för tekniker</t>
  </si>
  <si>
    <t>GEMA70</t>
  </si>
  <si>
    <t>Chinese</t>
  </si>
  <si>
    <t>Kinesiska</t>
  </si>
  <si>
    <t>http://www.sol.lu.se/kinesiska/</t>
  </si>
  <si>
    <t>Chinese for Engineers</t>
  </si>
  <si>
    <t>Kinesiska för tekniker</t>
  </si>
  <si>
    <t>https://www.ceq.lth.se/rapporter/?kurskod=GEMA25&amp;lang=sv</t>
  </si>
  <si>
    <t>German</t>
  </si>
  <si>
    <t>Tyska</t>
  </si>
  <si>
    <t>German for Engineers</t>
  </si>
  <si>
    <t>Tyska för tekniker</t>
  </si>
  <si>
    <t>GEMA25</t>
  </si>
  <si>
    <t>https://www.ceq.lth.se/rapporter/?kurskod=GEMA20&amp;lang=sv</t>
  </si>
  <si>
    <t>Department of English</t>
  </si>
  <si>
    <t>Engelska</t>
  </si>
  <si>
    <t>English for Engineers</t>
  </si>
  <si>
    <t>Engelska för tekniker</t>
  </si>
  <si>
    <t>GEMA20</t>
  </si>
  <si>
    <t>https://www.ceq.lth.se/rapporter/?kurskod=GEMA01&amp;lang=sv</t>
  </si>
  <si>
    <t>French</t>
  </si>
  <si>
    <t>Franska</t>
  </si>
  <si>
    <t>http://www.sol.lu.se</t>
  </si>
  <si>
    <t>French for Engineers: Language, Culture and Society, First Course</t>
  </si>
  <si>
    <t>Franska för tekniker: språk, kultur och samhällsliv, grundkurs</t>
  </si>
  <si>
    <t>GEMA01</t>
  </si>
  <si>
    <t>https://www.ceq.lth.se/rapporter/?kurskod=FRTN70&amp;lang=sv</t>
  </si>
  <si>
    <t>http://www.control.lth.se/course/FRTN70</t>
  </si>
  <si>
    <t>Project in Systems, Control and Learning</t>
  </si>
  <si>
    <t>Projekt i system, reglering och maskininlärning</t>
  </si>
  <si>
    <t>FRTN70</t>
  </si>
  <si>
    <t>https://www.ceq.lth.se/rapporter/?kurskod=FRTN30&amp;lang=sv</t>
  </si>
  <si>
    <t>http://www.control.lth.se/course/FRTN30</t>
  </si>
  <si>
    <t>Network Dynamics</t>
  </si>
  <si>
    <t>Nätverksdynamik</t>
  </si>
  <si>
    <t>FRTN30</t>
  </si>
  <si>
    <t>https://www.ceq.lth.se/rapporter/?kurskod=FRTN05&amp;lang=sv</t>
  </si>
  <si>
    <t>http://www.control.lth.se/course/FRTN05</t>
  </si>
  <si>
    <t>Non-Linear Control and Servo Systems</t>
  </si>
  <si>
    <t>Olinjär reglering och servosystem</t>
  </si>
  <si>
    <t>FRTN05</t>
  </si>
  <si>
    <t>http://www.control.lth.se/education/degree-project-masters-thesis/</t>
  </si>
  <si>
    <t>FRT820</t>
  </si>
  <si>
    <t xml:space="preserve">Degree Project in Automatic Control </t>
  </si>
  <si>
    <t>Examensarbete i reglerteknik</t>
  </si>
  <si>
    <t>FRTM01</t>
  </si>
  <si>
    <t>Bachelor Project in Automatic Control</t>
  </si>
  <si>
    <t>Kandidatarbete i reglerteknik</t>
  </si>
  <si>
    <t>FRTL01</t>
  </si>
  <si>
    <t>https://www.ceq.lth.se/rapporter/?kurskod=FRTF15&amp;lang=sv</t>
  </si>
  <si>
    <t>http://www.control.lth.se/course/FRTF15</t>
  </si>
  <si>
    <t>FRT130</t>
  </si>
  <si>
    <t>Control Theory</t>
  </si>
  <si>
    <t>Reglerteori</t>
  </si>
  <si>
    <t>FRTF15</t>
  </si>
  <si>
    <t>mandatory</t>
  </si>
  <si>
    <t>https://www.ceq.lth.se/rapporter/?kurskod=FRTF05&amp;lang=sv</t>
  </si>
  <si>
    <t>http://www.control.lth.se/course/FRTF05</t>
  </si>
  <si>
    <t>FRT010</t>
  </si>
  <si>
    <t>Automatic Control, Basic Course</t>
  </si>
  <si>
    <t>Reglerteknik, allmän kurs</t>
  </si>
  <si>
    <t>FRTF05</t>
  </si>
  <si>
    <t>https://www.ceq.lth.se/rapporter/?kurskod=FMSN55&amp;lang=sv</t>
  </si>
  <si>
    <t>FMS155</t>
  </si>
  <si>
    <t>Statistical Modelling of Extreme Values</t>
  </si>
  <si>
    <t>Statistisk modellering av extremvärden</t>
  </si>
  <si>
    <t>FMSN55</t>
  </si>
  <si>
    <t>The course is to be studied together with MASM11.</t>
  </si>
  <si>
    <t>Kursen samläses med MASM11.</t>
  </si>
  <si>
    <t>https://www.ceq.lth.se/rapporter/?kurskod=FMSN50&amp;lang=sv</t>
  </si>
  <si>
    <t>FMS091</t>
  </si>
  <si>
    <t>Monte Carlo and Empirical Methods for Stochastic Inference</t>
  </si>
  <si>
    <t>Monte Carlo-baserade statistiska metoder</t>
  </si>
  <si>
    <t>FMSN50</t>
  </si>
  <si>
    <t>https://www.ceq.lth.se/rapporter/?kurskod=FMSN35&amp;lang=sv</t>
  </si>
  <si>
    <t>Stationary and Non-stationary Spectral Analysis</t>
  </si>
  <si>
    <t>Stationär och icke-stationär spektralanalys</t>
  </si>
  <si>
    <t>FMSN35</t>
  </si>
  <si>
    <t>https://www.ceq.lth.se/rapporter/?kurskod=FMSN30&amp;lang=sv</t>
  </si>
  <si>
    <t>Linear and Logistic Regression</t>
  </si>
  <si>
    <t>Linjär och logistisk regression</t>
  </si>
  <si>
    <t>FMSN30</t>
  </si>
  <si>
    <t>http://www.ctr.maths.lu.se/utbildning/matematisk-statistik/examensarbetesforslag/</t>
  </si>
  <si>
    <t>FMS820</t>
  </si>
  <si>
    <t>Degree Project in Mathematical Statistics for Engineers</t>
  </si>
  <si>
    <t>Examensarbete i matematisk statistik</t>
  </si>
  <si>
    <t>FMSM01</t>
  </si>
  <si>
    <t>Bachelor Project in Mathematical Statistics</t>
  </si>
  <si>
    <t>Kandidatarbete i matematisk statistik</t>
  </si>
  <si>
    <t>FMSL01</t>
  </si>
  <si>
    <t>https://www.ceq.lth.se/rapporter/?kurskod=FMSF65&amp;lang=sv</t>
  </si>
  <si>
    <t>FMS072</t>
  </si>
  <si>
    <t>Design of Experiments</t>
  </si>
  <si>
    <t>Försöksplanering</t>
  </si>
  <si>
    <t>FMSF65</t>
  </si>
  <si>
    <t>https://www.ceq.lth.se/rapporter/?kurskod=FMSF20&amp;lang=sv</t>
  </si>
  <si>
    <t>Mathematical Statistics, Basic Course</t>
  </si>
  <si>
    <t>Matematisk statistik, allmän kurs</t>
  </si>
  <si>
    <t>FMSF20</t>
  </si>
  <si>
    <t>https://www.ceq.lth.se/rapporter/?kurskod=FMNN25&amp;lang=sv</t>
  </si>
  <si>
    <t xml:space="preserve">Numerical Analysis                      </t>
  </si>
  <si>
    <t xml:space="preserve">Numerisk analys (LTH)                   </t>
  </si>
  <si>
    <t>http://www.ctr.maths.lu.se/course/advpyth/</t>
  </si>
  <si>
    <t>Advanced Course in Numerical Algorithms with Python/SciPy</t>
  </si>
  <si>
    <t>Avancerad kurs i numeriska algoritmer med Python/SciPy</t>
  </si>
  <si>
    <t>FMNN25</t>
  </si>
  <si>
    <t>https://www.ceq.lth.se/rapporter/?kurskod=FMNN05&amp;lang=sv</t>
  </si>
  <si>
    <t>http://www.ctr.maths.lu.se/course/simtools/</t>
  </si>
  <si>
    <t>Simulation Tools</t>
  </si>
  <si>
    <t>Simuleringsverktyg</t>
  </si>
  <si>
    <t>FMNN05</t>
  </si>
  <si>
    <t>http://www.maths.lu.se/utbildning/numerisk-analys/master-bachelor-theses/</t>
  </si>
  <si>
    <t>FMN820</t>
  </si>
  <si>
    <t>Degree Project in Numerical Analysis</t>
  </si>
  <si>
    <t>Examensarbete i numerisk analys</t>
  </si>
  <si>
    <t>FMNM01</t>
  </si>
  <si>
    <t>Bachelor Project in Numerical Analysis</t>
  </si>
  <si>
    <t>Kandidatarbete i numerisk analys</t>
  </si>
  <si>
    <t>FMNL01</t>
  </si>
  <si>
    <t>https://www.ceq.lth.se/rapporter/?kurskod=FMNF05&amp;lang=sv</t>
  </si>
  <si>
    <t>http://www.ctr.maths.lu.se/course/numanD</t>
  </si>
  <si>
    <t>FMN011</t>
  </si>
  <si>
    <t>Numerical Analysis</t>
  </si>
  <si>
    <t>Numerisk analys</t>
  </si>
  <si>
    <t>FMNF05</t>
  </si>
  <si>
    <t>https://www.ceq.lth.se/rapporter/?kurskod=FMIN25&amp;lang=sv</t>
  </si>
  <si>
    <t>Environmental and Energy Systems Studies</t>
  </si>
  <si>
    <t xml:space="preserve">Miljö- och energisystem                 </t>
  </si>
  <si>
    <t>http://miljo.lth.se</t>
  </si>
  <si>
    <t>FMI050</t>
  </si>
  <si>
    <t>Energy Systems Analysis: Energy, Environment and Natural Resources</t>
  </si>
  <si>
    <t>Energisystemanalys: energi, miljö och naturresurser</t>
  </si>
  <si>
    <t>FMIN25</t>
  </si>
  <si>
    <t>https://www.ceq.lth.se/rapporter/?kurskod=FMIN20&amp;lang=sv</t>
  </si>
  <si>
    <t>FMI040</t>
  </si>
  <si>
    <t>Energy Systems Analysis: Renewable Sources of Energy</t>
  </si>
  <si>
    <t>Energisystemanalys: Förnybara energikällor</t>
  </si>
  <si>
    <t>FMIN20</t>
  </si>
  <si>
    <t>https://www.ceq.lth.se/rapporter/?kurskod=FMIF45&amp;lang=sv</t>
  </si>
  <si>
    <t>http://www.miljo.lth.se</t>
  </si>
  <si>
    <t>Sustainability and Resource Use with Perspectives on Information and Communication Technology</t>
  </si>
  <si>
    <t>Hållbarhet och resursanvändning med perspektiv på informations- och kommunikationsteknik</t>
  </si>
  <si>
    <t>FMIF45</t>
  </si>
  <si>
    <t>https://www.ceq.lth.se/rapporter/?kurskod=FMAN90&amp;lang=sv</t>
  </si>
  <si>
    <t>Advanced Course in a Selected Area of Mathematics</t>
  </si>
  <si>
    <t>Fördjupningskurs i valt område av matematiken</t>
  </si>
  <si>
    <t>FMAN90</t>
  </si>
  <si>
    <t>https://www.ceq.lth.se/rapporter/?kurskod=FMAN65&amp;lang=sv</t>
  </si>
  <si>
    <t>FMA111</t>
  </si>
  <si>
    <t>Mathematical Structures</t>
  </si>
  <si>
    <t>Matematiska strukturer</t>
  </si>
  <si>
    <t>FMAN65</t>
  </si>
  <si>
    <t>https://www.ceq.lth.se/rapporter/?kurskod=FMAN55&amp;lang=sv</t>
  </si>
  <si>
    <t>FMA021</t>
  </si>
  <si>
    <t>Applied Mathematics</t>
  </si>
  <si>
    <t>Kontinuerliga system</t>
  </si>
  <si>
    <t>FMAN55</t>
  </si>
  <si>
    <t>https://www.ceq.lth.se/rapporter/?kurskod=FMAN35&amp;lang=sv</t>
  </si>
  <si>
    <t>Project in Mathematics</t>
  </si>
  <si>
    <t>Projekt i matematik</t>
  </si>
  <si>
    <t>FMAN35</t>
  </si>
  <si>
    <t>https://www.ceq.lth.se/rapporter/?kurskod=FMAN30&amp;lang=sv</t>
  </si>
  <si>
    <t>Medical Image Analysis</t>
  </si>
  <si>
    <t>Medicinsk bildanalys</t>
  </si>
  <si>
    <t>FMAN30</t>
  </si>
  <si>
    <t>https://www.ceq.lth.se/rapporter/?kurskod=FMAN25&amp;lang=sv</t>
  </si>
  <si>
    <t>Calculus of Variations</t>
  </si>
  <si>
    <t>Variationskalkyl</t>
  </si>
  <si>
    <t>FMAN25</t>
  </si>
  <si>
    <t>https://www.ceq.lth.se/rapporter/?kurskod=FMAN15&amp;lang=sv</t>
  </si>
  <si>
    <t>Nonlinear Dynamical Systems</t>
  </si>
  <si>
    <t>Olinjära dynamiska system</t>
  </si>
  <si>
    <t>FMAN15</t>
  </si>
  <si>
    <t>FMA820</t>
  </si>
  <si>
    <t>Degree Project in Mathematics for Engineers</t>
  </si>
  <si>
    <t>Examensarbete i matematik</t>
  </si>
  <si>
    <t>FMAM05</t>
  </si>
  <si>
    <t>Bachelor Project in Mathematics</t>
  </si>
  <si>
    <t>Kandidatarbete i matematik</t>
  </si>
  <si>
    <t>FMAL01</t>
  </si>
  <si>
    <t xml:space="preserve">Can be replaced by FMAF01 and FMAF05 together. Only one of the courses FMAF10 and FMAF05 may be included in a degree. </t>
  </si>
  <si>
    <t>Kan bytas mot kurserna FMAF01 samt FMAF05 (båda måste läsas). Endast en av kurserna FMAF10 och FMAF05 får ingå i examen.</t>
  </si>
  <si>
    <t>https://www.ceq.lth.se/rapporter/?kurskod=FMAF10&amp;lang=sv</t>
  </si>
  <si>
    <t>Applied Mathematics - Linear systems</t>
  </si>
  <si>
    <t>Tillämpad matematik - Linjära system</t>
  </si>
  <si>
    <t>FMAF10</t>
  </si>
  <si>
    <t xml:space="preserve">Can together with FMAF01 replace FMAF10. Only one of the courses FMAF05 and FMAF10 may be included in a degree. </t>
  </si>
  <si>
    <t>Kan tillsammans med FMAF01 läsas i stället för FMAF10. Endast en av kurserna FMAF05 och FMAF10 får ingå i examen.</t>
  </si>
  <si>
    <t>elective_mandatory</t>
  </si>
  <si>
    <t>https://www.ceq.lth.se/rapporter/?kurskod=FMAF05&amp;lang=sv</t>
  </si>
  <si>
    <t>Mathematics - Systems and Transforms</t>
  </si>
  <si>
    <t>Matematik - System och transformer</t>
  </si>
  <si>
    <t>FMAF05</t>
  </si>
  <si>
    <t>Can together with FMAF05 replace FMAF10. Can also be taken as an elective course in the 4th or 5th year.</t>
  </si>
  <si>
    <t>Kan tillsammans med FMAF05 läsas i stället för FMAF10. Kan också läsas som valfri kurs i årskurs 4 eller 5.</t>
  </si>
  <si>
    <t>https://www.ceq.lth.se/rapporter/?kurskod=FMAF01&amp;lang=sv</t>
  </si>
  <si>
    <t>Mathematics - Analytic Functions</t>
  </si>
  <si>
    <t>Matematik - Funktionsteori</t>
  </si>
  <si>
    <t>FMAF01</t>
  </si>
  <si>
    <t>https://www.ceq.lth.se/rapporter/?kurskod=FMAB70&amp;lang=sv</t>
  </si>
  <si>
    <t>Calculus in One Variable B2</t>
  </si>
  <si>
    <t>Endimensionell analys B2</t>
  </si>
  <si>
    <t>FMAB70</t>
  </si>
  <si>
    <t>https://www.ceq.lth.se/rapporter/?kurskod=FMAB65&amp;lang=sv</t>
  </si>
  <si>
    <t>Calculus in One Variable B1</t>
  </si>
  <si>
    <t>Endimensionell analys B1</t>
  </si>
  <si>
    <t>FMAB65</t>
  </si>
  <si>
    <t>https://www.ceq.lth.se/rapporter/?kurskod=FMAB30&amp;lang=sv</t>
  </si>
  <si>
    <t>FMA430</t>
  </si>
  <si>
    <t>Calculus in Several Variables</t>
  </si>
  <si>
    <t>Flerdimensionell analys</t>
  </si>
  <si>
    <t>FMAB30</t>
  </si>
  <si>
    <t>https://www.ceq.lth.se/rapporter/?kurskod=FMAB20&amp;lang=sv</t>
  </si>
  <si>
    <t>FMA420</t>
  </si>
  <si>
    <t>Linear Algebra</t>
  </si>
  <si>
    <t>Linjär algebra</t>
  </si>
  <si>
    <t>FMAB20</t>
  </si>
  <si>
    <t>https://www.ceq.lth.se/rapporter/?kurskod=FMAA60&amp;lang=sv</t>
  </si>
  <si>
    <t>Introduction to Real Analysis</t>
  </si>
  <si>
    <t>Introduktion till reell analys</t>
  </si>
  <si>
    <t>FMAA60</t>
  </si>
  <si>
    <t>https://www.ceq.lth.se/rapporter/?kurskod=FAFA60&amp;lang=sv</t>
  </si>
  <si>
    <t>Photonics</t>
  </si>
  <si>
    <t>Fotonik</t>
  </si>
  <si>
    <t>FAFA60</t>
  </si>
  <si>
    <t>https://www.ceq.lth.se/rapporter/?kurskod=EXTG45&amp;lang=sv</t>
  </si>
  <si>
    <t>Department of Philosophy</t>
  </si>
  <si>
    <t>Filosofiska institutionen</t>
  </si>
  <si>
    <t>https://www.fil.lu.se/kurs/EXTG45/</t>
  </si>
  <si>
    <t>TEK280</t>
  </si>
  <si>
    <t>Technology Supported Communication</t>
  </si>
  <si>
    <t>https://www.ceq.lth.se/rapporter/?kurskod=EXTA65&amp;lang=sv</t>
  </si>
  <si>
    <t>http://www.fil.lu.se/kurs/EXTA65/HT2019/</t>
  </si>
  <si>
    <t>TEK210</t>
  </si>
  <si>
    <t>Cognition</t>
  </si>
  <si>
    <t>Kognition</t>
  </si>
  <si>
    <t>EXTA65</t>
  </si>
  <si>
    <t>https://www.ceq.lth.se/rapporter/?kurskod=ETSF25&amp;lang=sv</t>
  </si>
  <si>
    <t>http://cs.lth.se/etsf25</t>
  </si>
  <si>
    <t>The Business of Software</t>
  </si>
  <si>
    <t>Affärsdriven programvaruutveckling</t>
  </si>
  <si>
    <t>ETSF25</t>
  </si>
  <si>
    <t>https://www.ceq.lth.se/rapporter/?kurskod=ETIN40&amp;lang=sv</t>
  </si>
  <si>
    <t>http://www.eit.lth.se/course/etin40</t>
  </si>
  <si>
    <t>http://www.eit.lth.se/kurs/etin40</t>
  </si>
  <si>
    <t>IC-project 2</t>
  </si>
  <si>
    <t>IC-projekt 2</t>
  </si>
  <si>
    <t>ETIN40</t>
  </si>
  <si>
    <t>https://www.ceq.lth.se/rapporter/?kurskod=ETIN35&amp;lang=sv</t>
  </si>
  <si>
    <t>http://www.eit.lth.se/course/etin35</t>
  </si>
  <si>
    <t>http://www.eit.lth.se/kurs/etin35</t>
  </si>
  <si>
    <t>IC-project 1</t>
  </si>
  <si>
    <t>IC-projekt 1</t>
  </si>
  <si>
    <t>ETIN35</t>
  </si>
  <si>
    <t>https://www.ceq.lth.se/rapporter/?kurskod=ETIN20&amp;lang=sv</t>
  </si>
  <si>
    <t>http://www.eit.lth.se/course/etin20</t>
  </si>
  <si>
    <t>http://www.eit.lth.se/kurs/etin20</t>
  </si>
  <si>
    <t>Digital IC-design</t>
  </si>
  <si>
    <t>Digital IC-konstruktion</t>
  </si>
  <si>
    <t>ETIN20</t>
  </si>
  <si>
    <t>https://www.ceq.lth.se/rapporter/?kurskod=ETIA10&amp;lang=sv</t>
  </si>
  <si>
    <t>http://www.eit.lth.se/course/etia10</t>
  </si>
  <si>
    <t>http://www.eit.lth.se/kurs/etia10</t>
  </si>
  <si>
    <t>Patent and Intellectual Property Rights</t>
  </si>
  <si>
    <t>Patent och annan immaterialrätt</t>
  </si>
  <si>
    <t>ETIA10</t>
  </si>
  <si>
    <t>https://www.ceq.lth.se/rapporter/?kurskod=ESSF20&amp;lang=sv</t>
  </si>
  <si>
    <t>https://canvas.education.lu.se</t>
  </si>
  <si>
    <t>ESS030</t>
  </si>
  <si>
    <t>Physics of Devices</t>
  </si>
  <si>
    <t>Komponentfysik</t>
  </si>
  <si>
    <t>ESSF20</t>
  </si>
  <si>
    <t>https://www.ceq.lth.se/rapporter/?kurskod=EITP30&amp;lang=sv</t>
  </si>
  <si>
    <t>http://www.eit.lth.se/course/eitp30</t>
  </si>
  <si>
    <t>http://www.eit.lth.se/kurs/eitp30</t>
  </si>
  <si>
    <t>Modern Wireless Systems - 5G and Beyond</t>
  </si>
  <si>
    <t>Moderna trådlösa system - 5G och dess efterföljare</t>
  </si>
  <si>
    <t>EITP30</t>
  </si>
  <si>
    <t>https://www.ceq.lth.se/rapporter/?kurskod=EITP15&amp;lang=sv</t>
  </si>
  <si>
    <t>12</t>
  </si>
  <si>
    <t>http://www.eit.lth.se/course/</t>
  </si>
  <si>
    <t>http://www.eit.lth.se/kurs/</t>
  </si>
  <si>
    <t>Printed Circuit Board and Prototyping</t>
  </si>
  <si>
    <t>Kretskortsdesign och prototypkonstruktion</t>
  </si>
  <si>
    <t>EITP15</t>
  </si>
  <si>
    <t>https://www.ceq.lth.se/rapporter/?kurskod=EITN85&amp;lang=sv</t>
  </si>
  <si>
    <t>http://www.eit.lth.se/course/eitn85</t>
  </si>
  <si>
    <t>http://www.eit.lth.se/kurs/eitn85</t>
  </si>
  <si>
    <t>Wireless Communication Channels</t>
  </si>
  <si>
    <t>Trådlösa kanaler</t>
  </si>
  <si>
    <t>EITN85</t>
  </si>
  <si>
    <t>https://www.ceq.lth.se/rapporter/?kurskod=EITN75&amp;lang=sv</t>
  </si>
  <si>
    <t>http://www.eit.lth.se/course/eitn75</t>
  </si>
  <si>
    <t>http://www.eit.lth.se/kurs/eitn75</t>
  </si>
  <si>
    <t>Wireless System Design Principles</t>
  </si>
  <si>
    <t>Design av trådlösa system</t>
  </si>
  <si>
    <t>EITN75</t>
  </si>
  <si>
    <t>https://www.ceq.lth.se/rapporter/?kurskod=EITN70&amp;lang=sv</t>
  </si>
  <si>
    <t>http://www.eit.lth.se/course/eitn70</t>
  </si>
  <si>
    <t>http://www.eit.lth.se/kurs/eitn70</t>
  </si>
  <si>
    <t>Channel Coding for Reliable Communication</t>
  </si>
  <si>
    <t>Kanalkodning för tillförlitlig kommunikation</t>
  </si>
  <si>
    <t>EITN70</t>
  </si>
  <si>
    <t xml:space="preserve">The course starts only after agreement with the department. The course is not linked to any specific study period. The information on hours depends on the course running over a study period. Individual study plans are to be set up and approved. </t>
  </si>
  <si>
    <t xml:space="preserve">Kursstart endast enligt överenskommelse med institutionen. Kursen är inte knuten till någon specifik läsperiod. Uppgifterna om timmar förutsätter att kursen går över en läsperiod. Individuell studieplan ska upprättas och godkännas. </t>
  </si>
  <si>
    <t>https://www.ceq.lth.se/rapporter/?kurskod=EITN35&amp;lang=sv</t>
  </si>
  <si>
    <t>http://www.eit.lth.se/course/eitn35</t>
  </si>
  <si>
    <t>http://www.eit.lth.se/kurs/eitn35</t>
  </si>
  <si>
    <t>Advanced Course in Electrical and Information Technology</t>
  </si>
  <si>
    <t>Projekt i elektro- och informationsteknik</t>
  </si>
  <si>
    <t>EITN35</t>
  </si>
  <si>
    <t>https://www.ceq.lth.se/rapporter/?kurskod=EITN21&amp;lang=sv</t>
  </si>
  <si>
    <t>http://www.eit.lth.se/course/eitn21</t>
  </si>
  <si>
    <t>http://www.eit.lth.se/kurs/eitn21</t>
  </si>
  <si>
    <t>Project in Wireless Communication</t>
  </si>
  <si>
    <t>Projekt i trådlös kommunikation</t>
  </si>
  <si>
    <t>EITN21</t>
  </si>
  <si>
    <t>https://www.ceq.lth.se/rapporter/?kurskod=EITN10&amp;lang=sv</t>
  </si>
  <si>
    <t>http://www.eit.lth.se/course/eitn10</t>
  </si>
  <si>
    <t>http://www.eit.lth.se/kurs/eitn10</t>
  </si>
  <si>
    <t>Multiple Antenna Systems</t>
  </si>
  <si>
    <t>Multipelantennsystem</t>
  </si>
  <si>
    <t>EITN10</t>
  </si>
  <si>
    <t>http://www.eit.lth.se</t>
  </si>
  <si>
    <t>Degree Project in Electrical and Information Technology</t>
  </si>
  <si>
    <t>Examensarbete i elektro- och informationsteknik</t>
  </si>
  <si>
    <t>EITM01</t>
  </si>
  <si>
    <t>Bachelor Project in Electrical and Information Technology</t>
  </si>
  <si>
    <t>Kandidatarbete i elektro- och informationsteknik</t>
  </si>
  <si>
    <t>EITL01</t>
  </si>
  <si>
    <t>https://www.ceq.lth.se/rapporter/?kurskod=EITF95&amp;lang=sv</t>
  </si>
  <si>
    <t>http://www.eit.lth.se/course/eitf95</t>
  </si>
  <si>
    <t>http://www.eit.lth.se/kurs/eitf95</t>
  </si>
  <si>
    <t>ETS075</t>
  </si>
  <si>
    <t>Queuing System</t>
  </si>
  <si>
    <t>Kösystem</t>
  </si>
  <si>
    <t>EITF95</t>
  </si>
  <si>
    <t>https://www.ceq.lth.se/rapporter/?kurskod=EITF80&amp;lang=sv</t>
  </si>
  <si>
    <t>http://www.eit.lth.se/course/eitf80</t>
  </si>
  <si>
    <t>http://www.eit.lth.se/kurs/eitf80</t>
  </si>
  <si>
    <t>ESS050</t>
  </si>
  <si>
    <t>Electromagnetic Fields</t>
  </si>
  <si>
    <t>Elektromagnetisk fältteori</t>
  </si>
  <si>
    <t>EITF80</t>
  </si>
  <si>
    <t>https://www.ceq.lth.se/rapporter/?kurskod=EITF70&amp;lang=sv</t>
  </si>
  <si>
    <t>http://www.eit.lth.se/course/eitf70</t>
  </si>
  <si>
    <t>http://www.eit.lth.se/kurs/eitf70</t>
  </si>
  <si>
    <t>EIT070</t>
  </si>
  <si>
    <t>Computer Organization</t>
  </si>
  <si>
    <t>Datorteknik</t>
  </si>
  <si>
    <t>EITF70</t>
  </si>
  <si>
    <t>https://www.ceq.lth.se/rapporter/?kurskod=EITF65&amp;lang=sv</t>
  </si>
  <si>
    <t>http://www.eit.lth.se/course/eitf65</t>
  </si>
  <si>
    <t>http://www.eit.lth.se/kurs/eitf65</t>
  </si>
  <si>
    <t>EIT020</t>
  </si>
  <si>
    <t>Design of Digital Circuits - A Systems Approach</t>
  </si>
  <si>
    <t>Digitalteknik</t>
  </si>
  <si>
    <t>EITF65</t>
  </si>
  <si>
    <t>https://www.ceq.lth.se/rapporter/?kurskod=EITF45&amp;lang=sv</t>
  </si>
  <si>
    <t>http://www.eit.lth.se/kurs/eitf45</t>
  </si>
  <si>
    <t>Computer Communication</t>
  </si>
  <si>
    <t>Datorkommunikation</t>
  </si>
  <si>
    <t>EITF45</t>
  </si>
  <si>
    <t>https://www.ceq.lth.se/rapporter/?kurskod=EITA50&amp;lang=sv</t>
  </si>
  <si>
    <t>http://www.eit.lth.se/course/eita50</t>
  </si>
  <si>
    <t>http://www.eit.lth.se/kurs/eita50</t>
  </si>
  <si>
    <t>ETI265</t>
  </si>
  <si>
    <t>Signal Processing in Multimedia</t>
  </si>
  <si>
    <t>Signalbehandling i multimedia</t>
  </si>
  <si>
    <t>EITA50</t>
  </si>
  <si>
    <t>https://www.ceq.lth.se/rapporter/?kurskod=EITA25&amp;lang=sv</t>
  </si>
  <si>
    <t>http://www.eit.lth.se/course/eita25</t>
  </si>
  <si>
    <t>http://www.eit.lth.se/kurs/eita25</t>
  </si>
  <si>
    <t>EIT060</t>
  </si>
  <si>
    <t>Computer Security</t>
  </si>
  <si>
    <t>Datasäkerhet</t>
  </si>
  <si>
    <t>EITA25</t>
  </si>
  <si>
    <t>https://www.ceq.lth.se/rapporter/?kurskod=EITA10&amp;lang=sv</t>
  </si>
  <si>
    <t>http://www.eit.lth.se/course/EITA10</t>
  </si>
  <si>
    <t>http://www.eit.lth.se/kurs/EITA10</t>
  </si>
  <si>
    <t>Electronics</t>
  </si>
  <si>
    <t>Elektronik</t>
  </si>
  <si>
    <t>EITA10</t>
  </si>
  <si>
    <t>https://www.ceq.lth.se/rapporter/?kurskod=EITA05&amp;lang=sv</t>
  </si>
  <si>
    <t>http://www.eit.lth.se/course/eita05</t>
  </si>
  <si>
    <t>http://www.eit.lth.se/kurs/eita05</t>
  </si>
  <si>
    <t>History of Technology</t>
  </si>
  <si>
    <t>Teknikhistoria</t>
  </si>
  <si>
    <t>EITA05</t>
  </si>
  <si>
    <t>https://www.ceq.lth.se/rapporter/?kurskod=EIEN50&amp;lang=sv</t>
  </si>
  <si>
    <t>http://www.iea.lth.se/aut/</t>
  </si>
  <si>
    <t>Automation</t>
  </si>
  <si>
    <t>EIEN50</t>
  </si>
  <si>
    <t>https://www.ceq.lth.se/rapporter/?kurskod=EIEN35&amp;lang=sv</t>
  </si>
  <si>
    <t>http://www.iea.lth.se/aks/</t>
  </si>
  <si>
    <t>MIE090</t>
  </si>
  <si>
    <t>Automation for Complex Systems</t>
  </si>
  <si>
    <t>Automation för komplexa system</t>
  </si>
  <si>
    <t>EIEN35</t>
  </si>
  <si>
    <t>https://www.ceq.lth.se/rapporter/?kurskod=EIEN30&amp;lang=sv</t>
  </si>
  <si>
    <t>EIE061</t>
  </si>
  <si>
    <t>Project in Industrial Electrical Engineering and Automation</t>
  </si>
  <si>
    <t>Projekt i industriell elektroteknik och automation</t>
  </si>
  <si>
    <t>EIEN30</t>
  </si>
  <si>
    <t>https://www.ceq.lth.se/rapporter/?kurskod=EIEN01&amp;lang=sv</t>
  </si>
  <si>
    <t>Mechatronics, Industrial Product Design</t>
  </si>
  <si>
    <t>Mekatronik, industriell produktframtagning</t>
  </si>
  <si>
    <t>EIEN01</t>
  </si>
  <si>
    <t>http://www.iea.lth.se/courses/index.html</t>
  </si>
  <si>
    <t>http://www.iea.lth.se/courses/index_s.html</t>
  </si>
  <si>
    <t>EIE920</t>
  </si>
  <si>
    <t>Degree Project in Industrial Electrical Engineering and Automation</t>
  </si>
  <si>
    <t>Examensarbete i industriell elektroteknik och automation</t>
  </si>
  <si>
    <t>EIEM01</t>
  </si>
  <si>
    <t>Re-examination set by agreement.</t>
  </si>
  <si>
    <t>Omtentamen enligt överenskommelse.</t>
  </si>
  <si>
    <t>https://www.ceq.lth.se/rapporter/?kurskod=EEMN15&amp;lang=sv</t>
  </si>
  <si>
    <t>Ultrasound Physics and Technology</t>
  </si>
  <si>
    <t>Ultraljudsfysik och teknik</t>
  </si>
  <si>
    <t>EEMN15</t>
  </si>
  <si>
    <t>https://www.ceq.lth.se/rapporter/?kurskod=EEMN05&amp;lang=sv</t>
  </si>
  <si>
    <t>http://bme.lth.se/course-pages/emc-stoerningar-och-stoerningsbegraensning/emc-stoerningar-och-stoerningsbegraensning/</t>
  </si>
  <si>
    <t>EMC, Noise and Noise Reduction</t>
  </si>
  <si>
    <t>EMC, störningar och störningsbegränsning</t>
  </si>
  <si>
    <t>EEMN05</t>
  </si>
  <si>
    <t>Re-examination set by agreement</t>
  </si>
  <si>
    <t>Omtentamen enligt överenskommelse</t>
  </si>
  <si>
    <t>https://www.ceq.lth.se/rapporter/?kurskod=EEMN01&amp;lang=sv</t>
  </si>
  <si>
    <t>http://bme.lth.se/course-pages/mikrosensorer/mikrosensorer/</t>
  </si>
  <si>
    <t>Micro Sensors</t>
  </si>
  <si>
    <t>Mikrosensorer</t>
  </si>
  <si>
    <t>EEMN01</t>
  </si>
  <si>
    <t>Reexam date to be set by agreement.</t>
  </si>
  <si>
    <t>https://www.ceq.lth.se/rapporter/?kurskod=EEMF05&amp;lang=sv</t>
  </si>
  <si>
    <t>http://bme.lth.se/course-pages/medicinsk-maetteknik/medicinsk-maetteknik/</t>
  </si>
  <si>
    <t>Biomedical Measurements</t>
  </si>
  <si>
    <t>Medicinsk mätteknik</t>
  </si>
  <si>
    <t>EEMF05</t>
  </si>
  <si>
    <t>https://www.ceq.lth.se/rapporter/?kurskod=EDAP10&amp;lang=sv</t>
  </si>
  <si>
    <t>http://cs.lth.se/edap10/</t>
  </si>
  <si>
    <t>Concurrent Programming</t>
  </si>
  <si>
    <t>https://www.ceq.lth.se/rapporter/?kurskod=EDAN90&amp;lang=sv</t>
  </si>
  <si>
    <t>Advanced Project in Computer Science</t>
  </si>
  <si>
    <t>Avancerat projekt i datavetenskap</t>
  </si>
  <si>
    <t>EDAN90</t>
  </si>
  <si>
    <t>https://www.ceq.lth.se/rapporter/?kurskod=EDAN40&amp;lang=sv</t>
  </si>
  <si>
    <t>http://cs.lth.se/edan40</t>
  </si>
  <si>
    <t>Functional Programming</t>
  </si>
  <si>
    <t>Funktionsprogrammering</t>
  </si>
  <si>
    <t>EDAN40</t>
  </si>
  <si>
    <t>http://cs.lth.se/examensarbete</t>
  </si>
  <si>
    <t>EDA920</t>
  </si>
  <si>
    <t>Degree Project in Computer Sciences for Engineers</t>
  </si>
  <si>
    <t>Examensarbete i datavetenskap</t>
  </si>
  <si>
    <t>EDAM05</t>
  </si>
  <si>
    <t>http://cs.lth.se/examensarbete/</t>
  </si>
  <si>
    <t>Bachelor Project in Computer Science</t>
  </si>
  <si>
    <t>Kandidatarbete i datavetenskap</t>
  </si>
  <si>
    <t>EDAL01</t>
  </si>
  <si>
    <t>https://www.ceq.lth.se/rapporter/?kurskod=EDAF95&amp;lang=sv</t>
  </si>
  <si>
    <t>http://cs.lth.se/edaf95</t>
  </si>
  <si>
    <t>Basics of Functional Programming</t>
  </si>
  <si>
    <t>Grundläggande funktionsprogrammering</t>
  </si>
  <si>
    <t>EDAF95</t>
  </si>
  <si>
    <t>https://www.ceq.lth.se/rapporter/?kurskod=EDAF90&amp;lang=sv</t>
  </si>
  <si>
    <t>Web Programming</t>
  </si>
  <si>
    <t>https://www.ceq.lth.se/rapporter/?kurskod=EDAF60&amp;lang=sv</t>
  </si>
  <si>
    <t>http://cs.lth.se/edaf60</t>
  </si>
  <si>
    <t>EDA061</t>
  </si>
  <si>
    <t>Object-oriented Modelling and Design</t>
  </si>
  <si>
    <t>https://www.ceq.lth.se/rapporter/?kurskod=EDAF45&amp;lang=sv</t>
  </si>
  <si>
    <t>http://cs.lth.se/edaf45</t>
  </si>
  <si>
    <t>Software Development in Teams - Project</t>
  </si>
  <si>
    <t>Programvaruutveckling i grupp - projekt</t>
  </si>
  <si>
    <t>EDAF45</t>
  </si>
  <si>
    <t>https://www.ceq.lth.se/rapporter/?kurskod=EDAF05&amp;lang=sv</t>
  </si>
  <si>
    <t>http://cs.lth.se/edaf05</t>
  </si>
  <si>
    <t>Algorithms, Data Structures and Complexity</t>
  </si>
  <si>
    <t>Algoritmer, datastrukturer och komplexitet</t>
  </si>
  <si>
    <t>EDAF05</t>
  </si>
  <si>
    <t>https://www.ceq.lth.se/rapporter/?kurskod=EDAA60&amp;lang=sv</t>
  </si>
  <si>
    <t>http://cs.lth.se/edaa60</t>
  </si>
  <si>
    <t>EDA070</t>
  </si>
  <si>
    <t>Computer Introduction</t>
  </si>
  <si>
    <t>Datorer och datoranvändning</t>
  </si>
  <si>
    <t>EDAA60</t>
  </si>
  <si>
    <t>https://www.ceq.lth.se/rapporter/?kurskod=EDAA45&amp;lang=sv</t>
  </si>
  <si>
    <t>http://cs.lth.se/edaa45</t>
  </si>
  <si>
    <t>Introduction to Programming</t>
  </si>
  <si>
    <t>Programmering, grundkurs</t>
  </si>
  <si>
    <t>EDAA45</t>
  </si>
  <si>
    <t>https://www.ceq.lth.se/rapporter/?kurskod=EDAA40&amp;lang=sv</t>
  </si>
  <si>
    <t>http://cs.lth.se/edaa40</t>
  </si>
  <si>
    <t>Discrete Structures in Computer Science</t>
  </si>
  <si>
    <t>Diskreta strukturer i datavetenskap</t>
  </si>
  <si>
    <t>EDAA40</t>
  </si>
  <si>
    <t>https://www.ceq.lth.se/rapporter/?kurskod=EDAA35&amp;lang=sv</t>
  </si>
  <si>
    <t>http://cs.lth.se/edaa35</t>
  </si>
  <si>
    <t>Evaluation of Software Systems</t>
  </si>
  <si>
    <t>Utvärdering av programvarusystem</t>
  </si>
  <si>
    <t>EDAA35</t>
  </si>
  <si>
    <t>https://www.ceq.lth.se/rapporter/?kurskod=EDAA01&amp;lang=sv</t>
  </si>
  <si>
    <t>http://cs.lth.se/edaa01</t>
  </si>
  <si>
    <t>Programming - Second Course</t>
  </si>
  <si>
    <t>Programmeringsteknik - fördjupningskurs</t>
  </si>
  <si>
    <t>EDAA01</t>
  </si>
  <si>
    <t>https://www.ceq.lth.se/rapporter/?kurskod=BMEN01&amp;lang=sv</t>
  </si>
  <si>
    <t>http://bme.lth.se/course-pages/medicinsk-signalbehandling/medicinsk-signalbehandling-bmen01/</t>
  </si>
  <si>
    <t>Biomedical Signal Processing</t>
  </si>
  <si>
    <t>Medicinsk signalbehandling</t>
  </si>
  <si>
    <t>BMEN01</t>
  </si>
  <si>
    <t>http://bme.lth.se/education/examensarbeten/</t>
  </si>
  <si>
    <t>EEM820</t>
  </si>
  <si>
    <t>Degree Project in Electrical Measurements</t>
  </si>
  <si>
    <t>Examensarbete i elektrisk mätteknik</t>
  </si>
  <si>
    <t>BMEM05</t>
  </si>
  <si>
    <t>footnote_en</t>
  </si>
  <si>
    <t>footnote_sv</t>
  </si>
  <si>
    <t>specialisationGeneral</t>
  </si>
  <si>
    <t>specialisation_en</t>
  </si>
  <si>
    <t>specialisation_sv</t>
  </si>
  <si>
    <t>specialisationCode</t>
  </si>
  <si>
    <t>programme_en</t>
  </si>
  <si>
    <t>programme_sv</t>
  </si>
  <si>
    <t>programmeCode</t>
  </si>
  <si>
    <t>choice</t>
  </si>
  <si>
    <t>fromYear</t>
  </si>
  <si>
    <t>year</t>
  </si>
  <si>
    <t>programmeStatus</t>
  </si>
  <si>
    <t>preliminary</t>
  </si>
  <si>
    <t>hasChanges</t>
  </si>
  <si>
    <t>suitableForeignStudents</t>
  </si>
  <si>
    <t>evaluationUrl_en</t>
  </si>
  <si>
    <t>evaluationUrl_sv</t>
  </si>
  <si>
    <t>timeeditUrl_en</t>
  </si>
  <si>
    <t>timeeditUrl_sv</t>
  </si>
  <si>
    <t>assumedPriorKnowledge</t>
  </si>
  <si>
    <t>entryRequirements</t>
  </si>
  <si>
    <t>maxParticipants</t>
  </si>
  <si>
    <t>motherDepartment_en</t>
  </si>
  <si>
    <t>motherDepartment_sv</t>
  </si>
  <si>
    <t>motherDepartmentCode</t>
  </si>
  <si>
    <t>department_en</t>
  </si>
  <si>
    <t>department_sv</t>
  </si>
  <si>
    <t>departmentCode</t>
  </si>
  <si>
    <t>language_en</t>
  </si>
  <si>
    <t>language_sv</t>
  </si>
  <si>
    <t>languageCode</t>
  </si>
  <si>
    <t>homePage_en</t>
  </si>
  <si>
    <t>homePage_sv</t>
  </si>
  <si>
    <t>oldCourseCode</t>
  </si>
  <si>
    <t>status</t>
  </si>
  <si>
    <t>type</t>
  </si>
  <si>
    <t>cycle</t>
  </si>
  <si>
    <t>credits</t>
  </si>
  <si>
    <t>gradingScale</t>
  </si>
  <si>
    <t>name_en</t>
  </si>
  <si>
    <t>name_sv</t>
  </si>
  <si>
    <t>academicYearShort</t>
  </si>
  <si>
    <t>academicYearId</t>
  </si>
  <si>
    <t>courseCode</t>
  </si>
  <si>
    <t>courseId</t>
  </si>
  <si>
    <t>Specialisering:</t>
  </si>
  <si>
    <t>Inriktningar</t>
  </si>
  <si>
    <t>Specialiseringar</t>
  </si>
  <si>
    <t>A totalt</t>
  </si>
  <si>
    <t>Obligatorisk</t>
  </si>
  <si>
    <t>Betyg</t>
  </si>
  <si>
    <t>Läsperiod 1 21/22</t>
  </si>
  <si>
    <t>Notes</t>
  </si>
  <si>
    <t>Begränsad</t>
  </si>
  <si>
    <t>År</t>
  </si>
  <si>
    <t>Enter programme code:</t>
  </si>
  <si>
    <t>Copy data from link:</t>
  </si>
  <si>
    <t>Paste data on this site and download csv file:</t>
  </si>
  <si>
    <t>V</t>
  </si>
  <si>
    <t>11-mai</t>
  </si>
  <si>
    <t>exjobb</t>
  </si>
  <si>
    <t>11-se</t>
  </si>
  <si>
    <t>11-bg</t>
  </si>
  <si>
    <t>11-ssr</t>
  </si>
  <si>
    <t>11-is</t>
  </si>
  <si>
    <t>11-hs</t>
  </si>
  <si>
    <t>O</t>
  </si>
  <si>
    <t>O3</t>
  </si>
  <si>
    <t>11-ns</t>
  </si>
  <si>
    <t>11-pv</t>
  </si>
  <si>
    <t>O2</t>
  </si>
  <si>
    <t>A2</t>
  </si>
  <si>
    <t>O1</t>
  </si>
  <si>
    <t>timePlans__2__studyPeriods__4__selfStudies</t>
  </si>
  <si>
    <t>timePlans__2__studyPeriods__4__project</t>
  </si>
  <si>
    <t>timePlans__2__studyPeriods__4__laborations</t>
  </si>
  <si>
    <t>timePlans__2__studyPeriods__4__exercise</t>
  </si>
  <si>
    <t>timePlans__2__studyPeriods__4__lecture</t>
  </si>
  <si>
    <t>timePlans__2__studyPeriods__3__selfStudies</t>
  </si>
  <si>
    <t>timePlans__2__studyPeriods__3__project</t>
  </si>
  <si>
    <t>timePlans__2__studyPeriods__3__laborations</t>
  </si>
  <si>
    <t>timePlans__2__studyPeriods__3__exercise</t>
  </si>
  <si>
    <t>timePlans__2__studyPeriods__3__lecture</t>
  </si>
  <si>
    <t>timePlans__2__studyPeriods__2</t>
  </si>
  <si>
    <t>timePlans__4__studyPeriods__4__selfStudies</t>
  </si>
  <si>
    <t>timePlans__4__studyPeriods__4__project</t>
  </si>
  <si>
    <t>timePlans__4__studyPeriods__4__laborations</t>
  </si>
  <si>
    <t>timePlans__4__studyPeriods__4__exercise</t>
  </si>
  <si>
    <t>timePlans__4__studyPeriods__4__lecture</t>
  </si>
  <si>
    <t>timePlans__4__studyPeriods__3</t>
  </si>
  <si>
    <t>timePlans__4__studyPeriods__2</t>
  </si>
  <si>
    <t>timePlans__4__studyPeriods__1</t>
  </si>
  <si>
    <t>timePlans__4__endSpNr</t>
  </si>
  <si>
    <t>timePlans__4__startSpNr</t>
  </si>
  <si>
    <t>timePlans__3__studyPeriods__4</t>
  </si>
  <si>
    <t>timePlans__3__studyPeriods__3__selfStudies</t>
  </si>
  <si>
    <t>timePlans__3__studyPeriods__3__project</t>
  </si>
  <si>
    <t>timePlans__3__studyPeriods__3__laborations</t>
  </si>
  <si>
    <t>timePlans__3__studyPeriods__3__exercise</t>
  </si>
  <si>
    <t>timePlans__3__studyPeriods__3__lecture</t>
  </si>
  <si>
    <t>timePlans__3__studyPeriods__2</t>
  </si>
  <si>
    <t>timePlans__3__studyPeriods__1</t>
  </si>
  <si>
    <t>timePlans__3__endSpNr</t>
  </si>
  <si>
    <t>timePlans__3__startSpNr</t>
  </si>
  <si>
    <t>timePlans__2__studyPeriods__4</t>
  </si>
  <si>
    <t>timePlans__2__studyPeriods__3</t>
  </si>
  <si>
    <t>timePlans__2__studyPeriods__2__selfStudies</t>
  </si>
  <si>
    <t>timePlans__2__studyPeriods__2__project</t>
  </si>
  <si>
    <t>timePlans__2__studyPeriods__2__laborations</t>
  </si>
  <si>
    <t>timePlans__2__studyPeriods__2__exercise</t>
  </si>
  <si>
    <t>timePlans__2__studyPeriods__2__lecture</t>
  </si>
  <si>
    <t>timePlans__2__studyPeriods__1</t>
  </si>
  <si>
    <t>timePlans__2__endSpNr</t>
  </si>
  <si>
    <t>timePlans__2__startSpNr</t>
  </si>
  <si>
    <t>timePlans__1__studyPeriods__3__selfStudies</t>
  </si>
  <si>
    <t>timePlans__1__studyPeriods__3__project</t>
  </si>
  <si>
    <t>timePlans__1__studyPeriods__3__laborations</t>
  </si>
  <si>
    <t>timePlans__1__studyPeriods__3__exercise</t>
  </si>
  <si>
    <t>timePlans__1__studyPeriods__3__lecture</t>
  </si>
  <si>
    <t>timePlans__1__studyPeriods__2__selfStudies</t>
  </si>
  <si>
    <t>timePlans__1__studyPeriods__2__project</t>
  </si>
  <si>
    <t>timePlans__1__studyPeriods__2__laborations</t>
  </si>
  <si>
    <t>timePlans__1__studyPeriods__2__exercise</t>
  </si>
  <si>
    <t>timePlans__1__studyPeriods__2__lecture</t>
  </si>
  <si>
    <t>timePlans__1__studyPeriods__4__selfStudies</t>
  </si>
  <si>
    <t>timePlans__1__studyPeriods__4__project</t>
  </si>
  <si>
    <t>timePlans__1__studyPeriods__4__laborations</t>
  </si>
  <si>
    <t>timePlans__1__studyPeriods__4__exercise</t>
  </si>
  <si>
    <t>timePlans__1__studyPeriods__4__lecture</t>
  </si>
  <si>
    <t>timePlans__1__studyPeriods__1</t>
  </si>
  <si>
    <t>timePlans__1__studyPeriods__4</t>
  </si>
  <si>
    <t>timePlans__1__studyPeriods__3</t>
  </si>
  <si>
    <t>timePlans__1__studyPeriods__2</t>
  </si>
  <si>
    <t>timePlans__1__studyPeriods__1__selfStudies</t>
  </si>
  <si>
    <t>timePlans__1__studyPeriods__1__project</t>
  </si>
  <si>
    <t>timePlans__1__studyPeriods__1__laborations</t>
  </si>
  <si>
    <t>timePlans__1__studyPeriods__1__exercise</t>
  </si>
  <si>
    <t>timePlans__1__studyPeriods__1__lecture</t>
  </si>
  <si>
    <t>timePlans__1__endSpNr</t>
  </si>
  <si>
    <t>timePlans__1__startSpNr</t>
  </si>
  <si>
    <t>choiceShort</t>
  </si>
  <si>
    <t>sortOrder</t>
  </si>
  <si>
    <t>groupId</t>
  </si>
  <si>
    <t>courseProgrammeId</t>
  </si>
  <si>
    <t>id</t>
  </si>
  <si>
    <t>courseSyllabusPath_en</t>
  </si>
  <si>
    <t>courseSyllabusPath_sv</t>
  </si>
  <si>
    <t>newCourseCode</t>
  </si>
  <si>
    <t>academicYear</t>
  </si>
  <si>
    <t>14</t>
  </si>
  <si>
    <t>01</t>
  </si>
  <si>
    <t>03</t>
  </si>
  <si>
    <t xml:space="preserve">EDAA25 och EDAF15 kan inte ingå i examen samtidigt som EDAG01.	</t>
  </si>
  <si>
    <t>04</t>
  </si>
  <si>
    <t>05</t>
  </si>
  <si>
    <t>13</t>
  </si>
  <si>
    <t>Click on Data &gt; Get Data (Power Query) &gt; CSV</t>
  </si>
  <si>
    <t>Resultat</t>
  </si>
  <si>
    <t>Snitt</t>
  </si>
  <si>
    <t>Läsperioder</t>
  </si>
  <si>
    <t>Labbar timmar</t>
  </si>
  <si>
    <t>CEQ</t>
  </si>
  <si>
    <t>SCHEMA</t>
  </si>
  <si>
    <t>HOME</t>
  </si>
  <si>
    <t>Poäng i grundblock</t>
  </si>
  <si>
    <t>Poäng i spec</t>
  </si>
  <si>
    <t>Poäng i Spec</t>
  </si>
  <si>
    <t>A poäng i Spec</t>
  </si>
  <si>
    <t>Ingår i spec</t>
  </si>
  <si>
    <t>Alt. Obl</t>
  </si>
  <si>
    <t>Grund totalt</t>
  </si>
  <si>
    <r>
      <t xml:space="preserve">Sort the data on "choice", (col AS) and copy the </t>
    </r>
    <r>
      <rPr>
        <b/>
        <i/>
        <sz val="12"/>
        <color theme="1"/>
        <rFont val="Calibri"/>
        <family val="2"/>
        <scheme val="minor"/>
      </rPr>
      <t xml:space="preserve">course name </t>
    </r>
    <r>
      <rPr>
        <b/>
        <sz val="12"/>
        <color theme="1"/>
        <rFont val="Calibri"/>
        <family val="2"/>
        <scheme val="minor"/>
      </rPr>
      <t>of all the courses with the value mandatory</t>
    </r>
  </si>
  <si>
    <r>
      <t xml:space="preserve">Paste the course names into the table on the </t>
    </r>
    <r>
      <rPr>
        <b/>
        <i/>
        <sz val="12"/>
        <color theme="1"/>
        <rFont val="Calibri"/>
        <family val="2"/>
        <scheme val="minor"/>
      </rPr>
      <t>master_plan</t>
    </r>
    <r>
      <rPr>
        <b/>
        <sz val="12"/>
        <color theme="1"/>
        <rFont val="Calibri"/>
        <family val="2"/>
        <scheme val="minor"/>
      </rPr>
      <t xml:space="preserve"> sheet</t>
    </r>
  </si>
  <si>
    <r>
      <t xml:space="preserve">Sort the </t>
    </r>
    <r>
      <rPr>
        <b/>
        <i/>
        <sz val="12"/>
        <color theme="1"/>
        <rFont val="Calibri"/>
        <family val="2"/>
        <scheme val="minor"/>
      </rPr>
      <t>data</t>
    </r>
    <r>
      <rPr>
        <b/>
        <sz val="12"/>
        <color theme="1"/>
        <rFont val="Calibri"/>
        <family val="2"/>
        <scheme val="minor"/>
      </rPr>
      <t xml:space="preserve"> sheet on course name.</t>
    </r>
  </si>
  <si>
    <t>DOWNLOAD DATA</t>
  </si>
  <si>
    <t>INSERT DATA</t>
  </si>
  <si>
    <t>Enter start year:</t>
  </si>
  <si>
    <t>INCLUDE ALL MANDATORY COURSES</t>
  </si>
  <si>
    <t>SORT DATA BY COURSE NAME FOR COURSE SELECTION</t>
  </si>
  <si>
    <r>
      <t>Ctrl+a, delete all data from the sheet "</t>
    </r>
    <r>
      <rPr>
        <b/>
        <i/>
        <sz val="12"/>
        <color theme="1"/>
        <rFont val="Calibri"/>
        <family val="2"/>
        <scheme val="minor"/>
      </rPr>
      <t>data</t>
    </r>
    <r>
      <rPr>
        <b/>
        <sz val="12"/>
        <color theme="1"/>
        <rFont val="Calibri"/>
        <family val="2"/>
        <scheme val="minor"/>
      </rPr>
      <t>", titles should be kept automatically</t>
    </r>
  </si>
  <si>
    <r>
      <t>Copy (ctrl+a, ctrl+c) the data into the sheet "</t>
    </r>
    <r>
      <rPr>
        <b/>
        <i/>
        <sz val="12"/>
        <color theme="1"/>
        <rFont val="Calibri"/>
        <family val="2"/>
        <scheme val="minor"/>
      </rPr>
      <t>kursdata</t>
    </r>
    <r>
      <rPr>
        <b/>
        <sz val="12"/>
        <color theme="1"/>
        <rFont val="Calibri"/>
        <family val="2"/>
        <scheme val="minor"/>
      </rPr>
      <t>", take care not to paste the titles again</t>
    </r>
  </si>
  <si>
    <t>THE MASTER PLANNER</t>
  </si>
  <si>
    <t>22_23</t>
  </si>
  <si>
    <t>2022/23</t>
  </si>
  <si>
    <t>22/23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</si>
  <si>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159141.200,159142.200,159143.200,159170.200,159188.200,159131.200,159146.200,159186.200,234015.183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</si>
  <si>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159141.200,159142.200,159143.200,159170.200,159188.200,159131.200,159146.200,159186.200,234015.183</t>
  </si>
  <si>
    <t>22_23/ETSF25</t>
  </si>
  <si>
    <t>22_23_eng/ETSF25</t>
  </si>
  <si>
    <t>https://canvas.education.lu.se/courses/20590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</si>
  <si>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159141.200,159142.200,159143.200,159170.200,159188.200,159131.200,159146.200,159186.200,175694.183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</si>
  <si>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159141.200,159142.200,159143.200,159170.200,159188.200,159131.200,159146.200,159186.200,175694.183</t>
  </si>
  <si>
    <t>22_23/FMAN10</t>
  </si>
  <si>
    <t>22_23_eng/FMAN10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</si>
  <si>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159141.200,159142.200,159143.200,159170.200,159188.200,159131.200,159146.200,159186.200,161376.183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</si>
  <si>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159141.200,159142.200,159143.200,159170.200,159188.200,159131.200,159146.200,159186.200,161376.183</t>
  </si>
  <si>
    <t>22_23/EDAF05</t>
  </si>
  <si>
    <t>22_23_eng/EDAF05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</si>
  <si>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159141.200,159142.200,159143.200,159170.200,159188.200,159131.200,159146.200,159186.200,234159.183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</si>
  <si>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159141.200,159142.200,159143.200,159170.200,159188.200,159131.200,159146.200,159186.200,234159.183</t>
  </si>
  <si>
    <t>22_23/MAMF50</t>
  </si>
  <si>
    <t>22_23_eng/MAMF50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</si>
  <si>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159141.200,159142.200,159143.200,159170.200,159188.200,159131.200,159146.200,159186.200,234162.183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</si>
  <si>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159141.200,159142.200,159143.200,159170.200,159188.200,159131.200,159146.200,159186.200,234162.183</t>
  </si>
  <si>
    <t>22_23/MAMN40</t>
  </si>
  <si>
    <t>22_23_eng/MAMN40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</si>
  <si>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159141.200,159142.200,159143.200,159170.200,159188.200,159131.200,159146.200,159186.200,161879.183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</si>
  <si>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159141.200,159142.200,159143.200,159170.200,159188.200,159131.200,159146.200,159186.200,161879.183</t>
  </si>
  <si>
    <t>22_23/MAMF21</t>
  </si>
  <si>
    <t>22_23_eng/MAMF21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</si>
  <si>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159141.200,159142.200,159143.200,159170.200,159188.200,159131.200,159146.200,159186.200,264717.183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</si>
  <si>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159141.200,159142.200,159143.200,159170.200,159188.200,159131.200,159146.200,159186.200,264717.183</t>
  </si>
  <si>
    <t>22_23/EDAP01</t>
  </si>
  <si>
    <t>22_23_eng/EDAP01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</si>
  <si>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159141.200,159142.200,159143.200,159170.200,159188.200,159131.200,159146.200,159186.200,275587.183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</si>
  <si>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159141.200,159142.200,159143.200,159170.200,159188.200,159131.200,159146.200,159186.200,275587.183</t>
  </si>
  <si>
    <t>22_23/EIEN50</t>
  </si>
  <si>
    <t>22_23_eng/EIEN50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</si>
  <si>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159141.200,159142.200,159143.200,159170.200,159188.200,159131.200,159146.200,159186.200,233983.183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</si>
  <si>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159141.200,159142.200,159143.200,159170.200,159188.200,159131.200,159146.200,159186.200,233983.183</t>
  </si>
  <si>
    <t>22_23/EIEN35</t>
  </si>
  <si>
    <t>22_23_eng/EIEN35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</si>
  <si>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159141.200,159142.200,159143.200,159170.200,159188.200,159131.200,159146.200,159186.200,175657.183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</si>
  <si>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159141.200,159142.200,159143.200,159170.200,159188.200,159131.200,159146.200,159186.200,175657.183</t>
  </si>
  <si>
    <t>22_23/EITN50</t>
  </si>
  <si>
    <t>22_23_eng/EITN50</t>
  </si>
  <si>
    <t xml:space="preserve">Kursen ges inte 2022/23.	</t>
  </si>
  <si>
    <t xml:space="preserve">The course will not be given in 2022/23.	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</si>
  <si>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159141.200,159142.200,159143.200,159170.200,159188.200,159131.200,159146.200,159186.200,161881.183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</si>
  <si>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159141.200,159142.200,159143.200,159170.200,159188.200,159131.200,159146.200,159186.200,161881.183</t>
  </si>
  <si>
    <t>22_23/MAMN01</t>
  </si>
  <si>
    <t>22_23_eng/MAMN01</t>
  </si>
  <si>
    <t>ETIN85</t>
  </si>
  <si>
    <t>Avancerad kryptografi</t>
  </si>
  <si>
    <t>Advanced Cryptography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</si>
  <si>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159141.200,159142.200,159143.200,159170.200,159188.200,159131.200,159146.200,159186.200,287406.183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</si>
  <si>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159141.200,159142.200,159143.200,159170.200,159188.200,159131.200,159146.200,159186.200,287406.183</t>
  </si>
  <si>
    <t>https://www.ceq.lth.se/rapporter/?kurskod=ETIN85&amp;lang=sv</t>
  </si>
  <si>
    <t>22_23/ETIN85</t>
  </si>
  <si>
    <t>22_23_eng/ETIN85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</si>
  <si>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159141.200,159142.200,159143.200,159170.200,159188.200,159131.200,159146.200,159186.200,161691.183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</si>
  <si>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159141.200,159142.200,159143.200,159170.200,159188.200,159131.200,159146.200,159186.200,161691.183</t>
  </si>
  <si>
    <t>22_23/FMNN25</t>
  </si>
  <si>
    <t>22_23_eng/FMNN25</t>
  </si>
  <si>
    <t>EDAP30</t>
  </si>
  <si>
    <t>Avancerad tillämpad maskininlärning</t>
  </si>
  <si>
    <t xml:space="preserve">Advanced Applied Machine Learning </t>
  </si>
  <si>
    <t>https://cs.lth.se/edap30/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</si>
  <si>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159141.200,159142.200,159143.200,159170.200,159188.200,159131.200,159146.200,159186.200,298038.183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</si>
  <si>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159141.200,159142.200,159143.200,159170.200,159188.200,159131.200,159146.200,159186.200,298038.183</t>
  </si>
  <si>
    <t>https://www.ceq.lth.se/rapporter/?kurskod=EDAP30&amp;lang=sv</t>
  </si>
  <si>
    <t>22_23/EDAP30</t>
  </si>
  <si>
    <t>22_23_eng/EDAP30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</si>
  <si>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159141.200,159142.200,159143.200,159170.200,159188.200,159131.200,159146.200,159186.200,197632.183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</si>
  <si>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159141.200,159142.200,159143.200,159170.200,159188.200,159131.200,159146.200,159186.200,197632.183</t>
  </si>
  <si>
    <t>22_23/EITN41</t>
  </si>
  <si>
    <t>22_23_eng/EITN41</t>
  </si>
  <si>
    <t>EDAN55</t>
  </si>
  <si>
    <t>Avancerade algoritmer</t>
  </si>
  <si>
    <t>Advanced Algorithms</t>
  </si>
  <si>
    <t>http://cs.lth.se/edan55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</si>
  <si>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159141.200,159142.200,159143.200,159170.200,159188.200,159131.200,159146.200,159186.200,175644.183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</si>
  <si>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159141.200,159142.200,159143.200,159170.200,159188.200,159131.200,159146.200,159186.200,175644.183</t>
  </si>
  <si>
    <t>https://www.ceq.lth.se/rapporter/?kurskod=EDAN55&amp;lang=sv</t>
  </si>
  <si>
    <t>22_23/EDAN55</t>
  </si>
  <si>
    <t>22_23_eng/EDAN55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</si>
  <si>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159141.200,159142.200,159143.200,159170.200,159188.200,159131.200,159146.200,159186.200,249894.183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</si>
  <si>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159141.200,159142.200,159143.200,159170.200,159188.200,159131.200,159146.200,159186.200,249894.183</t>
  </si>
  <si>
    <t>22_23/EDAN90</t>
  </si>
  <si>
    <t>22_23_eng/EDAN90</t>
  </si>
  <si>
    <t>https://canvas.education.lu.se/courses/20289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</si>
  <si>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159141.200,159142.200,159143.200,159170.200,159188.200,159131.200,159146.200,159186.200,197644.183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</si>
  <si>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159141.200,159142.200,159143.200,159170.200,159188.200,159131.200,159146.200,159186.200,197644.183</t>
  </si>
  <si>
    <t>22_23/FMAN20</t>
  </si>
  <si>
    <t>22_23_eng/FMAN20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</si>
  <si>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159141.200,159142.200,159143.200,159170.200,159188.200,159131.200,159146.200,159186.200,233966.183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</si>
  <si>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159141.200,159142.200,159143.200,159170.200,159188.200,159131.200,159146.200,159186.200,233966.183</t>
  </si>
  <si>
    <t>22_23/EDAF50</t>
  </si>
  <si>
    <t>22_23_eng/EDAF50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</si>
  <si>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159141.200,159142.200,159143.200,159170.200,159188.200,159131.200,159146.200,159186.200,233975.183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</si>
  <si>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159141.200,159142.200,159143.200,159170.200,159188.200,159131.200,159146.200,159186.200,233975.183</t>
  </si>
  <si>
    <t>22_23/EDAN80</t>
  </si>
  <si>
    <t>22_23_eng/EDAN80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</si>
  <si>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159141.200,159142.200,159143.200,159170.200,159188.200,159131.200,159146.200,159186.200,161380.183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</si>
  <si>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159141.200,159142.200,159143.200,159170.200,159188.200,159131.200,159146.200,159186.200,161380.183</t>
  </si>
  <si>
    <t>22_23/EDAN01</t>
  </si>
  <si>
    <t>22_23_eng/EDAN01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</si>
  <si>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159141.200,159142.200,159143.200,159170.200,159188.200,159131.200,159146.200,159186.200,233971.183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</si>
  <si>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159141.200,159142.200,159143.200,159170.200,159188.200,159131.200,159146.200,159186.200,233971.183</t>
  </si>
  <si>
    <t>22_23/EDAF75</t>
  </si>
  <si>
    <t>22_23_eng/EDAF75</t>
  </si>
  <si>
    <t>BMEN35</t>
  </si>
  <si>
    <t>Datadriven hälsa</t>
  </si>
  <si>
    <t>Data-driven Health</t>
  </si>
  <si>
    <t>http://www.bme.lth.se/course-pages/datadriven-halsa/datadriven-health/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</si>
  <si>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159141.200,159142.200,159143.200,159170.200,159188.200,159131.200,159146.200,159186.200,298040.183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</si>
  <si>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159141.200,159142.200,159143.200,159170.200,159188.200,159131.200,159146.200,159186.200,298040.183</t>
  </si>
  <si>
    <t>https://www.ceq.lth.se/rapporter/?kurskod=BMEN35&amp;lang=sv</t>
  </si>
  <si>
    <t>22_23/BMEN35</t>
  </si>
  <si>
    <t>22_23_eng/BMEN35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</si>
  <si>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159141.200,159142.200,159143.200,159170.200,159188.200,159131.200,159146.200,159186.200,233987.183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</si>
  <si>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159141.200,159142.200,159143.200,159170.200,159188.200,159131.200,159146.200,159186.200,233987.183</t>
  </si>
  <si>
    <t>22_23/EITA25</t>
  </si>
  <si>
    <t>22_23_eng/EITA25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</si>
  <si>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159141.200,159142.200,159143.200,159170.200,159188.200,159131.200,159146.200,159186.200,161428.183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</si>
  <si>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159141.200,159142.200,159143.200,159170.200,159188.200,159131.200,159146.200,159186.200,161428.183</t>
  </si>
  <si>
    <t>22_23/EITF20</t>
  </si>
  <si>
    <t>22_23_eng/EITF20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</si>
  <si>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159141.200,159142.200,159143.200,159170.200,159188.200,159131.200,159146.200,159186.200,175649.183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</si>
  <si>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159141.200,159142.200,159143.200,159170.200,159188.200,159131.200,159146.200,159186.200,175649.183</t>
  </si>
  <si>
    <t>22_23/EEMN10</t>
  </si>
  <si>
    <t>22_23_eng/EEMN10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</si>
  <si>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159141.200,159142.200,159143.200,159170.200,159188.200,159131.200,159146.200,159186.200,233964.183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</si>
  <si>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159141.200,159142.200,159143.200,159170.200,159188.200,159131.200,159146.200,159186.200,233964.183</t>
  </si>
  <si>
    <t>22_23/EDAA60</t>
  </si>
  <si>
    <t>22_23_eng/EDAA60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</si>
  <si>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159141.200,159142.200,159143.200,159170.200,159188.200,159131.200,159146.200,159186.200,233972.183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</si>
  <si>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159141.200,159142.200,159143.200,159170.200,159188.200,159131.200,159146.200,159186.200,233972.183</t>
  </si>
  <si>
    <t>22_23/EDAF80</t>
  </si>
  <si>
    <t>22_23_eng/EDAF80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</si>
  <si>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159141.200,159142.200,159143.200,159170.200,159188.200,159131.200,159146.200,159186.200,219110.183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</si>
  <si>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159141.200,159142.200,159143.200,159170.200,159188.200,159131.200,159146.200,159186.200,219110.183</t>
  </si>
  <si>
    <t>22_23/EITF45</t>
  </si>
  <si>
    <t>22_23_eng/EITF45</t>
  </si>
  <si>
    <t>https://canvas.education.lu.se/courses/20291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</si>
  <si>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159141.200,159142.200,159143.200,159170.200,159188.200,159131.200,159146.200,159186.200,275599.183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</si>
  <si>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159141.200,159142.200,159143.200,159170.200,159188.200,159131.200,159146.200,159186.200,275599.183</t>
  </si>
  <si>
    <t>22_23/FMAN95</t>
  </si>
  <si>
    <t>22_23_eng/FMAN95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</si>
  <si>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159141.200,159142.200,159143.200,159170.200,159188.200,159131.200,159146.200,159186.200,233998.183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</si>
  <si>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159141.200,159142.200,159143.200,159170.200,159188.200,159131.200,159146.200,159186.200,233998.183</t>
  </si>
  <si>
    <t>22_23/EITF70</t>
  </si>
  <si>
    <t>22_23_eng/EITF70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</si>
  <si>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159141.200,159142.200,159143.200,159170.200,159188.200,159131.200,159146.200,159186.200,275621.183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</si>
  <si>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159141.200,159142.200,159143.200,159170.200,159188.200,159131.200,159146.200,159186.200,275621.183</t>
  </si>
  <si>
    <t>22_23/VFTN75</t>
  </si>
  <si>
    <t>22_23_eng/VFTN75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</si>
  <si>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159141.200,159142.200,159143.200,159170.200,159188.200,159131.200,159146.200,159186.200,234007.183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</si>
  <si>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159141.200,159142.200,159143.200,159170.200,159188.200,159131.200,159146.200,159186.200,234007.183</t>
  </si>
  <si>
    <t>22_23/EITN75</t>
  </si>
  <si>
    <t>22_23_eng/EITN75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</si>
  <si>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159141.200,159142.200,159143.200,159170.200,159188.200,159131.200,159146.200,159186.200,161478.183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</si>
  <si>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159141.200,159142.200,159143.200,159170.200,159188.200,159131.200,159146.200,159186.200,161478.183</t>
  </si>
  <si>
    <t>22_23/ETIN20</t>
  </si>
  <si>
    <t>22_23_eng/ETIN20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</si>
  <si>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159141.200,159142.200,159143.200,159170.200,159188.200,159131.200,159146.200,159186.200,234005.183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</si>
  <si>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159141.200,159142.200,159143.200,159170.200,159188.200,159131.200,159146.200,159186.200,234005.183</t>
  </si>
  <si>
    <t>22_23/EITG05</t>
  </si>
  <si>
    <t>22_23_eng/EITG05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</si>
  <si>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159141.200,159142.200,159143.200,159170.200,159188.200,159131.200,159146.200,159186.200,161501.183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</si>
  <si>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159141.200,159142.200,159143.200,159170.200,159188.200,159131.200,159146.200,159186.200,161501.183</t>
  </si>
  <si>
    <t>22_23/ETTN01</t>
  </si>
  <si>
    <t>22_23_eng/ETTN01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</si>
  <si>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159141.200,159142.200,159143.200,159170.200,159188.200,159131.200,159146.200,159186.200,161430.183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</si>
  <si>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159141.200,159142.200,159143.200,159170.200,159188.200,159131.200,159146.200,159186.200,161430.183</t>
  </si>
  <si>
    <t>22_23/EITF35</t>
  </si>
  <si>
    <t>22_23_eng/EITF35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</si>
  <si>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159141.200,159142.200,159143.200,159170.200,159188.200,159131.200,159146.200,159186.200,233997.183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</si>
  <si>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159141.200,159142.200,159143.200,159170.200,159188.200,159131.200,159146.200,159186.200,233997.183</t>
  </si>
  <si>
    <t>22_23/EITF65</t>
  </si>
  <si>
    <t>22_23_eng/EITF65</t>
  </si>
  <si>
    <t>https://canvas.education.lu.se/courses/20267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</si>
  <si>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159141.200,159142.200,159143.200,159170.200,159188.200,159131.200,159146.200,159186.200,275598.183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</si>
  <si>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159141.200,159142.200,159143.200,159170.200,159188.200,159131.200,159146.200,159186.200,275598.183</t>
  </si>
  <si>
    <t>22_23/FMAB75</t>
  </si>
  <si>
    <t>22_23_eng/FMAB75</t>
  </si>
  <si>
    <t>EDAA75</t>
  </si>
  <si>
    <t xml:space="preserve">Diskreta strukturer </t>
  </si>
  <si>
    <t>Discrete Structures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</si>
  <si>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159141.200,159142.200,159143.200,159170.200,159188.200,159131.200,159146.200,159186.200,287405.183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</si>
  <si>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159141.200,159142.200,159143.200,159170.200,159188.200,159131.200,159146.200,159186.200,287405.183</t>
  </si>
  <si>
    <t>https://www.ceq.lth.se/rapporter/?kurskod=EDAA75&amp;lang=sv</t>
  </si>
  <si>
    <t>22_23/EDAA75</t>
  </si>
  <si>
    <t>22_23_eng/EDAA75</t>
  </si>
  <si>
    <t>A1</t>
  </si>
  <si>
    <t>02</t>
  </si>
  <si>
    <t>Kan läsas istället för EDAA40 Diskreta strukturer i datavetenskap.</t>
  </si>
  <si>
    <t>Can replace EDAA40 Discrete Structures in Computer Science.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</si>
  <si>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159141.200,159142.200,159143.200,159170.200,159188.200,159131.200,159146.200,159186.200,207269.183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</si>
  <si>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159141.200,159142.200,159143.200,159170.200,159188.200,159131.200,159146.200,159186.200,207269.183</t>
  </si>
  <si>
    <t>22_23/EDAA40</t>
  </si>
  <si>
    <t>22_23_eng/EDAA40</t>
  </si>
  <si>
    <t>Kan bytas mot kursen EDAA75 Diskreta strukturer.</t>
  </si>
  <si>
    <t>Can be replaced by EDAA75 Discrete Structures.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</si>
  <si>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159141.200,159142.200,159143.200,159170.200,159188.200,159131.200,159146.200,159186.200,275586.183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</si>
  <si>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159141.200,159142.200,159143.200,159170.200,159188.200,159131.200,159146.200,159186.200,275586.183</t>
  </si>
  <si>
    <t>22_23/EDAP25</t>
  </si>
  <si>
    <t>22_23_eng/EDAP25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</si>
  <si>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159141.200,159142.200,159143.200,159170.200,159188.200,159131.200,159146.200,159186.200,175665.183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</si>
  <si>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159141.200,159142.200,159143.200,159170.200,159188.200,159131.200,159146.200,159186.200,175665.183</t>
  </si>
  <si>
    <t>22_23/ETIN45</t>
  </si>
  <si>
    <t>22_23_eng/ETIN45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</si>
  <si>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159141.200,159142.200,159143.200,159170.200,159188.200,159131.200,159146.200,159186.200,275582.183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</si>
  <si>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159141.200,159142.200,159143.200,159170.200,159188.200,159131.200,159146.200,159186.200,275582.183</t>
  </si>
  <si>
    <t>22_23/EDAG01</t>
  </si>
  <si>
    <t>22_23_eng/EDAG01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</si>
  <si>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159141.200,159142.200,159143.200,159170.200,159188.200,159131.200,159146.200,159186.200,234000.183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</si>
  <si>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159141.200,159142.200,159143.200,159170.200,159188.200,159131.200,159146.200,159186.200,234000.183</t>
  </si>
  <si>
    <t>22_23/EITF80</t>
  </si>
  <si>
    <t>22_23_eng/EITF80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</si>
  <si>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159141.200,159142.200,159143.200,159170.200,159188.200,159131.200,159146.200,159186.200,219109.183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</si>
  <si>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159141.200,159142.200,159143.200,159170.200,159188.200,159131.200,159146.200,159186.200,219109.183</t>
  </si>
  <si>
    <t>22_23/EITA10</t>
  </si>
  <si>
    <t>22_23_eng/EITA10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</si>
  <si>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159141.200,159142.200,159143.200,159170.200,159188.200,159131.200,159146.200,159186.200,175648.183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</si>
  <si>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159141.200,159142.200,159143.200,159170.200,159188.200,159131.200,159146.200,159186.200,175648.183</t>
  </si>
  <si>
    <t>22_23/EEMN05</t>
  </si>
  <si>
    <t>22_23_eng/EEMN05</t>
  </si>
  <si>
    <t>https://canvas.education.lu.se/courses/20328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</si>
  <si>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159141.200,159142.200,159143.200,159170.200,159188.200,159131.200,159146.200,159186.200,275596.183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</si>
  <si>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159141.200,159142.200,159143.200,159170.200,159188.200,159131.200,159146.200,159186.200,275596.183</t>
  </si>
  <si>
    <t>22_23/FMAB65</t>
  </si>
  <si>
    <t>22_23_eng/FMAB65</t>
  </si>
  <si>
    <t>https://canvas.education.lu.se/courses/20330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</si>
  <si>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159141.200,159142.200,159143.200,159170.200,159188.200,159131.200,159146.200,159186.200,275597.183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</si>
  <si>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159141.200,159142.200,159143.200,159170.200,159188.200,159131.200,159146.200,159186.200,275597.183</t>
  </si>
  <si>
    <t>22_23/FMAB70</t>
  </si>
  <si>
    <t>22_23_eng/FMAB70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</si>
  <si>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159141.200,159142.200,159143.200,159170.200,159188.200,159131.200,159146.200,159186.200,234085.183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</si>
  <si>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159141.200,159142.200,159143.200,159170.200,159188.200,159131.200,159146.200,159186.200,234085.183</t>
  </si>
  <si>
    <t>22_23/FMIN25</t>
  </si>
  <si>
    <t>22_23_eng/FMIN25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</si>
  <si>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159141.200,159142.200,159143.200,159170.200,159188.200,159131.200,159146.200,159186.200,234084.183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</si>
  <si>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159141.200,159142.200,159143.200,159170.200,159188.200,159131.200,159146.200,159186.200,234084.183</t>
  </si>
  <si>
    <t>22_23/FMIN20</t>
  </si>
  <si>
    <t>22_23_eng/FMIN20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</si>
  <si>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159141.200,159142.200,159143.200,159170.200,159188.200,159131.200,159146.200,159186.200,161732.183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</si>
  <si>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159141.200,159142.200,159143.200,159170.200,159188.200,159131.200,159146.200,159186.200,161732.183</t>
  </si>
  <si>
    <t>22_23/GEMA20</t>
  </si>
  <si>
    <t>22_23_eng/GEMA20</t>
  </si>
  <si>
    <t>Ansök via www.antagning.se, logga in med student-id från LU, senast 15 april (inför ht22) eller senast 15 oktober (inför vt23).</t>
  </si>
  <si>
    <t>Apply via www.antagning.se, no later than April 15 (for course starting autumn) or no later than October 15 (for course starting spring), log in with a student ID from LU.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</si>
  <si>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159141.200,159142.200,159143.200,159170.200,159188.200,159131.200,159146.200,159186.200,264732.183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</si>
  <si>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159141.200,159142.200,159143.200,159170.200,159188.200,159131.200,159146.200,159186.200,264732.183</t>
  </si>
  <si>
    <t>22_23/INNA01</t>
  </si>
  <si>
    <t>22_23_eng/INNA01</t>
  </si>
  <si>
    <t>22_23/EDAM05</t>
  </si>
  <si>
    <t>22_23_eng/EDAM05</t>
  </si>
  <si>
    <t>22_23/BMEM05</t>
  </si>
  <si>
    <t>22_23_eng/BMEM05</t>
  </si>
  <si>
    <t>22_23/EITM01</t>
  </si>
  <si>
    <t>22_23_eng/EITM01</t>
  </si>
  <si>
    <t>22_23/PHYM01</t>
  </si>
  <si>
    <t>22_23_eng/PHYM01</t>
  </si>
  <si>
    <t>22_23/EIEM01</t>
  </si>
  <si>
    <t>22_23_eng/EIEM01</t>
  </si>
  <si>
    <t>22_23/MAMM01</t>
  </si>
  <si>
    <t>22_23_eng/MAMM01</t>
  </si>
  <si>
    <t>https://canvas.education.lu.se/courses/20306</t>
  </si>
  <si>
    <t>22_23/FMAM05</t>
  </si>
  <si>
    <t>22_23_eng/FMAM05</t>
  </si>
  <si>
    <t>22_23/FMSM01</t>
  </si>
  <si>
    <t>22_23_eng/FMSM01</t>
  </si>
  <si>
    <t>22_23/FMNM01</t>
  </si>
  <si>
    <t>22_23_eng/FMNM01</t>
  </si>
  <si>
    <t>22_23/MIOM05</t>
  </si>
  <si>
    <t>22_23_eng/MIOM05</t>
  </si>
  <si>
    <t>22_23/FRTM01</t>
  </si>
  <si>
    <t>22_23_eng/FRTM01</t>
  </si>
  <si>
    <t>22_23/TNSM01</t>
  </si>
  <si>
    <t>22_23_eng/TNSM01</t>
  </si>
  <si>
    <t>MAMM20</t>
  </si>
  <si>
    <t>Examensarbete i virtuell verklighet och förstärkt verklighet</t>
  </si>
  <si>
    <t>Degree Project in Virtual Reality and Augmented Reality</t>
  </si>
  <si>
    <t>22_23/MAMM20</t>
  </si>
  <si>
    <t>22_23_eng/MAMM20</t>
  </si>
  <si>
    <t>MAMN65</t>
  </si>
  <si>
    <t>Extended Reality (XR) - fortsättningskurs</t>
  </si>
  <si>
    <t>Extended Reality (XR) - Continuation Course</t>
  </si>
  <si>
    <t>https://www.eat.lth.se/kurser/</t>
  </si>
  <si>
    <t>https://www.eat.lth.se/english/courses/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</si>
  <si>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159141.200,159142.200,159143.200,159170.200,159188.200,159131.200,159146.200,159186.200,298066.183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</si>
  <si>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159141.200,159142.200,159143.200,159170.200,159188.200,159131.200,159146.200,159186.200,298066.183</t>
  </si>
  <si>
    <t>https://www.ceq.lth.se/rapporter/?kurskod=MAMN65&amp;lang=sv</t>
  </si>
  <si>
    <t>22_23/MAMN65</t>
  </si>
  <si>
    <t>22_23_eng/MAMN65</t>
  </si>
  <si>
    <t>https://canvas.education.lu.se/courses/20434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</si>
  <si>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159141.200,159142.200,159143.200,159170.200,159188.200,159131.200,159146.200,159186.200,234067.183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</si>
  <si>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159141.200,159142.200,159143.200,159170.200,159188.200,159131.200,159146.200,159186.200,234067.183</t>
  </si>
  <si>
    <t>22_23/FMAB30</t>
  </si>
  <si>
    <t>22_23_eng/FMAB30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</si>
  <si>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159141.200,159142.200,159143.200,159170.200,159188.200,159131.200,159146.200,159186.200,264719.183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</si>
  <si>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159141.200,159142.200,159143.200,159170.200,159188.200,159131.200,159146.200,159186.200,264719.183</t>
  </si>
  <si>
    <t>22_23/EDAP10</t>
  </si>
  <si>
    <t>22_23_eng/EDAP10</t>
  </si>
  <si>
    <t>MAMN55</t>
  </si>
  <si>
    <t xml:space="preserve">Förändringsledning för ingenjörer </t>
  </si>
  <si>
    <t>Change Management for Engineers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</si>
  <si>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159141.200,159142.200,159143.200,159170.200,159188.200,159131.200,159146.200,159186.200,298064.183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</si>
  <si>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159141.200,159142.200,159143.200,159170.200,159188.200,159131.200,159146.200,159186.200,298064.183</t>
  </si>
  <si>
    <t>https://www.ceq.lth.se/rapporter/?kurskod=MAMN55&amp;lang=sv</t>
  </si>
  <si>
    <t>22_23/MAMN55</t>
  </si>
  <si>
    <t>22_23_eng/MAMN55</t>
  </si>
  <si>
    <t>https://canvas.education.lu.se/courses/20324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</si>
  <si>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159141.200,159142.200,159143.200,159170.200,159188.200,159131.200,159146.200,159186.200,249900.183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</si>
  <si>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159141.200,159142.200,159143.200,159170.200,159188.200,159131.200,159146.200,159186.200,249900.183</t>
  </si>
  <si>
    <t>22_23/FMAN90</t>
  </si>
  <si>
    <t>22_23_eng/FMAN90</t>
  </si>
  <si>
    <t>MIOF21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</si>
  <si>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159141.200,159142.200,159143.200,159170.200,159188.200,159131.200,159146.200,159186.200,287429.183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</si>
  <si>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159141.200,159142.200,159143.200,159170.200,159188.200,159131.200,159146.200,159186.200,287429.183</t>
  </si>
  <si>
    <t>https://www.ceq.lth.se/rapporter/?kurskod=MIOF21&amp;lang=sv</t>
  </si>
  <si>
    <t>22_23/MIOF21</t>
  </si>
  <si>
    <t>22_23_eng/MIOF21</t>
  </si>
  <si>
    <t>MVKP45</t>
  </si>
  <si>
    <t>Formula student 1 - Initiering, förstudie och design</t>
  </si>
  <si>
    <t>Formula Student 1 - Initiation, Pre-study and Design</t>
  </si>
  <si>
    <t>https://www.energy.lth.se/utbildning/</t>
  </si>
  <si>
    <t>https://www.energy.lth.se/english/education/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</si>
  <si>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159141.200,159142.200,159143.200,159170.200,159188.200,159131.200,159146.200,159186.200,298071.183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</si>
  <si>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159141.200,159142.200,159143.200,159170.200,159188.200,159131.200,159146.200,159186.200,298071.183</t>
  </si>
  <si>
    <t>https://www.ceq.lth.se/rapporter/?kurskod=MVKP45&amp;lang=sv</t>
  </si>
  <si>
    <t>22_23/MVKP45</t>
  </si>
  <si>
    <t>22_23_eng/MVKP45</t>
  </si>
  <si>
    <t>MVKP50</t>
  </si>
  <si>
    <t>Formula student 2 - Genomförande och avslut</t>
  </si>
  <si>
    <t>Formula Student 2 - Implementation and Closure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</si>
  <si>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159141.200,159142.200,159143.200,159170.200,159188.200,159131.200,159146.200,159186.200,298077.183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</si>
  <si>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159141.200,159142.200,159143.200,159170.200,159188.200,159131.200,159146.200,159186.200,298077.183</t>
  </si>
  <si>
    <t>https://www.ceq.lth.se/rapporter/?kurskod=MVKP50&amp;lang=sv</t>
  </si>
  <si>
    <t>22_23/MVKP50</t>
  </si>
  <si>
    <t>22_23_eng/MVKP50</t>
  </si>
  <si>
    <t>http://www.ctr.maths.lu.se/course/FMSF65MASC05/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</si>
  <si>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159141.200,159142.200,159143.200,159170.200,159188.200,159131.200,159146.200,159186.200,234102.183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</si>
  <si>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159141.200,159142.200,159143.200,159170.200,159188.200,159131.200,159146.200,159186.200,234102.183</t>
  </si>
  <si>
    <t>22_23/FMSF65</t>
  </si>
  <si>
    <t>22_23_eng/FMSF65</t>
  </si>
  <si>
    <t>Kursen samläses med MASC05</t>
  </si>
  <si>
    <t>The course is to be studied together with MASC05</t>
  </si>
  <si>
    <t>http://www.atomic.physics.lu.se/education/mandatory-courses/faff25/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</si>
  <si>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159141.200,159142.200,159143.200,159170.200,159188.200,159131.200,159146.200,159186.200,207276.183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</si>
  <si>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159141.200,159142.200,159143.200,159170.200,159188.200,159131.200,159146.200,159186.200,207276.183</t>
  </si>
  <si>
    <t>22_23/FAFA60</t>
  </si>
  <si>
    <t>22_23_eng/FAFA60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</si>
  <si>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159141.200,159142.200,159143.200,159170.200,159188.200,159131.200,159146.200,159186.200,161731.183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</si>
  <si>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159141.200,159142.200,159143.200,159170.200,159188.200,159131.200,159146.200,159186.200,161731.183</t>
  </si>
  <si>
    <t>22_23/GEMA01</t>
  </si>
  <si>
    <t>22_23_eng/GEMA01</t>
  </si>
  <si>
    <t>Ansök via www.antagning.se, logga in med student-id från LU, senast 15 oktober.</t>
  </si>
  <si>
    <t>Apply via www.antagning.se, log in with a student ID from LU, no later than October 15.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</si>
  <si>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159141.200,159142.200,159143.200,159170.200,159188.200,159131.200,159146.200,159186.200,161387.183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</si>
  <si>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159141.200,159142.200,159143.200,159170.200,159188.200,159131.200,159146.200,159186.200,161387.183</t>
  </si>
  <si>
    <t>22_23/EDAN40</t>
  </si>
  <si>
    <t>22_23_eng/EDAN40</t>
  </si>
  <si>
    <t>Kan läsas i stället för EDAF95 Grundläggande funktionsprogrammering.</t>
  </si>
  <si>
    <t>Can replace EDAF95 Basics of Functional Programming.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</si>
  <si>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159141.200,159142.200,159143.200,159170.200,159188.200,159131.200,159146.200,159186.200,264716.183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</si>
  <si>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159141.200,159142.200,159143.200,159170.200,159188.200,159131.200,159146.200,159186.200,264716.183</t>
  </si>
  <si>
    <t>22_23/EDAF95</t>
  </si>
  <si>
    <t>22_23_eng/EDAF95</t>
  </si>
  <si>
    <t xml:space="preserve">Kan bytas mot kursen EDAN40 Funktionsprogrammering. </t>
  </si>
  <si>
    <t>Can be replaced by EDAN40 Functional Programming.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</si>
  <si>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159141.200,159142.200,159143.200,159170.200,159188.200,159131.200,159146.200,159186.200,234081.183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</si>
  <si>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159141.200,159142.200,159143.200,159170.200,159188.200,159131.200,159146.200,159186.200,234081.183</t>
  </si>
  <si>
    <t>22_23/FMIF45</t>
  </si>
  <si>
    <t>22_23_eng/FMIF45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</si>
  <si>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159141.200,159142.200,159143.200,159170.200,159188.200,159131.200,159146.200,159186.200,161386.183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</si>
  <si>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159141.200,159142.200,159143.200,159170.200,159188.200,159131.200,159146.200,159186.200,161386.183</t>
  </si>
  <si>
    <t>22_23/EDAN35</t>
  </si>
  <si>
    <t>22_23_eng/EDAN35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</si>
  <si>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159141.200,159142.200,159143.200,159170.200,159188.200,159131.200,159146.200,159186.200,249898.183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</si>
  <si>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159141.200,159142.200,159143.200,159170.200,159188.200,159131.200,159146.200,159186.200,249898.183</t>
  </si>
  <si>
    <t>22_23/EITP10</t>
  </si>
  <si>
    <t>22_23_eng/EITP10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</si>
  <si>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159141.200,159142.200,159143.200,159170.200,159188.200,159131.200,159146.200,159186.200,175663.183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</si>
  <si>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159141.200,159142.200,159143.200,159170.200,159188.200,159131.200,159146.200,159186.200,175663.183</t>
  </si>
  <si>
    <t>22_23/ETIN35</t>
  </si>
  <si>
    <t>22_23_eng/ETIN35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</si>
  <si>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159141.200,159142.200,159143.200,159170.200,159188.200,159131.200,159146.200,159186.200,175664.183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</si>
  <si>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159141.200,159142.200,159143.200,159170.200,159188.200,159131.200,159146.200,159186.200,175664.183</t>
  </si>
  <si>
    <t>22_23/ETIN40</t>
  </si>
  <si>
    <t>22_23_eng/ETIN40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</si>
  <si>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159141.200,159142.200,159143.200,159170.200,159188.200,159131.200,159146.200,159186.200,161896.183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</si>
  <si>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159141.200,159142.200,159143.200,159170.200,159188.200,159131.200,159146.200,159186.200,161896.183</t>
  </si>
  <si>
    <t>22_23/MIOA01</t>
  </si>
  <si>
    <t>22_23_eng/MIOA01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</si>
  <si>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159141.200,159142.200,159143.200,159170.200,159188.200,159131.200,159146.200,159186.200,234164.183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</si>
  <si>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159141.200,159142.200,159143.200,159170.200,159188.200,159131.200,159146.200,159186.200,234164.183</t>
  </si>
  <si>
    <t>22_23/MIOA12</t>
  </si>
  <si>
    <t>22_23_eng/MIOA12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</si>
  <si>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159141.200,159142.200,159143.200,159170.200,159188.200,159131.200,159146.200,159186.200,234166.183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</si>
  <si>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159141.200,159142.200,159143.200,159170.200,159188.200,159131.200,159146.200,159186.200,234166.183</t>
  </si>
  <si>
    <t>22_23/MIOF25</t>
  </si>
  <si>
    <t>22_23_eng/MIOF25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</si>
  <si>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159141.200,159142.200,159143.200,159170.200,159188.200,159131.200,159146.200,159186.200,234148.183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</si>
  <si>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159141.200,159142.200,159143.200,159170.200,159188.200,159131.200,159146.200,159186.200,234148.183</t>
  </si>
  <si>
    <t>22_23/KIIF01</t>
  </si>
  <si>
    <t>22_23_eng/KIIF01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</si>
  <si>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159141.200,159142.200,159143.200,159170.200,159188.200,159131.200,159146.200,159186.200,175656.183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</si>
  <si>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159141.200,159142.200,159143.200,159170.200,159188.200,159131.200,159146.200,159186.200,175656.183</t>
  </si>
  <si>
    <t>22_23/EITN45</t>
  </si>
  <si>
    <t>22_23_eng/EITN45</t>
  </si>
  <si>
    <t>22_23/IYT000</t>
  </si>
  <si>
    <t>22_23_eng/IYT000</t>
  </si>
  <si>
    <t>FRTN75</t>
  </si>
  <si>
    <t>Inlärningsbaserad reglering</t>
  </si>
  <si>
    <t>Learning-Based Control</t>
  </si>
  <si>
    <t>http://www.control.lth.se/course/FRTN75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</si>
  <si>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159141.200,159142.200,159143.200,159170.200,159188.200,159131.200,159146.200,159186.200,287424.183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</si>
  <si>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159141.200,159142.200,159143.200,159170.200,159188.200,159131.200,159146.200,159186.200,287424.183</t>
  </si>
  <si>
    <t>https://www.ceq.lth.se/rapporter/?kurskod=FRTN75&amp;lang=sv</t>
  </si>
  <si>
    <t>22_23/FRTN75</t>
  </si>
  <si>
    <t>22_23_eng/FRTN75</t>
  </si>
  <si>
    <t>Ersätter FRTN15 Prediktiv reglering.</t>
  </si>
  <si>
    <t>Replaces FRTN15 Predictive Control.</t>
  </si>
  <si>
    <t>INNN15</t>
  </si>
  <si>
    <t>Innovationsmanagement</t>
  </si>
  <si>
    <t>Innovation Management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</si>
  <si>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159141.200,159142.200,159143.200,159170.200,159188.200,159131.200,159146.200,159186.200,264733.183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</si>
  <si>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159141.200,159142.200,159143.200,159170.200,159188.200,159131.200,159146.200,159186.200,264733.183</t>
  </si>
  <si>
    <t>https://www.ceq.lth.se/rapporter/?kurskod=INNN15&amp;lang=sv</t>
  </si>
  <si>
    <t>22_23/INNN15</t>
  </si>
  <si>
    <t>22_23_eng/INNN15</t>
  </si>
  <si>
    <t>INTN01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</si>
  <si>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159141.200,159142.200,159143.200,159170.200,159188.200,159131.200,159146.200,159186.200,175703.183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</si>
  <si>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159141.200,159142.200,159143.200,159170.200,159188.200,159131.200,159146.200,159186.200,175703.183</t>
  </si>
  <si>
    <t>https://www.ceq.lth.se/rapporter/?kurskod=INTN01&amp;lang=sv</t>
  </si>
  <si>
    <t>22_23/INTN01</t>
  </si>
  <si>
    <t>22_23_eng/INTN01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</si>
  <si>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159141.200,159142.200,159143.200,159170.200,159188.200,159131.200,159146.200,159186.200,275585.183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</si>
  <si>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159141.200,159142.200,159143.200,159170.200,159188.200,159131.200,159146.200,159186.200,275585.183</t>
  </si>
  <si>
    <t>22_23/EDAP20</t>
  </si>
  <si>
    <t>22_23_eng/EDAP20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</si>
  <si>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159141.200,159142.200,159143.200,159170.200,159188.200,159131.200,159146.200,159186.200,161883.183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</si>
  <si>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159141.200,159142.200,159143.200,159170.200,159188.200,159131.200,159146.200,159186.200,161883.183</t>
  </si>
  <si>
    <t>22_23/MAMN10</t>
  </si>
  <si>
    <t>22_23_eng/MAMN10</t>
  </si>
  <si>
    <t xml:space="preserve">Kursen ges vartannat läsår och ges 2022/23, 2024/25.	</t>
  </si>
  <si>
    <t>The course is offered every other academic year and will be given in 2022/23, 2024/25.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</si>
  <si>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159141.200,159142.200,159143.200,159170.200,159188.200,159131.200,159146.200,159186.200,161884.183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</si>
  <si>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159141.200,159142.200,159143.200,159170.200,159188.200,159131.200,159146.200,159186.200,161884.183</t>
  </si>
  <si>
    <t>22_23/MAMN15</t>
  </si>
  <si>
    <t>22_23_eng/MAMN15</t>
  </si>
  <si>
    <t>Kursen ges vartannat läsår och ges 2022/23, 2024/25.</t>
  </si>
  <si>
    <t>http://www.eat.lth.se/kurser/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</si>
  <si>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159141.200,159142.200,159143.200,159170.200,159188.200,159131.200,159146.200,159186.200,161886.183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</si>
  <si>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159141.200,159142.200,159143.200,159170.200,159188.200,159131.200,159146.200,159186.200,161886.183</t>
  </si>
  <si>
    <t>22_23/MAMN25</t>
  </si>
  <si>
    <t>22_23_eng/MAMN25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</si>
  <si>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159141.200,159142.200,159143.200,159170.200,159188.200,159131.200,159146.200,159186.200,161437.183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</si>
  <si>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159141.200,159142.200,159143.200,159170.200,159188.200,159131.200,159146.200,159186.200,161437.183</t>
  </si>
  <si>
    <t>22_23/EITN30</t>
  </si>
  <si>
    <t>22_23_eng/EITN30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</si>
  <si>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159141.200,159142.200,159143.200,159170.200,159188.200,159131.200,159146.200,159186.200,161494.183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</si>
  <si>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159141.200,159142.200,159143.200,159170.200,159188.200,159131.200,159146.200,159186.200,161494.183</t>
  </si>
  <si>
    <t>22_23/ETSF10</t>
  </si>
  <si>
    <t>22_23_eng/ETSF10</t>
  </si>
  <si>
    <t>https://canvas.education.lu.se/courses/8091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</si>
  <si>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159141.200,159142.200,159143.200,159170.200,159188.200,159131.200,159146.200,159186.200,245472.183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</si>
  <si>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159141.200,159142.200,159143.200,159170.200,159188.200,159131.200,159146.200,159186.200,245472.183</t>
  </si>
  <si>
    <t>22_23/EXTQ40</t>
  </si>
  <si>
    <t>22_23_eng/EXTQ40</t>
  </si>
  <si>
    <t>https://canvas.education.lu.se/courses/20435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</si>
  <si>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159141.200,159142.200,159143.200,159170.200,159188.200,159131.200,159146.200,159186.200,254413.183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</si>
  <si>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159141.200,159142.200,159143.200,159170.200,159188.200,159131.200,159146.200,159186.200,254413.183</t>
  </si>
  <si>
    <t>22_23/FMAA60</t>
  </si>
  <si>
    <t>22_23_eng/FMAA60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</si>
  <si>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159141.200,159142.200,159143.200,159170.200,159188.200,159131.200,159146.200,159186.200,233994.183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</si>
  <si>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159141.200,159142.200,159143.200,159170.200,159188.200,159131.200,159146.200,159186.200,233994.183</t>
  </si>
  <si>
    <t>22_23/EITF50</t>
  </si>
  <si>
    <t>22_23_eng/EITF50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</si>
  <si>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159141.200,159142.200,159143.200,159170.200,159188.200,159131.200,159146.200,159186.200,161741.183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</si>
  <si>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159141.200,159142.200,159143.200,159170.200,159188.200,159131.200,159146.200,159186.200,161741.183</t>
  </si>
  <si>
    <t>22_23/GEMA70</t>
  </si>
  <si>
    <t>22_23_eng/GEMA70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</si>
  <si>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159141.200,159142.200,159143.200,159170.200,159188.200,159131.200,159146.200,159186.200,234006.183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</si>
  <si>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159141.200,159142.200,159143.200,159170.200,159188.200,159131.200,159146.200,159186.200,234006.183</t>
  </si>
  <si>
    <t>22_23/EITN70</t>
  </si>
  <si>
    <t>22_23_eng/EITN70</t>
  </si>
  <si>
    <t>22_23/EDAL01</t>
  </si>
  <si>
    <t>22_23_eng/EDAL01</t>
  </si>
  <si>
    <t>22_23/EITL01</t>
  </si>
  <si>
    <t>22_23_eng/EITL01</t>
  </si>
  <si>
    <t>22_23/MAML15</t>
  </si>
  <si>
    <t>22_23_eng/MAML15</t>
  </si>
  <si>
    <t>22_23/FMAL01</t>
  </si>
  <si>
    <t>22_23_eng/FMAL01</t>
  </si>
  <si>
    <t>22_23/FMSL01</t>
  </si>
  <si>
    <t>22_23_eng/FMSL01</t>
  </si>
  <si>
    <t>22_23/FMNL01</t>
  </si>
  <si>
    <t>22_23_eng/FMNL01</t>
  </si>
  <si>
    <t>22_23/FRTL01</t>
  </si>
  <si>
    <t>22_23_eng/FRTL01</t>
  </si>
  <si>
    <t>GEMA66</t>
  </si>
  <si>
    <t>UV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</si>
  <si>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159141.200,159142.200,159143.200,159170.200,159188.200,159131.200,159146.200,159186.200,298058.183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</si>
  <si>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159141.200,159142.200,159143.200,159170.200,159188.200,159131.200,159146.200,159186.200,298058.183</t>
  </si>
  <si>
    <t>https://www.ceq.lth.se/rapporter/?kurskod=GEMA66&amp;lang=sv</t>
  </si>
  <si>
    <t>22_23/GEMA66</t>
  </si>
  <si>
    <t>22_23_eng/GEMA66</t>
  </si>
  <si>
    <t xml:space="preserve">Ansök via www.antagning.se, logga in med student-id från LU, senast 15 april.	</t>
  </si>
  <si>
    <t xml:space="preserve">Apply via www.antagning.se, log in with a student ID from LU, no later than April 15.	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</si>
  <si>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159141.200,159142.200,159143.200,159170.200,159188.200,159131.200,159146.200,159186.200,232677.183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</si>
  <si>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159141.200,159142.200,159143.200,159170.200,159188.200,159131.200,159146.200,159186.200,232677.183</t>
  </si>
  <si>
    <t>22_23/EXTA65</t>
  </si>
  <si>
    <t>22_23_eng/EXTA65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</si>
  <si>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159141.200,159142.200,159143.200,159170.200,159188.200,159131.200,159146.200,159186.200,197626.183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</si>
  <si>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159141.200,159142.200,159143.200,159170.200,159188.200,159131.200,159146.200,159186.200,197626.183</t>
  </si>
  <si>
    <t>22_23/EDAN65</t>
  </si>
  <si>
    <t>22_23_eng/EDAN65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</si>
  <si>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159141.200,159142.200,159143.200,159170.200,159188.200,159131.200,159146.200,159186.200,234014.183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</si>
  <si>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159141.200,159142.200,159143.200,159170.200,159188.200,159131.200,159146.200,159186.200,234014.183</t>
  </si>
  <si>
    <t>22_23/ESSF20</t>
  </si>
  <si>
    <t>22_23_eng/ESSF20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</si>
  <si>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159141.200,159142.200,159143.200,159170.200,159188.200,159131.200,159146.200,159186.200,161381.183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</si>
  <si>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159141.200,159142.200,159143.200,159170.200,159188.200,159131.200,159146.200,159186.200,161381.183</t>
  </si>
  <si>
    <t>22_23/EDAN10</t>
  </si>
  <si>
    <t>22_23_eng/EDAN10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</si>
  <si>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159141.200,159142.200,159143.200,159170.200,159188.200,159131.200,159146.200,159186.200,161382.183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</si>
  <si>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159141.200,159142.200,159143.200,159170.200,159188.200,159131.200,159146.200,159186.200,161382.183</t>
  </si>
  <si>
    <t>22_23/EDAN15</t>
  </si>
  <si>
    <t>22_23_eng/EDAN15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</si>
  <si>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159141.200,159142.200,159143.200,159170.200,159188.200,159131.200,159146.200,159186.200,264722.183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</si>
  <si>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159141.200,159142.200,159143.200,159170.200,159188.200,159131.200,159146.200,159186.200,264722.183</t>
  </si>
  <si>
    <t>22_23/EITP20</t>
  </si>
  <si>
    <t>22_23_eng/EITP20</t>
  </si>
  <si>
    <t>https://canvas.education.lu.se/courses/20325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</si>
  <si>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159141.200,159142.200,159143.200,159170.200,159188.200,159131.200,159146.200,159186.200,234071.183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</si>
  <si>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159141.200,159142.200,159143.200,159170.200,159188.200,159131.200,159146.200,159186.200,234071.183</t>
  </si>
  <si>
    <t>22_23/FMAN55</t>
  </si>
  <si>
    <t>22_23_eng/FMAN55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</si>
  <si>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159141.200,159142.200,159143.200,159170.200,159188.200,159131.200,159146.200,159186.200,234003.183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</si>
  <si>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159141.200,159142.200,159143.200,159170.200,159188.200,159131.200,159146.200,159186.200,234003.183</t>
  </si>
  <si>
    <t>22_23/EITF95</t>
  </si>
  <si>
    <t>22_23_eng/EITF95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</si>
  <si>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159141.200,159142.200,159143.200,159170.200,159188.200,159131.200,159146.200,159186.200,234018.183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</si>
  <si>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159141.200,159142.200,159143.200,159170.200,159188.200,159131.200,159146.200,159186.200,234018.183</t>
  </si>
  <si>
    <t>22_23/ETSN15</t>
  </si>
  <si>
    <t>22_23_eng/ETSN15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</si>
  <si>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159141.200,159142.200,159143.200,159170.200,159188.200,159131.200,159146.200,159186.200,264721.183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</si>
  <si>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159141.200,159142.200,159143.200,159170.200,159188.200,159131.200,159146.200,159186.200,264721.183</t>
  </si>
  <si>
    <t>22_23/EITP15</t>
  </si>
  <si>
    <t>22_23_eng/EITP15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</si>
  <si>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159141.200,159142.200,159143.200,159170.200,159188.200,159131.200,159146.200,159186.200,175645.183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</si>
  <si>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159141.200,159142.200,159143.200,159170.200,159188.200,159131.200,159146.200,159186.200,175645.183</t>
  </si>
  <si>
    <t>22_23/EDIN01</t>
  </si>
  <si>
    <t>22_23_eng/EDIN01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</si>
  <si>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159141.200,159142.200,159143.200,159170.200,159188.200,159131.200,159146.200,159186.200,175708.183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</si>
  <si>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159141.200,159142.200,159143.200,159170.200,159188.200,159131.200,159146.200,159186.200,175708.183</t>
  </si>
  <si>
    <t>22_23/MAMN30</t>
  </si>
  <si>
    <t>22_23_eng/MAMN30</t>
  </si>
  <si>
    <t>https://canvas.education.lu.se/courses/20436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</si>
  <si>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159141.200,159142.200,159143.200,159170.200,159188.200,159131.200,159146.200,159186.200,234066.183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</si>
  <si>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159141.200,159142.200,159143.200,159170.200,159188.200,159131.200,159146.200,159186.200,234066.183</t>
  </si>
  <si>
    <t>22_23/FMAB20</t>
  </si>
  <si>
    <t>22_23_eng/FMAB20</t>
  </si>
  <si>
    <t>FMAP05</t>
  </si>
  <si>
    <t>https://canvas.education.lu.se/courses/20371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</si>
  <si>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159141.200,159142.200,159143.200,159170.200,159188.200,159131.200,159146.200,159186.200,298051.183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</si>
  <si>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159141.200,159142.200,159143.200,159170.200,159188.200,159131.200,159146.200,159186.200,298051.183</t>
  </si>
  <si>
    <t>https://www.ceq.lth.se/rapporter/?kurskod=FMAP05&amp;lang=sv</t>
  </si>
  <si>
    <t>22_23/FMAP05</t>
  </si>
  <si>
    <t>22_23_eng/FMAP05</t>
  </si>
  <si>
    <t>http://www.ctr.maths.lu.se/course/MASM22/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</si>
  <si>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159141.200,159142.200,159143.200,159170.200,159188.200,159131.200,159146.200,159186.200,161716.183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</si>
  <si>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159141.200,159142.200,159143.200,159170.200,159188.200,159131.200,159146.200,159186.200,161716.183</t>
  </si>
  <si>
    <t>22_23/FMSN30</t>
  </si>
  <si>
    <t>22_23_eng/FMSN30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</si>
  <si>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159141.200,159142.200,159143.200,159170.200,159188.200,159131.200,159146.200,159186.200,219130.183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</si>
  <si>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159141.200,159142.200,159143.200,159170.200,159188.200,159131.200,159146.200,159186.200,219130.183</t>
  </si>
  <si>
    <t>22_23/MIOF15</t>
  </si>
  <si>
    <t>22_23_eng/MIOF15</t>
  </si>
  <si>
    <t>http://www.ctr.maths.lu.se/course/fms180masc03/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</si>
  <si>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159141.200,159142.200,159143.200,159170.200,159188.200,159131.200,159146.200,159186.200,161710.183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</si>
  <si>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159141.200,159142.200,159143.200,159170.200,159188.200,159131.200,159146.200,159186.200,161710.183</t>
  </si>
  <si>
    <t>22_23/FMSF15</t>
  </si>
  <si>
    <t>22_23_eng/FMSF15</t>
  </si>
  <si>
    <t>https://canvas.education.lu.se/courses/20372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</si>
  <si>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159141.200,159142.200,159143.200,159170.200,159188.200,159131.200,159146.200,159186.200,219123.183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</si>
  <si>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159141.200,159142.200,159143.200,159170.200,159188.200,159131.200,159146.200,159186.200,219123.183</t>
  </si>
  <si>
    <t>22_23/FMAN45</t>
  </si>
  <si>
    <t>22_23_eng/FMAN45</t>
  </si>
  <si>
    <t>Endast en av kurserna EDAN96 Tillämpad maskininlärning och FMAN45 Maskininlärning får ingå i examen.</t>
  </si>
  <si>
    <t>Only one of the courses EDAN96 Applied Machine Learning and FMAN45 Machine Learning may be included in the degree.</t>
  </si>
  <si>
    <t>EITP40</t>
  </si>
  <si>
    <t>Maskininlärning för sakernas internet (IoT)</t>
  </si>
  <si>
    <t>Machine Learning for Internet of Things (IoT)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</si>
  <si>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159141.200,159142.200,159143.200,159170.200,159188.200,159131.200,159146.200,159186.200,298044.183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</si>
  <si>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159141.200,159142.200,159143.200,159170.200,159188.200,159131.200,159146.200,159186.200,298044.183</t>
  </si>
  <si>
    <t>https://www.ceq.lth.se/rapporter/?kurskod=EITP40&amp;lang=sv</t>
  </si>
  <si>
    <t>22_23/EITP40</t>
  </si>
  <si>
    <t>22_23_eng/EITP40</t>
  </si>
  <si>
    <t>https://canvas.education.lu.se/courses/20444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</si>
  <si>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159141.200,159142.200,159143.200,159170.200,159188.200,159131.200,159146.200,159186.200,161637.183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</si>
  <si>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159141.200,159142.200,159143.200,159170.200,159188.200,159131.200,159146.200,159186.200,161637.183</t>
  </si>
  <si>
    <t>22_23/FMAF01</t>
  </si>
  <si>
    <t>22_23_eng/FMAF01</t>
  </si>
  <si>
    <t>https://canvas.education.lu.se/courses/20449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</si>
  <si>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159141.200,159142.200,159143.200,159170.200,159188.200,159131.200,159146.200,159186.200,161638.183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</si>
  <si>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159141.200,159142.200,159143.200,159170.200,159188.200,159131.200,159146.200,159186.200,161638.183</t>
  </si>
  <si>
    <t>22_23/FMAF05</t>
  </si>
  <si>
    <t>22_23_eng/FMAF05</t>
  </si>
  <si>
    <t>http://www.ctr.maths.lu.se/course/fmsf20_DE/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</si>
  <si>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159141.200,159142.200,159143.200,159170.200,159188.200,159131.200,159146.200,159186.200,207281.183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</si>
  <si>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159141.200,159142.200,159143.200,159170.200,159188.200,159131.200,159146.200,159186.200,207281.183</t>
  </si>
  <si>
    <t>22_23/FMSF20</t>
  </si>
  <si>
    <t>22_23_eng/FMSF20</t>
  </si>
  <si>
    <t>http://www.ctr.maths.lu.se/course/FMSN45MAS17/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</si>
  <si>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159141.200,159142.200,159143.200,159170.200,159188.200,159131.200,159146.200,159186.200,234105.183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</si>
  <si>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159141.200,159142.200,159143.200,159170.200,159188.200,159131.200,159146.200,159186.200,234105.183</t>
  </si>
  <si>
    <t>22_23/FMSN45</t>
  </si>
  <si>
    <t>22_23_eng/FMSN45</t>
  </si>
  <si>
    <t>https://canvas.education.lu.se/courses/20374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</si>
  <si>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159141.200,159142.200,159143.200,159170.200,159188.200,159131.200,159146.200,159186.200,234073.183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</si>
  <si>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159141.200,159142.200,159143.200,159170.200,159188.200,159131.200,159146.200,159186.200,234073.183</t>
  </si>
  <si>
    <t>22_23/FMAN65</t>
  </si>
  <si>
    <t>22_23_eng/FMAN65</t>
  </si>
  <si>
    <t>FMAN71</t>
  </si>
  <si>
    <t>https://canvas.education.lu.se/courses/20383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</si>
  <si>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159141.200,159142.200,159143.200,159170.200,159188.200,159131.200,159146.200,159186.200,287419.183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</si>
  <si>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159141.200,159142.200,159143.200,159170.200,159188.200,159131.200,159146.200,159186.200,287419.183</t>
  </si>
  <si>
    <t>https://www.ceq.lth.se/rapporter/?kurskod=FMAN71&amp;lang=sv</t>
  </si>
  <si>
    <t>22_23/FMAN71</t>
  </si>
  <si>
    <t>22_23_eng/FMAN71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</si>
  <si>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159141.200,159142.200,159143.200,159170.200,159188.200,159131.200,159146.200,159186.200,161445.183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</si>
  <si>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159141.200,159142.200,159143.200,159170.200,159188.200,159131.200,159146.200,159186.200,161445.183</t>
  </si>
  <si>
    <t>22_23/ESSF10</t>
  </si>
  <si>
    <t>22_23_eng/ESSF10</t>
  </si>
  <si>
    <t>https://canvas.education.lu.se/courses/20384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</si>
  <si>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159141.200,159142.200,159143.200,159170.200,159188.200,159131.200,159146.200,159186.200,197646.183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</si>
  <si>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159141.200,159142.200,159143.200,159170.200,159188.200,159131.200,159146.200,159186.200,197646.183</t>
  </si>
  <si>
    <t>22_23/FMAN30</t>
  </si>
  <si>
    <t>22_23_eng/FMAN30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</si>
  <si>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159141.200,159142.200,159143.200,159170.200,159188.200,159131.200,159146.200,159186.200,175647.183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</si>
  <si>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159141.200,159142.200,159143.200,159170.200,159188.200,159131.200,159146.200,159186.200,175647.183</t>
  </si>
  <si>
    <t>22_23/EEMF05</t>
  </si>
  <si>
    <t>22_23_eng/EEMF05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</si>
  <si>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159141.200,159142.200,159143.200,159170.200,159188.200,159131.200,159146.200,159186.200,201014.183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</si>
  <si>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159141.200,159142.200,159143.200,159170.200,159188.200,159131.200,159146.200,159186.200,201014.183</t>
  </si>
  <si>
    <t>22_23/BMEN01</t>
  </si>
  <si>
    <t>22_23_eng/BMEN01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</si>
  <si>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159141.200,159142.200,159143.200,159170.200,159188.200,159131.200,159146.200,159186.200,161414.183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</si>
  <si>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159141.200,159142.200,159143.200,159170.200,159188.200,159131.200,159146.200,159186.200,161414.183</t>
  </si>
  <si>
    <t>22_23/EIEN01</t>
  </si>
  <si>
    <t>22_23_eng/EIEN01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</si>
  <si>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159141.200,159142.200,159143.200,159170.200,159188.200,159131.200,159146.200,159186.200,161406.183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</si>
  <si>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159141.200,159142.200,159143.200,159170.200,159188.200,159131.200,159146.200,159186.200,161406.183</t>
  </si>
  <si>
    <t>22_23/EEMN01</t>
  </si>
  <si>
    <t>22_23_eng/EEMN01</t>
  </si>
  <si>
    <t>FRTN65</t>
  </si>
  <si>
    <t>Modellering och inlärning från data</t>
  </si>
  <si>
    <t>Modelling and Learning from Data</t>
  </si>
  <si>
    <t>http://www.control.lth.se/course/FRTN65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</si>
  <si>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159141.200,159142.200,159143.200,159170.200,159188.200,159131.200,159146.200,159186.200,275607.183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</si>
  <si>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159141.200,159142.200,159143.200,159170.200,159188.200,159131.200,159146.200,159186.200,275607.183</t>
  </si>
  <si>
    <t>https://www.ceq.lth.se/rapporter/?kurskod=FRTN65&amp;lang=sv</t>
  </si>
  <si>
    <t>22_23/FRTN65</t>
  </si>
  <si>
    <t>22_23_eng/FRTN65</t>
  </si>
  <si>
    <t>Ersätter FRTN35 Systemidentifiering.</t>
  </si>
  <si>
    <t>Replaces FRTN35 System Identification.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</si>
  <si>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159141.200,159142.200,159143.200,159170.200,159188.200,159131.200,159146.200,159186.200,275589.183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</si>
  <si>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159141.200,159142.200,159143.200,159170.200,159188.200,159131.200,159146.200,159186.200,275589.183</t>
  </si>
  <si>
    <t>22_23/EITP30</t>
  </si>
  <si>
    <t>22_23_eng/EITP30</t>
  </si>
  <si>
    <t>http://www.ctr.maths.lu.se/course/FMSN50MASM11/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</si>
  <si>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159141.200,159142.200,159143.200,159170.200,159188.200,159131.200,159146.200,159186.200,234106.183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</si>
  <si>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159141.200,159142.200,159143.200,159170.200,159188.200,159131.200,159146.200,159186.200,234106.183</t>
  </si>
  <si>
    <t>22_23/FMSN50</t>
  </si>
  <si>
    <t>22_23_eng/FMSN50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</si>
  <si>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159141.200,159142.200,159143.200,159170.200,159188.200,159131.200,159146.200,159186.200,233974.183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</si>
  <si>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159141.200,159142.200,159143.200,159170.200,159188.200,159131.200,159146.200,159186.200,233974.183</t>
  </si>
  <si>
    <t>22_23/EDAN26</t>
  </si>
  <si>
    <t>22_23_eng/EDAN26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</si>
  <si>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159141.200,159142.200,159143.200,159170.200,159188.200,159131.200,159146.200,159186.200,161433.183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</si>
  <si>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159141.200,159142.200,159143.200,159170.200,159188.200,159131.200,159146.200,159186.200,161433.183</t>
  </si>
  <si>
    <t>22_23/EITN10</t>
  </si>
  <si>
    <t>22_23_eng/EITN10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</si>
  <si>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159141.200,159142.200,159143.200,159170.200,159188.200,159131.200,159146.200,159186.200,234017.183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</si>
  <si>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159141.200,159142.200,159143.200,159170.200,159188.200,159131.200,159146.200,159186.200,234017.183</t>
  </si>
  <si>
    <t>22_23/ETSN10</t>
  </si>
  <si>
    <t>22_23_eng/ETSN10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</si>
  <si>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159141.200,159142.200,159143.200,159170.200,159188.200,159131.200,159146.200,159186.200,197652.183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</si>
  <si>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159141.200,159142.200,159143.200,159170.200,159188.200,159131.200,159146.200,159186.200,197652.183</t>
  </si>
  <si>
    <t>22_23/FRTN30</t>
  </si>
  <si>
    <t>22_23_eng/FRTN30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</si>
  <si>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159141.200,159142.200,159143.200,159170.200,159188.200,159131.200,159146.200,159186.200,234089.183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</si>
  <si>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159141.200,159142.200,159143.200,159170.200,159188.200,159131.200,159146.200,159186.200,234089.183</t>
  </si>
  <si>
    <t>22_23/FMNF05</t>
  </si>
  <si>
    <t>22_23_eng/FMNF05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</si>
  <si>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159141.200,159142.200,159143.200,159170.200,159188.200,159131.200,159146.200,159186.200,233968.183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</si>
  <si>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159141.200,159142.200,159143.200,159170.200,159188.200,159131.200,159146.200,159186.200,233968.183</t>
  </si>
  <si>
    <t>22_23/EDAF60</t>
  </si>
  <si>
    <t>22_23_eng/EDAF60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</si>
  <si>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159141.200,159142.200,159143.200,159170.200,159188.200,159131.200,159146.200,159186.200,161727.183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</si>
  <si>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159141.200,159142.200,159143.200,159170.200,159188.200,159131.200,159146.200,159186.200,161727.183</t>
  </si>
  <si>
    <t>22_23/FRTN05</t>
  </si>
  <si>
    <t>22_23_eng/FRTN05</t>
  </si>
  <si>
    <t>https://canvas.education.lu.se/courses/20385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</si>
  <si>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159141.200,159142.200,159143.200,159170.200,159188.200,159131.200,159146.200,159186.200,197643.183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</si>
  <si>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159141.200,159142.200,159143.200,159170.200,159188.200,159131.200,159146.200,159186.200,197643.183</t>
  </si>
  <si>
    <t>22_23/FMAN15</t>
  </si>
  <si>
    <t>22_23_eng/FMAN15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</si>
  <si>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159141.200,159142.200,159143.200,159170.200,159188.200,159131.200,159146.200,159186.200,197625.183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</si>
  <si>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159141.200,159142.200,159143.200,159170.200,159188.200,159131.200,159146.200,159186.200,197625.183</t>
  </si>
  <si>
    <t>22_23/EDAF35</t>
  </si>
  <si>
    <t>22_23_eng/EDAF35</t>
  </si>
  <si>
    <t xml:space="preserve">The course will not be given 2022/23.	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</si>
  <si>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159141.200,159142.200,159143.200,159170.200,159188.200,159131.200,159146.200,159186.200,197634.183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</si>
  <si>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159141.200,159142.200,159143.200,159170.200,159188.200,159131.200,159146.200,159186.200,197634.183</t>
  </si>
  <si>
    <t>22_23/EITN60</t>
  </si>
  <si>
    <t>22_23_eng/EITN60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</si>
  <si>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159141.200,159142.200,159143.200,159170.200,159188.200,159131.200,159146.200,159186.200,249893.183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</si>
  <si>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159141.200,159142.200,159143.200,159170.200,159188.200,159131.200,159146.200,159186.200,249893.183</t>
  </si>
  <si>
    <t>22_23/EDAN75</t>
  </si>
  <si>
    <t>22_23_eng/EDAN75</t>
  </si>
  <si>
    <t xml:space="preserve">The course is offered every other academic year and will be given in 2022/23, 2024/25.	</t>
  </si>
  <si>
    <t>FMAN61</t>
  </si>
  <si>
    <t>https://canvas.education.lu.se/courses/20365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</si>
  <si>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159141.200,159142.200,159143.200,159170.200,159188.200,159131.200,159146.200,159186.200,287418.183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</si>
  <si>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159141.200,159142.200,159143.200,159170.200,159188.200,159131.200,159146.200,159186.200,287418.183</t>
  </si>
  <si>
    <t>https://www.ceq.lth.se/rapporter/?kurskod=FMAN61&amp;lang=sv</t>
  </si>
  <si>
    <t>22_23/FMAN61</t>
  </si>
  <si>
    <t>22_23_eng/FMAN61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</si>
  <si>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159141.200,159142.200,159143.200,159170.200,159188.200,159131.200,159146.200,159186.200,264731.183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</si>
  <si>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159141.200,159142.200,159143.200,159170.200,159188.200,159131.200,159146.200,159186.200,264731.183</t>
  </si>
  <si>
    <t>22_23/FRTN50</t>
  </si>
  <si>
    <t>22_23_eng/FRTN50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</si>
  <si>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159141.200,159142.200,159143.200,159170.200,159188.200,159131.200,159146.200,159186.200,175658.183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</si>
  <si>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159141.200,159142.200,159143.200,159170.200,159188.200,159131.200,159146.200,159186.200,175658.183</t>
  </si>
  <si>
    <t>22_23/ETIA10</t>
  </si>
  <si>
    <t>22_23_eng/ETIA10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</si>
  <si>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159141.200,159142.200,159143.200,159170.200,159188.200,159131.200,159146.200,159186.200,275584.183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</si>
  <si>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159141.200,159142.200,159143.200,159170.200,159188.200,159131.200,159146.200,159186.200,275584.183</t>
  </si>
  <si>
    <t>22_23/EDAP15</t>
  </si>
  <si>
    <t>22_23_eng/EDAP15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</si>
  <si>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159141.200,159142.200,159143.200,159170.200,159188.200,159131.200,159146.200,159186.200,219104.183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</si>
  <si>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159141.200,159142.200,159143.200,159170.200,159188.200,159131.200,159146.200,159186.200,219104.183</t>
  </si>
  <si>
    <t>22_23/EDAA45</t>
  </si>
  <si>
    <t>22_23_eng/EDAA45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</si>
  <si>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159141.200,159142.200,159143.200,159170.200,159188.200,159131.200,159146.200,159186.200,161369.183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</si>
  <si>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159141.200,159142.200,159143.200,159170.200,159188.200,159131.200,159146.200,159186.200,161369.183</t>
  </si>
  <si>
    <t>22_23/EDAA01</t>
  </si>
  <si>
    <t>22_23_eng/EDAA01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</si>
  <si>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159141.200,159142.200,159143.200,159170.200,159188.200,159131.200,159146.200,159186.200,264718.183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</si>
  <si>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159141.200,159142.200,159143.200,159170.200,159188.200,159131.200,159146.200,159186.200,264718.183</t>
  </si>
  <si>
    <t>22_23/EDAP05</t>
  </si>
  <si>
    <t>22_23_eng/EDAP05</t>
  </si>
  <si>
    <t>Kursen ges vartannat läsår och ges nästa gång 2023/24.</t>
  </si>
  <si>
    <t xml:space="preserve">The course is offered every other academic year and will next be offered in 2023/24.	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</si>
  <si>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159141.200,159142.200,159143.200,159170.200,159188.200,159131.200,159146.200,159186.200,234019.183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</si>
  <si>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159141.200,159142.200,159143.200,159170.200,159188.200,159131.200,159146.200,159186.200,234019.183</t>
  </si>
  <si>
    <t>22_23/ETSN20</t>
  </si>
  <si>
    <t>22_23_eng/ETSN20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</si>
  <si>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159141.200,159142.200,159143.200,159170.200,159188.200,159131.200,159146.200,159186.200,161496.183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</si>
  <si>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159141.200,159142.200,159143.200,159170.200,159188.200,159131.200,159146.200,159186.200,161496.183</t>
  </si>
  <si>
    <t>22_23/ETSN05</t>
  </si>
  <si>
    <t>22_23_eng/ETSN05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</si>
  <si>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159141.200,159142.200,159143.200,159170.200,159188.200,159131.200,159146.200,159186.200,219106.183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</si>
  <si>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159141.200,159142.200,159143.200,159170.200,159188.200,159131.200,159146.200,159186.200,219106.183</t>
  </si>
  <si>
    <t>22_23/EDAF45</t>
  </si>
  <si>
    <t>22_23_eng/EDAF45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</si>
  <si>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159141.200,159142.200,159143.200,159170.200,159188.200,159131.200,159146.200,159186.200,197627.183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</si>
  <si>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159141.200,159142.200,159143.200,159170.200,159188.200,159131.200,159146.200,159186.200,197627.183</t>
  </si>
  <si>
    <t>22_23/EDAN70</t>
  </si>
  <si>
    <t>22_23_eng/EDAN70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</si>
  <si>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159141.200,159142.200,159143.200,159170.200,159188.200,159131.200,159146.200,159186.200,161438.183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</si>
  <si>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159141.200,159142.200,159143.200,159170.200,159188.200,159131.200,159146.200,159186.200,161438.183</t>
  </si>
  <si>
    <t>22_23/EITN35</t>
  </si>
  <si>
    <t>22_23_eng/EITN35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</si>
  <si>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159141.200,159142.200,159143.200,159170.200,159188.200,159131.200,159146.200,159186.200,233982.183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</si>
  <si>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159141.200,159142.200,159143.200,159170.200,159188.200,159131.200,159146.200,159186.200,233982.183</t>
  </si>
  <si>
    <t>22_23/EIEN30</t>
  </si>
  <si>
    <t>22_23_eng/EIEN30</t>
  </si>
  <si>
    <t>https://canvas.education.lu.se/courses/20387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</si>
  <si>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159141.200,159142.200,159143.200,159170.200,159188.200,159131.200,159146.200,159186.200,197647.183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</si>
  <si>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159141.200,159142.200,159143.200,159170.200,159188.200,159131.200,159146.200,159186.200,197647.183</t>
  </si>
  <si>
    <t>22_23/FMAN35</t>
  </si>
  <si>
    <t>22_23_eng/FMAN35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</si>
  <si>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159141.200,159142.200,159143.200,159170.200,159188.200,159131.200,159146.200,159186.200,234113.183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</si>
  <si>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159141.200,159142.200,159143.200,159170.200,159188.200,159131.200,159146.200,159186.200,234113.183</t>
  </si>
  <si>
    <t>22_23/FRTN40</t>
  </si>
  <si>
    <t>22_23_eng/FRTN40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</si>
  <si>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159141.200,159142.200,159143.200,159170.200,159188.200,159131.200,159146.200,159186.200,275608.183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</si>
  <si>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159141.200,159142.200,159143.200,159170.200,159188.200,159131.200,159146.200,159186.200,275608.183</t>
  </si>
  <si>
    <t>22_23/FRTN70</t>
  </si>
  <si>
    <t>22_23_eng/FRTN70</t>
  </si>
  <si>
    <t>https://canvas.education.lu.se/courses/20369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</si>
  <si>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159141.200,159142.200,159143.200,159170.200,159188.200,159131.200,159146.200,159186.200,197648.183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</si>
  <si>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159141.200,159142.200,159143.200,159170.200,159188.200,159131.200,159146.200,159186.200,197648.183</t>
  </si>
  <si>
    <t>22_23/FMAN40</t>
  </si>
  <si>
    <t>22_23_eng/FMAN40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</si>
  <si>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159141.200,159142.200,159143.200,159170.200,159188.200,159131.200,159146.200,159186.200,182831.183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</si>
  <si>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159141.200,159142.200,159143.200,159170.200,159188.200,159131.200,159146.200,159186.200,182831.183</t>
  </si>
  <si>
    <t>22_23/EITN21</t>
  </si>
  <si>
    <t>22_23_eng/EITN21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</si>
  <si>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159141.200,159142.200,159143.200,159170.200,159188.200,159131.200,159146.200,159186.200,264715.183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</si>
  <si>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159141.200,159142.200,159143.200,159170.200,159188.200,159131.200,159146.200,159186.200,264715.183</t>
  </si>
  <si>
    <t>22_23/BMEN20</t>
  </si>
  <si>
    <t>22_23_eng/BMEN20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</si>
  <si>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159141.200,159142.200,159143.200,159170.200,159188.200,159131.200,159146.200,159186.200,161726.183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</si>
  <si>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159141.200,159142.200,159143.200,159170.200,159188.200,159131.200,159146.200,159186.200,161726.183</t>
  </si>
  <si>
    <t>22_23/FRTN01</t>
  </si>
  <si>
    <t>22_23_eng/FRTN01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</si>
  <si>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159141.200,159142.200,159143.200,159170.200,159188.200,159131.200,159146.200,159186.200,234109.183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</si>
  <si>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159141.200,159142.200,159143.200,159170.200,159188.200,159131.200,159146.200,159186.200,234109.183</t>
  </si>
  <si>
    <t>22_23/FRTF05</t>
  </si>
  <si>
    <t>22_23_eng/FRTF05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</si>
  <si>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159141.200,159142.200,159143.200,159170.200,159188.200,159131.200,159146.200,159186.200,275605.183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</si>
  <si>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159141.200,159142.200,159143.200,159170.200,159188.200,159131.200,159146.200,159186.200,275605.183</t>
  </si>
  <si>
    <t>22_23/FRTN55</t>
  </si>
  <si>
    <t>22_23_eng/FRTN55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</si>
  <si>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159141.200,159142.200,159143.200,159170.200,159188.200,159131.200,159146.200,159186.200,234111.183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</si>
  <si>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159141.200,159142.200,159143.200,159170.200,159188.200,159131.200,159146.200,159186.200,234111.183</t>
  </si>
  <si>
    <t>22_23/FRTF15</t>
  </si>
  <si>
    <t>22_23_eng/FRTF15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</si>
  <si>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159141.200,159142.200,159143.200,159170.200,159188.200,159131.200,159146.200,159186.200,234188.183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</si>
  <si>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159141.200,159142.200,159143.200,159170.200,159188.200,159131.200,159146.200,159186.200,234188.183</t>
  </si>
  <si>
    <t>22_23/TNSF05</t>
  </si>
  <si>
    <t>22_23_eng/TNSF05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</si>
  <si>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159141.200,159142.200,159143.200,159170.200,159188.200,159131.200,159146.200,159186.200,233960.183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</si>
  <si>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159141.200,159142.200,159143.200,159170.200,159188.200,159131.200,159146.200,159186.200,233960.183</t>
  </si>
  <si>
    <t>22_23/BMEF10</t>
  </si>
  <si>
    <t>22_23_eng/BMEF10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</si>
  <si>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159141.200,159142.200,159143.200,159170.200,159188.200,159131.200,159146.200,159186.200,264739.183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</si>
  <si>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159141.200,159142.200,159143.200,159170.200,159188.200,159131.200,159146.200,159186.200,264739.183</t>
  </si>
  <si>
    <t>22_23/TNSN01</t>
  </si>
  <si>
    <t>22_23_eng/TNSN01</t>
  </si>
  <si>
    <t>exam_only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</si>
  <si>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159141.200,159142.200,159143.200,159170.200,159188.200,159131.200,159146.200,159186.200,175660.183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</si>
  <si>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159141.200,159142.200,159143.200,159170.200,159188.200,159131.200,159146.200,159186.200,175660.183</t>
  </si>
  <si>
    <t>22_23/ETIF10</t>
  </si>
  <si>
    <t>22_23_eng/ETIF10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</si>
  <si>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159141.200,159142.200,159143.200,159170.200,159188.200,159131.200,159146.200,159186.200,233991.183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</si>
  <si>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159141.200,159142.200,159143.200,159170.200,159188.200,159131.200,159146.200,159186.200,233991.183</t>
  </si>
  <si>
    <t>22_23/EITA50</t>
  </si>
  <si>
    <t>22_23_eng/EITA50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</si>
  <si>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159141.200,159142.200,159143.200,159170.200,159188.200,159131.200,159146.200,159186.200,264714.183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</si>
  <si>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159141.200,159142.200,159143.200,159170.200,159188.200,159131.200,159146.200,159186.200,264714.183</t>
  </si>
  <si>
    <t>22_23/BMEN15</t>
  </si>
  <si>
    <t>22_23_eng/BMEN15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</si>
  <si>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159141.200,159142.200,159143.200,159170.200,159188.200,159131.200,159146.200,159186.200,234011.183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</si>
  <si>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159141.200,159142.200,159143.200,159170.200,159188.200,159131.200,159146.200,159186.200,234011.183</t>
  </si>
  <si>
    <t>22_23/EITN95</t>
  </si>
  <si>
    <t>22_23_eng/EITN95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</si>
  <si>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159141.200,159142.200,159143.200,159170.200,159188.200,159131.200,159146.200,159186.200,161687.183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</si>
  <si>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159141.200,159142.200,159143.200,159170.200,159188.200,159131.200,159146.200,159186.200,161687.183</t>
  </si>
  <si>
    <t>22_23/FMNN05</t>
  </si>
  <si>
    <t>22_23_eng/FMNN05</t>
  </si>
  <si>
    <t>http://www.ctr.maths.lu.se/course/fmsn20masm25/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</si>
  <si>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159141.200,159142.200,159143.200,159170.200,159188.200,159131.200,159146.200,159186.200,161714.183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</si>
  <si>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159141.200,159142.200,159143.200,159170.200,159188.200,159131.200,159146.200,159186.200,161714.183</t>
  </si>
  <si>
    <t>22_23/FMSN20</t>
  </si>
  <si>
    <t>22_23_eng/FMSN20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</si>
  <si>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159141.200,159142.200,159143.200,159170.200,159188.200,159131.200,159146.200,159186.200,161383.183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</si>
  <si>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159141.200,159142.200,159143.200,159170.200,159188.200,159131.200,159146.200,159186.200,161383.183</t>
  </si>
  <si>
    <t>22_23/EDAN20</t>
  </si>
  <si>
    <t>22_23_eng/EDAN20</t>
  </si>
  <si>
    <t>http://www.ctr.maths.lu.se/course/masm26/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</si>
  <si>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159141.200,159142.200,159143.200,159170.200,159188.200,159131.200,159146.200,159186.200,175698.183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</si>
  <si>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159141.200,159142.200,159143.200,159170.200,159188.200,159131.200,159146.200,159186.200,175698.183</t>
  </si>
  <si>
    <t>22_23/FMSN35</t>
  </si>
  <si>
    <t>22_23_eng/FMSN35</t>
  </si>
  <si>
    <t>Kursen ges vartannat läsår och ges nästa gång läsåret 2023/2024.</t>
  </si>
  <si>
    <t>The course is offered every other academic year and will next be offered in 2023/24.</t>
  </si>
  <si>
    <t>http://www.ctr.maths.lu.se/course/FMSF10MASC04/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</si>
  <si>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159141.200,159142.200,159143.200,159170.200,159188.200,159131.200,159146.200,159186.200,161709.183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</si>
  <si>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159141.200,159142.200,159143.200,159170.200,159188.200,159131.200,159146.200,159186.200,161709.183</t>
  </si>
  <si>
    <t>22_23/FMSF10</t>
  </si>
  <si>
    <t>22_23_eng/FMSF10</t>
  </si>
  <si>
    <t>Föreläsningarna är en kombination av sal och inspelat material. Kursen samläses med MASC04.</t>
  </si>
  <si>
    <t>Lectures are a combination of in classroom and pre-rerecorded material. The course is to be studied together with MASC04.</t>
  </si>
  <si>
    <t>http://www.ctr.maths.lu.se/course/FMSN55MASM15/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</si>
  <si>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159141.200,159142.200,159143.200,159170.200,159188.200,159131.200,159146.200,159186.200,234107.183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</si>
  <si>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159141.200,159142.200,159143.200,159170.200,159188.200,159131.200,159146.200,159186.200,234107.183</t>
  </si>
  <si>
    <t>22_23/FMSN55</t>
  </si>
  <si>
    <t>22_23_eng/FMSN55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</si>
  <si>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159141.200,159142.200,159143.200,159170.200,159188.200,159131.200,159146.200,159186.200,197631.183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</si>
  <si>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159141.200,159142.200,159143.200,159170.200,159188.200,159131.200,159146.200,159186.200,197631.183</t>
  </si>
  <si>
    <t>22_23/EITA05</t>
  </si>
  <si>
    <t>22_23_eng/EITA05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</si>
  <si>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159141.200,159142.200,159143.200,159170.200,159188.200,159131.200,159146.200,159186.200,232678.183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</si>
  <si>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159141.200,159142.200,159143.200,159170.200,159188.200,159131.200,159146.200,159186.200,232678.183</t>
  </si>
  <si>
    <t>22_23/EXTG45</t>
  </si>
  <si>
    <t>22_23_eng/EXTG45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</si>
  <si>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159141.200,159142.200,159143.200,159170.200,159188.200,159131.200,159146.200,159186.200,161905.183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</si>
  <si>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159141.200,159142.200,159143.200,159170.200,159188.200,159131.200,159146.200,159186.200,161905.183</t>
  </si>
  <si>
    <t>22_23/MION25</t>
  </si>
  <si>
    <t>22_23_eng/MION25</t>
  </si>
  <si>
    <t>MAMN50</t>
  </si>
  <si>
    <t>Teoretiska perspektiv inom interaktionsdesign</t>
  </si>
  <si>
    <t>Theoretical Perspectives in Interaction Design</t>
  </si>
  <si>
    <t>http://www.design.lth.se/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</si>
  <si>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159141.200,159142.200,159143.200,159170.200,159188.200,159131.200,159146.200,159186.200,287431.183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</si>
  <si>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159141.200,159142.200,159143.200,159170.200,159188.200,159131.200,159146.200,159186.200,287431.183</t>
  </si>
  <si>
    <t>https://www.ceq.lth.se/rapporter/?kurskod=MAMN50&amp;lang=sv</t>
  </si>
  <si>
    <t>22_23/MAMN50</t>
  </si>
  <si>
    <t>22_23_eng/MAMN50</t>
  </si>
  <si>
    <t>EDAN96</t>
  </si>
  <si>
    <t xml:space="preserve">Applied Machine Learning </t>
  </si>
  <si>
    <t>https://cs.lth.se/edan96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</si>
  <si>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159141.200,159142.200,159143.200,159170.200,159188.200,159131.200,159146.200,159186.200,298037.183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</si>
  <si>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159141.200,159142.200,159143.200,159170.200,159188.200,159131.200,159146.200,159186.200,298037.183</t>
  </si>
  <si>
    <t>https://www.ceq.lth.se/rapporter/?kurskod=EDAN96&amp;lang=sv</t>
  </si>
  <si>
    <t>22_23/EDAN96</t>
  </si>
  <si>
    <t>22_23_eng/EDAN96</t>
  </si>
  <si>
    <t>Endast en av kurserna EDAN96  Tillämpad maskininlärning och FMAN45 Maskininlärning får ingå i examen.</t>
  </si>
  <si>
    <t>Only one of the courses EDAN96  Applied Machine Learning and FMAN45 Machine Learning may be included in the degree.</t>
  </si>
  <si>
    <t>https://canvas.education.lu.se/courses/20587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</si>
  <si>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159141.200,159142.200,159143.200,159170.200,159188.200,159131.200,159146.200,159186.200,161639.183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</si>
  <si>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159141.200,159142.200,159143.200,159170.200,159188.200,159131.200,159146.200,159186.200,161639.183</t>
  </si>
  <si>
    <t>22_23/FMAF10</t>
  </si>
  <si>
    <t>22_23_eng/FMAF10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</si>
  <si>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159141.200,159142.200,159143.200,159170.200,159188.200,159131.200,159146.200,159186.200,264720.183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</si>
  <si>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159141.200,159142.200,159143.200,159170.200,159188.200,159131.200,159146.200,159186.200,264720.183</t>
  </si>
  <si>
    <t>22_23/EIEN45</t>
  </si>
  <si>
    <t>22_23_eng/EIEN45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</si>
  <si>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159141.200,159142.200,159143.200,159170.200,159188.200,159131.200,159146.200,159186.200,264730.183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</si>
  <si>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159141.200,159142.200,159143.200,159170.200,159188.200,159131.200,159146.200,159186.200,264730.183</t>
  </si>
  <si>
    <t>22_23/FRTF20</t>
  </si>
  <si>
    <t>22_23_eng/FRTF20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</si>
  <si>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159141.200,159142.200,159143.200,159170.200,159188.200,159131.200,159146.200,159186.200,234009.183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</si>
  <si>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159141.200,159142.200,159143.200,159170.200,159188.200,159131.200,159146.200,159186.200,234009.183</t>
  </si>
  <si>
    <t>22_23/EITN85</t>
  </si>
  <si>
    <t>22_23_eng/EITN85</t>
  </si>
  <si>
    <t>https://www.sol.lu.se/kurs/GEMA25/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</si>
  <si>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159141.200,159142.200,159143.200,159170.200,159188.200,159131.200,159146.200,159186.200,161733.183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</si>
  <si>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159141.200,159142.200,159143.200,159170.200,159188.200,159131.200,159146.200,159186.200,161733.183</t>
  </si>
  <si>
    <t>22_23/GEMA25</t>
  </si>
  <si>
    <t>22_23_eng/GEMA25</t>
  </si>
  <si>
    <t>Ansök via www.antagning.se, logga in med student-id från LU, senast 15 april.</t>
  </si>
  <si>
    <t>Apply via www.antagning.se, log in with a student ID from LU, no later than April 15.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</si>
  <si>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159141.200,159142.200,159143.200,159170.200,159188.200,159131.200,159146.200,159186.200,175650.183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</si>
  <si>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159141.200,159142.200,159143.200,159170.200,159188.200,159131.200,159146.200,159186.200,175650.183</t>
  </si>
  <si>
    <t>22_23/EEMN15</t>
  </si>
  <si>
    <t>22_23_eng/EEMN15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</si>
  <si>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159141.200,159142.200,159143.200,159170.200,159188.200,159131.200,159146.200,159186.200,234189.183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</si>
  <si>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159141.200,159142.200,159143.200,159170.200,159188.200,159131.200,159146.200,159186.200,234189.183</t>
  </si>
  <si>
    <t>22_23/TNSF10</t>
  </si>
  <si>
    <t>22_23_eng/TNSF10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</si>
  <si>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159141.200,159142.200,159143.200,159170.200,159188.200,159131.200,159146.200,159186.200,207268.183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</si>
  <si>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159141.200,159142.200,159143.200,159170.200,159188.200,159131.200,159146.200,159186.200,207268.183</t>
  </si>
  <si>
    <t>22_23/EDAA35</t>
  </si>
  <si>
    <t>22_23_eng/EDAA35</t>
  </si>
  <si>
    <t>https://canvas.education.lu.se/courses/20370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</si>
  <si>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159141.200,159142.200,159143.200,159170.200,159188.200,159131.200,159146.200,159186.200,197645.183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</si>
  <si>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159141.200,159142.200,159143.200,159170.200,159188.200,159131.200,159146.200,159186.200,197645.183</t>
  </si>
  <si>
    <t>22_23/FMAN25</t>
  </si>
  <si>
    <t>22_23_eng/FMAN25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</si>
  <si>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159141.200,159142.200,159143.200,159170.200,159188.200,159131.200,159146.200,159186.200,234158.183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</si>
  <si>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159141.200,159142.200,159143.200,159170.200,159188.200,159131.200,159146.200,159186.200,234158.183</t>
  </si>
  <si>
    <t>22_23/MAMF45</t>
  </si>
  <si>
    <t>22_23_eng/MAMF45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</si>
  <si>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159141.200,159142.200,159143.200,159170.200,159188.200,159131.200,159146.200,159186.200,249892.183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</si>
  <si>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159141.200,159142.200,159143.200,159170.200,159188.200,159131.200,159146.200,159186.200,249892.183</t>
  </si>
  <si>
    <t>22_23/EDAF90</t>
  </si>
  <si>
    <t>22_23_eng/EDAF90</t>
  </si>
  <si>
    <t>https://cloud.timeedit.net/lu/web/timeedit/p/lth1/r.html?sid=1007&amp;h=t&amp;ox=0&amp;types=0&amp;fe=0&amp;clo=0&amp;info=f&amp;mu=t&amp;cl=200&amp;p=20220829.x,20230827.x&amp;objects=159141.200,159142.200,159143.200,159170.200,159188.200,159131.200,159146.200,159186.200,161425.183</t>
  </si>
  <si>
    <t>https://cloud.timeedit.net/lu/web/timeedit/p/lth1/r.html?sid=1010&amp;l=en&amp;h=t&amp;ox=0&amp;types=0&amp;fe=0&amp;clo=0&amp;info=f&amp;mu=t&amp;cl=200&amp;p=20220829.x,20230827.x&amp;objects=159141.200,159142.200,159143.200,159170.200,159188.200,159131.200,159146.200,159186.200,161425.183</t>
  </si>
  <si>
    <t>22_23/EITF05</t>
  </si>
  <si>
    <t>22_23_eng/EITF05</t>
  </si>
  <si>
    <t>https://www.convertcsv.com/json-to-csv.htm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</si>
</sst>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ourier"/>
      <family val="1"/>
    </font>
    <font>
      <b/>
      <sz val="11"/>
      <color theme="1"/>
      <name val="Courier"/>
      <family val="1"/>
    </font>
    <font>
      <sz val="11"/>
      <color rgb="FF2D2D2D"/>
      <name val="Courier"/>
      <family val="1"/>
    </font>
    <font>
      <b/>
      <sz val="11"/>
      <color rgb="FF000000"/>
      <name val="Courier"/>
      <family val="1"/>
    </font>
    <font>
      <sz val="10"/>
      <color theme="1"/>
      <name val="Var(--ff-mono)"/>
    </font>
    <font>
      <sz val="14"/>
      <color theme="1"/>
      <name val="Var(--ff-mono)"/>
    </font>
    <font>
      <sz val="8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36"/>
      <color theme="1"/>
      <name val="Courier"/>
      <family val="1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7" fillId="0" borderId="0" xfId="0" applyFont="1"/>
    <xf numFmtId="0" fontId="0" fillId="0" borderId="0" xfId="0" applyAlignment="1">
      <alignment shrinkToFit="1"/>
    </xf>
    <xf numFmtId="0" fontId="8" fillId="0" borderId="0" xfId="0" applyFont="1"/>
    <xf numFmtId="0" fontId="1" fillId="0" borderId="0" xfId="0" applyFont="1" applyAlignment="1">
      <alignment shrinkToFit="1"/>
    </xf>
    <xf numFmtId="0" fontId="2" fillId="0" borderId="0" xfId="1"/>
    <xf numFmtId="0" fontId="0" fillId="0" borderId="0" xfId="0" applyAlignment="1">
      <alignment wrapText="1"/>
    </xf>
    <xf numFmtId="0" fontId="1" fillId="0" borderId="0" xfId="0" applyFont="1"/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164" fontId="4" fillId="2" borderId="0" xfId="0" applyNumberFormat="1" applyFont="1" applyFill="1" applyAlignment="1">
      <alignment vertical="center"/>
    </xf>
    <xf numFmtId="164" fontId="4" fillId="4" borderId="0" xfId="0" applyNumberFormat="1" applyFont="1" applyFill="1" applyAlignment="1">
      <alignment vertical="center"/>
    </xf>
    <xf numFmtId="164" fontId="4" fillId="3" borderId="0" xfId="0" applyNumberFormat="1" applyFont="1" applyFill="1" applyAlignment="1">
      <alignment vertical="center"/>
    </xf>
    <xf numFmtId="164" fontId="4" fillId="4" borderId="1" xfId="0" applyNumberFormat="1" applyFont="1" applyFill="1" applyBorder="1" applyAlignment="1">
      <alignment vertical="center"/>
    </xf>
    <xf numFmtId="164" fontId="3" fillId="4" borderId="2" xfId="0" applyNumberFormat="1" applyFont="1" applyFill="1" applyBorder="1" applyAlignment="1">
      <alignment vertical="center"/>
    </xf>
    <xf numFmtId="164" fontId="3" fillId="4" borderId="2" xfId="0" applyNumberFormat="1" applyFont="1" applyFill="1" applyBorder="1" applyAlignment="1">
      <alignment horizontal="center" vertical="center"/>
    </xf>
    <xf numFmtId="164" fontId="4" fillId="4" borderId="2" xfId="0" applyNumberFormat="1" applyFont="1" applyFill="1" applyBorder="1" applyAlignment="1">
      <alignment horizontal="center" vertical="center"/>
    </xf>
    <xf numFmtId="164" fontId="3" fillId="4" borderId="3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vertical="center"/>
    </xf>
    <xf numFmtId="164" fontId="5" fillId="2" borderId="0" xfId="0" applyNumberFormat="1" applyFont="1" applyFill="1" applyAlignment="1">
      <alignment vertical="center"/>
    </xf>
    <xf numFmtId="164" fontId="5" fillId="2" borderId="0" xfId="0" applyNumberFormat="1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164" fontId="3" fillId="5" borderId="0" xfId="0" applyNumberFormat="1" applyFont="1" applyFill="1" applyAlignment="1">
      <alignment horizontal="justify" vertical="center"/>
    </xf>
    <xf numFmtId="164" fontId="3" fillId="5" borderId="0" xfId="0" applyNumberFormat="1" applyFont="1" applyFill="1" applyAlignment="1">
      <alignment horizontal="center" vertical="center"/>
    </xf>
    <xf numFmtId="164" fontId="3" fillId="5" borderId="0" xfId="0" applyNumberFormat="1" applyFont="1" applyFill="1" applyAlignment="1">
      <alignment vertical="center"/>
    </xf>
    <xf numFmtId="164" fontId="6" fillId="0" borderId="0" xfId="0" applyNumberFormat="1" applyFont="1" applyAlignment="1">
      <alignment vertical="center"/>
    </xf>
    <xf numFmtId="164" fontId="5" fillId="0" borderId="0" xfId="0" applyNumberFormat="1" applyFont="1" applyAlignment="1">
      <alignment vertical="center"/>
    </xf>
    <xf numFmtId="164" fontId="3" fillId="4" borderId="0" xfId="0" applyNumberFormat="1" applyFont="1" applyFill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3" borderId="0" xfId="0" applyNumberFormat="1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 wrapText="1"/>
    </xf>
    <xf numFmtId="0" fontId="2" fillId="2" borderId="0" xfId="1" applyNumberFormat="1" applyFill="1" applyAlignment="1">
      <alignment horizontal="fill" vertical="center"/>
    </xf>
    <xf numFmtId="1" fontId="5" fillId="2" borderId="0" xfId="0" applyNumberFormat="1" applyFont="1" applyFill="1" applyAlignment="1">
      <alignment horizontal="center" vertical="center"/>
    </xf>
    <xf numFmtId="1" fontId="3" fillId="5" borderId="0" xfId="0" applyNumberFormat="1" applyFont="1" applyFill="1" applyAlignment="1">
      <alignment horizontal="center" vertical="center"/>
    </xf>
    <xf numFmtId="1" fontId="3" fillId="2" borderId="0" xfId="0" applyNumberFormat="1" applyFont="1" applyFill="1" applyAlignment="1">
      <alignment horizontal="center" vertical="center"/>
    </xf>
    <xf numFmtId="2" fontId="3" fillId="4" borderId="0" xfId="0" applyNumberFormat="1" applyFont="1" applyFill="1" applyAlignment="1">
      <alignment horizontal="center" vertical="center"/>
    </xf>
    <xf numFmtId="0" fontId="11" fillId="0" borderId="0" xfId="0" applyFont="1"/>
    <xf numFmtId="164" fontId="12" fillId="2" borderId="0" xfId="0" applyNumberFormat="1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8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"/>
        <family val="1"/>
        <scheme val="none"/>
      </font>
      <numFmt numFmtId="164" formatCode="0.0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"/>
        <family val="1"/>
        <scheme val="none"/>
      </font>
      <numFmt numFmtId="164" formatCode="0.0"/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0" readingOrder="0"/>
      <protection locked="1" hidden="0"/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fill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fill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fil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"/>
        <family val="1"/>
        <scheme val="none"/>
      </font>
      <numFmt numFmtId="164" formatCode="0.0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"/>
        <family val="1"/>
        <scheme val="none"/>
      </font>
      <numFmt numFmtId="164" formatCode="0.0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"/>
        <family val="1"/>
        <scheme val="none"/>
      </font>
      <numFmt numFmtId="164" formatCode="0.0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"/>
        <family val="1"/>
        <scheme val="none"/>
      </font>
      <numFmt numFmtId="164" formatCode="0.0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"/>
        <family val="1"/>
        <scheme val="none"/>
      </font>
      <numFmt numFmtId="164" formatCode="0.0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"/>
        <family val="1"/>
        <scheme val="none"/>
      </font>
      <numFmt numFmtId="164" formatCode="0.0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"/>
        <family val="1"/>
        <scheme val="none"/>
      </font>
      <numFmt numFmtId="164" formatCode="0.0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"/>
        <family val="1"/>
        <scheme val="none"/>
      </font>
      <numFmt numFmtId="164" formatCode="0.0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"/>
        <family val="1"/>
        <scheme val="none"/>
      </font>
      <numFmt numFmtId="164" formatCode="0.0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"/>
        <family val="1"/>
        <scheme val="none"/>
      </font>
      <numFmt numFmtId="164" formatCode="0.0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"/>
        <family val="1"/>
        <scheme val="none"/>
      </font>
      <numFmt numFmtId="164" formatCode="0.0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"/>
        <family val="1"/>
        <scheme val="none"/>
      </font>
      <numFmt numFmtId="164" formatCode="0.0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"/>
        <family val="1"/>
        <scheme val="none"/>
      </font>
      <numFmt numFmtId="164" formatCode="0.0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"/>
        <family val="1"/>
        <scheme val="none"/>
      </font>
      <numFmt numFmtId="164" formatCode="0.0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"/>
        <family val="1"/>
        <scheme val="none"/>
      </font>
      <numFmt numFmtId="164" formatCode="0.0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"/>
        <family val="1"/>
        <scheme val="none"/>
      </font>
      <numFmt numFmtId="164" formatCode="0.0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"/>
        <family val="1"/>
        <scheme val="none"/>
      </font>
      <numFmt numFmtId="164" formatCode="0.0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"/>
        <family val="1"/>
        <scheme val="none"/>
      </font>
      <numFmt numFmtId="1" formatCode="0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D2D2D"/>
        <name val="Courier"/>
        <family val="1"/>
        <scheme val="none"/>
      </font>
      <numFmt numFmtId="164" formatCode="0.0"/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"/>
        <family val="1"/>
        <scheme val="none"/>
      </font>
      <numFmt numFmtId="164" formatCode="0.0"/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1"/>
        <name val="Courier"/>
        <family val="1"/>
        <scheme val="none"/>
      </font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"/>
        <family val="1"/>
        <scheme val="none"/>
      </font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0" readingOrder="0"/>
      <protection locked="1" hidden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ourier"/>
        <family val="1"/>
        <scheme val="none"/>
      </font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152</xdr:row>
      <xdr:rowOff>0</xdr:rowOff>
    </xdr:from>
    <xdr:to>
      <xdr:col>4</xdr:col>
      <xdr:colOff>765341</xdr:colOff>
      <xdr:row>160</xdr:row>
      <xdr:rowOff>163986</xdr:rowOff>
    </xdr:to>
    <xdr:pic>
      <xdr:nvPicPr>
        <xdr:cNvPr id="8" name="Bildobjekt 7" descr="page1image2202560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949" y="38066579"/>
          <a:ext cx="7580340" cy="2655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266700</xdr:colOff>
      <xdr:row>152</xdr:row>
      <xdr:rowOff>0</xdr:rowOff>
    </xdr:from>
    <xdr:to>
      <xdr:col>17</xdr:col>
      <xdr:colOff>1181100</xdr:colOff>
      <xdr:row>160</xdr:row>
      <xdr:rowOff>127000</xdr:rowOff>
    </xdr:to>
    <xdr:pic>
      <xdr:nvPicPr>
        <xdr:cNvPr id="9" name="Bildobjekt 8" descr="page1image2199680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8805" y="38066579"/>
          <a:ext cx="9144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368300</xdr:colOff>
      <xdr:row>152</xdr:row>
      <xdr:rowOff>0</xdr:rowOff>
    </xdr:from>
    <xdr:to>
      <xdr:col>16</xdr:col>
      <xdr:colOff>1197811</xdr:colOff>
      <xdr:row>160</xdr:row>
      <xdr:rowOff>127000</xdr:rowOff>
    </xdr:to>
    <xdr:pic>
      <xdr:nvPicPr>
        <xdr:cNvPr id="10" name="Bildobjekt 9" descr="page1image2202752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55054" y="38066579"/>
          <a:ext cx="1845511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138</xdr:row>
      <xdr:rowOff>0</xdr:rowOff>
    </xdr:from>
    <xdr:to>
      <xdr:col>25</xdr:col>
      <xdr:colOff>829510</xdr:colOff>
      <xdr:row>160</xdr:row>
      <xdr:rowOff>162872</xdr:rowOff>
    </xdr:to>
    <xdr:pic>
      <xdr:nvPicPr>
        <xdr:cNvPr id="12" name="Bildobjekt 11" descr="page1image2199872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8095" y="38066579"/>
          <a:ext cx="1845510" cy="3914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138</xdr:row>
      <xdr:rowOff>0</xdr:rowOff>
    </xdr:from>
    <xdr:to>
      <xdr:col>25</xdr:col>
      <xdr:colOff>820153</xdr:colOff>
      <xdr:row>160</xdr:row>
      <xdr:rowOff>163986</xdr:rowOff>
    </xdr:to>
    <xdr:pic>
      <xdr:nvPicPr>
        <xdr:cNvPr id="13" name="Bildobjekt 12" descr="page1image2200448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46142" y="38066579"/>
          <a:ext cx="9430753" cy="2655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138</xdr:row>
      <xdr:rowOff>0</xdr:rowOff>
    </xdr:from>
    <xdr:to>
      <xdr:col>25</xdr:col>
      <xdr:colOff>820153</xdr:colOff>
      <xdr:row>160</xdr:row>
      <xdr:rowOff>162872</xdr:rowOff>
    </xdr:to>
    <xdr:pic>
      <xdr:nvPicPr>
        <xdr:cNvPr id="14" name="Bildobjekt 13" descr="page1image2205824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33182" y="38066579"/>
          <a:ext cx="7601953" cy="5311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138</xdr:row>
      <xdr:rowOff>0</xdr:rowOff>
    </xdr:from>
    <xdr:to>
      <xdr:col>25</xdr:col>
      <xdr:colOff>829510</xdr:colOff>
      <xdr:row>160</xdr:row>
      <xdr:rowOff>162872</xdr:rowOff>
    </xdr:to>
    <xdr:pic>
      <xdr:nvPicPr>
        <xdr:cNvPr id="15" name="Bildobjekt 14" descr="page1image2205056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655025" y="38066579"/>
          <a:ext cx="1845510" cy="5311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138</xdr:row>
      <xdr:rowOff>0</xdr:rowOff>
    </xdr:from>
    <xdr:to>
      <xdr:col>25</xdr:col>
      <xdr:colOff>820152</xdr:colOff>
      <xdr:row>160</xdr:row>
      <xdr:rowOff>163986</xdr:rowOff>
    </xdr:to>
    <xdr:pic>
      <xdr:nvPicPr>
        <xdr:cNvPr id="16" name="Bildobjekt 15" descr="page1image2202176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098772" y="38066579"/>
          <a:ext cx="9430752" cy="2655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138</xdr:row>
      <xdr:rowOff>0</xdr:rowOff>
    </xdr:from>
    <xdr:to>
      <xdr:col>25</xdr:col>
      <xdr:colOff>828842</xdr:colOff>
      <xdr:row>160</xdr:row>
      <xdr:rowOff>162872</xdr:rowOff>
    </xdr:to>
    <xdr:pic>
      <xdr:nvPicPr>
        <xdr:cNvPr id="17" name="Bildobjekt 16" descr="page1image2197568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0112" y="38066579"/>
          <a:ext cx="7597942" cy="5311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138</xdr:row>
      <xdr:rowOff>0</xdr:rowOff>
    </xdr:from>
    <xdr:to>
      <xdr:col>25</xdr:col>
      <xdr:colOff>829511</xdr:colOff>
      <xdr:row>160</xdr:row>
      <xdr:rowOff>162872</xdr:rowOff>
    </xdr:to>
    <xdr:pic>
      <xdr:nvPicPr>
        <xdr:cNvPr id="18" name="Bildobjekt 17" descr="page1image2204864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21954" y="38066579"/>
          <a:ext cx="1845511" cy="5311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138</xdr:row>
      <xdr:rowOff>0</xdr:rowOff>
    </xdr:from>
    <xdr:to>
      <xdr:col>25</xdr:col>
      <xdr:colOff>824163</xdr:colOff>
      <xdr:row>160</xdr:row>
      <xdr:rowOff>163986</xdr:rowOff>
    </xdr:to>
    <xdr:pic>
      <xdr:nvPicPr>
        <xdr:cNvPr id="19" name="Bildobjekt 18" descr="page1image2198912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771253" y="38066579"/>
          <a:ext cx="9434763" cy="2655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138</xdr:row>
      <xdr:rowOff>0</xdr:rowOff>
    </xdr:from>
    <xdr:to>
      <xdr:col>25</xdr:col>
      <xdr:colOff>828843</xdr:colOff>
      <xdr:row>160</xdr:row>
      <xdr:rowOff>162872</xdr:rowOff>
    </xdr:to>
    <xdr:pic>
      <xdr:nvPicPr>
        <xdr:cNvPr id="20" name="Bildobjekt 19" descr="page1image2199488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65442" y="38066579"/>
          <a:ext cx="7597943" cy="5311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138</xdr:row>
      <xdr:rowOff>0</xdr:rowOff>
    </xdr:from>
    <xdr:to>
      <xdr:col>25</xdr:col>
      <xdr:colOff>829511</xdr:colOff>
      <xdr:row>160</xdr:row>
      <xdr:rowOff>162872</xdr:rowOff>
    </xdr:to>
    <xdr:pic>
      <xdr:nvPicPr>
        <xdr:cNvPr id="21" name="Bildobjekt 20" descr="page1image2197952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88884" y="38066579"/>
          <a:ext cx="1845511" cy="5311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138</xdr:row>
      <xdr:rowOff>0</xdr:rowOff>
    </xdr:from>
    <xdr:to>
      <xdr:col>25</xdr:col>
      <xdr:colOff>824163</xdr:colOff>
      <xdr:row>160</xdr:row>
      <xdr:rowOff>163986</xdr:rowOff>
    </xdr:to>
    <xdr:pic>
      <xdr:nvPicPr>
        <xdr:cNvPr id="22" name="Bildobjekt 21" descr="page1image2198720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038182" y="38066579"/>
          <a:ext cx="9434763" cy="2655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138</xdr:row>
      <xdr:rowOff>0</xdr:rowOff>
    </xdr:from>
    <xdr:to>
      <xdr:col>25</xdr:col>
      <xdr:colOff>828842</xdr:colOff>
      <xdr:row>160</xdr:row>
      <xdr:rowOff>162872</xdr:rowOff>
    </xdr:to>
    <xdr:pic>
      <xdr:nvPicPr>
        <xdr:cNvPr id="23" name="Bildobjekt 22" descr="page1image2197376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18072" y="38066579"/>
          <a:ext cx="7597942" cy="5311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138</xdr:row>
      <xdr:rowOff>0</xdr:rowOff>
    </xdr:from>
    <xdr:to>
      <xdr:col>25</xdr:col>
      <xdr:colOff>829511</xdr:colOff>
      <xdr:row>160</xdr:row>
      <xdr:rowOff>162872</xdr:rowOff>
    </xdr:to>
    <xdr:pic>
      <xdr:nvPicPr>
        <xdr:cNvPr id="24" name="Bildobjekt 23" descr="page1image2199296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405014" y="38066579"/>
          <a:ext cx="1845511" cy="5311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138</xdr:row>
      <xdr:rowOff>0</xdr:rowOff>
    </xdr:from>
    <xdr:to>
      <xdr:col>25</xdr:col>
      <xdr:colOff>824163</xdr:colOff>
      <xdr:row>160</xdr:row>
      <xdr:rowOff>127000</xdr:rowOff>
    </xdr:to>
    <xdr:pic>
      <xdr:nvPicPr>
        <xdr:cNvPr id="25" name="Bildobjekt 24" descr="page1image2196992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305112" y="38066579"/>
          <a:ext cx="9434763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138</xdr:row>
      <xdr:rowOff>0</xdr:rowOff>
    </xdr:from>
    <xdr:to>
      <xdr:col>25</xdr:col>
      <xdr:colOff>820821</xdr:colOff>
      <xdr:row>160</xdr:row>
      <xdr:rowOff>163986</xdr:rowOff>
    </xdr:to>
    <xdr:pic>
      <xdr:nvPicPr>
        <xdr:cNvPr id="26" name="Bildobjekt 25" descr="page1image2213568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070702" y="38066579"/>
          <a:ext cx="3322721" cy="2655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138</xdr:row>
      <xdr:rowOff>0</xdr:rowOff>
    </xdr:from>
    <xdr:to>
      <xdr:col>25</xdr:col>
      <xdr:colOff>824831</xdr:colOff>
      <xdr:row>160</xdr:row>
      <xdr:rowOff>163986</xdr:rowOff>
    </xdr:to>
    <xdr:pic>
      <xdr:nvPicPr>
        <xdr:cNvPr id="27" name="Bildobjekt 26" descr="page1image2220480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794698" y="38066579"/>
          <a:ext cx="6108031" cy="2655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AC85F0C-C895-7746-B97F-44AF631917A9}" autoFormatId="16" applyNumberFormats="0" applyBorderFormats="0" applyFontFormats="0" applyPatternFormats="0" applyAlignmentFormats="0" applyWidthHeightFormats="0">
  <queryTableRefresh preserveSortFilterLayout="0" nextId="123">
    <queryTableFields count="122">
      <queryTableField id="1" name="courseId" tableColumnId="123"/>
      <queryTableField id="2" name="courseCode" tableColumnId="124"/>
      <queryTableField id="3" name="academicYearId" tableColumnId="125"/>
      <queryTableField id="4" name="academicYear" tableColumnId="126"/>
      <queryTableField id="5" name="academicYearShort" tableColumnId="127"/>
      <queryTableField id="6" name="name_sv" tableColumnId="128"/>
      <queryTableField id="7" name="name_en" tableColumnId="129"/>
      <queryTableField id="8" name="gradingScale" tableColumnId="130"/>
      <queryTableField id="9" name="credits" tableColumnId="131"/>
      <queryTableField id="10" name="cycle" tableColumnId="132"/>
      <queryTableField id="11" name="type" tableColumnId="133"/>
      <queryTableField id="12" name="status" tableColumnId="134"/>
      <queryTableField id="13" name="oldCourseCode" tableColumnId="135"/>
      <queryTableField id="14" name="newCourseCode" tableColumnId="136"/>
      <queryTableField id="15" name="homePage_sv" tableColumnId="137"/>
      <queryTableField id="16" name="homePage_en" tableColumnId="138"/>
      <queryTableField id="17" name="languageCode" tableColumnId="139"/>
      <queryTableField id="18" name="language_sv" tableColumnId="140"/>
      <queryTableField id="19" name="language_en" tableColumnId="141"/>
      <queryTableField id="20" name="departmentCode" tableColumnId="142"/>
      <queryTableField id="21" name="department_sv" tableColumnId="143"/>
      <queryTableField id="22" name="department_en" tableColumnId="144"/>
      <queryTableField id="23" name="motherDepartmentCode" tableColumnId="145"/>
      <queryTableField id="24" name="motherDepartment_sv" tableColumnId="146"/>
      <queryTableField id="25" name="motherDepartment_en" tableColumnId="147"/>
      <queryTableField id="26" name="maxParticipants" tableColumnId="148"/>
      <queryTableField id="27" name="entryRequirements" tableColumnId="149"/>
      <queryTableField id="28" name="assumedPriorKnowledge" tableColumnId="150"/>
      <queryTableField id="29" name="timeeditUrl_sv" tableColumnId="151"/>
      <queryTableField id="30" name="timeeditUrl_en" tableColumnId="152"/>
      <queryTableField id="31" name="evaluationUrl_sv" tableColumnId="153"/>
      <queryTableField id="32" name="evaluationUrl_en" tableColumnId="154"/>
      <queryTableField id="33" name="courseSyllabusPath_sv" tableColumnId="155"/>
      <queryTableField id="34" name="courseSyllabusPath_en" tableColumnId="156"/>
      <queryTableField id="35" name="suitableForeignStudents" tableColumnId="157"/>
      <queryTableField id="36" name="hasChanges" tableColumnId="158"/>
      <queryTableField id="37" name="preliminary" tableColumnId="159"/>
      <queryTableField id="38" name="id" tableColumnId="160"/>
      <queryTableField id="39" name="courseProgrammeId" tableColumnId="161"/>
      <queryTableField id="40" name="groupId" tableColumnId="162"/>
      <queryTableField id="41" name="sortOrder" tableColumnId="163"/>
      <queryTableField id="42" name="programmeStatus" tableColumnId="164"/>
      <queryTableField id="43" name="year" tableColumnId="165"/>
      <queryTableField id="44" name="fromYear" tableColumnId="166"/>
      <queryTableField id="45" name="choice" tableColumnId="167"/>
      <queryTableField id="46" name="choiceShort" tableColumnId="168"/>
      <queryTableField id="47" name="programmeCode" tableColumnId="169"/>
      <queryTableField id="48" name="programme_sv" tableColumnId="170"/>
      <queryTableField id="49" name="programme_en" tableColumnId="171"/>
      <queryTableField id="50" name="specialisationCode" tableColumnId="172"/>
      <queryTableField id="51" name="specialisation_sv" tableColumnId="173"/>
      <queryTableField id="52" name="specialisation_en" tableColumnId="174"/>
      <queryTableField id="53" name="specialisationGeneral" tableColumnId="175"/>
      <queryTableField id="54" name="footnote_sv" tableColumnId="176"/>
      <queryTableField id="55" name="footnote_en" tableColumnId="177"/>
      <queryTableField id="56" name="timePlans__1__startSpNr" tableColumnId="178"/>
      <queryTableField id="57" name="timePlans__1__endSpNr" tableColumnId="179"/>
      <queryTableField id="58" name="timePlans__1__studyPeriods__1__lecture" tableColumnId="180"/>
      <queryTableField id="59" name="timePlans__1__studyPeriods__1__exercise" tableColumnId="181"/>
      <queryTableField id="60" name="timePlans__1__studyPeriods__1__laborations" tableColumnId="182"/>
      <queryTableField id="61" name="timePlans__1__studyPeriods__1__project" tableColumnId="183"/>
      <queryTableField id="62" name="timePlans__1__studyPeriods__1__selfStudies" tableColumnId="184"/>
      <queryTableField id="63" name="timePlans__1__studyPeriods__2" tableColumnId="185"/>
      <queryTableField id="64" name="timePlans__1__studyPeriods__3" tableColumnId="186"/>
      <queryTableField id="65" name="timePlans__1__studyPeriods__4" tableColumnId="187"/>
      <queryTableField id="66" name="timePlans__1__studyPeriods__1" tableColumnId="188"/>
      <queryTableField id="67" name="timePlans__1__studyPeriods__4__lecture" tableColumnId="189"/>
      <queryTableField id="68" name="timePlans__1__studyPeriods__4__exercise" tableColumnId="190"/>
      <queryTableField id="69" name="timePlans__1__studyPeriods__4__laborations" tableColumnId="191"/>
      <queryTableField id="70" name="timePlans__1__studyPeriods__4__project" tableColumnId="192"/>
      <queryTableField id="71" name="timePlans__1__studyPeriods__4__selfStudies" tableColumnId="193"/>
      <queryTableField id="72" name="timePlans__1__studyPeriods__2__lecture" tableColumnId="194"/>
      <queryTableField id="73" name="timePlans__1__studyPeriods__2__exercise" tableColumnId="195"/>
      <queryTableField id="74" name="timePlans__1__studyPeriods__2__laborations" tableColumnId="196"/>
      <queryTableField id="75" name="timePlans__1__studyPeriods__2__project" tableColumnId="197"/>
      <queryTableField id="76" name="timePlans__1__studyPeriods__2__selfStudies" tableColumnId="198"/>
      <queryTableField id="77" name="timePlans__1__studyPeriods__3__lecture" tableColumnId="199"/>
      <queryTableField id="78" name="timePlans__1__studyPeriods__3__exercise" tableColumnId="200"/>
      <queryTableField id="79" name="timePlans__1__studyPeriods__3__laborations" tableColumnId="201"/>
      <queryTableField id="80" name="timePlans__1__studyPeriods__3__project" tableColumnId="202"/>
      <queryTableField id="81" name="timePlans__1__studyPeriods__3__selfStudies" tableColumnId="203"/>
      <queryTableField id="82" name="timePlans__2__startSpNr" tableColumnId="204"/>
      <queryTableField id="83" name="timePlans__2__endSpNr" tableColumnId="205"/>
      <queryTableField id="84" name="timePlans__2__studyPeriods__1" tableColumnId="206"/>
      <queryTableField id="85" name="timePlans__2__studyPeriods__2__lecture" tableColumnId="207"/>
      <queryTableField id="86" name="timePlans__2__studyPeriods__2__exercise" tableColumnId="208"/>
      <queryTableField id="87" name="timePlans__2__studyPeriods__2__laborations" tableColumnId="209"/>
      <queryTableField id="88" name="timePlans__2__studyPeriods__2__project" tableColumnId="210"/>
      <queryTableField id="89" name="timePlans__2__studyPeriods__2__selfStudies" tableColumnId="211"/>
      <queryTableField id="90" name="timePlans__2__studyPeriods__3" tableColumnId="212"/>
      <queryTableField id="91" name="timePlans__2__studyPeriods__4" tableColumnId="213"/>
      <queryTableField id="92" name="timePlans__3__startSpNr" tableColumnId="214"/>
      <queryTableField id="93" name="timePlans__3__endSpNr" tableColumnId="215"/>
      <queryTableField id="94" name="timePlans__3__studyPeriods__1" tableColumnId="216"/>
      <queryTableField id="95" name="timePlans__3__studyPeriods__2" tableColumnId="217"/>
      <queryTableField id="96" name="timePlans__3__studyPeriods__3__lecture" tableColumnId="218"/>
      <queryTableField id="97" name="timePlans__3__studyPeriods__3__exercise" tableColumnId="219"/>
      <queryTableField id="98" name="timePlans__3__studyPeriods__3__laborations" tableColumnId="220"/>
      <queryTableField id="99" name="timePlans__3__studyPeriods__3__project" tableColumnId="221"/>
      <queryTableField id="100" name="timePlans__3__studyPeriods__3__selfStudies" tableColumnId="222"/>
      <queryTableField id="101" name="timePlans__3__studyPeriods__4" tableColumnId="223"/>
      <queryTableField id="102" name="timePlans__4__startSpNr" tableColumnId="224"/>
      <queryTableField id="103" name="timePlans__4__endSpNr" tableColumnId="225"/>
      <queryTableField id="104" name="timePlans__4__studyPeriods__1" tableColumnId="226"/>
      <queryTableField id="105" name="timePlans__4__studyPeriods__2" tableColumnId="227"/>
      <queryTableField id="106" name="timePlans__4__studyPeriods__3" tableColumnId="228"/>
      <queryTableField id="107" name="timePlans__4__studyPeriods__4__lecture" tableColumnId="229"/>
      <queryTableField id="108" name="timePlans__4__studyPeriods__4__exercise" tableColumnId="230"/>
      <queryTableField id="109" name="timePlans__4__studyPeriods__4__laborations" tableColumnId="231"/>
      <queryTableField id="110" name="timePlans__4__studyPeriods__4__project" tableColumnId="232"/>
      <queryTableField id="111" name="timePlans__4__studyPeriods__4__selfStudies" tableColumnId="233"/>
      <queryTableField id="112" name="timePlans__2__studyPeriods__2" tableColumnId="234"/>
      <queryTableField id="113" name="timePlans__2__studyPeriods__3__lecture" tableColumnId="235"/>
      <queryTableField id="114" name="timePlans__2__studyPeriods__3__exercise" tableColumnId="236"/>
      <queryTableField id="115" name="timePlans__2__studyPeriods__3__laborations" tableColumnId="237"/>
      <queryTableField id="116" name="timePlans__2__studyPeriods__3__project" tableColumnId="238"/>
      <queryTableField id="117" name="timePlans__2__studyPeriods__3__selfStudies" tableColumnId="239"/>
      <queryTableField id="118" name="timePlans__2__studyPeriods__4__lecture" tableColumnId="240"/>
      <queryTableField id="119" name="timePlans__2__studyPeriods__4__exercise" tableColumnId="241"/>
      <queryTableField id="120" name="timePlans__2__studyPeriods__4__laborations" tableColumnId="242"/>
      <queryTableField id="121" name="timePlans__2__studyPeriods__4__project" tableColumnId="243"/>
      <queryTableField id="122" name="timePlans__2__studyPeriods__4__selfStudies" tableColumnId="24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C339D41-617C-5848-AF06-207411D41E09}" name="output__1" displayName="output__1" ref="A1:DR246" tableType="queryTable" totalsRowShown="0">
  <autoFilter ref="A1:DR246" xr:uid="{0EE68FC0-930E-9D4C-B42C-8F079486993D}"/>
  <sortState xmlns:xlrd2="http://schemas.microsoft.com/office/spreadsheetml/2017/richdata2" ref="A2:DR237">
    <sortCondition ref="F1:F237"/>
  </sortState>
  <tableColumns count="122">
    <tableColumn id="123" xr3:uid="{692A4EF0-C594-6B4E-8BEE-22183D56C67A}" uniqueName="123" name="courseId" queryTableFieldId="1" dataDxfId="83"/>
    <tableColumn id="124" xr3:uid="{9C429EE5-9E4F-1E4C-97CD-DC0BEF423BEE}" uniqueName="124" name="courseCode" queryTableFieldId="2" dataDxfId="82"/>
    <tableColumn id="125" xr3:uid="{BA6D5151-1554-784A-B2FB-14C8AD0D03F0}" uniqueName="125" name="academicYearId" queryTableFieldId="3" dataDxfId="81"/>
    <tableColumn id="126" xr3:uid="{7CDB9A50-7467-844A-ACE9-14BD76A34FC5}" uniqueName="126" name="academicYear" queryTableFieldId="4" dataDxfId="80"/>
    <tableColumn id="127" xr3:uid="{82CE041E-2E9B-AF41-9261-FEAE4B2E51C2}" uniqueName="127" name="academicYearShort" queryTableFieldId="5" dataDxfId="79"/>
    <tableColumn id="128" xr3:uid="{BF89B66F-0D77-1C4E-9015-D0865A961DA3}" uniqueName="128" name="name_sv" queryTableFieldId="6" dataDxfId="78"/>
    <tableColumn id="129" xr3:uid="{A69E6EAD-F4CF-2149-A669-11D8A4E4372C}" uniqueName="129" name="name_en" queryTableFieldId="7" dataDxfId="77"/>
    <tableColumn id="130" xr3:uid="{C9FA9DE1-A1C2-ED48-8CF6-68D2C9CA07F8}" uniqueName="130" name="gradingScale" queryTableFieldId="8" dataDxfId="76"/>
    <tableColumn id="131" xr3:uid="{CCA1DE68-1659-694C-A1E8-60F4909AC629}" uniqueName="131" name="credits" queryTableFieldId="9"/>
    <tableColumn id="132" xr3:uid="{C00BE4DC-022D-684A-98E5-35847BB25F1D}" uniqueName="132" name="cycle" queryTableFieldId="10" dataDxfId="75"/>
    <tableColumn id="133" xr3:uid="{DA288D5F-19C9-1747-B569-1C038C300D18}" uniqueName="133" name="type" queryTableFieldId="11" dataDxfId="74"/>
    <tableColumn id="134" xr3:uid="{0391A739-2F3A-704B-809F-D52EBDF7018C}" uniqueName="134" name="status" queryTableFieldId="12" dataDxfId="73"/>
    <tableColumn id="135" xr3:uid="{F5091980-A341-DE49-962D-90DDE5BA21A0}" uniqueName="135" name="oldCourseCode" queryTableFieldId="13" dataDxfId="72"/>
    <tableColumn id="136" xr3:uid="{09E8080B-C8FC-F54D-8C65-A511366D88F7}" uniqueName="136" name="newCourseCode" queryTableFieldId="14" dataDxfId="71"/>
    <tableColumn id="137" xr3:uid="{77CB7C0A-1AA8-7C44-9314-AEA52EC3A51D}" uniqueName="137" name="homePage_sv" queryTableFieldId="15" dataDxfId="70"/>
    <tableColumn id="138" xr3:uid="{13554A35-52AB-F542-BA11-5C74A6285C0B}" uniqueName="138" name="homePage_en" queryTableFieldId="16" dataDxfId="69"/>
    <tableColumn id="139" xr3:uid="{3D48BE1E-54BC-3943-BF42-36C3E795C3A1}" uniqueName="139" name="languageCode" queryTableFieldId="17" dataDxfId="68"/>
    <tableColumn id="140" xr3:uid="{2F60D01E-CE28-6245-A99F-7CF77BC4EA10}" uniqueName="140" name="language_sv" queryTableFieldId="18" dataDxfId="67"/>
    <tableColumn id="141" xr3:uid="{499FE20C-1480-344C-8069-3235F445F3C2}" uniqueName="141" name="language_en" queryTableFieldId="19" dataDxfId="66"/>
    <tableColumn id="142" xr3:uid="{846E88FD-1FE8-0D42-B1A6-F08423380E6B}" uniqueName="142" name="departmentCode" queryTableFieldId="20"/>
    <tableColumn id="143" xr3:uid="{B2AEB567-A113-F643-8DB7-E52644752659}" uniqueName="143" name="department_sv" queryTableFieldId="21" dataDxfId="65"/>
    <tableColumn id="144" xr3:uid="{2C748C44-F3CD-9B48-A417-3F079889D589}" uniqueName="144" name="department_en" queryTableFieldId="22" dataDxfId="64"/>
    <tableColumn id="145" xr3:uid="{F3110079-AAB1-734A-93CF-4433D484DAD0}" uniqueName="145" name="motherDepartmentCode" queryTableFieldId="23"/>
    <tableColumn id="146" xr3:uid="{08538073-05E6-B647-83A9-47E8BF5A5918}" uniqueName="146" name="motherDepartment_sv" queryTableFieldId="24" dataDxfId="63"/>
    <tableColumn id="147" xr3:uid="{C06A5C92-25C6-E442-95DB-0A125922DBB9}" uniqueName="147" name="motherDepartment_en" queryTableFieldId="25" dataDxfId="62"/>
    <tableColumn id="148" xr3:uid="{D57E2740-21C2-D04F-91BB-08EBE315A119}" uniqueName="148" name="maxParticipants" queryTableFieldId="26"/>
    <tableColumn id="149" xr3:uid="{CD538380-F3B0-344C-995F-DF398BB4F8D7}" uniqueName="149" name="entryRequirements" queryTableFieldId="27"/>
    <tableColumn id="150" xr3:uid="{40E08CC3-FCA8-C14C-B443-BC3FBF9F4995}" uniqueName="150" name="assumedPriorKnowledge" queryTableFieldId="28"/>
    <tableColumn id="151" xr3:uid="{F27E1FF8-6B41-1D4E-9365-087F3485F678}" uniqueName="151" name="timeeditUrl_sv" queryTableFieldId="29" dataDxfId="61"/>
    <tableColumn id="152" xr3:uid="{EFEC6F22-D6E8-A44C-80C1-9A758CDA8637}" uniqueName="152" name="timeeditUrl_en" queryTableFieldId="30" dataDxfId="60"/>
    <tableColumn id="153" xr3:uid="{4A223D54-C2A4-DF44-861F-9A77B520E988}" uniqueName="153" name="evaluationUrl_sv" queryTableFieldId="31" dataDxfId="59"/>
    <tableColumn id="154" xr3:uid="{83DC238E-E615-4844-8C3B-4540AC98E580}" uniqueName="154" name="evaluationUrl_en" queryTableFieldId="32" dataDxfId="58"/>
    <tableColumn id="155" xr3:uid="{87C09AFF-AD12-CC42-A8BE-3F6D543B5068}" uniqueName="155" name="courseSyllabusPath_sv" queryTableFieldId="33" dataDxfId="57"/>
    <tableColumn id="156" xr3:uid="{26BF1630-839A-394D-BED2-67D5BA6CE864}" uniqueName="156" name="courseSyllabusPath_en" queryTableFieldId="34" dataDxfId="56"/>
    <tableColumn id="157" xr3:uid="{33F2A72A-D86C-774A-B39D-260BFF3C46E9}" uniqueName="157" name="suitableForeignStudents" queryTableFieldId="35"/>
    <tableColumn id="158" xr3:uid="{5755B64E-48C8-344E-8E03-499463456EFD}" uniqueName="158" name="hasChanges" queryTableFieldId="36"/>
    <tableColumn id="159" xr3:uid="{5FFF3EA3-2B02-624B-AD98-0D8DF50A5155}" uniqueName="159" name="preliminary" queryTableFieldId="37"/>
    <tableColumn id="160" xr3:uid="{20F891D5-43BD-D744-A9D5-2CCC48DC9CB0}" uniqueName="160" name="id" queryTableFieldId="38"/>
    <tableColumn id="161" xr3:uid="{031EECA6-22DF-D943-9775-AC4286A56727}" uniqueName="161" name="courseProgrammeId" queryTableFieldId="39"/>
    <tableColumn id="162" xr3:uid="{A4AB3DF2-362D-2A48-8E2A-856E8DE6729A}" uniqueName="162" name="groupId" queryTableFieldId="40" dataDxfId="55"/>
    <tableColumn id="163" xr3:uid="{C26F2B2E-585B-1C4E-899D-4079406F4609}" uniqueName="163" name="sortOrder" queryTableFieldId="41" dataDxfId="54"/>
    <tableColumn id="164" xr3:uid="{7B7DDFFD-7DF9-B247-AF62-6701E10DA5F4}" uniqueName="164" name="programmeStatus" queryTableFieldId="42" dataDxfId="53"/>
    <tableColumn id="165" xr3:uid="{31939DFC-3901-AF4C-8EFD-980713CDC151}" uniqueName="165" name="year" queryTableFieldId="43"/>
    <tableColumn id="166" xr3:uid="{722572B9-8371-F24E-B935-D3D894C85CF0}" uniqueName="166" name="fromYear" queryTableFieldId="44"/>
    <tableColumn id="167" xr3:uid="{25C0610B-6552-E84F-852A-2E6B35A67AB5}" uniqueName="167" name="choice" queryTableFieldId="45" dataDxfId="52"/>
    <tableColumn id="168" xr3:uid="{AD90569B-DCEF-584B-A571-FF8BB75540F4}" uniqueName="168" name="choiceShort" queryTableFieldId="46" dataDxfId="51"/>
    <tableColumn id="169" xr3:uid="{8E7381EE-36A1-4840-A9AE-981AB53AC120}" uniqueName="169" name="programmeCode" queryTableFieldId="47" dataDxfId="50"/>
    <tableColumn id="170" xr3:uid="{398751C6-8FDE-FE4E-93A5-21BE7F111B66}" uniqueName="170" name="programme_sv" queryTableFieldId="48" dataDxfId="49"/>
    <tableColumn id="171" xr3:uid="{E6507997-50D0-6848-ABAA-406F5C66C1BB}" uniqueName="171" name="programme_en" queryTableFieldId="49" dataDxfId="48"/>
    <tableColumn id="172" xr3:uid="{A1B5D346-7BA4-7E4F-8417-881E4E88BC7E}" uniqueName="172" name="specialisationCode" queryTableFieldId="50" dataDxfId="47"/>
    <tableColumn id="173" xr3:uid="{6A5CB7A5-0300-2B48-8E5A-F8B020284856}" uniqueName="173" name="specialisation_sv" queryTableFieldId="51" dataDxfId="46"/>
    <tableColumn id="174" xr3:uid="{A51AF034-B7AE-C14E-BC4A-A838CCFF0FD9}" uniqueName="174" name="specialisation_en" queryTableFieldId="52" dataDxfId="45"/>
    <tableColumn id="175" xr3:uid="{AD296632-46CA-0E4B-97BA-B75E8172DC01}" uniqueName="175" name="specialisationGeneral" queryTableFieldId="53"/>
    <tableColumn id="176" xr3:uid="{616B3011-70CE-6344-AEF5-FF7192655452}" uniqueName="176" name="footnote_sv" queryTableFieldId="54" dataDxfId="44"/>
    <tableColumn id="177" xr3:uid="{BE9E3DBC-195D-1C42-972E-CAAE7CAB2F51}" uniqueName="177" name="footnote_en" queryTableFieldId="55" dataDxfId="43"/>
    <tableColumn id="178" xr3:uid="{3D6C1907-3B0C-5943-A47F-B162FE12E94C}" uniqueName="178" name="timePlans__1__startSpNr" queryTableFieldId="56"/>
    <tableColumn id="179" xr3:uid="{9A742454-90A1-844F-9733-505CA1914449}" uniqueName="179" name="timePlans__1__endSpNr" queryTableFieldId="57"/>
    <tableColumn id="180" xr3:uid="{E7AFC468-573F-1242-A481-EBBD523297DE}" uniqueName="180" name="timePlans__1__studyPeriods__1__lecture" queryTableFieldId="58"/>
    <tableColumn id="181" xr3:uid="{0D0CA8C1-7EA1-2240-B67D-72E860AF1976}" uniqueName="181" name="timePlans__1__studyPeriods__1__exercise" queryTableFieldId="59"/>
    <tableColumn id="182" xr3:uid="{F978AB78-DA44-A149-89ED-50E462367017}" uniqueName="182" name="timePlans__1__studyPeriods__1__laborations" queryTableFieldId="60"/>
    <tableColumn id="183" xr3:uid="{E39E61CF-F23E-3348-B07D-3FE7F8E8EEF5}" uniqueName="183" name="timePlans__1__studyPeriods__1__project" queryTableFieldId="61"/>
    <tableColumn id="184" xr3:uid="{140A6C36-D321-EC46-B955-C90A786B39D5}" uniqueName="184" name="timePlans__1__studyPeriods__1__selfStudies" queryTableFieldId="62"/>
    <tableColumn id="185" xr3:uid="{6EDACA5C-5606-0046-90A7-31577DC4900D}" uniqueName="185" name="timePlans__1__studyPeriods__2" queryTableFieldId="63" dataDxfId="42"/>
    <tableColumn id="186" xr3:uid="{E5F9F741-2E28-A541-A77A-E840A11B7633}" uniqueName="186" name="timePlans__1__studyPeriods__3" queryTableFieldId="64" dataDxfId="41"/>
    <tableColumn id="187" xr3:uid="{1691B49F-486B-9247-91F9-85272C0F1D31}" uniqueName="187" name="timePlans__1__studyPeriods__4" queryTableFieldId="65" dataDxfId="40"/>
    <tableColumn id="188" xr3:uid="{3F75F3AD-9023-1E48-9E3D-3A79BFB0ECE4}" uniqueName="188" name="timePlans__1__studyPeriods__1" queryTableFieldId="66" dataDxfId="39"/>
    <tableColumn id="189" xr3:uid="{78738F90-4E22-B74E-9F09-B3A0CB75893B}" uniqueName="189" name="timePlans__1__studyPeriods__4__lecture" queryTableFieldId="67"/>
    <tableColumn id="190" xr3:uid="{9DFE4E1A-A872-604C-9ABC-432EB558ED32}" uniqueName="190" name="timePlans__1__studyPeriods__4__exercise" queryTableFieldId="68"/>
    <tableColumn id="191" xr3:uid="{1AE3CA02-DC99-5D42-B8D0-9C35FE94DAA8}" uniqueName="191" name="timePlans__1__studyPeriods__4__laborations" queryTableFieldId="69"/>
    <tableColumn id="192" xr3:uid="{9A60A363-27A4-E64A-AB14-4463791A07AE}" uniqueName="192" name="timePlans__1__studyPeriods__4__project" queryTableFieldId="70"/>
    <tableColumn id="193" xr3:uid="{EABBAEA4-ECD4-EA43-B54C-14544DEBEC21}" uniqueName="193" name="timePlans__1__studyPeriods__4__selfStudies" queryTableFieldId="71"/>
    <tableColumn id="194" xr3:uid="{AF8B83C0-529D-224B-92B7-DFAC1A856257}" uniqueName="194" name="timePlans__1__studyPeriods__2__lecture" queryTableFieldId="72"/>
    <tableColumn id="195" xr3:uid="{2EE58232-87D1-F646-9D46-DC415229EC7C}" uniqueName="195" name="timePlans__1__studyPeriods__2__exercise" queryTableFieldId="73"/>
    <tableColumn id="196" xr3:uid="{6A6E4427-71FC-704C-A2D1-882689BA5260}" uniqueName="196" name="timePlans__1__studyPeriods__2__laborations" queryTableFieldId="74"/>
    <tableColumn id="197" xr3:uid="{BF7E5CC8-4982-8B43-B308-7DB888876DA8}" uniqueName="197" name="timePlans__1__studyPeriods__2__project" queryTableFieldId="75"/>
    <tableColumn id="198" xr3:uid="{BBF6B7E4-1A95-4A48-9D74-7D44DA251D14}" uniqueName="198" name="timePlans__1__studyPeriods__2__selfStudies" queryTableFieldId="76"/>
    <tableColumn id="199" xr3:uid="{B125D5DC-1C57-964D-9789-264D8844D4CC}" uniqueName="199" name="timePlans__1__studyPeriods__3__lecture" queryTableFieldId="77"/>
    <tableColumn id="200" xr3:uid="{051E7F25-1591-7942-9256-E785199D8A34}" uniqueName="200" name="timePlans__1__studyPeriods__3__exercise" queryTableFieldId="78"/>
    <tableColumn id="201" xr3:uid="{71A4BC01-1782-624A-80C7-0A31B2C98EAB}" uniqueName="201" name="timePlans__1__studyPeriods__3__laborations" queryTableFieldId="79"/>
    <tableColumn id="202" xr3:uid="{E7F34C8E-E835-8848-886F-DA013748D265}" uniqueName="202" name="timePlans__1__studyPeriods__3__project" queryTableFieldId="80"/>
    <tableColumn id="203" xr3:uid="{A17236CA-771A-0449-93A1-9D1F3DFD84E4}" uniqueName="203" name="timePlans__1__studyPeriods__3__selfStudies" queryTableFieldId="81"/>
    <tableColumn id="204" xr3:uid="{296BF4C3-D003-8C48-B3A6-5BBA816C0444}" uniqueName="204" name="timePlans__2__startSpNr" queryTableFieldId="82"/>
    <tableColumn id="205" xr3:uid="{01D4FD01-DB41-3F43-95E3-7DE407F20D65}" uniqueName="205" name="timePlans__2__endSpNr" queryTableFieldId="83"/>
    <tableColumn id="206" xr3:uid="{1E6F2A40-BE00-2D47-B2CC-5698B75E9DF7}" uniqueName="206" name="timePlans__2__studyPeriods__1" queryTableFieldId="84" dataDxfId="38"/>
    <tableColumn id="207" xr3:uid="{8E7EAB3A-490D-3D4B-AF31-9CC638CDE975}" uniqueName="207" name="timePlans__2__studyPeriods__2__lecture" queryTableFieldId="85"/>
    <tableColumn id="208" xr3:uid="{5E07D778-6115-4A42-A463-DF9D5CDBB9D8}" uniqueName="208" name="timePlans__2__studyPeriods__2__exercise" queryTableFieldId="86"/>
    <tableColumn id="209" xr3:uid="{4D75DE36-D752-234C-BD94-E68A966C3754}" uniqueName="209" name="timePlans__2__studyPeriods__2__laborations" queryTableFieldId="87"/>
    <tableColumn id="210" xr3:uid="{4D229C8A-3305-8843-B8AC-0CCA4B8EB46E}" uniqueName="210" name="timePlans__2__studyPeriods__2__project" queryTableFieldId="88"/>
    <tableColumn id="211" xr3:uid="{5C43B9B9-58B6-9748-BBF7-1C1483D44C02}" uniqueName="211" name="timePlans__2__studyPeriods__2__selfStudies" queryTableFieldId="89"/>
    <tableColumn id="212" xr3:uid="{26508192-B24D-884E-A7A8-2DCC827981A9}" uniqueName="212" name="timePlans__2__studyPeriods__3" queryTableFieldId="90" dataDxfId="37"/>
    <tableColumn id="213" xr3:uid="{DB0977ED-E139-484C-BE65-8946FC91DFA3}" uniqueName="213" name="timePlans__2__studyPeriods__4" queryTableFieldId="91" dataDxfId="36"/>
    <tableColumn id="214" xr3:uid="{98237061-5081-C34F-91A2-BFEBF65A2AC3}" uniqueName="214" name="timePlans__3__startSpNr" queryTableFieldId="92"/>
    <tableColumn id="215" xr3:uid="{418FC99C-5899-7743-B095-6D5F7CCF2519}" uniqueName="215" name="timePlans__3__endSpNr" queryTableFieldId="93"/>
    <tableColumn id="216" xr3:uid="{6D5AAF03-F3F9-2F49-BF62-2EB87FB47C3C}" uniqueName="216" name="timePlans__3__studyPeriods__1" queryTableFieldId="94" dataDxfId="35"/>
    <tableColumn id="217" xr3:uid="{7CB0F293-C022-8143-8C16-D974642293F7}" uniqueName="217" name="timePlans__3__studyPeriods__2" queryTableFieldId="95" dataDxfId="34"/>
    <tableColumn id="218" xr3:uid="{8505A31B-0AEE-EB48-89FA-41C54218CCEB}" uniqueName="218" name="timePlans__3__studyPeriods__3__lecture" queryTableFieldId="96"/>
    <tableColumn id="219" xr3:uid="{62EAE3BE-8790-8A49-AF01-CAAE891CEFCD}" uniqueName="219" name="timePlans__3__studyPeriods__3__exercise" queryTableFieldId="97"/>
    <tableColumn id="220" xr3:uid="{100EFCF4-1262-1C4C-A546-ADF40D0DB185}" uniqueName="220" name="timePlans__3__studyPeriods__3__laborations" queryTableFieldId="98"/>
    <tableColumn id="221" xr3:uid="{A967567D-7B87-1C4A-9863-BC7DAA2DEF20}" uniqueName="221" name="timePlans__3__studyPeriods__3__project" queryTableFieldId="99"/>
    <tableColumn id="222" xr3:uid="{FDD2CFA5-D5C5-A245-B071-D03675EFFA28}" uniqueName="222" name="timePlans__3__studyPeriods__3__selfStudies" queryTableFieldId="100"/>
    <tableColumn id="223" xr3:uid="{E1A39C09-2E89-FD4A-BF51-3A331126C80A}" uniqueName="223" name="timePlans__3__studyPeriods__4" queryTableFieldId="101" dataDxfId="33"/>
    <tableColumn id="224" xr3:uid="{819D0013-2305-7943-8613-EDA70894C5ED}" uniqueName="224" name="timePlans__4__startSpNr" queryTableFieldId="102"/>
    <tableColumn id="225" xr3:uid="{1A8CE34E-B82D-A44A-9507-C557A2BAD709}" uniqueName="225" name="timePlans__4__endSpNr" queryTableFieldId="103"/>
    <tableColumn id="226" xr3:uid="{A5878824-9436-514E-A74B-DA4E52159629}" uniqueName="226" name="timePlans__4__studyPeriods__1" queryTableFieldId="104" dataDxfId="32"/>
    <tableColumn id="227" xr3:uid="{B5FA38A6-F022-7148-92B2-E2065BCD4BCE}" uniqueName="227" name="timePlans__4__studyPeriods__2" queryTableFieldId="105" dataDxfId="31"/>
    <tableColumn id="228" xr3:uid="{401470A6-EBE8-8240-A5C8-F19CF7125824}" uniqueName="228" name="timePlans__4__studyPeriods__3" queryTableFieldId="106" dataDxfId="30"/>
    <tableColumn id="229" xr3:uid="{51906A33-273C-4C45-88E9-060B5457A618}" uniqueName="229" name="timePlans__4__studyPeriods__4__lecture" queryTableFieldId="107"/>
    <tableColumn id="230" xr3:uid="{C001C1D3-7D50-A44E-9387-58A85F015CEA}" uniqueName="230" name="timePlans__4__studyPeriods__4__exercise" queryTableFieldId="108"/>
    <tableColumn id="231" xr3:uid="{9AD66B64-F864-A04A-8CB1-75D4556E7C3D}" uniqueName="231" name="timePlans__4__studyPeriods__4__laborations" queryTableFieldId="109"/>
    <tableColumn id="232" xr3:uid="{83092582-F6E4-054F-A804-13DF20D7B3C2}" uniqueName="232" name="timePlans__4__studyPeriods__4__project" queryTableFieldId="110"/>
    <tableColumn id="233" xr3:uid="{58B2DA6B-4A0F-014B-9724-366813D8A018}" uniqueName="233" name="timePlans__4__studyPeriods__4__selfStudies" queryTableFieldId="111"/>
    <tableColumn id="234" xr3:uid="{68169080-BC60-DD44-840D-804E2F8E3A06}" uniqueName="234" name="timePlans__2__studyPeriods__2" queryTableFieldId="112" dataDxfId="29"/>
    <tableColumn id="235" xr3:uid="{78BF749C-DD5A-6C42-9C2E-D3C3F4DCDC21}" uniqueName="235" name="timePlans__2__studyPeriods__3__lecture" queryTableFieldId="113"/>
    <tableColumn id="236" xr3:uid="{E5A11451-D7D1-3243-A675-F51EC20F755E}" uniqueName="236" name="timePlans__2__studyPeriods__3__exercise" queryTableFieldId="114"/>
    <tableColumn id="237" xr3:uid="{A72CA3D4-F7F1-624A-8304-BB6F806CE4FE}" uniqueName="237" name="timePlans__2__studyPeriods__3__laborations" queryTableFieldId="115"/>
    <tableColumn id="238" xr3:uid="{D03810F4-BCEE-4248-9277-62CFA32C0989}" uniqueName="238" name="timePlans__2__studyPeriods__3__project" queryTableFieldId="116"/>
    <tableColumn id="239" xr3:uid="{06C78698-4915-8F4A-8DAC-23BC53ECC351}" uniqueName="239" name="timePlans__2__studyPeriods__3__selfStudies" queryTableFieldId="117"/>
    <tableColumn id="240" xr3:uid="{F0397F43-6C1C-6748-9E28-7CC4DA37A702}" uniqueName="240" name="timePlans__2__studyPeriods__4__lecture" queryTableFieldId="118"/>
    <tableColumn id="241" xr3:uid="{D9A33C2D-037A-9345-8B35-0156283630A9}" uniqueName="241" name="timePlans__2__studyPeriods__4__exercise" queryTableFieldId="119"/>
    <tableColumn id="242" xr3:uid="{209088D3-D5C5-E54D-A0FF-3CD57DB3FBF6}" uniqueName="242" name="timePlans__2__studyPeriods__4__laborations" queryTableFieldId="120"/>
    <tableColumn id="243" xr3:uid="{398D210F-40C0-7D47-83D4-041EAEF1193D}" uniqueName="243" name="timePlans__2__studyPeriods__4__project" queryTableFieldId="121"/>
    <tableColumn id="244" xr3:uid="{54447743-49C1-C94E-831E-0DBA11C21F37}" uniqueName="244" name="timePlans__2__studyPeriods__4__selfStudies" queryTableFieldId="12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C904E2D-3DFC-DE4F-8574-FFE4EAC39C4D}" name="plan" displayName="plan" ref="A24:Y62" headerRowDxfId="28" dataDxfId="26" totalsRowDxfId="25" headerRowBorderDxfId="27">
  <sortState xmlns:xlrd2="http://schemas.microsoft.com/office/spreadsheetml/2017/richdata2" ref="A25:Y62">
    <sortCondition ref="C25:C62"/>
    <sortCondition ref="J25:J62"/>
    <sortCondition ref="B25:B62"/>
  </sortState>
  <tableColumns count="25">
    <tableColumn id="1" xr3:uid="{B53C2B50-ED0D-2348-B344-5541577D7B2D}" name="Läsperiod 1 21/22" totalsRowLabel="Total" dataDxfId="24">
      <calculatedColumnFormula>IFERROR(INDEX(data!B:B,MATCH(plan[[#This Row],[Kursnamn]],data!F:F,0),1),"")</calculatedColumnFormula>
    </tableColumn>
    <tableColumn id="2" xr3:uid="{62CA4C41-1318-4F48-A321-27E4FE43AD26}" name="Kursnamn" dataDxfId="23"/>
    <tableColumn id="20" xr3:uid="{FC7841DC-E918-C740-9E42-682E211854BC}" name="År" dataDxfId="22">
      <calculatedColumnFormula>IFERROR(
_xlfn.LET(
  _xlpm.to,INDEX(data!A:ZZ,MATCH(plan[[#This Row],[Kursnamn]],data!F:F,0),MATCH("year",data!$A$1:$ZZ$1,0)),
  _xlpm.from,INDEX(data!A:ZZ,MATCH(plan[[#This Row],[Kursnamn]],data!F:F,0),MATCH("fromYear",data!$A$1:$ZZ$1,0)),
  IF(_xlpm.to=_xlpm.from,_xlpm.to,_xlpm.from&amp;"-"&amp;_xlpm.to)
  ),"")</calculatedColumnFormula>
    </tableColumn>
    <tableColumn id="21" xr3:uid="{B54497FB-ABE5-5948-B7E6-2CD0507F22B5}" name="Betyg" dataDxfId="21">
      <calculatedColumnFormula>IFERROR(
INDEX(data!A:ZZ,MATCH(plan[[#This Row],[Kursnamn]],data!F:F,0),MATCH("gradingScale",data!$A$1:$ZZ$1,0)),"")</calculatedColumnFormula>
    </tableColumn>
    <tableColumn id="3" xr3:uid="{5F410AF7-63E1-544A-9F64-F08055339549}" name="Resultat" dataDxfId="20"/>
    <tableColumn id="4" xr3:uid="{644B35D6-7E2F-7A4D-9486-86222EAFA89D}" name="Poäng" dataDxfId="19">
      <calculatedColumnFormula>IFERROR(
INDEX(data!A:ZZ,MATCH(plan[[#This Row],[Kursnamn]],data!F:F,0),MATCH("credits",data!$A$1:$ZZ$1,0)),"")</calculatedColumnFormula>
    </tableColumn>
    <tableColumn id="5" xr3:uid="{912BA93E-96C0-F844-B7EF-2D3509E48AC6}" name="Nivå" dataDxfId="18">
      <calculatedColumnFormula>IFERROR(
INDEX(data!A:ZZ,MATCH(plan[[#This Row],[Kursnamn]],data!F:F,0),MATCH("cycle",data!$A$1:$ZZ$1,0)),"")</calculatedColumnFormula>
    </tableColumn>
    <tableColumn id="6" xr3:uid="{4B7E5A3F-DF0E-DC4E-A84F-D0CBE0FBF00B}" name="Begränsad" dataDxfId="17">
      <calculatedColumnFormula>IFERROR(_xlfn.LET(_xlpm.x,INDEX(data!A:ZZ,MATCH(plan[[#This Row],[Kursnamn]],data!F:F,0),MATCH("maxParticipants",data!$A$1:$ZZ$1,0)),
IF(0=_xlpm.x,"Nej","Ja ("&amp;_xlpm.x&amp;" st)")),"")</calculatedColumnFormula>
    </tableColumn>
    <tableColumn id="7" xr3:uid="{EFB1CC63-71EF-C348-BB05-8B4667A39042}" name="Tenta" dataDxfId="16"/>
    <tableColumn id="8" xr3:uid="{4F6FBBEF-F5F2-DB4A-A16A-66392971C9D7}" name="Läsperioder" dataDxfId="0">
      <calculatedColumnFormula>IFERROR(
_xlfn.LET(
_xlpm.start1,INDEX(data!A:ZZ,MATCH(plan[[#This Row],[Kursnamn]],data!F:F,0),MATCH("timePlans__1__startSpNr",data!$A$1:$ZZ$1,0))-100-7,
_xlpm.start2,INDEX(data!A:ZZ,MATCH(plan[[#This Row],[Kursnamn]],data!F:F,0),MATCH("timePlans__2__startSpNr",data!$A$1:$ZZ$1,0))-100-7,
_xlpm.start3,INDEX(data!A:ZZ,MATCH(plan[[#This Row],[Kursnamn]],data!F:F,0),MATCH("timePlans__3__startSpNr",data!$A$1:$ZZ$1,0))-100-7,
_xlpm.start4,INDEX(data!A:ZZ,MATCH(plan[[#This Row],[Kursnamn]],data!F:F,0),MATCH("timePlans__4__startSpNr",data!$A$1:$ZZ$1,0))-100-7,
_xlpm.last1,INDEX(data!A:ZZ,MATCH(plan[[#This Row],[Kursnamn]],data!F:F,0),MATCH("timePlans__1__endSpNr",data!$A$1:$ZZ$1,0))-100-7,
_xlpm.last2,INDEX(data!A:ZZ,MATCH(plan[[#This Row],[Kursnamn]],data!F:F,0),MATCH("timePlans__2__endSpNr",data!$A$1:$ZZ$1,0))-100-7,
_xlpm.last3,INDEX(data!A:ZZ,MATCH(plan[[#This Row],[Kursnamn]],data!F:F,0),MATCH("timePlans__3__endSpNr",data!$A$1:$ZZ$1,0))-100-7,
_xlpm.last4,INDEX(data!A:ZZ,MATCH(plan[[#This Row],[Kursnamn]],data!F:F,0),MATCH("timePlans__4__endSpNr",data!$A$1:$ZZ$1,0))-100-7,
IF(_xlpm.start1=_xlpm.last1,_xlpm.start1,_xlpm.start1&amp;"-"&amp;_xlpm.last1)&amp;
IF(_xlpm.start2&gt;0,", "&amp;IF(_xlpm.start2=_xlpm.last2,_xlpm.start2,_xlpm.start2&amp;"-"&amp;_xlpm.last2),"")&amp;
IF(_xlpm.start3&gt;0,", "&amp;IF(_xlpm.start3=_xlpm.last3,_xlpm.start3,_xlpm.start3&amp;"-"&amp;_xlpm.last3),"")),"")</calculatedColumnFormula>
    </tableColumn>
    <tableColumn id="9" xr3:uid="{2CEB72BE-C2E6-C440-A0E5-B9902CBE14D7}" name="Projekt" dataDxfId="15">
      <calculatedColumnFormula>IFERROR(
_xlfn.LET(
_xlpm.row,MATCH(plan[[#This Row],[Kursnamn]],data!F:F,0),
_xlpm.aa,INDEX(data!A:ZZ,_xlpm.row,MATCH("timePlans__1__studyPeriods__1__project",data!$A$1:$ZZ$1,0)),
_xlpm.ab,INDEX(data!A:ZZ,_xlpm.row,MATCH("timePlans__1__studyPeriods__2__project",data!$A$1:$ZZ$1,0)),
_xlpm.ac,INDEX(data!A:ZZ,_xlpm.row,MATCH("timePlans__1__studyPeriods__3__project",data!$A$1:$ZZ$1,0)),
_xlpm.ad,INDEX(data!A:ZZ,_xlpm.row,MATCH("timePlans__1__studyPeriods__4__project",data!$A$1:$ZZ$1,0)),
IF(_xlpm.aa&gt;0," lp1:"&amp;_xlpm.aa&amp;"h","")&amp;
IF(_xlpm.ab&gt;0," lp2:"&amp;_xlpm.ab&amp;"h","")&amp;
IF(_xlpm.ac&gt;0," lp3:"&amp;_xlpm.ac&amp;"h","")&amp;
IF(_xlpm.ad&gt;0," lp4:"&amp;_xlpm.ad&amp;"h","")
),"")</calculatedColumnFormula>
    </tableColumn>
    <tableColumn id="10" xr3:uid="{45670D2B-B48B-3F4D-ACE1-B4AE2AD593B1}" name="Labbar timmar" dataDxfId="14">
      <calculatedColumnFormula>IFERROR(
_xlfn.LET(
_xlpm.row,MATCH(plan[[#This Row],[Kursnamn]],data!F:F,0),
_xlpm.aa,INDEX(data!A:ZZ,_xlpm.row,MATCH("timePlans__1__studyPeriods__1__laborations",data!$A$1:$ZZ$1,0)),
_xlpm.ab,INDEX(data!A:ZZ,_xlpm.row,MATCH("timePlans__1__studyPeriods__2__laborations",data!$A$1:$ZZ$1,0)),
_xlpm.ac,INDEX(data!A:ZZ,_xlpm.row,MATCH("timePlans__1__studyPeriods__3__laborations",data!$A$1:$ZZ$1,0)),
_xlpm.ad,INDEX(data!A:ZZ,_xlpm.row,MATCH("timePlans__1__studyPeriods__4__laborations",data!$A$1:$ZZ$1,0)),
IF(_xlpm.aa&gt;0," lp1:"&amp;_xlpm.aa&amp;"h","")&amp;
IF(_xlpm.ab&gt;0," lp2:"&amp;_xlpm.ab&amp;"h","")&amp;
IF(_xlpm.ac&gt;0," lp3:"&amp;_xlpm.ac&amp;"h","")&amp;
IF(_xlpm.ad&gt;0," lp4:"&amp;_xlpm.ad&amp;"h","")
),"")</calculatedColumnFormula>
    </tableColumn>
    <tableColumn id="11" xr3:uid="{2E0290B1-DA6E-1B47-A0FB-D3ECBF6BF6D1}" name="Andel som klarar kursen " dataDxfId="13"/>
    <tableColumn id="12" xr3:uid="{A503302A-907F-5E4E-B5EA-59086ADFF774}" name="Poäng i Spec" dataDxfId="12">
      <calculatedColumnFormula>IFERROR(IF(T25="Ja",F25,""),"")</calculatedColumnFormula>
    </tableColumn>
    <tableColumn id="13" xr3:uid="{86D70512-A7E1-FC4D-86C2-134C6CF58ECC}" name="A poäng i Spec" dataDxfId="11">
      <calculatedColumnFormula>IFERROR(IF(AND(T25="Ja",G25="A"),F25,""),"")</calculatedColumnFormula>
    </tableColumn>
    <tableColumn id="15" xr3:uid="{1C68BEB9-FEAC-E84E-ADAD-1DE33ECFA76C}" name="A totalt" dataDxfId="10">
      <calculatedColumnFormula>IFERROR(IF(G25="A",F25,""),"")</calculatedColumnFormula>
    </tableColumn>
    <tableColumn id="29" xr3:uid="{D2122A1A-CB79-074D-9C6B-732223F63CF9}" name="Poäng i grundblock" dataDxfId="9">
      <calculatedColumnFormula array="1">IF(AND(OR(plan[[#This Row],[Obligatorisk]]="JA",plan[Alt. Obl]="JA"),plan[[#This Row],[Resultat]]&gt;0),plan[[#This Row],[Poäng]],"")</calculatedColumnFormula>
    </tableColumn>
    <tableColumn id="16" xr3:uid="{84B4AF3D-BB2D-AC49-9AB4-562E16A2DE1A}" name="Obligatorisk" dataDxfId="8">
      <calculatedColumnFormula>IFERROR(_xlfn.LET(_xlpm.x,INDEX(data!A:ZZ,MATCH(plan[[#This Row],[Kursnamn]],data!F:F,0),MATCH("choice",data!$A$1:$ZZ$1,0)),
IF(_xlpm.x="mandatory","JA","NEJ")),"")</calculatedColumnFormula>
    </tableColumn>
    <tableColumn id="30" xr3:uid="{ED1EEE32-8BAD-6645-997D-D5B3E1028D6A}" name="Alt. Obl" dataDxfId="7">
      <calculatedColumnFormula>IFERROR(_xlfn.LET(_xlpm.x,INDEX(data!A:ZZ,MATCH(plan[[#This Row],[Kursnamn]],data!F:F,0),MATCH("choice",data!$A$1:$ZZ$1,0)),
IF(_xlpm.x="elective_mandatory","JA","")),"")</calculatedColumnFormula>
    </tableColumn>
    <tableColumn id="17" xr3:uid="{C3B64337-EA7D-9548-8BFA-84F5DB2C4404}" name="Ingår i spec" dataDxfId="6">
      <calculatedColumnFormula>IFERROR(IF(0&lt;SEARCH($B$16,U25),"JA","NEJ"),"")</calculatedColumnFormula>
    </tableColumn>
    <tableColumn id="18" xr3:uid="{31088989-2201-8F4A-8F53-CAF212FF7C0F}" name="Specialiseringar" totalsRowFunction="count" dataDxfId="5">
      <calculatedColumnFormula array="1">IFERROR(_xlfn.TEXTJOIN(", ", TRUE,IF(data!F:F=plan[[#This Row],[Kursnamn]],data!AY:AY,"")),"")</calculatedColumnFormula>
    </tableColumn>
    <tableColumn id="26" xr3:uid="{239EFB64-3069-9A47-98EB-B70717D932A8}" name="CEQ" dataDxfId="4" dataCellStyle="Hyperlink">
      <calculatedColumnFormula>IFERROR(HYPERLINK(INDEX(data!A:ZZ,MATCH(plan[[#This Row],[Kursnamn]],data!F:F,0),MATCH("evaluationUrl_sv",data!$A$1:$ZZ$1,0))),"")</calculatedColumnFormula>
    </tableColumn>
    <tableColumn id="25" xr3:uid="{5560F64E-65B4-0E4B-BC58-B1976AC9C227}" name="SCHEMA" dataDxfId="3" dataCellStyle="Hyperlink">
      <calculatedColumnFormula>IFERROR(HYPERLINK(INDEX(data!A:ZZ,MATCH(plan[[#This Row],[Kursnamn]],data!F:F,0),MATCH("timeeditUrl_sv",data!$A$1:$ZZ$1,0))),"")</calculatedColumnFormula>
    </tableColumn>
    <tableColumn id="27" xr3:uid="{CF7ED353-3FFC-7F4B-8B5D-D053B217E84D}" name="HOME" dataDxfId="2" dataCellStyle="Hyperlink">
      <calculatedColumnFormula>IFERROR(HYPERLINK(INDEX(data!A:ZZ,MATCH(plan[[#This Row],[Kursnamn]],data!F:F,0),MATCH("homePage_sv",data!$A$1:$ZZ$1,0))),"")</calculatedColumnFormula>
    </tableColumn>
    <tableColumn id="19" xr3:uid="{9AB54617-3467-9842-AA8F-46C8CE016484}" name="Notes" dataDxfId="1">
      <calculatedColumnFormula>IFERROR(INDEX(data!BB:BB,MATCH(plan[[#This Row],[Kursnamn]],data!F:F,0),1),"")</calculatedColumnFormula>
    </tableColumn>
  </tableColumns>
  <tableStyleInfo name="TableStyleLight14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nvertcsv.com/json-to-csv.ht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49682-FD9B-2D45-B8F9-4E7054FF070C}">
  <sheetPr codeName="Sheet1"/>
  <dimension ref="A1:DR246"/>
  <sheetViews>
    <sheetView workbookViewId="0">
      <selection activeCell="C12" sqref="C12"/>
    </sheetView>
  </sheetViews>
  <sheetFormatPr baseColWidth="10" defaultRowHeight="16"/>
  <cols>
    <col min="1" max="1" width="10.5" bestFit="1" customWidth="1"/>
    <col min="2" max="2" width="13" bestFit="1" customWidth="1"/>
    <col min="3" max="3" width="16.6640625" bestFit="1" customWidth="1"/>
    <col min="4" max="4" width="15.1640625" bestFit="1" customWidth="1"/>
    <col min="5" max="5" width="19.6640625" bestFit="1" customWidth="1"/>
    <col min="6" max="6" width="79.6640625" bestFit="1" customWidth="1"/>
    <col min="7" max="7" width="80.6640625" bestFit="1" customWidth="1"/>
    <col min="8" max="8" width="14.1640625" bestFit="1" customWidth="1"/>
    <col min="9" max="9" width="9.1640625" bestFit="1" customWidth="1"/>
    <col min="10" max="10" width="7.83203125" bestFit="1" customWidth="1"/>
    <col min="11" max="11" width="17.33203125" bestFit="1" customWidth="1"/>
    <col min="12" max="12" width="14" bestFit="1" customWidth="1"/>
    <col min="13" max="13" width="15.6640625" bestFit="1" customWidth="1"/>
    <col min="14" max="14" width="16.6640625" bestFit="1" customWidth="1"/>
    <col min="15" max="16" width="80.6640625" bestFit="1" customWidth="1"/>
    <col min="17" max="17" width="15.1640625" bestFit="1" customWidth="1"/>
    <col min="18" max="18" width="30" bestFit="1" customWidth="1"/>
    <col min="19" max="19" width="39.6640625" bestFit="1" customWidth="1"/>
    <col min="20" max="20" width="17.33203125" bestFit="1" customWidth="1"/>
    <col min="21" max="21" width="34.33203125" bestFit="1" customWidth="1"/>
    <col min="22" max="22" width="52.83203125" bestFit="1" customWidth="1"/>
    <col min="23" max="23" width="24" bestFit="1" customWidth="1"/>
    <col min="24" max="24" width="33.83203125" bestFit="1" customWidth="1"/>
    <col min="25" max="25" width="34" bestFit="1" customWidth="1"/>
    <col min="26" max="26" width="17" bestFit="1" customWidth="1"/>
    <col min="27" max="27" width="19.6640625" bestFit="1" customWidth="1"/>
    <col min="28" max="28" width="24.33203125" bestFit="1" customWidth="1"/>
    <col min="29" max="30" width="80.6640625" bestFit="1" customWidth="1"/>
    <col min="31" max="32" width="54.5" bestFit="1" customWidth="1"/>
    <col min="33" max="33" width="22.5" bestFit="1" customWidth="1"/>
    <col min="34" max="34" width="22.6640625" bestFit="1" customWidth="1"/>
    <col min="35" max="35" width="23.6640625" bestFit="1" customWidth="1"/>
    <col min="36" max="36" width="13.33203125" bestFit="1" customWidth="1"/>
    <col min="37" max="37" width="13.1640625" bestFit="1" customWidth="1"/>
    <col min="38" max="38" width="8.1640625" bestFit="1" customWidth="1"/>
    <col min="39" max="39" width="20.33203125" bestFit="1" customWidth="1"/>
    <col min="40" max="40" width="9.83203125" bestFit="1" customWidth="1"/>
    <col min="41" max="41" width="11.5" bestFit="1" customWidth="1"/>
    <col min="42" max="42" width="18.5" bestFit="1" customWidth="1"/>
    <col min="43" max="43" width="7.33203125" bestFit="1" customWidth="1"/>
    <col min="44" max="44" width="11.33203125" bestFit="1" customWidth="1"/>
    <col min="45" max="45" width="17.5" bestFit="1" customWidth="1"/>
    <col min="46" max="46" width="13.1640625" bestFit="1" customWidth="1"/>
    <col min="47" max="47" width="17.33203125" bestFit="1" customWidth="1"/>
    <col min="48" max="48" width="16.1640625" bestFit="1" customWidth="1"/>
    <col min="49" max="49" width="30" bestFit="1" customWidth="1"/>
    <col min="50" max="50" width="19" bestFit="1" customWidth="1"/>
    <col min="51" max="51" width="27.33203125" bestFit="1" customWidth="1"/>
    <col min="52" max="52" width="34" bestFit="1" customWidth="1"/>
    <col min="53" max="53" width="21.5" bestFit="1" customWidth="1"/>
    <col min="54" max="55" width="80.6640625" bestFit="1" customWidth="1"/>
    <col min="56" max="56" width="25" bestFit="1" customWidth="1"/>
    <col min="57" max="57" width="24.1640625" bestFit="1" customWidth="1"/>
    <col min="58" max="58" width="38.6640625" bestFit="1" customWidth="1"/>
    <col min="59" max="59" width="40" bestFit="1" customWidth="1"/>
    <col min="60" max="60" width="42.33203125" bestFit="1" customWidth="1"/>
    <col min="61" max="61" width="38.6640625" bestFit="1" customWidth="1"/>
    <col min="62" max="62" width="42.1640625" bestFit="1" customWidth="1"/>
    <col min="63" max="66" width="30.83203125" bestFit="1" customWidth="1"/>
    <col min="67" max="67" width="38.6640625" bestFit="1" customWidth="1"/>
    <col min="68" max="68" width="40" bestFit="1" customWidth="1"/>
    <col min="69" max="69" width="42.33203125" bestFit="1" customWidth="1"/>
    <col min="70" max="70" width="38.6640625" bestFit="1" customWidth="1"/>
    <col min="71" max="71" width="42.1640625" bestFit="1" customWidth="1"/>
    <col min="72" max="72" width="38.6640625" bestFit="1" customWidth="1"/>
    <col min="73" max="73" width="40" bestFit="1" customWidth="1"/>
    <col min="74" max="74" width="42.33203125" bestFit="1" customWidth="1"/>
    <col min="75" max="75" width="38.6640625" bestFit="1" customWidth="1"/>
    <col min="76" max="76" width="42.1640625" bestFit="1" customWidth="1"/>
    <col min="77" max="77" width="38.6640625" bestFit="1" customWidth="1"/>
    <col min="78" max="78" width="40" bestFit="1" customWidth="1"/>
    <col min="79" max="79" width="42.33203125" bestFit="1" customWidth="1"/>
    <col min="80" max="80" width="38.6640625" bestFit="1" customWidth="1"/>
    <col min="81" max="81" width="42.1640625" bestFit="1" customWidth="1"/>
    <col min="82" max="82" width="25" bestFit="1" customWidth="1"/>
    <col min="83" max="83" width="24.1640625" bestFit="1" customWidth="1"/>
    <col min="84" max="84" width="30.83203125" bestFit="1" customWidth="1"/>
    <col min="85" max="85" width="38.6640625" bestFit="1" customWidth="1"/>
    <col min="86" max="86" width="40" bestFit="1" customWidth="1"/>
    <col min="87" max="87" width="42.33203125" bestFit="1" customWidth="1"/>
    <col min="88" max="88" width="38.6640625" bestFit="1" customWidth="1"/>
    <col min="89" max="89" width="42.1640625" bestFit="1" customWidth="1"/>
    <col min="90" max="91" width="30.83203125" bestFit="1" customWidth="1"/>
    <col min="92" max="92" width="25" bestFit="1" customWidth="1"/>
    <col min="93" max="93" width="24.1640625" bestFit="1" customWidth="1"/>
    <col min="94" max="95" width="30.83203125" bestFit="1" customWidth="1"/>
    <col min="96" max="96" width="38.6640625" bestFit="1" customWidth="1"/>
    <col min="97" max="97" width="40" bestFit="1" customWidth="1"/>
    <col min="98" max="98" width="42.33203125" bestFit="1" customWidth="1"/>
    <col min="99" max="99" width="38.6640625" bestFit="1" customWidth="1"/>
    <col min="100" max="100" width="42.1640625" bestFit="1" customWidth="1"/>
    <col min="101" max="101" width="30.83203125" bestFit="1" customWidth="1"/>
    <col min="102" max="102" width="25" bestFit="1" customWidth="1"/>
    <col min="103" max="103" width="24.1640625" bestFit="1" customWidth="1"/>
    <col min="104" max="106" width="30.83203125" bestFit="1" customWidth="1"/>
    <col min="107" max="107" width="38.6640625" bestFit="1" customWidth="1"/>
    <col min="108" max="108" width="40" bestFit="1" customWidth="1"/>
    <col min="109" max="109" width="42.33203125" bestFit="1" customWidth="1"/>
    <col min="110" max="110" width="38.6640625" bestFit="1" customWidth="1"/>
    <col min="111" max="111" width="42.1640625" bestFit="1" customWidth="1"/>
    <col min="112" max="112" width="30.83203125" bestFit="1" customWidth="1"/>
    <col min="113" max="113" width="38.6640625" bestFit="1" customWidth="1"/>
    <col min="114" max="114" width="40" bestFit="1" customWidth="1"/>
    <col min="115" max="115" width="42.33203125" bestFit="1" customWidth="1"/>
    <col min="116" max="116" width="38.6640625" bestFit="1" customWidth="1"/>
    <col min="117" max="117" width="42.1640625" bestFit="1" customWidth="1"/>
    <col min="118" max="118" width="38.6640625" bestFit="1" customWidth="1"/>
    <col min="119" max="119" width="40" bestFit="1" customWidth="1"/>
    <col min="120" max="120" width="42.33203125" bestFit="1" customWidth="1"/>
    <col min="121" max="121" width="38.6640625" bestFit="1" customWidth="1"/>
    <col min="122" max="122" width="42.1640625" bestFit="1" customWidth="1"/>
  </cols>
  <sheetData>
    <row r="1" spans="1:122">
      <c r="A1" t="s">
        <v>1172</v>
      </c>
      <c r="B1" t="s">
        <v>1171</v>
      </c>
      <c r="C1" t="s">
        <v>1170</v>
      </c>
      <c r="D1" t="s">
        <v>1276</v>
      </c>
      <c r="E1" t="s">
        <v>1169</v>
      </c>
      <c r="F1" t="s">
        <v>1168</v>
      </c>
      <c r="G1" t="s">
        <v>1167</v>
      </c>
      <c r="H1" t="s">
        <v>1166</v>
      </c>
      <c r="I1" t="s">
        <v>1165</v>
      </c>
      <c r="J1" t="s">
        <v>1164</v>
      </c>
      <c r="K1" t="s">
        <v>1163</v>
      </c>
      <c r="L1" t="s">
        <v>1162</v>
      </c>
      <c r="M1" t="s">
        <v>1161</v>
      </c>
      <c r="N1" t="s">
        <v>1275</v>
      </c>
      <c r="O1" t="s">
        <v>1160</v>
      </c>
      <c r="P1" t="s">
        <v>1159</v>
      </c>
      <c r="Q1" t="s">
        <v>1158</v>
      </c>
      <c r="R1" t="s">
        <v>1157</v>
      </c>
      <c r="S1" t="s">
        <v>1156</v>
      </c>
      <c r="T1" t="s">
        <v>1155</v>
      </c>
      <c r="U1" t="s">
        <v>1154</v>
      </c>
      <c r="V1" t="s">
        <v>1153</v>
      </c>
      <c r="W1" t="s">
        <v>1152</v>
      </c>
      <c r="X1" t="s">
        <v>1151</v>
      </c>
      <c r="Y1" t="s">
        <v>1150</v>
      </c>
      <c r="Z1" t="s">
        <v>1149</v>
      </c>
      <c r="AA1" t="s">
        <v>1148</v>
      </c>
      <c r="AB1" t="s">
        <v>1147</v>
      </c>
      <c r="AC1" t="s">
        <v>1146</v>
      </c>
      <c r="AD1" t="s">
        <v>1145</v>
      </c>
      <c r="AE1" t="s">
        <v>1144</v>
      </c>
      <c r="AF1" t="s">
        <v>1143</v>
      </c>
      <c r="AG1" t="s">
        <v>1274</v>
      </c>
      <c r="AH1" t="s">
        <v>1273</v>
      </c>
      <c r="AI1" t="s">
        <v>1142</v>
      </c>
      <c r="AJ1" t="s">
        <v>1141</v>
      </c>
      <c r="AK1" t="s">
        <v>1140</v>
      </c>
      <c r="AL1" t="s">
        <v>1272</v>
      </c>
      <c r="AM1" t="s">
        <v>1271</v>
      </c>
      <c r="AN1" t="s">
        <v>1270</v>
      </c>
      <c r="AO1" t="s">
        <v>1269</v>
      </c>
      <c r="AP1" t="s">
        <v>1139</v>
      </c>
      <c r="AQ1" t="s">
        <v>1138</v>
      </c>
      <c r="AR1" t="s">
        <v>1137</v>
      </c>
      <c r="AS1" t="s">
        <v>1136</v>
      </c>
      <c r="AT1" t="s">
        <v>1268</v>
      </c>
      <c r="AU1" t="s">
        <v>1135</v>
      </c>
      <c r="AV1" t="s">
        <v>1134</v>
      </c>
      <c r="AW1" t="s">
        <v>1133</v>
      </c>
      <c r="AX1" t="s">
        <v>1132</v>
      </c>
      <c r="AY1" t="s">
        <v>1131</v>
      </c>
      <c r="AZ1" t="s">
        <v>1130</v>
      </c>
      <c r="BA1" t="s">
        <v>1129</v>
      </c>
      <c r="BB1" t="s">
        <v>1128</v>
      </c>
      <c r="BC1" t="s">
        <v>1127</v>
      </c>
      <c r="BD1" t="s">
        <v>1267</v>
      </c>
      <c r="BE1" t="s">
        <v>1266</v>
      </c>
      <c r="BF1" t="s">
        <v>1265</v>
      </c>
      <c r="BG1" t="s">
        <v>1264</v>
      </c>
      <c r="BH1" t="s">
        <v>1263</v>
      </c>
      <c r="BI1" t="s">
        <v>1262</v>
      </c>
      <c r="BJ1" t="s">
        <v>1261</v>
      </c>
      <c r="BK1" t="s">
        <v>1260</v>
      </c>
      <c r="BL1" t="s">
        <v>1259</v>
      </c>
      <c r="BM1" t="s">
        <v>1258</v>
      </c>
      <c r="BN1" t="s">
        <v>1257</v>
      </c>
      <c r="BO1" t="s">
        <v>1256</v>
      </c>
      <c r="BP1" t="s">
        <v>1255</v>
      </c>
      <c r="BQ1" t="s">
        <v>1254</v>
      </c>
      <c r="BR1" t="s">
        <v>1253</v>
      </c>
      <c r="BS1" t="s">
        <v>1252</v>
      </c>
      <c r="BT1" t="s">
        <v>1251</v>
      </c>
      <c r="BU1" t="s">
        <v>1250</v>
      </c>
      <c r="BV1" t="s">
        <v>1249</v>
      </c>
      <c r="BW1" t="s">
        <v>1248</v>
      </c>
      <c r="BX1" t="s">
        <v>1247</v>
      </c>
      <c r="BY1" t="s">
        <v>1246</v>
      </c>
      <c r="BZ1" t="s">
        <v>1245</v>
      </c>
      <c r="CA1" t="s">
        <v>1244</v>
      </c>
      <c r="CB1" t="s">
        <v>1243</v>
      </c>
      <c r="CC1" t="s">
        <v>1242</v>
      </c>
      <c r="CD1" t="s">
        <v>1241</v>
      </c>
      <c r="CE1" t="s">
        <v>1240</v>
      </c>
      <c r="CF1" t="s">
        <v>1239</v>
      </c>
      <c r="CG1" t="s">
        <v>1238</v>
      </c>
      <c r="CH1" t="s">
        <v>1237</v>
      </c>
      <c r="CI1" t="s">
        <v>1236</v>
      </c>
      <c r="CJ1" t="s">
        <v>1235</v>
      </c>
      <c r="CK1" t="s">
        <v>1234</v>
      </c>
      <c r="CL1" t="s">
        <v>1233</v>
      </c>
      <c r="CM1" t="s">
        <v>1232</v>
      </c>
      <c r="CN1" t="s">
        <v>1231</v>
      </c>
      <c r="CO1" t="s">
        <v>1230</v>
      </c>
      <c r="CP1" t="s">
        <v>1229</v>
      </c>
      <c r="CQ1" t="s">
        <v>1228</v>
      </c>
      <c r="CR1" t="s">
        <v>1227</v>
      </c>
      <c r="CS1" t="s">
        <v>1226</v>
      </c>
      <c r="CT1" t="s">
        <v>1225</v>
      </c>
      <c r="CU1" t="s">
        <v>1224</v>
      </c>
      <c r="CV1" t="s">
        <v>1223</v>
      </c>
      <c r="CW1" t="s">
        <v>1222</v>
      </c>
      <c r="CX1" t="s">
        <v>1221</v>
      </c>
      <c r="CY1" t="s">
        <v>1220</v>
      </c>
      <c r="CZ1" t="s">
        <v>1219</v>
      </c>
      <c r="DA1" t="s">
        <v>1218</v>
      </c>
      <c r="DB1" t="s">
        <v>1217</v>
      </c>
      <c r="DC1" t="s">
        <v>1216</v>
      </c>
      <c r="DD1" t="s">
        <v>1215</v>
      </c>
      <c r="DE1" t="s">
        <v>1214</v>
      </c>
      <c r="DF1" t="s">
        <v>1213</v>
      </c>
      <c r="DG1" t="s">
        <v>1212</v>
      </c>
      <c r="DH1" t="s">
        <v>1211</v>
      </c>
      <c r="DI1" t="s">
        <v>1210</v>
      </c>
      <c r="DJ1" t="s">
        <v>1209</v>
      </c>
      <c r="DK1" t="s">
        <v>1208</v>
      </c>
      <c r="DL1" t="s">
        <v>1207</v>
      </c>
      <c r="DM1" t="s">
        <v>1206</v>
      </c>
      <c r="DN1" t="s">
        <v>1205</v>
      </c>
      <c r="DO1" t="s">
        <v>1204</v>
      </c>
      <c r="DP1" t="s">
        <v>1203</v>
      </c>
      <c r="DQ1" t="s">
        <v>1202</v>
      </c>
      <c r="DR1" t="s">
        <v>1201</v>
      </c>
    </row>
    <row r="2" spans="1:122">
      <c r="A2">
        <v>17963</v>
      </c>
      <c r="B2" t="s">
        <v>852</v>
      </c>
      <c r="C2" t="s">
        <v>1310</v>
      </c>
      <c r="D2" t="s">
        <v>1311</v>
      </c>
      <c r="E2" t="s">
        <v>1312</v>
      </c>
      <c r="F2" t="s">
        <v>851</v>
      </c>
      <c r="G2" t="s">
        <v>850</v>
      </c>
      <c r="H2" t="s">
        <v>54</v>
      </c>
      <c r="I2">
        <v>7.5</v>
      </c>
      <c r="J2" t="s">
        <v>18</v>
      </c>
      <c r="K2" t="s">
        <v>53</v>
      </c>
      <c r="L2" t="s">
        <v>45</v>
      </c>
      <c r="M2" t="s">
        <v>59</v>
      </c>
      <c r="N2" t="s">
        <v>59</v>
      </c>
      <c r="O2" t="s">
        <v>849</v>
      </c>
      <c r="P2" t="s">
        <v>849</v>
      </c>
      <c r="Q2" t="s">
        <v>142</v>
      </c>
      <c r="R2" t="s">
        <v>141</v>
      </c>
      <c r="S2" t="s">
        <v>140</v>
      </c>
      <c r="T2">
        <v>7121</v>
      </c>
      <c r="U2" t="s">
        <v>171</v>
      </c>
      <c r="V2" t="s">
        <v>170</v>
      </c>
      <c r="W2">
        <v>7121</v>
      </c>
      <c r="X2" t="s">
        <v>171</v>
      </c>
      <c r="Y2" t="s">
        <v>170</v>
      </c>
      <c r="AA2">
        <v>1</v>
      </c>
      <c r="AB2">
        <v>0</v>
      </c>
      <c r="AC2" t="s">
        <v>1313</v>
      </c>
      <c r="AD2" t="s">
        <v>1314</v>
      </c>
      <c r="AE2" t="s">
        <v>848</v>
      </c>
      <c r="AF2" t="s">
        <v>848</v>
      </c>
      <c r="AG2" t="s">
        <v>1315</v>
      </c>
      <c r="AH2" t="s">
        <v>1316</v>
      </c>
      <c r="AI2" t="b">
        <v>0</v>
      </c>
      <c r="AJ2">
        <v>0</v>
      </c>
      <c r="AK2" t="b">
        <v>0</v>
      </c>
      <c r="AL2">
        <v>4798970</v>
      </c>
      <c r="AM2">
        <v>38411</v>
      </c>
      <c r="AN2" t="s">
        <v>1195</v>
      </c>
      <c r="AO2" t="s">
        <v>1282</v>
      </c>
      <c r="AP2" t="s">
        <v>45</v>
      </c>
      <c r="AQ2">
        <v>3</v>
      </c>
      <c r="AR2">
        <v>3</v>
      </c>
      <c r="AS2" t="s">
        <v>666</v>
      </c>
      <c r="AT2" t="s">
        <v>1194</v>
      </c>
      <c r="AU2" t="s">
        <v>43</v>
      </c>
      <c r="AV2" t="s">
        <v>42</v>
      </c>
      <c r="AW2" t="s">
        <v>41</v>
      </c>
      <c r="AX2" t="s">
        <v>496</v>
      </c>
      <c r="AY2" t="s">
        <v>495</v>
      </c>
      <c r="AZ2" t="s">
        <v>494</v>
      </c>
      <c r="BA2">
        <v>1</v>
      </c>
      <c r="BB2" t="s">
        <v>59</v>
      </c>
      <c r="BC2" t="s">
        <v>59</v>
      </c>
      <c r="BD2">
        <v>109</v>
      </c>
      <c r="BE2">
        <v>109</v>
      </c>
      <c r="BK2" t="s">
        <v>59</v>
      </c>
      <c r="BL2" t="s">
        <v>59</v>
      </c>
      <c r="BM2" t="s">
        <v>59</v>
      </c>
      <c r="BN2" t="s">
        <v>59</v>
      </c>
      <c r="BT2">
        <v>20</v>
      </c>
      <c r="BU2">
        <v>12</v>
      </c>
      <c r="BV2">
        <v>0</v>
      </c>
      <c r="BW2">
        <v>3</v>
      </c>
      <c r="BX2">
        <v>165</v>
      </c>
      <c r="CF2" t="s">
        <v>59</v>
      </c>
      <c r="CG2" t="s">
        <v>59</v>
      </c>
      <c r="CH2" t="s">
        <v>59</v>
      </c>
      <c r="CX2" t="s">
        <v>59</v>
      </c>
      <c r="DA2" t="s">
        <v>59</v>
      </c>
      <c r="DB2" t="s">
        <v>59</v>
      </c>
      <c r="DH2" t="s">
        <v>59</v>
      </c>
      <c r="DK2" t="s">
        <v>59</v>
      </c>
      <c r="DL2" t="s">
        <v>59</v>
      </c>
      <c r="DM2" t="s">
        <v>59</v>
      </c>
    </row>
    <row r="3" spans="1:122">
      <c r="A3">
        <v>17580</v>
      </c>
      <c r="B3" t="s">
        <v>290</v>
      </c>
      <c r="C3" t="s">
        <v>1310</v>
      </c>
      <c r="D3" t="s">
        <v>1311</v>
      </c>
      <c r="E3" t="s">
        <v>1312</v>
      </c>
      <c r="F3" t="s">
        <v>289</v>
      </c>
      <c r="G3" t="s">
        <v>288</v>
      </c>
      <c r="H3" t="s">
        <v>54</v>
      </c>
      <c r="I3">
        <v>7.5</v>
      </c>
      <c r="J3" t="s">
        <v>19</v>
      </c>
      <c r="K3" t="s">
        <v>53</v>
      </c>
      <c r="L3" t="s">
        <v>45</v>
      </c>
      <c r="M3" t="s">
        <v>59</v>
      </c>
      <c r="N3" t="s">
        <v>59</v>
      </c>
      <c r="O3" t="s">
        <v>1317</v>
      </c>
      <c r="P3" t="s">
        <v>1317</v>
      </c>
      <c r="Q3" t="s">
        <v>92</v>
      </c>
      <c r="R3" t="s">
        <v>91</v>
      </c>
      <c r="S3" t="s">
        <v>90</v>
      </c>
      <c r="T3">
        <v>7151</v>
      </c>
      <c r="U3" t="s">
        <v>89</v>
      </c>
      <c r="V3" t="s">
        <v>88</v>
      </c>
      <c r="W3">
        <v>7150</v>
      </c>
      <c r="X3" t="s">
        <v>77</v>
      </c>
      <c r="Y3" t="s">
        <v>76</v>
      </c>
      <c r="AA3">
        <v>0</v>
      </c>
      <c r="AB3">
        <v>1</v>
      </c>
      <c r="AC3" t="s">
        <v>1318</v>
      </c>
      <c r="AD3" t="s">
        <v>1319</v>
      </c>
      <c r="AE3" t="s">
        <v>287</v>
      </c>
      <c r="AF3" t="s">
        <v>287</v>
      </c>
      <c r="AG3" t="s">
        <v>1320</v>
      </c>
      <c r="AH3" t="s">
        <v>1321</v>
      </c>
      <c r="AI3" t="b">
        <v>1</v>
      </c>
      <c r="AJ3">
        <v>0</v>
      </c>
      <c r="AK3" t="b">
        <v>0</v>
      </c>
      <c r="AL3">
        <v>4795955</v>
      </c>
      <c r="AM3">
        <v>37476</v>
      </c>
      <c r="AN3" t="s">
        <v>1186</v>
      </c>
      <c r="AO3" t="s">
        <v>890</v>
      </c>
      <c r="AP3" t="s">
        <v>45</v>
      </c>
      <c r="AQ3">
        <v>4</v>
      </c>
      <c r="AR3">
        <v>4</v>
      </c>
      <c r="AS3" t="s">
        <v>44</v>
      </c>
      <c r="AT3" t="s">
        <v>1186</v>
      </c>
      <c r="AU3" t="s">
        <v>43</v>
      </c>
      <c r="AV3" t="s">
        <v>42</v>
      </c>
      <c r="AW3" t="s">
        <v>41</v>
      </c>
      <c r="AX3" t="s">
        <v>496</v>
      </c>
      <c r="AY3" t="s">
        <v>495</v>
      </c>
      <c r="AZ3" t="s">
        <v>494</v>
      </c>
      <c r="BA3">
        <v>1</v>
      </c>
      <c r="BB3" t="s">
        <v>59</v>
      </c>
      <c r="BC3" t="s">
        <v>59</v>
      </c>
      <c r="BD3">
        <v>110</v>
      </c>
      <c r="BE3">
        <v>110</v>
      </c>
      <c r="BK3" t="s">
        <v>59</v>
      </c>
      <c r="BL3" t="s">
        <v>59</v>
      </c>
      <c r="BM3" t="s">
        <v>59</v>
      </c>
      <c r="BN3" t="s">
        <v>59</v>
      </c>
      <c r="BY3">
        <v>28</v>
      </c>
      <c r="BZ3">
        <v>10</v>
      </c>
      <c r="CA3">
        <v>0</v>
      </c>
      <c r="CB3">
        <v>0</v>
      </c>
      <c r="CC3">
        <v>162</v>
      </c>
      <c r="CF3" t="s">
        <v>59</v>
      </c>
      <c r="CG3" t="s">
        <v>59</v>
      </c>
      <c r="CH3" t="s">
        <v>59</v>
      </c>
      <c r="CX3" t="s">
        <v>59</v>
      </c>
      <c r="DA3" t="s">
        <v>59</v>
      </c>
      <c r="DB3" t="s">
        <v>59</v>
      </c>
      <c r="DH3" t="s">
        <v>59</v>
      </c>
      <c r="DK3" t="s">
        <v>59</v>
      </c>
      <c r="DL3" t="s">
        <v>59</v>
      </c>
      <c r="DM3" t="s">
        <v>59</v>
      </c>
    </row>
    <row r="4" spans="1:122">
      <c r="A4">
        <v>17122</v>
      </c>
      <c r="B4" t="s">
        <v>1090</v>
      </c>
      <c r="C4" t="s">
        <v>1310</v>
      </c>
      <c r="D4" t="s">
        <v>1311</v>
      </c>
      <c r="E4" t="s">
        <v>1312</v>
      </c>
      <c r="F4" t="s">
        <v>1089</v>
      </c>
      <c r="G4" t="s">
        <v>1088</v>
      </c>
      <c r="H4" t="s">
        <v>54</v>
      </c>
      <c r="I4">
        <v>5</v>
      </c>
      <c r="J4" t="s">
        <v>18</v>
      </c>
      <c r="K4" t="s">
        <v>53</v>
      </c>
      <c r="L4" t="s">
        <v>45</v>
      </c>
      <c r="M4" t="s">
        <v>59</v>
      </c>
      <c r="N4" t="s">
        <v>59</v>
      </c>
      <c r="O4" t="s">
        <v>1087</v>
      </c>
      <c r="P4" t="s">
        <v>1087</v>
      </c>
      <c r="Q4" t="s">
        <v>142</v>
      </c>
      <c r="R4" t="s">
        <v>141</v>
      </c>
      <c r="S4" t="s">
        <v>140</v>
      </c>
      <c r="T4">
        <v>7121</v>
      </c>
      <c r="U4" t="s">
        <v>171</v>
      </c>
      <c r="V4" t="s">
        <v>170</v>
      </c>
      <c r="W4">
        <v>7121</v>
      </c>
      <c r="X4" t="s">
        <v>171</v>
      </c>
      <c r="Y4" t="s">
        <v>170</v>
      </c>
      <c r="AA4">
        <v>1</v>
      </c>
      <c r="AB4">
        <v>0</v>
      </c>
      <c r="AC4" t="s">
        <v>1322</v>
      </c>
      <c r="AD4" t="s">
        <v>1323</v>
      </c>
      <c r="AE4" t="s">
        <v>1086</v>
      </c>
      <c r="AF4" t="s">
        <v>1086</v>
      </c>
      <c r="AG4" t="s">
        <v>1324</v>
      </c>
      <c r="AH4" t="s">
        <v>1325</v>
      </c>
      <c r="AI4" t="b">
        <v>1</v>
      </c>
      <c r="AJ4">
        <v>0</v>
      </c>
      <c r="AK4" t="b">
        <v>0</v>
      </c>
      <c r="AL4">
        <v>4791371</v>
      </c>
      <c r="AM4">
        <v>36117</v>
      </c>
      <c r="AN4" t="s">
        <v>1198</v>
      </c>
      <c r="AO4" t="s">
        <v>1279</v>
      </c>
      <c r="AP4" t="s">
        <v>45</v>
      </c>
      <c r="AQ4">
        <v>2</v>
      </c>
      <c r="AR4">
        <v>2</v>
      </c>
      <c r="AS4" t="s">
        <v>666</v>
      </c>
      <c r="AT4" t="s">
        <v>1194</v>
      </c>
      <c r="AU4" t="s">
        <v>43</v>
      </c>
      <c r="AV4" t="s">
        <v>42</v>
      </c>
      <c r="AW4" t="s">
        <v>41</v>
      </c>
      <c r="AX4" t="s">
        <v>496</v>
      </c>
      <c r="AY4" t="s">
        <v>495</v>
      </c>
      <c r="AZ4" t="s">
        <v>494</v>
      </c>
      <c r="BA4">
        <v>1</v>
      </c>
      <c r="BB4" t="s">
        <v>59</v>
      </c>
      <c r="BC4" t="s">
        <v>59</v>
      </c>
      <c r="BD4">
        <v>111</v>
      </c>
      <c r="BE4">
        <v>111</v>
      </c>
      <c r="BK4" t="s">
        <v>59</v>
      </c>
      <c r="BL4" t="s">
        <v>59</v>
      </c>
      <c r="BM4" t="s">
        <v>59</v>
      </c>
      <c r="BN4" t="s">
        <v>59</v>
      </c>
      <c r="BO4">
        <v>20</v>
      </c>
      <c r="BP4">
        <v>0</v>
      </c>
      <c r="BQ4">
        <v>12</v>
      </c>
      <c r="BR4">
        <v>0</v>
      </c>
      <c r="BS4">
        <v>100</v>
      </c>
      <c r="CF4" t="s">
        <v>59</v>
      </c>
      <c r="CG4" t="s">
        <v>59</v>
      </c>
      <c r="CH4" t="s">
        <v>59</v>
      </c>
      <c r="CX4" t="s">
        <v>59</v>
      </c>
      <c r="DA4" t="s">
        <v>59</v>
      </c>
      <c r="DB4" t="s">
        <v>59</v>
      </c>
      <c r="DH4" t="s">
        <v>59</v>
      </c>
      <c r="DK4" t="s">
        <v>59</v>
      </c>
      <c r="DL4" t="s">
        <v>59</v>
      </c>
      <c r="DM4" t="s">
        <v>59</v>
      </c>
    </row>
    <row r="5" spans="1:122">
      <c r="A5">
        <v>17327</v>
      </c>
      <c r="B5" t="s">
        <v>168</v>
      </c>
      <c r="C5" t="s">
        <v>1310</v>
      </c>
      <c r="D5" t="s">
        <v>1311</v>
      </c>
      <c r="E5" t="s">
        <v>1312</v>
      </c>
      <c r="F5" t="s">
        <v>167</v>
      </c>
      <c r="G5" t="s">
        <v>166</v>
      </c>
      <c r="H5" t="s">
        <v>54</v>
      </c>
      <c r="I5">
        <v>7.5</v>
      </c>
      <c r="J5" t="s">
        <v>18</v>
      </c>
      <c r="K5" t="s">
        <v>53</v>
      </c>
      <c r="L5" t="s">
        <v>45</v>
      </c>
      <c r="M5" t="s">
        <v>165</v>
      </c>
      <c r="N5" t="s">
        <v>59</v>
      </c>
      <c r="O5" t="s">
        <v>164</v>
      </c>
      <c r="P5" t="s">
        <v>164</v>
      </c>
      <c r="Q5" t="s">
        <v>142</v>
      </c>
      <c r="R5" t="s">
        <v>141</v>
      </c>
      <c r="S5" t="s">
        <v>140</v>
      </c>
      <c r="T5">
        <v>7324</v>
      </c>
      <c r="U5" t="s">
        <v>158</v>
      </c>
      <c r="V5" t="s">
        <v>157</v>
      </c>
      <c r="W5">
        <v>7340</v>
      </c>
      <c r="X5" t="s">
        <v>156</v>
      </c>
      <c r="Y5" t="s">
        <v>155</v>
      </c>
      <c r="AA5">
        <v>0</v>
      </c>
      <c r="AB5">
        <v>1</v>
      </c>
      <c r="AC5" t="s">
        <v>1326</v>
      </c>
      <c r="AD5" t="s">
        <v>1327</v>
      </c>
      <c r="AE5" t="s">
        <v>163</v>
      </c>
      <c r="AF5" t="s">
        <v>163</v>
      </c>
      <c r="AG5" t="s">
        <v>1328</v>
      </c>
      <c r="AH5" t="s">
        <v>1329</v>
      </c>
      <c r="AI5" t="b">
        <v>0</v>
      </c>
      <c r="AJ5">
        <v>0</v>
      </c>
      <c r="AK5" t="b">
        <v>0</v>
      </c>
      <c r="AL5">
        <v>4793948</v>
      </c>
      <c r="AM5">
        <v>36874</v>
      </c>
      <c r="AN5" t="s">
        <v>135</v>
      </c>
      <c r="AO5" t="s">
        <v>1189</v>
      </c>
      <c r="AP5" t="s">
        <v>45</v>
      </c>
      <c r="AQ5">
        <v>5</v>
      </c>
      <c r="AR5">
        <v>4</v>
      </c>
      <c r="AS5" t="s">
        <v>44</v>
      </c>
      <c r="AT5" t="s">
        <v>1186</v>
      </c>
      <c r="AU5" t="s">
        <v>43</v>
      </c>
      <c r="AV5" t="s">
        <v>42</v>
      </c>
      <c r="AW5" t="s">
        <v>41</v>
      </c>
      <c r="AX5" t="s">
        <v>135</v>
      </c>
      <c r="AY5" t="s">
        <v>134</v>
      </c>
      <c r="AZ5" t="s">
        <v>133</v>
      </c>
      <c r="BA5">
        <v>0</v>
      </c>
      <c r="BB5" t="s">
        <v>59</v>
      </c>
      <c r="BC5" t="s">
        <v>59</v>
      </c>
      <c r="BD5">
        <v>108</v>
      </c>
      <c r="BE5">
        <v>108</v>
      </c>
      <c r="BF5">
        <v>20</v>
      </c>
      <c r="BG5">
        <v>8</v>
      </c>
      <c r="BH5">
        <v>0</v>
      </c>
      <c r="BI5">
        <v>30</v>
      </c>
      <c r="BJ5">
        <v>142</v>
      </c>
      <c r="BK5" t="s">
        <v>59</v>
      </c>
      <c r="BL5" t="s">
        <v>59</v>
      </c>
      <c r="BM5" t="s">
        <v>59</v>
      </c>
      <c r="BN5" t="s">
        <v>59</v>
      </c>
      <c r="CF5" t="s">
        <v>59</v>
      </c>
      <c r="CG5" t="s">
        <v>59</v>
      </c>
      <c r="CH5" t="s">
        <v>59</v>
      </c>
      <c r="CX5" t="s">
        <v>59</v>
      </c>
      <c r="DA5" t="s">
        <v>59</v>
      </c>
      <c r="DB5" t="s">
        <v>59</v>
      </c>
      <c r="DH5" t="s">
        <v>59</v>
      </c>
      <c r="DK5" t="s">
        <v>59</v>
      </c>
      <c r="DL5" t="s">
        <v>59</v>
      </c>
      <c r="DM5" t="s">
        <v>59</v>
      </c>
    </row>
    <row r="6" spans="1:122">
      <c r="A6">
        <v>17325</v>
      </c>
      <c r="B6" t="s">
        <v>559</v>
      </c>
      <c r="C6" t="s">
        <v>1310</v>
      </c>
      <c r="D6" t="s">
        <v>1311</v>
      </c>
      <c r="E6" t="s">
        <v>1312</v>
      </c>
      <c r="F6" t="s">
        <v>558</v>
      </c>
      <c r="G6" t="s">
        <v>557</v>
      </c>
      <c r="H6" t="s">
        <v>63</v>
      </c>
      <c r="I6">
        <v>7.5</v>
      </c>
      <c r="J6" t="s">
        <v>19</v>
      </c>
      <c r="K6" t="s">
        <v>53</v>
      </c>
      <c r="L6" t="s">
        <v>45</v>
      </c>
      <c r="M6" t="s">
        <v>556</v>
      </c>
      <c r="N6" t="s">
        <v>59</v>
      </c>
      <c r="O6" t="s">
        <v>470</v>
      </c>
      <c r="P6" t="s">
        <v>470</v>
      </c>
      <c r="Q6" t="s">
        <v>142</v>
      </c>
      <c r="R6" t="s">
        <v>141</v>
      </c>
      <c r="S6" t="s">
        <v>140</v>
      </c>
      <c r="T6">
        <v>7324</v>
      </c>
      <c r="U6" t="s">
        <v>158</v>
      </c>
      <c r="V6" t="s">
        <v>157</v>
      </c>
      <c r="W6">
        <v>7340</v>
      </c>
      <c r="X6" t="s">
        <v>156</v>
      </c>
      <c r="Y6" t="s">
        <v>155</v>
      </c>
      <c r="AA6">
        <v>1</v>
      </c>
      <c r="AB6">
        <v>0</v>
      </c>
      <c r="AC6" t="s">
        <v>1330</v>
      </c>
      <c r="AD6" t="s">
        <v>1331</v>
      </c>
      <c r="AE6" t="s">
        <v>555</v>
      </c>
      <c r="AF6" t="s">
        <v>555</v>
      </c>
      <c r="AG6" t="s">
        <v>1332</v>
      </c>
      <c r="AH6" t="s">
        <v>1333</v>
      </c>
      <c r="AI6" t="b">
        <v>0</v>
      </c>
      <c r="AJ6">
        <v>0</v>
      </c>
      <c r="AK6" t="b">
        <v>0</v>
      </c>
      <c r="AL6">
        <v>4793924</v>
      </c>
      <c r="AM6">
        <v>36867</v>
      </c>
      <c r="AN6" t="s">
        <v>1186</v>
      </c>
      <c r="AO6" t="s">
        <v>890</v>
      </c>
      <c r="AP6" t="s">
        <v>45</v>
      </c>
      <c r="AQ6">
        <v>4</v>
      </c>
      <c r="AR6">
        <v>4</v>
      </c>
      <c r="AS6" t="s">
        <v>44</v>
      </c>
      <c r="AT6" t="s">
        <v>1186</v>
      </c>
      <c r="AU6" t="s">
        <v>43</v>
      </c>
      <c r="AV6" t="s">
        <v>42</v>
      </c>
      <c r="AW6" t="s">
        <v>41</v>
      </c>
      <c r="AX6" t="s">
        <v>496</v>
      </c>
      <c r="AY6" t="s">
        <v>495</v>
      </c>
      <c r="AZ6" t="s">
        <v>494</v>
      </c>
      <c r="BA6">
        <v>1</v>
      </c>
      <c r="BB6" t="s">
        <v>59</v>
      </c>
      <c r="BC6" t="s">
        <v>59</v>
      </c>
      <c r="BD6">
        <v>108</v>
      </c>
      <c r="BE6">
        <v>109</v>
      </c>
      <c r="BF6">
        <v>0</v>
      </c>
      <c r="BG6">
        <v>0</v>
      </c>
      <c r="BH6">
        <v>0</v>
      </c>
      <c r="BI6">
        <v>20</v>
      </c>
      <c r="BJ6">
        <v>60</v>
      </c>
      <c r="BK6" t="s">
        <v>59</v>
      </c>
      <c r="BL6" t="s">
        <v>59</v>
      </c>
      <c r="BM6" t="s">
        <v>59</v>
      </c>
      <c r="BN6" t="s">
        <v>59</v>
      </c>
      <c r="BT6">
        <v>0</v>
      </c>
      <c r="BU6">
        <v>0</v>
      </c>
      <c r="BV6">
        <v>0</v>
      </c>
      <c r="BW6">
        <v>20</v>
      </c>
      <c r="BX6">
        <v>60</v>
      </c>
      <c r="CD6">
        <v>110</v>
      </c>
      <c r="CE6">
        <v>111</v>
      </c>
      <c r="CF6" t="s">
        <v>59</v>
      </c>
      <c r="CG6" t="s">
        <v>59</v>
      </c>
      <c r="CH6" t="s">
        <v>59</v>
      </c>
      <c r="CI6">
        <v>0</v>
      </c>
      <c r="CJ6">
        <v>0</v>
      </c>
      <c r="CK6">
        <v>0</v>
      </c>
      <c r="CL6">
        <v>20</v>
      </c>
      <c r="CM6">
        <v>60</v>
      </c>
      <c r="CN6">
        <v>0</v>
      </c>
      <c r="CO6">
        <v>0</v>
      </c>
      <c r="CP6">
        <v>0</v>
      </c>
      <c r="CQ6">
        <v>20</v>
      </c>
      <c r="CR6">
        <v>60</v>
      </c>
      <c r="CX6" t="s">
        <v>59</v>
      </c>
      <c r="DA6" t="s">
        <v>59</v>
      </c>
      <c r="DB6" t="s">
        <v>59</v>
      </c>
      <c r="DH6" t="s">
        <v>59</v>
      </c>
      <c r="DK6" t="s">
        <v>59</v>
      </c>
      <c r="DL6" t="s">
        <v>59</v>
      </c>
      <c r="DM6" t="s">
        <v>59</v>
      </c>
    </row>
    <row r="7" spans="1:122">
      <c r="A7">
        <v>17310</v>
      </c>
      <c r="B7" t="s">
        <v>580</v>
      </c>
      <c r="C7" t="s">
        <v>1310</v>
      </c>
      <c r="D7" t="s">
        <v>1311</v>
      </c>
      <c r="E7" t="s">
        <v>1312</v>
      </c>
      <c r="F7" t="s">
        <v>579</v>
      </c>
      <c r="G7" t="s">
        <v>578</v>
      </c>
      <c r="H7" t="s">
        <v>54</v>
      </c>
      <c r="I7">
        <v>7.5</v>
      </c>
      <c r="J7" t="s">
        <v>18</v>
      </c>
      <c r="K7" t="s">
        <v>53</v>
      </c>
      <c r="L7" t="s">
        <v>45</v>
      </c>
      <c r="M7" t="s">
        <v>59</v>
      </c>
      <c r="N7" t="s">
        <v>59</v>
      </c>
      <c r="O7" t="s">
        <v>470</v>
      </c>
      <c r="P7" t="s">
        <v>470</v>
      </c>
      <c r="Q7" t="s">
        <v>92</v>
      </c>
      <c r="R7" t="s">
        <v>91</v>
      </c>
      <c r="S7" t="s">
        <v>90</v>
      </c>
      <c r="T7">
        <v>7324</v>
      </c>
      <c r="U7" t="s">
        <v>158</v>
      </c>
      <c r="V7" t="s">
        <v>157</v>
      </c>
      <c r="W7">
        <v>7340</v>
      </c>
      <c r="X7" t="s">
        <v>156</v>
      </c>
      <c r="Y7" t="s">
        <v>155</v>
      </c>
      <c r="AA7">
        <v>0</v>
      </c>
      <c r="AB7">
        <v>0</v>
      </c>
      <c r="AC7" t="s">
        <v>1334</v>
      </c>
      <c r="AD7" t="s">
        <v>1335</v>
      </c>
      <c r="AE7" t="s">
        <v>577</v>
      </c>
      <c r="AF7" t="s">
        <v>577</v>
      </c>
      <c r="AG7" t="s">
        <v>1336</v>
      </c>
      <c r="AH7" t="s">
        <v>1337</v>
      </c>
      <c r="AI7" t="b">
        <v>1</v>
      </c>
      <c r="AJ7">
        <v>0</v>
      </c>
      <c r="AK7" t="b">
        <v>0</v>
      </c>
      <c r="AL7">
        <v>4793723</v>
      </c>
      <c r="AM7">
        <v>36800</v>
      </c>
      <c r="AN7" t="s">
        <v>1186</v>
      </c>
      <c r="AO7" t="s">
        <v>890</v>
      </c>
      <c r="AP7" t="s">
        <v>45</v>
      </c>
      <c r="AQ7">
        <v>4</v>
      </c>
      <c r="AR7">
        <v>4</v>
      </c>
      <c r="AS7" t="s">
        <v>44</v>
      </c>
      <c r="AT7" t="s">
        <v>1186</v>
      </c>
      <c r="AU7" t="s">
        <v>43</v>
      </c>
      <c r="AV7" t="s">
        <v>42</v>
      </c>
      <c r="AW7" t="s">
        <v>41</v>
      </c>
      <c r="AX7" t="s">
        <v>496</v>
      </c>
      <c r="AY7" t="s">
        <v>495</v>
      </c>
      <c r="AZ7" t="s">
        <v>494</v>
      </c>
      <c r="BA7">
        <v>1</v>
      </c>
      <c r="BB7" t="s">
        <v>59</v>
      </c>
      <c r="BC7" t="s">
        <v>59</v>
      </c>
      <c r="BD7">
        <v>110</v>
      </c>
      <c r="BE7">
        <v>111</v>
      </c>
      <c r="BK7" t="s">
        <v>59</v>
      </c>
      <c r="BL7" t="s">
        <v>59</v>
      </c>
      <c r="BM7" t="s">
        <v>59</v>
      </c>
      <c r="BN7" t="s">
        <v>59</v>
      </c>
      <c r="BO7">
        <v>0</v>
      </c>
      <c r="BP7">
        <v>0</v>
      </c>
      <c r="BQ7">
        <v>0</v>
      </c>
      <c r="BR7">
        <v>30</v>
      </c>
      <c r="BS7">
        <v>65</v>
      </c>
      <c r="BY7">
        <v>10</v>
      </c>
      <c r="BZ7">
        <v>0</v>
      </c>
      <c r="CA7">
        <v>0</v>
      </c>
      <c r="CB7">
        <v>30</v>
      </c>
      <c r="CC7">
        <v>65</v>
      </c>
      <c r="CF7" t="s">
        <v>59</v>
      </c>
      <c r="CG7" t="s">
        <v>59</v>
      </c>
      <c r="CH7" t="s">
        <v>59</v>
      </c>
      <c r="CX7" t="s">
        <v>59</v>
      </c>
      <c r="DA7" t="s">
        <v>59</v>
      </c>
      <c r="DB7" t="s">
        <v>59</v>
      </c>
      <c r="DH7" t="s">
        <v>59</v>
      </c>
      <c r="DK7" t="s">
        <v>59</v>
      </c>
      <c r="DL7" t="s">
        <v>59</v>
      </c>
      <c r="DM7" t="s">
        <v>59</v>
      </c>
    </row>
    <row r="8" spans="1:122">
      <c r="A8">
        <v>18020</v>
      </c>
      <c r="B8" t="s">
        <v>238</v>
      </c>
      <c r="C8" t="s">
        <v>1310</v>
      </c>
      <c r="D8" t="s">
        <v>1311</v>
      </c>
      <c r="E8" t="s">
        <v>1312</v>
      </c>
      <c r="F8" t="s">
        <v>237</v>
      </c>
      <c r="G8" t="s">
        <v>236</v>
      </c>
      <c r="H8" t="s">
        <v>54</v>
      </c>
      <c r="I8">
        <v>7.5</v>
      </c>
      <c r="J8" t="s">
        <v>19</v>
      </c>
      <c r="K8" t="s">
        <v>53</v>
      </c>
      <c r="L8" t="s">
        <v>45</v>
      </c>
      <c r="M8" t="s">
        <v>59</v>
      </c>
      <c r="N8" t="s">
        <v>59</v>
      </c>
      <c r="O8" t="s">
        <v>235</v>
      </c>
      <c r="P8" t="s">
        <v>235</v>
      </c>
      <c r="Q8" t="s">
        <v>51</v>
      </c>
      <c r="R8" t="s">
        <v>50</v>
      </c>
      <c r="S8" t="s">
        <v>49</v>
      </c>
      <c r="T8">
        <v>7121</v>
      </c>
      <c r="U8" t="s">
        <v>171</v>
      </c>
      <c r="V8" t="s">
        <v>170</v>
      </c>
      <c r="W8">
        <v>7121</v>
      </c>
      <c r="X8" t="s">
        <v>171</v>
      </c>
      <c r="Y8" t="s">
        <v>170</v>
      </c>
      <c r="AA8">
        <v>1</v>
      </c>
      <c r="AB8">
        <v>1</v>
      </c>
      <c r="AC8" t="s">
        <v>1338</v>
      </c>
      <c r="AD8" t="s">
        <v>1339</v>
      </c>
      <c r="AE8" t="s">
        <v>234</v>
      </c>
      <c r="AF8" t="s">
        <v>234</v>
      </c>
      <c r="AG8" t="s">
        <v>1340</v>
      </c>
      <c r="AH8" t="s">
        <v>1341</v>
      </c>
      <c r="AI8" t="b">
        <v>1</v>
      </c>
      <c r="AJ8">
        <v>0</v>
      </c>
      <c r="AK8" t="b">
        <v>0</v>
      </c>
      <c r="AL8">
        <v>4799594</v>
      </c>
      <c r="AM8">
        <v>38614</v>
      </c>
      <c r="AN8" t="s">
        <v>346</v>
      </c>
      <c r="AO8" t="s">
        <v>1187</v>
      </c>
      <c r="AP8" t="s">
        <v>45</v>
      </c>
      <c r="AQ8">
        <v>4</v>
      </c>
      <c r="AR8">
        <v>4</v>
      </c>
      <c r="AS8" t="s">
        <v>44</v>
      </c>
      <c r="AT8" t="s">
        <v>1186</v>
      </c>
      <c r="AU8" t="s">
        <v>43</v>
      </c>
      <c r="AV8" t="s">
        <v>42</v>
      </c>
      <c r="AW8" t="s">
        <v>41</v>
      </c>
      <c r="AX8" t="s">
        <v>346</v>
      </c>
      <c r="AY8" t="s">
        <v>345</v>
      </c>
      <c r="AZ8" t="s">
        <v>344</v>
      </c>
      <c r="BA8">
        <v>0</v>
      </c>
      <c r="BB8" t="s">
        <v>59</v>
      </c>
      <c r="BC8" t="s">
        <v>59</v>
      </c>
      <c r="BD8">
        <v>110</v>
      </c>
      <c r="BE8">
        <v>110</v>
      </c>
      <c r="BK8" t="s">
        <v>59</v>
      </c>
      <c r="BL8" t="s">
        <v>59</v>
      </c>
      <c r="BM8" t="s">
        <v>59</v>
      </c>
      <c r="BN8" t="s">
        <v>59</v>
      </c>
      <c r="BY8">
        <v>28</v>
      </c>
      <c r="BZ8">
        <v>0</v>
      </c>
      <c r="CA8">
        <v>0</v>
      </c>
      <c r="CB8">
        <v>0</v>
      </c>
      <c r="CC8">
        <v>170</v>
      </c>
      <c r="CF8" t="s">
        <v>59</v>
      </c>
      <c r="CG8" t="s">
        <v>59</v>
      </c>
      <c r="CH8" t="s">
        <v>59</v>
      </c>
      <c r="CX8" t="s">
        <v>59</v>
      </c>
      <c r="DA8" t="s">
        <v>59</v>
      </c>
      <c r="DB8" t="s">
        <v>59</v>
      </c>
      <c r="DH8" t="s">
        <v>59</v>
      </c>
      <c r="DK8" t="s">
        <v>59</v>
      </c>
      <c r="DL8" t="s">
        <v>59</v>
      </c>
      <c r="DM8" t="s">
        <v>59</v>
      </c>
    </row>
    <row r="9" spans="1:122">
      <c r="A9">
        <v>18020</v>
      </c>
      <c r="B9" t="s">
        <v>238</v>
      </c>
      <c r="C9" t="s">
        <v>1310</v>
      </c>
      <c r="D9" t="s">
        <v>1311</v>
      </c>
      <c r="E9" t="s">
        <v>1312</v>
      </c>
      <c r="F9" t="s">
        <v>237</v>
      </c>
      <c r="G9" t="s">
        <v>236</v>
      </c>
      <c r="H9" t="s">
        <v>54</v>
      </c>
      <c r="I9">
        <v>7.5</v>
      </c>
      <c r="J9" t="s">
        <v>19</v>
      </c>
      <c r="K9" t="s">
        <v>53</v>
      </c>
      <c r="L9" t="s">
        <v>45</v>
      </c>
      <c r="M9" t="s">
        <v>59</v>
      </c>
      <c r="N9" t="s">
        <v>59</v>
      </c>
      <c r="O9" t="s">
        <v>235</v>
      </c>
      <c r="P9" t="s">
        <v>235</v>
      </c>
      <c r="Q9" t="s">
        <v>51</v>
      </c>
      <c r="R9" t="s">
        <v>50</v>
      </c>
      <c r="S9" t="s">
        <v>49</v>
      </c>
      <c r="T9">
        <v>7121</v>
      </c>
      <c r="U9" t="s">
        <v>171</v>
      </c>
      <c r="V9" t="s">
        <v>170</v>
      </c>
      <c r="W9">
        <v>7121</v>
      </c>
      <c r="X9" t="s">
        <v>171</v>
      </c>
      <c r="Y9" t="s">
        <v>170</v>
      </c>
      <c r="AA9">
        <v>1</v>
      </c>
      <c r="AB9">
        <v>1</v>
      </c>
      <c r="AC9" t="s">
        <v>1338</v>
      </c>
      <c r="AD9" t="s">
        <v>1339</v>
      </c>
      <c r="AE9" t="s">
        <v>234</v>
      </c>
      <c r="AF9" t="s">
        <v>234</v>
      </c>
      <c r="AG9" t="s">
        <v>1340</v>
      </c>
      <c r="AH9" t="s">
        <v>1341</v>
      </c>
      <c r="AI9" t="b">
        <v>1</v>
      </c>
      <c r="AJ9">
        <v>0</v>
      </c>
      <c r="AK9" t="b">
        <v>0</v>
      </c>
      <c r="AL9">
        <v>4799597</v>
      </c>
      <c r="AM9">
        <v>38614</v>
      </c>
      <c r="AN9" t="s">
        <v>217</v>
      </c>
      <c r="AO9" t="s">
        <v>1197</v>
      </c>
      <c r="AP9" t="s">
        <v>45</v>
      </c>
      <c r="AQ9">
        <v>4</v>
      </c>
      <c r="AR9">
        <v>4</v>
      </c>
      <c r="AS9" t="s">
        <v>44</v>
      </c>
      <c r="AT9" t="s">
        <v>1186</v>
      </c>
      <c r="AU9" t="s">
        <v>43</v>
      </c>
      <c r="AV9" t="s">
        <v>42</v>
      </c>
      <c r="AW9" t="s">
        <v>41</v>
      </c>
      <c r="AX9" t="s">
        <v>217</v>
      </c>
      <c r="AY9" t="s">
        <v>216</v>
      </c>
      <c r="AZ9" t="s">
        <v>215</v>
      </c>
      <c r="BA9">
        <v>0</v>
      </c>
      <c r="BB9" t="s">
        <v>59</v>
      </c>
      <c r="BC9" t="s">
        <v>59</v>
      </c>
      <c r="BD9">
        <v>110</v>
      </c>
      <c r="BE9">
        <v>110</v>
      </c>
      <c r="BK9" t="s">
        <v>59</v>
      </c>
      <c r="BL9" t="s">
        <v>59</v>
      </c>
      <c r="BM9" t="s">
        <v>59</v>
      </c>
      <c r="BN9" t="s">
        <v>59</v>
      </c>
      <c r="BY9">
        <v>28</v>
      </c>
      <c r="BZ9">
        <v>0</v>
      </c>
      <c r="CA9">
        <v>0</v>
      </c>
      <c r="CB9">
        <v>0</v>
      </c>
      <c r="CC9">
        <v>170</v>
      </c>
      <c r="CF9" t="s">
        <v>59</v>
      </c>
      <c r="CG9" t="s">
        <v>59</v>
      </c>
      <c r="CH9" t="s">
        <v>59</v>
      </c>
      <c r="CX9" t="s">
        <v>59</v>
      </c>
      <c r="DA9" t="s">
        <v>59</v>
      </c>
      <c r="DB9" t="s">
        <v>59</v>
      </c>
      <c r="DH9" t="s">
        <v>59</v>
      </c>
      <c r="DK9" t="s">
        <v>59</v>
      </c>
      <c r="DL9" t="s">
        <v>59</v>
      </c>
      <c r="DM9" t="s">
        <v>59</v>
      </c>
    </row>
    <row r="10" spans="1:122">
      <c r="A10">
        <v>18090</v>
      </c>
      <c r="B10" t="s">
        <v>1003</v>
      </c>
      <c r="C10" t="s">
        <v>1310</v>
      </c>
      <c r="D10" t="s">
        <v>1311</v>
      </c>
      <c r="E10" t="s">
        <v>1312</v>
      </c>
      <c r="F10" t="s">
        <v>1002</v>
      </c>
      <c r="G10" t="s">
        <v>1002</v>
      </c>
      <c r="H10" t="s">
        <v>54</v>
      </c>
      <c r="I10">
        <v>7.5</v>
      </c>
      <c r="J10" t="s">
        <v>19</v>
      </c>
      <c r="K10" t="s">
        <v>53</v>
      </c>
      <c r="L10" t="s">
        <v>45</v>
      </c>
      <c r="M10" t="s">
        <v>59</v>
      </c>
      <c r="N10" t="s">
        <v>59</v>
      </c>
      <c r="O10" t="s">
        <v>1001</v>
      </c>
      <c r="P10" t="s">
        <v>1001</v>
      </c>
      <c r="Q10" t="s">
        <v>92</v>
      </c>
      <c r="R10" t="s">
        <v>91</v>
      </c>
      <c r="S10" t="s">
        <v>90</v>
      </c>
      <c r="T10">
        <v>7391</v>
      </c>
      <c r="U10" t="s">
        <v>412</v>
      </c>
      <c r="V10" t="s">
        <v>411</v>
      </c>
      <c r="W10">
        <v>7231</v>
      </c>
      <c r="X10" t="s">
        <v>105</v>
      </c>
      <c r="Y10" t="s">
        <v>104</v>
      </c>
      <c r="AA10">
        <v>0</v>
      </c>
      <c r="AB10">
        <v>1</v>
      </c>
      <c r="AC10" t="s">
        <v>1342</v>
      </c>
      <c r="AD10" t="s">
        <v>1343</v>
      </c>
      <c r="AE10" t="s">
        <v>1000</v>
      </c>
      <c r="AF10" t="s">
        <v>1000</v>
      </c>
      <c r="AG10" t="s">
        <v>1344</v>
      </c>
      <c r="AH10" t="s">
        <v>1345</v>
      </c>
      <c r="AI10" t="b">
        <v>1</v>
      </c>
      <c r="AJ10">
        <v>0</v>
      </c>
      <c r="AK10" t="b">
        <v>0</v>
      </c>
      <c r="AL10">
        <v>4800434</v>
      </c>
      <c r="AM10">
        <v>38876</v>
      </c>
      <c r="AN10" t="s">
        <v>1186</v>
      </c>
      <c r="AO10" t="s">
        <v>890</v>
      </c>
      <c r="AP10" t="s">
        <v>45</v>
      </c>
      <c r="AQ10">
        <v>4</v>
      </c>
      <c r="AR10">
        <v>4</v>
      </c>
      <c r="AS10" t="s">
        <v>44</v>
      </c>
      <c r="AT10" t="s">
        <v>1186</v>
      </c>
      <c r="AU10" t="s">
        <v>43</v>
      </c>
      <c r="AV10" t="s">
        <v>42</v>
      </c>
      <c r="AW10" t="s">
        <v>41</v>
      </c>
      <c r="AX10" t="s">
        <v>496</v>
      </c>
      <c r="AY10" t="s">
        <v>495</v>
      </c>
      <c r="AZ10" t="s">
        <v>494</v>
      </c>
      <c r="BA10">
        <v>1</v>
      </c>
      <c r="BB10" t="s">
        <v>59</v>
      </c>
      <c r="BC10" t="s">
        <v>59</v>
      </c>
      <c r="BD10">
        <v>110</v>
      </c>
      <c r="BE10">
        <v>110</v>
      </c>
      <c r="BK10" t="s">
        <v>59</v>
      </c>
      <c r="BL10" t="s">
        <v>59</v>
      </c>
      <c r="BM10" t="s">
        <v>59</v>
      </c>
      <c r="BN10" t="s">
        <v>59</v>
      </c>
      <c r="BY10">
        <v>42</v>
      </c>
      <c r="BZ10">
        <v>10</v>
      </c>
      <c r="CA10">
        <v>12</v>
      </c>
      <c r="CB10">
        <v>8</v>
      </c>
      <c r="CC10">
        <v>135</v>
      </c>
      <c r="CF10" t="s">
        <v>59</v>
      </c>
      <c r="CG10" t="s">
        <v>59</v>
      </c>
      <c r="CH10" t="s">
        <v>59</v>
      </c>
      <c r="CX10" t="s">
        <v>59</v>
      </c>
      <c r="DA10" t="s">
        <v>59</v>
      </c>
      <c r="DB10" t="s">
        <v>59</v>
      </c>
      <c r="DH10" t="s">
        <v>59</v>
      </c>
      <c r="DK10" t="s">
        <v>59</v>
      </c>
      <c r="DL10" t="s">
        <v>59</v>
      </c>
      <c r="DM10" t="s">
        <v>59</v>
      </c>
    </row>
    <row r="11" spans="1:122">
      <c r="A11">
        <v>17317</v>
      </c>
      <c r="B11" t="s">
        <v>1009</v>
      </c>
      <c r="C11" t="s">
        <v>1310</v>
      </c>
      <c r="D11" t="s">
        <v>1311</v>
      </c>
      <c r="E11" t="s">
        <v>1312</v>
      </c>
      <c r="F11" t="s">
        <v>1008</v>
      </c>
      <c r="G11" t="s">
        <v>1007</v>
      </c>
      <c r="H11" t="s">
        <v>54</v>
      </c>
      <c r="I11">
        <v>7.5</v>
      </c>
      <c r="J11" t="s">
        <v>19</v>
      </c>
      <c r="K11" t="s">
        <v>53</v>
      </c>
      <c r="L11" t="s">
        <v>45</v>
      </c>
      <c r="M11" t="s">
        <v>1006</v>
      </c>
      <c r="N11" t="s">
        <v>59</v>
      </c>
      <c r="O11" t="s">
        <v>1005</v>
      </c>
      <c r="P11" t="s">
        <v>1005</v>
      </c>
      <c r="Q11" t="s">
        <v>92</v>
      </c>
      <c r="R11" t="s">
        <v>91</v>
      </c>
      <c r="S11" t="s">
        <v>90</v>
      </c>
      <c r="T11">
        <v>7391</v>
      </c>
      <c r="U11" t="s">
        <v>412</v>
      </c>
      <c r="V11" t="s">
        <v>411</v>
      </c>
      <c r="W11">
        <v>7231</v>
      </c>
      <c r="X11" t="s">
        <v>105</v>
      </c>
      <c r="Y11" t="s">
        <v>104</v>
      </c>
      <c r="AA11">
        <v>0</v>
      </c>
      <c r="AB11">
        <v>1</v>
      </c>
      <c r="AC11" t="s">
        <v>1346</v>
      </c>
      <c r="AD11" t="s">
        <v>1347</v>
      </c>
      <c r="AE11" t="s">
        <v>1004</v>
      </c>
      <c r="AF11" t="s">
        <v>1004</v>
      </c>
      <c r="AG11" t="s">
        <v>1348</v>
      </c>
      <c r="AH11" t="s">
        <v>1349</v>
      </c>
      <c r="AI11" t="b">
        <v>1</v>
      </c>
      <c r="AJ11">
        <v>0</v>
      </c>
      <c r="AK11" t="b">
        <v>0</v>
      </c>
      <c r="AL11">
        <v>4793789</v>
      </c>
      <c r="AM11">
        <v>36823</v>
      </c>
      <c r="AN11" t="s">
        <v>1186</v>
      </c>
      <c r="AO11" t="s">
        <v>890</v>
      </c>
      <c r="AP11" t="s">
        <v>45</v>
      </c>
      <c r="AQ11">
        <v>4</v>
      </c>
      <c r="AR11">
        <v>4</v>
      </c>
      <c r="AS11" t="s">
        <v>44</v>
      </c>
      <c r="AT11" t="s">
        <v>1186</v>
      </c>
      <c r="AU11" t="s">
        <v>43</v>
      </c>
      <c r="AV11" t="s">
        <v>42</v>
      </c>
      <c r="AW11" t="s">
        <v>41</v>
      </c>
      <c r="AX11" t="s">
        <v>496</v>
      </c>
      <c r="AY11" t="s">
        <v>495</v>
      </c>
      <c r="AZ11" t="s">
        <v>494</v>
      </c>
      <c r="BA11">
        <v>1</v>
      </c>
      <c r="BB11" t="s">
        <v>59</v>
      </c>
      <c r="BC11" t="s">
        <v>59</v>
      </c>
      <c r="BD11">
        <v>111</v>
      </c>
      <c r="BE11">
        <v>111</v>
      </c>
      <c r="BK11" t="s">
        <v>59</v>
      </c>
      <c r="BL11" t="s">
        <v>59</v>
      </c>
      <c r="BM11" t="s">
        <v>59</v>
      </c>
      <c r="BN11" t="s">
        <v>59</v>
      </c>
      <c r="BO11">
        <v>42</v>
      </c>
      <c r="BP11">
        <v>0</v>
      </c>
      <c r="BQ11">
        <v>60</v>
      </c>
      <c r="BR11">
        <v>20</v>
      </c>
      <c r="BS11">
        <v>70</v>
      </c>
      <c r="CF11" t="s">
        <v>59</v>
      </c>
      <c r="CG11" t="s">
        <v>59</v>
      </c>
      <c r="CH11" t="s">
        <v>59</v>
      </c>
      <c r="CX11" t="s">
        <v>59</v>
      </c>
      <c r="DA11" t="s">
        <v>59</v>
      </c>
      <c r="DB11" t="s">
        <v>59</v>
      </c>
      <c r="DH11" t="s">
        <v>59</v>
      </c>
      <c r="DK11" t="s">
        <v>59</v>
      </c>
      <c r="DL11" t="s">
        <v>59</v>
      </c>
      <c r="DM11" t="s">
        <v>59</v>
      </c>
    </row>
    <row r="12" spans="1:122">
      <c r="A12">
        <v>17579</v>
      </c>
      <c r="B12" t="s">
        <v>319</v>
      </c>
      <c r="C12" t="s">
        <v>1310</v>
      </c>
      <c r="D12" t="s">
        <v>1311</v>
      </c>
      <c r="E12" t="s">
        <v>1312</v>
      </c>
      <c r="F12" t="s">
        <v>318</v>
      </c>
      <c r="G12" t="s">
        <v>317</v>
      </c>
      <c r="H12" t="s">
        <v>54</v>
      </c>
      <c r="I12">
        <v>7.5</v>
      </c>
      <c r="J12" t="s">
        <v>19</v>
      </c>
      <c r="K12" t="s">
        <v>53</v>
      </c>
      <c r="L12" t="s">
        <v>67</v>
      </c>
      <c r="M12" t="s">
        <v>59</v>
      </c>
      <c r="N12" t="s">
        <v>59</v>
      </c>
      <c r="O12" t="s">
        <v>316</v>
      </c>
      <c r="P12" t="s">
        <v>315</v>
      </c>
      <c r="Q12" t="s">
        <v>51</v>
      </c>
      <c r="R12" t="s">
        <v>50</v>
      </c>
      <c r="S12" t="s">
        <v>49</v>
      </c>
      <c r="T12">
        <v>7201</v>
      </c>
      <c r="U12" t="s">
        <v>97</v>
      </c>
      <c r="V12" t="s">
        <v>96</v>
      </c>
      <c r="W12">
        <v>7201</v>
      </c>
      <c r="X12" t="s">
        <v>97</v>
      </c>
      <c r="Y12" t="s">
        <v>96</v>
      </c>
      <c r="AA12">
        <v>0</v>
      </c>
      <c r="AB12">
        <v>1</v>
      </c>
      <c r="AC12" t="s">
        <v>1350</v>
      </c>
      <c r="AD12" t="s">
        <v>1351</v>
      </c>
      <c r="AE12" t="s">
        <v>314</v>
      </c>
      <c r="AF12" t="s">
        <v>314</v>
      </c>
      <c r="AG12" t="s">
        <v>1352</v>
      </c>
      <c r="AH12" t="s">
        <v>1353</v>
      </c>
      <c r="AI12" t="b">
        <v>1</v>
      </c>
      <c r="AJ12">
        <v>0</v>
      </c>
      <c r="AK12" t="b">
        <v>0</v>
      </c>
      <c r="AL12">
        <v>4795946</v>
      </c>
      <c r="AM12">
        <v>37473</v>
      </c>
      <c r="AN12" t="s">
        <v>282</v>
      </c>
      <c r="AO12" t="s">
        <v>1196</v>
      </c>
      <c r="AP12" t="s">
        <v>67</v>
      </c>
      <c r="AQ12">
        <v>4</v>
      </c>
      <c r="AR12">
        <v>4</v>
      </c>
      <c r="AS12" t="s">
        <v>44</v>
      </c>
      <c r="AT12" t="s">
        <v>1186</v>
      </c>
      <c r="AU12" t="s">
        <v>43</v>
      </c>
      <c r="AV12" t="s">
        <v>42</v>
      </c>
      <c r="AW12" t="s">
        <v>41</v>
      </c>
      <c r="AX12" t="s">
        <v>282</v>
      </c>
      <c r="AY12" t="s">
        <v>281</v>
      </c>
      <c r="AZ12" t="s">
        <v>280</v>
      </c>
      <c r="BA12">
        <v>0</v>
      </c>
      <c r="BB12" t="s">
        <v>1354</v>
      </c>
      <c r="BC12" t="s">
        <v>1355</v>
      </c>
      <c r="BD12">
        <v>108</v>
      </c>
      <c r="BE12">
        <v>108</v>
      </c>
      <c r="BF12">
        <v>26</v>
      </c>
      <c r="BG12">
        <v>0</v>
      </c>
      <c r="BH12">
        <v>0</v>
      </c>
      <c r="BI12">
        <v>4</v>
      </c>
      <c r="BJ12">
        <v>170</v>
      </c>
      <c r="BK12" t="s">
        <v>59</v>
      </c>
      <c r="BL12" t="s">
        <v>59</v>
      </c>
      <c r="BM12" t="s">
        <v>59</v>
      </c>
      <c r="BN12" t="s">
        <v>59</v>
      </c>
      <c r="CF12" t="s">
        <v>59</v>
      </c>
      <c r="CG12" t="s">
        <v>59</v>
      </c>
      <c r="CH12" t="s">
        <v>59</v>
      </c>
      <c r="CX12" t="s">
        <v>59</v>
      </c>
      <c r="DA12" t="s">
        <v>59</v>
      </c>
      <c r="DB12" t="s">
        <v>59</v>
      </c>
      <c r="DH12" t="s">
        <v>59</v>
      </c>
      <c r="DK12" t="s">
        <v>59</v>
      </c>
      <c r="DL12" t="s">
        <v>59</v>
      </c>
      <c r="DM12" t="s">
        <v>59</v>
      </c>
    </row>
    <row r="13" spans="1:122">
      <c r="A13">
        <v>17517</v>
      </c>
      <c r="B13" t="s">
        <v>468</v>
      </c>
      <c r="C13" t="s">
        <v>1310</v>
      </c>
      <c r="D13" t="s">
        <v>1311</v>
      </c>
      <c r="E13" t="s">
        <v>1312</v>
      </c>
      <c r="F13" t="s">
        <v>467</v>
      </c>
      <c r="G13" t="s">
        <v>466</v>
      </c>
      <c r="H13" t="s">
        <v>54</v>
      </c>
      <c r="I13">
        <v>7.5</v>
      </c>
      <c r="J13" t="s">
        <v>19</v>
      </c>
      <c r="K13" t="s">
        <v>53</v>
      </c>
      <c r="L13" t="s">
        <v>45</v>
      </c>
      <c r="M13" t="s">
        <v>59</v>
      </c>
      <c r="N13" t="s">
        <v>59</v>
      </c>
      <c r="O13" t="s">
        <v>465</v>
      </c>
      <c r="P13" t="s">
        <v>59</v>
      </c>
      <c r="Q13" t="s">
        <v>142</v>
      </c>
      <c r="R13" t="s">
        <v>141</v>
      </c>
      <c r="S13" t="s">
        <v>140</v>
      </c>
      <c r="T13">
        <v>7324</v>
      </c>
      <c r="U13" t="s">
        <v>158</v>
      </c>
      <c r="V13" t="s">
        <v>157</v>
      </c>
      <c r="W13">
        <v>7340</v>
      </c>
      <c r="X13" t="s">
        <v>156</v>
      </c>
      <c r="Y13" t="s">
        <v>155</v>
      </c>
      <c r="Z13">
        <v>60</v>
      </c>
      <c r="AA13">
        <v>1</v>
      </c>
      <c r="AB13">
        <v>0</v>
      </c>
      <c r="AC13" t="s">
        <v>1356</v>
      </c>
      <c r="AD13" t="s">
        <v>1357</v>
      </c>
      <c r="AE13" t="s">
        <v>464</v>
      </c>
      <c r="AF13" t="s">
        <v>464</v>
      </c>
      <c r="AG13" t="s">
        <v>1358</v>
      </c>
      <c r="AH13" t="s">
        <v>1359</v>
      </c>
      <c r="AI13" t="b">
        <v>0</v>
      </c>
      <c r="AJ13">
        <v>0</v>
      </c>
      <c r="AK13" t="b">
        <v>0</v>
      </c>
      <c r="AL13">
        <v>4795406</v>
      </c>
      <c r="AM13">
        <v>37317</v>
      </c>
      <c r="AN13" t="s">
        <v>463</v>
      </c>
      <c r="AO13" t="s">
        <v>1190</v>
      </c>
      <c r="AP13" t="s">
        <v>45</v>
      </c>
      <c r="AQ13">
        <v>4</v>
      </c>
      <c r="AR13">
        <v>4</v>
      </c>
      <c r="AS13" t="s">
        <v>44</v>
      </c>
      <c r="AT13" t="s">
        <v>1186</v>
      </c>
      <c r="AU13" t="s">
        <v>43</v>
      </c>
      <c r="AV13" t="s">
        <v>42</v>
      </c>
      <c r="AW13" t="s">
        <v>41</v>
      </c>
      <c r="AX13" t="s">
        <v>463</v>
      </c>
      <c r="AY13" t="s">
        <v>462</v>
      </c>
      <c r="AZ13" t="s">
        <v>461</v>
      </c>
      <c r="BA13">
        <v>0</v>
      </c>
      <c r="BB13" t="s">
        <v>59</v>
      </c>
      <c r="BC13" t="s">
        <v>59</v>
      </c>
      <c r="BD13">
        <v>111</v>
      </c>
      <c r="BE13">
        <v>111</v>
      </c>
      <c r="BK13" t="s">
        <v>59</v>
      </c>
      <c r="BL13" t="s">
        <v>59</v>
      </c>
      <c r="BM13" t="s">
        <v>59</v>
      </c>
      <c r="BN13" t="s">
        <v>59</v>
      </c>
      <c r="BO13">
        <v>7</v>
      </c>
      <c r="BP13">
        <v>14</v>
      </c>
      <c r="BQ13">
        <v>0</v>
      </c>
      <c r="BR13">
        <v>0</v>
      </c>
      <c r="BS13">
        <v>179</v>
      </c>
      <c r="CF13" t="s">
        <v>59</v>
      </c>
      <c r="CG13" t="s">
        <v>59</v>
      </c>
      <c r="CH13" t="s">
        <v>59</v>
      </c>
      <c r="CX13" t="s">
        <v>59</v>
      </c>
      <c r="DA13" t="s">
        <v>59</v>
      </c>
      <c r="DB13" t="s">
        <v>59</v>
      </c>
      <c r="DH13" t="s">
        <v>59</v>
      </c>
      <c r="DK13" t="s">
        <v>59</v>
      </c>
      <c r="DL13" t="s">
        <v>59</v>
      </c>
      <c r="DM13" t="s">
        <v>59</v>
      </c>
    </row>
    <row r="14" spans="1:122">
      <c r="A14">
        <v>18157</v>
      </c>
      <c r="B14" t="s">
        <v>1360</v>
      </c>
      <c r="C14" t="s">
        <v>1310</v>
      </c>
      <c r="D14" t="s">
        <v>1311</v>
      </c>
      <c r="E14" t="s">
        <v>1312</v>
      </c>
      <c r="F14" t="s">
        <v>1361</v>
      </c>
      <c r="G14" t="s">
        <v>1362</v>
      </c>
      <c r="H14" t="s">
        <v>54</v>
      </c>
      <c r="I14">
        <v>7.5</v>
      </c>
      <c r="J14" t="s">
        <v>19</v>
      </c>
      <c r="K14" t="s">
        <v>53</v>
      </c>
      <c r="L14" t="s">
        <v>45</v>
      </c>
      <c r="M14" t="s">
        <v>59</v>
      </c>
      <c r="N14" t="s">
        <v>59</v>
      </c>
      <c r="O14" t="s">
        <v>59</v>
      </c>
      <c r="P14" t="s">
        <v>59</v>
      </c>
      <c r="Q14" t="s">
        <v>51</v>
      </c>
      <c r="R14" t="s">
        <v>50</v>
      </c>
      <c r="S14" t="s">
        <v>49</v>
      </c>
      <c r="T14">
        <v>7201</v>
      </c>
      <c r="U14" t="s">
        <v>97</v>
      </c>
      <c r="V14" t="s">
        <v>96</v>
      </c>
      <c r="W14">
        <v>7201</v>
      </c>
      <c r="X14" t="s">
        <v>97</v>
      </c>
      <c r="Y14" t="s">
        <v>96</v>
      </c>
      <c r="AA14">
        <v>1</v>
      </c>
      <c r="AB14">
        <v>0</v>
      </c>
      <c r="AC14" t="s">
        <v>1363</v>
      </c>
      <c r="AD14" t="s">
        <v>1364</v>
      </c>
      <c r="AE14" t="s">
        <v>1365</v>
      </c>
      <c r="AF14" t="s">
        <v>1365</v>
      </c>
      <c r="AG14" t="s">
        <v>1366</v>
      </c>
      <c r="AH14" t="s">
        <v>1367</v>
      </c>
      <c r="AI14" t="b">
        <v>1</v>
      </c>
      <c r="AJ14">
        <v>0</v>
      </c>
      <c r="AK14" t="b">
        <v>0</v>
      </c>
      <c r="AL14">
        <v>4800896</v>
      </c>
      <c r="AM14">
        <v>39016</v>
      </c>
      <c r="AN14" t="s">
        <v>282</v>
      </c>
      <c r="AO14" t="s">
        <v>1196</v>
      </c>
      <c r="AP14" t="s">
        <v>45</v>
      </c>
      <c r="AQ14">
        <v>4</v>
      </c>
      <c r="AR14">
        <v>4</v>
      </c>
      <c r="AS14" t="s">
        <v>44</v>
      </c>
      <c r="AT14" t="s">
        <v>1186</v>
      </c>
      <c r="AU14" t="s">
        <v>43</v>
      </c>
      <c r="AV14" t="s">
        <v>42</v>
      </c>
      <c r="AW14" t="s">
        <v>41</v>
      </c>
      <c r="AX14" t="s">
        <v>282</v>
      </c>
      <c r="AY14" t="s">
        <v>281</v>
      </c>
      <c r="AZ14" t="s">
        <v>280</v>
      </c>
      <c r="BA14">
        <v>0</v>
      </c>
      <c r="BB14" t="s">
        <v>59</v>
      </c>
      <c r="BC14" t="s">
        <v>59</v>
      </c>
      <c r="BD14">
        <v>111</v>
      </c>
      <c r="BE14">
        <v>111</v>
      </c>
      <c r="BK14" t="s">
        <v>59</v>
      </c>
      <c r="BL14" t="s">
        <v>59</v>
      </c>
      <c r="BM14" t="s">
        <v>59</v>
      </c>
      <c r="BN14" t="s">
        <v>59</v>
      </c>
      <c r="BO14">
        <v>28</v>
      </c>
      <c r="BP14">
        <v>14</v>
      </c>
      <c r="BQ14">
        <v>0</v>
      </c>
      <c r="BR14">
        <v>2</v>
      </c>
      <c r="BS14">
        <v>156</v>
      </c>
      <c r="CF14" t="s">
        <v>59</v>
      </c>
      <c r="CG14" t="s">
        <v>59</v>
      </c>
      <c r="CH14" t="s">
        <v>59</v>
      </c>
      <c r="CX14" t="s">
        <v>59</v>
      </c>
      <c r="DA14" t="s">
        <v>59</v>
      </c>
      <c r="DB14" t="s">
        <v>59</v>
      </c>
      <c r="DH14" t="s">
        <v>59</v>
      </c>
      <c r="DK14" t="s">
        <v>59</v>
      </c>
      <c r="DL14" t="s">
        <v>59</v>
      </c>
      <c r="DM14" t="s">
        <v>59</v>
      </c>
    </row>
    <row r="15" spans="1:122">
      <c r="A15">
        <v>17254</v>
      </c>
      <c r="B15" t="s">
        <v>716</v>
      </c>
      <c r="C15" t="s">
        <v>1310</v>
      </c>
      <c r="D15" t="s">
        <v>1311</v>
      </c>
      <c r="E15" t="s">
        <v>1312</v>
      </c>
      <c r="F15" t="s">
        <v>715</v>
      </c>
      <c r="G15" t="s">
        <v>714</v>
      </c>
      <c r="H15" t="s">
        <v>63</v>
      </c>
      <c r="I15">
        <v>7.5</v>
      </c>
      <c r="J15" t="s">
        <v>19</v>
      </c>
      <c r="K15" t="s">
        <v>53</v>
      </c>
      <c r="L15" t="s">
        <v>45</v>
      </c>
      <c r="M15" t="s">
        <v>59</v>
      </c>
      <c r="N15" t="s">
        <v>59</v>
      </c>
      <c r="O15" t="s">
        <v>713</v>
      </c>
      <c r="P15" t="s">
        <v>713</v>
      </c>
      <c r="Q15" t="s">
        <v>92</v>
      </c>
      <c r="R15" t="s">
        <v>91</v>
      </c>
      <c r="S15" t="s">
        <v>90</v>
      </c>
      <c r="T15">
        <v>7154</v>
      </c>
      <c r="U15" t="s">
        <v>712</v>
      </c>
      <c r="V15" t="s">
        <v>711</v>
      </c>
      <c r="W15">
        <v>7150</v>
      </c>
      <c r="X15" t="s">
        <v>77</v>
      </c>
      <c r="Y15" t="s">
        <v>76</v>
      </c>
      <c r="Z15">
        <v>50</v>
      </c>
      <c r="AA15">
        <v>0</v>
      </c>
      <c r="AB15">
        <v>1</v>
      </c>
      <c r="AC15" t="s">
        <v>1368</v>
      </c>
      <c r="AD15" t="s">
        <v>1369</v>
      </c>
      <c r="AE15" t="s">
        <v>710</v>
      </c>
      <c r="AF15" t="s">
        <v>710</v>
      </c>
      <c r="AG15" t="s">
        <v>1370</v>
      </c>
      <c r="AH15" t="s">
        <v>1371</v>
      </c>
      <c r="AI15" t="b">
        <v>1</v>
      </c>
      <c r="AJ15">
        <v>0</v>
      </c>
      <c r="AK15" t="b">
        <v>0</v>
      </c>
      <c r="AL15">
        <v>4793036</v>
      </c>
      <c r="AM15">
        <v>36618</v>
      </c>
      <c r="AN15" t="s">
        <v>1186</v>
      </c>
      <c r="AO15" t="s">
        <v>890</v>
      </c>
      <c r="AP15" t="s">
        <v>45</v>
      </c>
      <c r="AQ15">
        <v>4</v>
      </c>
      <c r="AR15">
        <v>4</v>
      </c>
      <c r="AS15" t="s">
        <v>44</v>
      </c>
      <c r="AT15" t="s">
        <v>1186</v>
      </c>
      <c r="AU15" t="s">
        <v>43</v>
      </c>
      <c r="AV15" t="s">
        <v>42</v>
      </c>
      <c r="AW15" t="s">
        <v>41</v>
      </c>
      <c r="AX15" t="s">
        <v>496</v>
      </c>
      <c r="AY15" t="s">
        <v>495</v>
      </c>
      <c r="AZ15" t="s">
        <v>494</v>
      </c>
      <c r="BA15">
        <v>1</v>
      </c>
      <c r="BB15" t="s">
        <v>59</v>
      </c>
      <c r="BC15" t="s">
        <v>59</v>
      </c>
      <c r="BD15">
        <v>108</v>
      </c>
      <c r="BE15">
        <v>108</v>
      </c>
      <c r="BF15">
        <v>28</v>
      </c>
      <c r="BG15">
        <v>0</v>
      </c>
      <c r="BH15">
        <v>0</v>
      </c>
      <c r="BI15">
        <v>3</v>
      </c>
      <c r="BJ15">
        <v>169</v>
      </c>
      <c r="BK15" t="s">
        <v>59</v>
      </c>
      <c r="BL15" t="s">
        <v>59</v>
      </c>
      <c r="BM15" t="s">
        <v>59</v>
      </c>
      <c r="BN15" t="s">
        <v>59</v>
      </c>
      <c r="CF15" t="s">
        <v>59</v>
      </c>
      <c r="CG15" t="s">
        <v>59</v>
      </c>
      <c r="CH15" t="s">
        <v>59</v>
      </c>
      <c r="CX15" t="s">
        <v>59</v>
      </c>
      <c r="DA15" t="s">
        <v>59</v>
      </c>
      <c r="DB15" t="s">
        <v>59</v>
      </c>
      <c r="DH15" t="s">
        <v>59</v>
      </c>
      <c r="DK15" t="s">
        <v>59</v>
      </c>
      <c r="DL15" t="s">
        <v>59</v>
      </c>
      <c r="DM15" t="s">
        <v>59</v>
      </c>
    </row>
    <row r="16" spans="1:122">
      <c r="A16">
        <v>18242</v>
      </c>
      <c r="B16" t="s">
        <v>1372</v>
      </c>
      <c r="C16" t="s">
        <v>1310</v>
      </c>
      <c r="D16" t="s">
        <v>1311</v>
      </c>
      <c r="E16" t="s">
        <v>1312</v>
      </c>
      <c r="F16" t="s">
        <v>1373</v>
      </c>
      <c r="G16" t="s">
        <v>1374</v>
      </c>
      <c r="H16" t="s">
        <v>54</v>
      </c>
      <c r="I16">
        <v>7.5</v>
      </c>
      <c r="J16" t="s">
        <v>19</v>
      </c>
      <c r="K16" t="s">
        <v>53</v>
      </c>
      <c r="L16" t="s">
        <v>45</v>
      </c>
      <c r="M16" t="s">
        <v>59</v>
      </c>
      <c r="N16" t="s">
        <v>59</v>
      </c>
      <c r="O16" t="s">
        <v>1375</v>
      </c>
      <c r="P16" t="s">
        <v>1375</v>
      </c>
      <c r="Q16" t="s">
        <v>51</v>
      </c>
      <c r="R16" t="s">
        <v>50</v>
      </c>
      <c r="S16" t="s">
        <v>49</v>
      </c>
      <c r="T16">
        <v>7121</v>
      </c>
      <c r="U16" t="s">
        <v>171</v>
      </c>
      <c r="V16" t="s">
        <v>170</v>
      </c>
      <c r="W16">
        <v>7121</v>
      </c>
      <c r="X16" t="s">
        <v>171</v>
      </c>
      <c r="Y16" t="s">
        <v>170</v>
      </c>
      <c r="Z16">
        <v>50</v>
      </c>
      <c r="AA16">
        <v>1</v>
      </c>
      <c r="AB16">
        <v>1</v>
      </c>
      <c r="AC16" t="s">
        <v>1376</v>
      </c>
      <c r="AD16" t="s">
        <v>1377</v>
      </c>
      <c r="AE16" t="s">
        <v>1378</v>
      </c>
      <c r="AF16" t="s">
        <v>1378</v>
      </c>
      <c r="AG16" t="s">
        <v>1379</v>
      </c>
      <c r="AH16" t="s">
        <v>1380</v>
      </c>
      <c r="AI16" t="b">
        <v>0</v>
      </c>
      <c r="AJ16">
        <v>0</v>
      </c>
      <c r="AK16" t="b">
        <v>0</v>
      </c>
      <c r="AL16">
        <v>4801115</v>
      </c>
      <c r="AM16">
        <v>39138</v>
      </c>
      <c r="AN16" t="s">
        <v>463</v>
      </c>
      <c r="AO16" t="s">
        <v>1190</v>
      </c>
      <c r="AP16" t="s">
        <v>45</v>
      </c>
      <c r="AQ16">
        <v>4</v>
      </c>
      <c r="AR16">
        <v>4</v>
      </c>
      <c r="AS16" t="s">
        <v>44</v>
      </c>
      <c r="AT16" t="s">
        <v>1186</v>
      </c>
      <c r="AU16" t="s">
        <v>43</v>
      </c>
      <c r="AV16" t="s">
        <v>42</v>
      </c>
      <c r="AW16" t="s">
        <v>41</v>
      </c>
      <c r="AX16" t="s">
        <v>463</v>
      </c>
      <c r="AY16" t="s">
        <v>462</v>
      </c>
      <c r="AZ16" t="s">
        <v>461</v>
      </c>
      <c r="BA16">
        <v>0</v>
      </c>
      <c r="BB16" t="s">
        <v>59</v>
      </c>
      <c r="BC16" t="s">
        <v>59</v>
      </c>
      <c r="BD16">
        <v>111</v>
      </c>
      <c r="BE16">
        <v>111</v>
      </c>
      <c r="BK16" t="s">
        <v>59</v>
      </c>
      <c r="BL16" t="s">
        <v>59</v>
      </c>
      <c r="BM16" t="s">
        <v>59</v>
      </c>
      <c r="BN16" t="s">
        <v>59</v>
      </c>
      <c r="BO16">
        <v>28</v>
      </c>
      <c r="BP16">
        <v>0</v>
      </c>
      <c r="BQ16">
        <v>0</v>
      </c>
      <c r="BR16">
        <v>14</v>
      </c>
      <c r="BS16">
        <v>156</v>
      </c>
      <c r="CF16" t="s">
        <v>59</v>
      </c>
      <c r="CG16" t="s">
        <v>59</v>
      </c>
      <c r="CH16" t="s">
        <v>59</v>
      </c>
      <c r="CX16" t="s">
        <v>59</v>
      </c>
      <c r="DA16" t="s">
        <v>59</v>
      </c>
      <c r="DB16" t="s">
        <v>59</v>
      </c>
      <c r="DH16" t="s">
        <v>59</v>
      </c>
      <c r="DK16" t="s">
        <v>59</v>
      </c>
      <c r="DL16" t="s">
        <v>59</v>
      </c>
      <c r="DM16" t="s">
        <v>59</v>
      </c>
    </row>
    <row r="17" spans="1:117">
      <c r="A17">
        <v>18242</v>
      </c>
      <c r="B17" t="s">
        <v>1372</v>
      </c>
      <c r="C17" t="s">
        <v>1310</v>
      </c>
      <c r="D17" t="s">
        <v>1311</v>
      </c>
      <c r="E17" t="s">
        <v>1312</v>
      </c>
      <c r="F17" t="s">
        <v>1373</v>
      </c>
      <c r="G17" t="s">
        <v>1374</v>
      </c>
      <c r="H17" t="s">
        <v>54</v>
      </c>
      <c r="I17">
        <v>7.5</v>
      </c>
      <c r="J17" t="s">
        <v>19</v>
      </c>
      <c r="K17" t="s">
        <v>53</v>
      </c>
      <c r="L17" t="s">
        <v>45</v>
      </c>
      <c r="M17" t="s">
        <v>59</v>
      </c>
      <c r="N17" t="s">
        <v>59</v>
      </c>
      <c r="O17" t="s">
        <v>1375</v>
      </c>
      <c r="P17" t="s">
        <v>1375</v>
      </c>
      <c r="Q17" t="s">
        <v>51</v>
      </c>
      <c r="R17" t="s">
        <v>50</v>
      </c>
      <c r="S17" t="s">
        <v>49</v>
      </c>
      <c r="T17">
        <v>7121</v>
      </c>
      <c r="U17" t="s">
        <v>171</v>
      </c>
      <c r="V17" t="s">
        <v>170</v>
      </c>
      <c r="W17">
        <v>7121</v>
      </c>
      <c r="X17" t="s">
        <v>171</v>
      </c>
      <c r="Y17" t="s">
        <v>170</v>
      </c>
      <c r="Z17">
        <v>50</v>
      </c>
      <c r="AA17">
        <v>1</v>
      </c>
      <c r="AB17">
        <v>1</v>
      </c>
      <c r="AC17" t="s">
        <v>1376</v>
      </c>
      <c r="AD17" t="s">
        <v>1377</v>
      </c>
      <c r="AE17" t="s">
        <v>1378</v>
      </c>
      <c r="AF17" t="s">
        <v>1378</v>
      </c>
      <c r="AG17" t="s">
        <v>1379</v>
      </c>
      <c r="AH17" t="s">
        <v>1380</v>
      </c>
      <c r="AI17" t="b">
        <v>0</v>
      </c>
      <c r="AJ17">
        <v>0</v>
      </c>
      <c r="AK17" t="b">
        <v>0</v>
      </c>
      <c r="AL17">
        <v>4801118</v>
      </c>
      <c r="AM17">
        <v>39138</v>
      </c>
      <c r="AN17" t="s">
        <v>346</v>
      </c>
      <c r="AO17" t="s">
        <v>1187</v>
      </c>
      <c r="AP17" t="s">
        <v>45</v>
      </c>
      <c r="AQ17">
        <v>4</v>
      </c>
      <c r="AR17">
        <v>4</v>
      </c>
      <c r="AS17" t="s">
        <v>44</v>
      </c>
      <c r="AT17" t="s">
        <v>1186</v>
      </c>
      <c r="AU17" t="s">
        <v>43</v>
      </c>
      <c r="AV17" t="s">
        <v>42</v>
      </c>
      <c r="AW17" t="s">
        <v>41</v>
      </c>
      <c r="AX17" t="s">
        <v>346</v>
      </c>
      <c r="AY17" t="s">
        <v>345</v>
      </c>
      <c r="AZ17" t="s">
        <v>344</v>
      </c>
      <c r="BA17">
        <v>0</v>
      </c>
      <c r="BB17" t="s">
        <v>59</v>
      </c>
      <c r="BC17" t="s">
        <v>59</v>
      </c>
      <c r="BD17">
        <v>111</v>
      </c>
      <c r="BE17">
        <v>111</v>
      </c>
      <c r="BK17" t="s">
        <v>59</v>
      </c>
      <c r="BL17" t="s">
        <v>59</v>
      </c>
      <c r="BM17" t="s">
        <v>59</v>
      </c>
      <c r="BN17" t="s">
        <v>59</v>
      </c>
      <c r="BO17">
        <v>28</v>
      </c>
      <c r="BP17">
        <v>0</v>
      </c>
      <c r="BQ17">
        <v>0</v>
      </c>
      <c r="BR17">
        <v>14</v>
      </c>
      <c r="BS17">
        <v>156</v>
      </c>
      <c r="CF17" t="s">
        <v>59</v>
      </c>
      <c r="CG17" t="s">
        <v>59</v>
      </c>
      <c r="CH17" t="s">
        <v>59</v>
      </c>
      <c r="CX17" t="s">
        <v>59</v>
      </c>
      <c r="DA17" t="s">
        <v>59</v>
      </c>
      <c r="DB17" t="s">
        <v>59</v>
      </c>
      <c r="DH17" t="s">
        <v>59</v>
      </c>
      <c r="DK17" t="s">
        <v>59</v>
      </c>
      <c r="DL17" t="s">
        <v>59</v>
      </c>
      <c r="DM17" t="s">
        <v>59</v>
      </c>
    </row>
    <row r="18" spans="1:117">
      <c r="A18">
        <v>17656</v>
      </c>
      <c r="B18" t="s">
        <v>331</v>
      </c>
      <c r="C18" t="s">
        <v>1310</v>
      </c>
      <c r="D18" t="s">
        <v>1311</v>
      </c>
      <c r="E18" t="s">
        <v>1312</v>
      </c>
      <c r="F18" t="s">
        <v>330</v>
      </c>
      <c r="G18" t="s">
        <v>329</v>
      </c>
      <c r="H18" t="s">
        <v>54</v>
      </c>
      <c r="I18">
        <v>7.5</v>
      </c>
      <c r="J18" t="s">
        <v>19</v>
      </c>
      <c r="K18" t="s">
        <v>53</v>
      </c>
      <c r="L18" t="s">
        <v>45</v>
      </c>
      <c r="M18" t="s">
        <v>59</v>
      </c>
      <c r="N18" t="s">
        <v>59</v>
      </c>
      <c r="O18" t="s">
        <v>328</v>
      </c>
      <c r="P18" t="s">
        <v>327</v>
      </c>
      <c r="Q18" t="s">
        <v>51</v>
      </c>
      <c r="R18" t="s">
        <v>50</v>
      </c>
      <c r="S18" t="s">
        <v>49</v>
      </c>
      <c r="T18">
        <v>7201</v>
      </c>
      <c r="U18" t="s">
        <v>97</v>
      </c>
      <c r="V18" t="s">
        <v>96</v>
      </c>
      <c r="W18">
        <v>7201</v>
      </c>
      <c r="X18" t="s">
        <v>97</v>
      </c>
      <c r="Y18" t="s">
        <v>96</v>
      </c>
      <c r="AA18">
        <v>0</v>
      </c>
      <c r="AB18">
        <v>1</v>
      </c>
      <c r="AC18" t="s">
        <v>1381</v>
      </c>
      <c r="AD18" t="s">
        <v>1382</v>
      </c>
      <c r="AE18" t="s">
        <v>326</v>
      </c>
      <c r="AF18" t="s">
        <v>326</v>
      </c>
      <c r="AG18" t="s">
        <v>1383</v>
      </c>
      <c r="AH18" t="s">
        <v>1384</v>
      </c>
      <c r="AI18" t="b">
        <v>1</v>
      </c>
      <c r="AJ18">
        <v>0</v>
      </c>
      <c r="AK18" t="b">
        <v>0</v>
      </c>
      <c r="AL18">
        <v>4796477</v>
      </c>
      <c r="AM18">
        <v>37632</v>
      </c>
      <c r="AN18" t="s">
        <v>282</v>
      </c>
      <c r="AO18" t="s">
        <v>1196</v>
      </c>
      <c r="AP18" t="s">
        <v>45</v>
      </c>
      <c r="AQ18">
        <v>4</v>
      </c>
      <c r="AR18">
        <v>4</v>
      </c>
      <c r="AS18" t="s">
        <v>44</v>
      </c>
      <c r="AT18" t="s">
        <v>1186</v>
      </c>
      <c r="AU18" t="s">
        <v>43</v>
      </c>
      <c r="AV18" t="s">
        <v>42</v>
      </c>
      <c r="AW18" t="s">
        <v>41</v>
      </c>
      <c r="AX18" t="s">
        <v>282</v>
      </c>
      <c r="AY18" t="s">
        <v>281</v>
      </c>
      <c r="AZ18" t="s">
        <v>280</v>
      </c>
      <c r="BA18">
        <v>0</v>
      </c>
      <c r="BB18" t="s">
        <v>59</v>
      </c>
      <c r="BC18" t="s">
        <v>59</v>
      </c>
      <c r="BD18">
        <v>109</v>
      </c>
      <c r="BE18">
        <v>109</v>
      </c>
      <c r="BK18" t="s">
        <v>59</v>
      </c>
      <c r="BL18" t="s">
        <v>59</v>
      </c>
      <c r="BM18" t="s">
        <v>59</v>
      </c>
      <c r="BN18" t="s">
        <v>59</v>
      </c>
      <c r="BT18">
        <v>14</v>
      </c>
      <c r="BU18">
        <v>0</v>
      </c>
      <c r="BV18">
        <v>0</v>
      </c>
      <c r="BW18">
        <v>2</v>
      </c>
      <c r="BX18">
        <v>184</v>
      </c>
      <c r="CF18" t="s">
        <v>59</v>
      </c>
      <c r="CG18" t="s">
        <v>59</v>
      </c>
      <c r="CH18" t="s">
        <v>59</v>
      </c>
      <c r="CX18" t="s">
        <v>59</v>
      </c>
      <c r="DA18" t="s">
        <v>59</v>
      </c>
      <c r="DB18" t="s">
        <v>59</v>
      </c>
      <c r="DH18" t="s">
        <v>59</v>
      </c>
      <c r="DK18" t="s">
        <v>59</v>
      </c>
      <c r="DL18" t="s">
        <v>59</v>
      </c>
      <c r="DM18" t="s">
        <v>59</v>
      </c>
    </row>
    <row r="19" spans="1:117">
      <c r="A19">
        <v>18290</v>
      </c>
      <c r="B19" t="s">
        <v>1385</v>
      </c>
      <c r="C19" t="s">
        <v>1310</v>
      </c>
      <c r="D19" t="s">
        <v>1311</v>
      </c>
      <c r="E19" t="s">
        <v>1312</v>
      </c>
      <c r="F19" t="s">
        <v>1386</v>
      </c>
      <c r="G19" t="s">
        <v>1387</v>
      </c>
      <c r="H19" t="s">
        <v>54</v>
      </c>
      <c r="I19">
        <v>7.5</v>
      </c>
      <c r="J19" t="s">
        <v>19</v>
      </c>
      <c r="K19" t="s">
        <v>53</v>
      </c>
      <c r="L19" t="s">
        <v>45</v>
      </c>
      <c r="M19" t="s">
        <v>59</v>
      </c>
      <c r="N19" t="s">
        <v>59</v>
      </c>
      <c r="O19" t="s">
        <v>1388</v>
      </c>
      <c r="P19" t="s">
        <v>1388</v>
      </c>
      <c r="Q19" t="s">
        <v>51</v>
      </c>
      <c r="R19" t="s">
        <v>50</v>
      </c>
      <c r="S19" t="s">
        <v>49</v>
      </c>
      <c r="T19">
        <v>7121</v>
      </c>
      <c r="U19" t="s">
        <v>171</v>
      </c>
      <c r="V19" t="s">
        <v>170</v>
      </c>
      <c r="W19">
        <v>7121</v>
      </c>
      <c r="X19" t="s">
        <v>171</v>
      </c>
      <c r="Y19" t="s">
        <v>170</v>
      </c>
      <c r="AA19">
        <v>1</v>
      </c>
      <c r="AB19">
        <v>0</v>
      </c>
      <c r="AC19" t="s">
        <v>1389</v>
      </c>
      <c r="AD19" t="s">
        <v>1390</v>
      </c>
      <c r="AE19" t="s">
        <v>1391</v>
      </c>
      <c r="AF19" t="s">
        <v>1391</v>
      </c>
      <c r="AG19" t="s">
        <v>1392</v>
      </c>
      <c r="AH19" t="s">
        <v>1393</v>
      </c>
      <c r="AI19" t="b">
        <v>1</v>
      </c>
      <c r="AJ19">
        <v>0</v>
      </c>
      <c r="AK19" t="b">
        <v>0</v>
      </c>
      <c r="AL19">
        <v>4801418</v>
      </c>
      <c r="AM19">
        <v>39281</v>
      </c>
      <c r="AN19" t="s">
        <v>217</v>
      </c>
      <c r="AO19" t="s">
        <v>1197</v>
      </c>
      <c r="AP19" t="s">
        <v>45</v>
      </c>
      <c r="AQ19">
        <v>4</v>
      </c>
      <c r="AR19">
        <v>4</v>
      </c>
      <c r="AS19" t="s">
        <v>44</v>
      </c>
      <c r="AT19" t="s">
        <v>1186</v>
      </c>
      <c r="AU19" t="s">
        <v>43</v>
      </c>
      <c r="AV19" t="s">
        <v>42</v>
      </c>
      <c r="AW19" t="s">
        <v>41</v>
      </c>
      <c r="AX19" t="s">
        <v>217</v>
      </c>
      <c r="AY19" t="s">
        <v>216</v>
      </c>
      <c r="AZ19" t="s">
        <v>215</v>
      </c>
      <c r="BA19">
        <v>0</v>
      </c>
      <c r="BB19" t="s">
        <v>59</v>
      </c>
      <c r="BC19" t="s">
        <v>59</v>
      </c>
      <c r="BD19">
        <v>111</v>
      </c>
      <c r="BE19">
        <v>111</v>
      </c>
      <c r="BK19" t="s">
        <v>59</v>
      </c>
      <c r="BL19" t="s">
        <v>59</v>
      </c>
      <c r="BM19" t="s">
        <v>59</v>
      </c>
      <c r="BN19" t="s">
        <v>59</v>
      </c>
      <c r="BO19">
        <v>20</v>
      </c>
      <c r="BP19">
        <v>0</v>
      </c>
      <c r="BQ19">
        <v>10</v>
      </c>
      <c r="BR19">
        <v>0</v>
      </c>
      <c r="BS19">
        <v>170</v>
      </c>
      <c r="CF19" t="s">
        <v>59</v>
      </c>
      <c r="CG19" t="s">
        <v>59</v>
      </c>
      <c r="CH19" t="s">
        <v>59</v>
      </c>
      <c r="CX19" t="s">
        <v>59</v>
      </c>
      <c r="DA19" t="s">
        <v>59</v>
      </c>
      <c r="DB19" t="s">
        <v>59</v>
      </c>
      <c r="DH19" t="s">
        <v>59</v>
      </c>
      <c r="DK19" t="s">
        <v>59</v>
      </c>
      <c r="DL19" t="s">
        <v>59</v>
      </c>
      <c r="DM19" t="s">
        <v>59</v>
      </c>
    </row>
    <row r="20" spans="1:117">
      <c r="A20">
        <v>17986</v>
      </c>
      <c r="B20" t="s">
        <v>1055</v>
      </c>
      <c r="C20" t="s">
        <v>1310</v>
      </c>
      <c r="D20" t="s">
        <v>1311</v>
      </c>
      <c r="E20" t="s">
        <v>1312</v>
      </c>
      <c r="F20" t="s">
        <v>1054</v>
      </c>
      <c r="G20" t="s">
        <v>1053</v>
      </c>
      <c r="H20" t="s">
        <v>63</v>
      </c>
      <c r="I20">
        <v>7.5</v>
      </c>
      <c r="J20" t="s">
        <v>19</v>
      </c>
      <c r="K20" t="s">
        <v>53</v>
      </c>
      <c r="L20" t="s">
        <v>45</v>
      </c>
      <c r="M20" t="s">
        <v>59</v>
      </c>
      <c r="N20" t="s">
        <v>59</v>
      </c>
      <c r="O20" t="s">
        <v>248</v>
      </c>
      <c r="P20" t="s">
        <v>248</v>
      </c>
      <c r="Q20" t="s">
        <v>92</v>
      </c>
      <c r="R20" t="s">
        <v>91</v>
      </c>
      <c r="S20" t="s">
        <v>90</v>
      </c>
      <c r="T20">
        <v>7121</v>
      </c>
      <c r="U20" t="s">
        <v>171</v>
      </c>
      <c r="V20" t="s">
        <v>170</v>
      </c>
      <c r="W20">
        <v>7121</v>
      </c>
      <c r="X20" t="s">
        <v>171</v>
      </c>
      <c r="Y20" t="s">
        <v>170</v>
      </c>
      <c r="Z20">
        <v>30</v>
      </c>
      <c r="AA20">
        <v>1</v>
      </c>
      <c r="AB20">
        <v>0</v>
      </c>
      <c r="AC20" t="s">
        <v>1394</v>
      </c>
      <c r="AD20" t="s">
        <v>1395</v>
      </c>
      <c r="AE20" t="s">
        <v>1052</v>
      </c>
      <c r="AF20" t="s">
        <v>1052</v>
      </c>
      <c r="AG20" t="s">
        <v>1396</v>
      </c>
      <c r="AH20" t="s">
        <v>1397</v>
      </c>
      <c r="AI20" t="b">
        <v>1</v>
      </c>
      <c r="AJ20">
        <v>0</v>
      </c>
      <c r="AK20" t="b">
        <v>0</v>
      </c>
      <c r="AL20">
        <v>4799195</v>
      </c>
      <c r="AM20">
        <v>38480</v>
      </c>
      <c r="AN20" t="s">
        <v>1186</v>
      </c>
      <c r="AO20" t="s">
        <v>890</v>
      </c>
      <c r="AP20" t="s">
        <v>45</v>
      </c>
      <c r="AQ20">
        <v>4</v>
      </c>
      <c r="AR20">
        <v>4</v>
      </c>
      <c r="AS20" t="s">
        <v>44</v>
      </c>
      <c r="AT20" t="s">
        <v>1186</v>
      </c>
      <c r="AU20" t="s">
        <v>43</v>
      </c>
      <c r="AV20" t="s">
        <v>42</v>
      </c>
      <c r="AW20" t="s">
        <v>41</v>
      </c>
      <c r="AX20" t="s">
        <v>496</v>
      </c>
      <c r="AY20" t="s">
        <v>495</v>
      </c>
      <c r="AZ20" t="s">
        <v>494</v>
      </c>
      <c r="BA20">
        <v>1</v>
      </c>
      <c r="BB20" t="s">
        <v>246</v>
      </c>
      <c r="BC20" t="s">
        <v>245</v>
      </c>
      <c r="BD20">
        <v>109</v>
      </c>
      <c r="BE20">
        <v>109</v>
      </c>
      <c r="BK20" t="s">
        <v>59</v>
      </c>
      <c r="BL20" t="s">
        <v>59</v>
      </c>
      <c r="BM20" t="s">
        <v>59</v>
      </c>
      <c r="BN20" t="s">
        <v>59</v>
      </c>
      <c r="BT20">
        <v>2</v>
      </c>
      <c r="BU20">
        <v>4</v>
      </c>
      <c r="BV20">
        <v>0</v>
      </c>
      <c r="BW20">
        <v>12</v>
      </c>
      <c r="BX20">
        <v>182</v>
      </c>
      <c r="CD20">
        <v>111</v>
      </c>
      <c r="CE20">
        <v>111</v>
      </c>
      <c r="CF20" t="s">
        <v>59</v>
      </c>
      <c r="CG20" t="s">
        <v>59</v>
      </c>
      <c r="CH20" t="s">
        <v>59</v>
      </c>
      <c r="CI20">
        <v>2</v>
      </c>
      <c r="CJ20">
        <v>4</v>
      </c>
      <c r="CK20">
        <v>0</v>
      </c>
      <c r="CL20">
        <v>12</v>
      </c>
      <c r="CM20">
        <v>182</v>
      </c>
      <c r="CX20" t="s">
        <v>59</v>
      </c>
      <c r="DA20" t="s">
        <v>59</v>
      </c>
      <c r="DB20" t="s">
        <v>59</v>
      </c>
      <c r="DH20" t="s">
        <v>59</v>
      </c>
      <c r="DK20" t="s">
        <v>59</v>
      </c>
      <c r="DL20" t="s">
        <v>59</v>
      </c>
      <c r="DM20" t="s">
        <v>59</v>
      </c>
    </row>
    <row r="21" spans="1:117">
      <c r="A21">
        <v>17663</v>
      </c>
      <c r="B21" t="s">
        <v>380</v>
      </c>
      <c r="C21" t="s">
        <v>1310</v>
      </c>
      <c r="D21" t="s">
        <v>1311</v>
      </c>
      <c r="E21" t="s">
        <v>1312</v>
      </c>
      <c r="F21" t="s">
        <v>379</v>
      </c>
      <c r="G21" t="s">
        <v>378</v>
      </c>
      <c r="H21" t="s">
        <v>54</v>
      </c>
      <c r="I21">
        <v>7.5</v>
      </c>
      <c r="J21" t="s">
        <v>19</v>
      </c>
      <c r="K21" t="s">
        <v>53</v>
      </c>
      <c r="L21" t="s">
        <v>45</v>
      </c>
      <c r="M21" t="s">
        <v>59</v>
      </c>
      <c r="N21" t="s">
        <v>59</v>
      </c>
      <c r="O21" t="s">
        <v>1398</v>
      </c>
      <c r="P21" t="s">
        <v>1398</v>
      </c>
      <c r="Q21" t="s">
        <v>92</v>
      </c>
      <c r="R21" t="s">
        <v>91</v>
      </c>
      <c r="S21" t="s">
        <v>90</v>
      </c>
      <c r="T21">
        <v>7151</v>
      </c>
      <c r="U21" t="s">
        <v>89</v>
      </c>
      <c r="V21" t="s">
        <v>88</v>
      </c>
      <c r="W21">
        <v>7150</v>
      </c>
      <c r="X21" t="s">
        <v>77</v>
      </c>
      <c r="Y21" t="s">
        <v>76</v>
      </c>
      <c r="Z21">
        <v>145</v>
      </c>
      <c r="AA21">
        <v>0</v>
      </c>
      <c r="AB21">
        <v>1</v>
      </c>
      <c r="AC21" t="s">
        <v>1399</v>
      </c>
      <c r="AD21" t="s">
        <v>1400</v>
      </c>
      <c r="AE21" t="s">
        <v>377</v>
      </c>
      <c r="AF21" t="s">
        <v>377</v>
      </c>
      <c r="AG21" t="s">
        <v>1401</v>
      </c>
      <c r="AH21" t="s">
        <v>1402</v>
      </c>
      <c r="AI21" t="b">
        <v>1</v>
      </c>
      <c r="AJ21">
        <v>0</v>
      </c>
      <c r="AK21" t="b">
        <v>0</v>
      </c>
      <c r="AL21">
        <v>4796603</v>
      </c>
      <c r="AM21">
        <v>37663</v>
      </c>
      <c r="AN21" t="s">
        <v>463</v>
      </c>
      <c r="AO21" t="s">
        <v>1190</v>
      </c>
      <c r="AP21" t="s">
        <v>45</v>
      </c>
      <c r="AQ21">
        <v>4</v>
      </c>
      <c r="AR21">
        <v>4</v>
      </c>
      <c r="AS21" t="s">
        <v>44</v>
      </c>
      <c r="AT21" t="s">
        <v>1186</v>
      </c>
      <c r="AU21" t="s">
        <v>43</v>
      </c>
      <c r="AV21" t="s">
        <v>42</v>
      </c>
      <c r="AW21" t="s">
        <v>41</v>
      </c>
      <c r="AX21" t="s">
        <v>463</v>
      </c>
      <c r="AY21" t="s">
        <v>462</v>
      </c>
      <c r="AZ21" t="s">
        <v>461</v>
      </c>
      <c r="BA21">
        <v>0</v>
      </c>
      <c r="BB21" t="s">
        <v>59</v>
      </c>
      <c r="BC21" t="s">
        <v>59</v>
      </c>
      <c r="BD21">
        <v>108</v>
      </c>
      <c r="BE21">
        <v>108</v>
      </c>
      <c r="BF21">
        <v>32</v>
      </c>
      <c r="BG21">
        <v>0</v>
      </c>
      <c r="BH21">
        <v>0</v>
      </c>
      <c r="BI21">
        <v>2</v>
      </c>
      <c r="BJ21">
        <v>166</v>
      </c>
      <c r="BK21" t="s">
        <v>59</v>
      </c>
      <c r="BL21" t="s">
        <v>59</v>
      </c>
      <c r="BM21" t="s">
        <v>59</v>
      </c>
      <c r="BN21" t="s">
        <v>59</v>
      </c>
      <c r="CF21" t="s">
        <v>59</v>
      </c>
      <c r="CG21" t="s">
        <v>59</v>
      </c>
      <c r="CH21" t="s">
        <v>59</v>
      </c>
      <c r="CX21" t="s">
        <v>59</v>
      </c>
      <c r="DA21" t="s">
        <v>59</v>
      </c>
      <c r="DB21" t="s">
        <v>59</v>
      </c>
      <c r="DH21" t="s">
        <v>59</v>
      </c>
      <c r="DK21" t="s">
        <v>59</v>
      </c>
      <c r="DL21" t="s">
        <v>59</v>
      </c>
      <c r="DM21" t="s">
        <v>59</v>
      </c>
    </row>
    <row r="22" spans="1:117">
      <c r="A22">
        <v>17060</v>
      </c>
      <c r="B22" t="s">
        <v>277</v>
      </c>
      <c r="C22" t="s">
        <v>1310</v>
      </c>
      <c r="D22" t="s">
        <v>1311</v>
      </c>
      <c r="E22" t="s">
        <v>1312</v>
      </c>
      <c r="F22" t="s">
        <v>276</v>
      </c>
      <c r="G22" t="s">
        <v>275</v>
      </c>
      <c r="H22" t="s">
        <v>54</v>
      </c>
      <c r="I22">
        <v>7.5</v>
      </c>
      <c r="J22" t="s">
        <v>18</v>
      </c>
      <c r="K22" t="s">
        <v>53</v>
      </c>
      <c r="L22" t="s">
        <v>45</v>
      </c>
      <c r="M22" t="s">
        <v>274</v>
      </c>
      <c r="N22" t="s">
        <v>59</v>
      </c>
      <c r="O22" t="s">
        <v>273</v>
      </c>
      <c r="P22" t="s">
        <v>273</v>
      </c>
      <c r="Q22" t="s">
        <v>142</v>
      </c>
      <c r="R22" t="s">
        <v>141</v>
      </c>
      <c r="S22" t="s">
        <v>140</v>
      </c>
      <c r="T22">
        <v>7121</v>
      </c>
      <c r="U22" t="s">
        <v>171</v>
      </c>
      <c r="V22" t="s">
        <v>170</v>
      </c>
      <c r="W22">
        <v>7121</v>
      </c>
      <c r="X22" t="s">
        <v>171</v>
      </c>
      <c r="Y22" t="s">
        <v>170</v>
      </c>
      <c r="AA22">
        <v>1</v>
      </c>
      <c r="AB22">
        <v>0</v>
      </c>
      <c r="AC22" t="s">
        <v>1403</v>
      </c>
      <c r="AD22" t="s">
        <v>1404</v>
      </c>
      <c r="AE22" t="s">
        <v>272</v>
      </c>
      <c r="AF22" t="s">
        <v>272</v>
      </c>
      <c r="AG22" t="s">
        <v>1405</v>
      </c>
      <c r="AH22" t="s">
        <v>1406</v>
      </c>
      <c r="AI22" t="b">
        <v>1</v>
      </c>
      <c r="AJ22">
        <v>0</v>
      </c>
      <c r="AK22" t="b">
        <v>0</v>
      </c>
      <c r="AL22">
        <v>4791014</v>
      </c>
      <c r="AM22">
        <v>35998</v>
      </c>
      <c r="AN22" t="s">
        <v>217</v>
      </c>
      <c r="AO22" t="s">
        <v>1197</v>
      </c>
      <c r="AP22" t="s">
        <v>45</v>
      </c>
      <c r="AQ22">
        <v>4</v>
      </c>
      <c r="AR22">
        <v>4</v>
      </c>
      <c r="AS22" t="s">
        <v>44</v>
      </c>
      <c r="AT22" t="s">
        <v>1186</v>
      </c>
      <c r="AU22" t="s">
        <v>43</v>
      </c>
      <c r="AV22" t="s">
        <v>42</v>
      </c>
      <c r="AW22" t="s">
        <v>41</v>
      </c>
      <c r="AX22" t="s">
        <v>217</v>
      </c>
      <c r="AY22" t="s">
        <v>216</v>
      </c>
      <c r="AZ22" t="s">
        <v>215</v>
      </c>
      <c r="BA22">
        <v>0</v>
      </c>
      <c r="BB22" t="s">
        <v>59</v>
      </c>
      <c r="BC22" t="s">
        <v>59</v>
      </c>
      <c r="BD22">
        <v>110</v>
      </c>
      <c r="BE22">
        <v>111</v>
      </c>
      <c r="BK22" t="s">
        <v>59</v>
      </c>
      <c r="BL22" t="s">
        <v>59</v>
      </c>
      <c r="BM22" t="s">
        <v>59</v>
      </c>
      <c r="BN22" t="s">
        <v>59</v>
      </c>
      <c r="BO22">
        <v>0</v>
      </c>
      <c r="BP22">
        <v>0</v>
      </c>
      <c r="BQ22">
        <v>0</v>
      </c>
      <c r="BR22">
        <v>0</v>
      </c>
      <c r="BS22">
        <v>60</v>
      </c>
      <c r="BY22">
        <v>24</v>
      </c>
      <c r="BZ22">
        <v>0</v>
      </c>
      <c r="CA22">
        <v>8</v>
      </c>
      <c r="CB22">
        <v>0</v>
      </c>
      <c r="CC22">
        <v>100</v>
      </c>
      <c r="CF22" t="s">
        <v>59</v>
      </c>
      <c r="CG22" t="s">
        <v>59</v>
      </c>
      <c r="CH22" t="s">
        <v>59</v>
      </c>
      <c r="CX22" t="s">
        <v>59</v>
      </c>
      <c r="DA22" t="s">
        <v>59</v>
      </c>
      <c r="DB22" t="s">
        <v>59</v>
      </c>
      <c r="DH22" t="s">
        <v>59</v>
      </c>
      <c r="DK22" t="s">
        <v>59</v>
      </c>
      <c r="DL22" t="s">
        <v>59</v>
      </c>
      <c r="DM22" t="s">
        <v>59</v>
      </c>
    </row>
    <row r="23" spans="1:117">
      <c r="A23">
        <v>17023</v>
      </c>
      <c r="B23" t="s">
        <v>200</v>
      </c>
      <c r="C23" t="s">
        <v>1310</v>
      </c>
      <c r="D23" t="s">
        <v>1311</v>
      </c>
      <c r="E23" t="s">
        <v>1312</v>
      </c>
      <c r="F23" t="s">
        <v>199</v>
      </c>
      <c r="G23" t="s">
        <v>198</v>
      </c>
      <c r="H23" t="s">
        <v>63</v>
      </c>
      <c r="I23">
        <v>9</v>
      </c>
      <c r="J23" t="s">
        <v>19</v>
      </c>
      <c r="K23" t="s">
        <v>53</v>
      </c>
      <c r="L23" t="s">
        <v>45</v>
      </c>
      <c r="M23" t="s">
        <v>197</v>
      </c>
      <c r="N23" t="s">
        <v>59</v>
      </c>
      <c r="O23" t="s">
        <v>196</v>
      </c>
      <c r="P23" t="s">
        <v>196</v>
      </c>
      <c r="Q23" t="s">
        <v>142</v>
      </c>
      <c r="R23" t="s">
        <v>141</v>
      </c>
      <c r="S23" t="s">
        <v>140</v>
      </c>
      <c r="T23">
        <v>7121</v>
      </c>
      <c r="U23" t="s">
        <v>171</v>
      </c>
      <c r="V23" t="s">
        <v>170</v>
      </c>
      <c r="W23">
        <v>7121</v>
      </c>
      <c r="X23" t="s">
        <v>171</v>
      </c>
      <c r="Y23" t="s">
        <v>170</v>
      </c>
      <c r="Z23">
        <v>20</v>
      </c>
      <c r="AA23">
        <v>1</v>
      </c>
      <c r="AB23">
        <v>0</v>
      </c>
      <c r="AC23" t="s">
        <v>1407</v>
      </c>
      <c r="AD23" t="s">
        <v>1408</v>
      </c>
      <c r="AE23" t="s">
        <v>195</v>
      </c>
      <c r="AF23" t="s">
        <v>195</v>
      </c>
      <c r="AG23" t="s">
        <v>1409</v>
      </c>
      <c r="AH23" t="s">
        <v>1410</v>
      </c>
      <c r="AI23" t="b">
        <v>0</v>
      </c>
      <c r="AJ23">
        <v>0</v>
      </c>
      <c r="AK23" t="b">
        <v>0</v>
      </c>
      <c r="AL23">
        <v>4790561</v>
      </c>
      <c r="AM23">
        <v>35865</v>
      </c>
      <c r="AN23" t="s">
        <v>135</v>
      </c>
      <c r="AO23" t="s">
        <v>1189</v>
      </c>
      <c r="AP23" t="s">
        <v>45</v>
      </c>
      <c r="AQ23">
        <v>4</v>
      </c>
      <c r="AR23">
        <v>4</v>
      </c>
      <c r="AS23" t="s">
        <v>44</v>
      </c>
      <c r="AT23" t="s">
        <v>1186</v>
      </c>
      <c r="AU23" t="s">
        <v>43</v>
      </c>
      <c r="AV23" t="s">
        <v>42</v>
      </c>
      <c r="AW23" t="s">
        <v>41</v>
      </c>
      <c r="AX23" t="s">
        <v>135</v>
      </c>
      <c r="AY23" t="s">
        <v>134</v>
      </c>
      <c r="AZ23" t="s">
        <v>133</v>
      </c>
      <c r="BA23">
        <v>0</v>
      </c>
      <c r="BB23" t="s">
        <v>59</v>
      </c>
      <c r="BC23" t="s">
        <v>59</v>
      </c>
      <c r="BD23">
        <v>109</v>
      </c>
      <c r="BE23">
        <v>110</v>
      </c>
      <c r="BK23" t="s">
        <v>59</v>
      </c>
      <c r="BL23" t="s">
        <v>59</v>
      </c>
      <c r="BM23" t="s">
        <v>59</v>
      </c>
      <c r="BN23" t="s">
        <v>59</v>
      </c>
      <c r="BT23">
        <v>14</v>
      </c>
      <c r="BU23">
        <v>0</v>
      </c>
      <c r="BV23">
        <v>0</v>
      </c>
      <c r="BW23">
        <v>0</v>
      </c>
      <c r="BX23">
        <v>26</v>
      </c>
      <c r="BY23">
        <v>14</v>
      </c>
      <c r="BZ23">
        <v>16</v>
      </c>
      <c r="CA23">
        <v>48</v>
      </c>
      <c r="CB23">
        <v>4</v>
      </c>
      <c r="CC23">
        <v>118</v>
      </c>
      <c r="CF23" t="s">
        <v>59</v>
      </c>
      <c r="CG23" t="s">
        <v>59</v>
      </c>
      <c r="CH23" t="s">
        <v>59</v>
      </c>
      <c r="CX23" t="s">
        <v>59</v>
      </c>
      <c r="DA23" t="s">
        <v>59</v>
      </c>
      <c r="DB23" t="s">
        <v>59</v>
      </c>
      <c r="DH23" t="s">
        <v>59</v>
      </c>
      <c r="DK23" t="s">
        <v>59</v>
      </c>
      <c r="DL23" t="s">
        <v>59</v>
      </c>
      <c r="DM23" t="s">
        <v>59</v>
      </c>
    </row>
    <row r="24" spans="1:117">
      <c r="A24">
        <v>17124</v>
      </c>
      <c r="B24" t="s">
        <v>208</v>
      </c>
      <c r="C24" t="s">
        <v>1310</v>
      </c>
      <c r="D24" t="s">
        <v>1311</v>
      </c>
      <c r="E24" t="s">
        <v>1312</v>
      </c>
      <c r="F24" t="s">
        <v>207</v>
      </c>
      <c r="G24" t="s">
        <v>206</v>
      </c>
      <c r="H24" t="s">
        <v>54</v>
      </c>
      <c r="I24">
        <v>7.5</v>
      </c>
      <c r="J24" t="s">
        <v>19</v>
      </c>
      <c r="K24" t="s">
        <v>53</v>
      </c>
      <c r="L24" t="s">
        <v>45</v>
      </c>
      <c r="M24" t="s">
        <v>59</v>
      </c>
      <c r="N24" t="s">
        <v>59</v>
      </c>
      <c r="O24" t="s">
        <v>205</v>
      </c>
      <c r="P24" t="s">
        <v>205</v>
      </c>
      <c r="Q24" t="s">
        <v>92</v>
      </c>
      <c r="R24" t="s">
        <v>91</v>
      </c>
      <c r="S24" t="s">
        <v>90</v>
      </c>
      <c r="T24">
        <v>7121</v>
      </c>
      <c r="U24" t="s">
        <v>171</v>
      </c>
      <c r="V24" t="s">
        <v>170</v>
      </c>
      <c r="W24">
        <v>7121</v>
      </c>
      <c r="X24" t="s">
        <v>171</v>
      </c>
      <c r="Y24" t="s">
        <v>170</v>
      </c>
      <c r="AA24">
        <v>1</v>
      </c>
      <c r="AB24">
        <v>0</v>
      </c>
      <c r="AC24" t="s">
        <v>1411</v>
      </c>
      <c r="AD24" t="s">
        <v>1412</v>
      </c>
      <c r="AE24" t="s">
        <v>204</v>
      </c>
      <c r="AF24" t="s">
        <v>204</v>
      </c>
      <c r="AG24" t="s">
        <v>1413</v>
      </c>
      <c r="AH24" t="s">
        <v>1414</v>
      </c>
      <c r="AI24" t="b">
        <v>1</v>
      </c>
      <c r="AJ24">
        <v>0</v>
      </c>
      <c r="AK24" t="b">
        <v>0</v>
      </c>
      <c r="AL24">
        <v>4791398</v>
      </c>
      <c r="AM24">
        <v>36125</v>
      </c>
      <c r="AN24" t="s">
        <v>217</v>
      </c>
      <c r="AO24" t="s">
        <v>1197</v>
      </c>
      <c r="AP24" t="s">
        <v>45</v>
      </c>
      <c r="AQ24">
        <v>4</v>
      </c>
      <c r="AR24">
        <v>4</v>
      </c>
      <c r="AS24" t="s">
        <v>44</v>
      </c>
      <c r="AT24" t="s">
        <v>1186</v>
      </c>
      <c r="AU24" t="s">
        <v>43</v>
      </c>
      <c r="AV24" t="s">
        <v>42</v>
      </c>
      <c r="AW24" t="s">
        <v>41</v>
      </c>
      <c r="AX24" t="s">
        <v>217</v>
      </c>
      <c r="AY24" t="s">
        <v>216</v>
      </c>
      <c r="AZ24" t="s">
        <v>215</v>
      </c>
      <c r="BA24">
        <v>0</v>
      </c>
      <c r="BB24" t="s">
        <v>59</v>
      </c>
      <c r="BC24" t="s">
        <v>59</v>
      </c>
      <c r="BD24">
        <v>109</v>
      </c>
      <c r="BE24">
        <v>109</v>
      </c>
      <c r="BK24" t="s">
        <v>59</v>
      </c>
      <c r="BL24" t="s">
        <v>59</v>
      </c>
      <c r="BM24" t="s">
        <v>59</v>
      </c>
      <c r="BN24" t="s">
        <v>59</v>
      </c>
      <c r="BT24">
        <v>20</v>
      </c>
      <c r="BU24">
        <v>0</v>
      </c>
      <c r="BV24">
        <v>12</v>
      </c>
      <c r="BW24">
        <v>0</v>
      </c>
      <c r="BX24">
        <v>168</v>
      </c>
      <c r="CF24" t="s">
        <v>59</v>
      </c>
      <c r="CG24" t="s">
        <v>59</v>
      </c>
      <c r="CH24" t="s">
        <v>59</v>
      </c>
      <c r="CX24" t="s">
        <v>59</v>
      </c>
      <c r="DA24" t="s">
        <v>59</v>
      </c>
      <c r="DB24" t="s">
        <v>59</v>
      </c>
      <c r="DH24" t="s">
        <v>59</v>
      </c>
      <c r="DK24" t="s">
        <v>59</v>
      </c>
      <c r="DL24" t="s">
        <v>59</v>
      </c>
      <c r="DM24" t="s">
        <v>59</v>
      </c>
    </row>
    <row r="25" spans="1:117">
      <c r="A25">
        <v>17124</v>
      </c>
      <c r="B25" t="s">
        <v>208</v>
      </c>
      <c r="C25" t="s">
        <v>1310</v>
      </c>
      <c r="D25" t="s">
        <v>1311</v>
      </c>
      <c r="E25" t="s">
        <v>1312</v>
      </c>
      <c r="F25" t="s">
        <v>207</v>
      </c>
      <c r="G25" t="s">
        <v>206</v>
      </c>
      <c r="H25" t="s">
        <v>54</v>
      </c>
      <c r="I25">
        <v>7.5</v>
      </c>
      <c r="J25" t="s">
        <v>19</v>
      </c>
      <c r="K25" t="s">
        <v>53</v>
      </c>
      <c r="L25" t="s">
        <v>45</v>
      </c>
      <c r="M25" t="s">
        <v>59</v>
      </c>
      <c r="N25" t="s">
        <v>59</v>
      </c>
      <c r="O25" t="s">
        <v>205</v>
      </c>
      <c r="P25" t="s">
        <v>205</v>
      </c>
      <c r="Q25" t="s">
        <v>92</v>
      </c>
      <c r="R25" t="s">
        <v>91</v>
      </c>
      <c r="S25" t="s">
        <v>90</v>
      </c>
      <c r="T25">
        <v>7121</v>
      </c>
      <c r="U25" t="s">
        <v>171</v>
      </c>
      <c r="V25" t="s">
        <v>170</v>
      </c>
      <c r="W25">
        <v>7121</v>
      </c>
      <c r="X25" t="s">
        <v>171</v>
      </c>
      <c r="Y25" t="s">
        <v>170</v>
      </c>
      <c r="AA25">
        <v>1</v>
      </c>
      <c r="AB25">
        <v>0</v>
      </c>
      <c r="AC25" t="s">
        <v>1411</v>
      </c>
      <c r="AD25" t="s">
        <v>1412</v>
      </c>
      <c r="AE25" t="s">
        <v>204</v>
      </c>
      <c r="AF25" t="s">
        <v>204</v>
      </c>
      <c r="AG25" t="s">
        <v>1413</v>
      </c>
      <c r="AH25" t="s">
        <v>1414</v>
      </c>
      <c r="AI25" t="b">
        <v>1</v>
      </c>
      <c r="AJ25">
        <v>0</v>
      </c>
      <c r="AK25" t="b">
        <v>0</v>
      </c>
      <c r="AL25">
        <v>4791401</v>
      </c>
      <c r="AM25">
        <v>36125</v>
      </c>
      <c r="AN25" t="s">
        <v>135</v>
      </c>
      <c r="AO25" t="s">
        <v>1189</v>
      </c>
      <c r="AP25" t="s">
        <v>45</v>
      </c>
      <c r="AQ25">
        <v>4</v>
      </c>
      <c r="AR25">
        <v>4</v>
      </c>
      <c r="AS25" t="s">
        <v>44</v>
      </c>
      <c r="AT25" t="s">
        <v>1186</v>
      </c>
      <c r="AU25" t="s">
        <v>43</v>
      </c>
      <c r="AV25" t="s">
        <v>42</v>
      </c>
      <c r="AW25" t="s">
        <v>41</v>
      </c>
      <c r="AX25" t="s">
        <v>135</v>
      </c>
      <c r="AY25" t="s">
        <v>134</v>
      </c>
      <c r="AZ25" t="s">
        <v>133</v>
      </c>
      <c r="BA25">
        <v>0</v>
      </c>
      <c r="BB25" t="s">
        <v>59</v>
      </c>
      <c r="BC25" t="s">
        <v>59</v>
      </c>
      <c r="BD25">
        <v>109</v>
      </c>
      <c r="BE25">
        <v>109</v>
      </c>
      <c r="BK25" t="s">
        <v>59</v>
      </c>
      <c r="BL25" t="s">
        <v>59</v>
      </c>
      <c r="BM25" t="s">
        <v>59</v>
      </c>
      <c r="BN25" t="s">
        <v>59</v>
      </c>
      <c r="BT25">
        <v>20</v>
      </c>
      <c r="BU25">
        <v>0</v>
      </c>
      <c r="BV25">
        <v>12</v>
      </c>
      <c r="BW25">
        <v>0</v>
      </c>
      <c r="BX25">
        <v>168</v>
      </c>
      <c r="CF25" t="s">
        <v>59</v>
      </c>
      <c r="CG25" t="s">
        <v>59</v>
      </c>
      <c r="CH25" t="s">
        <v>59</v>
      </c>
      <c r="CX25" t="s">
        <v>59</v>
      </c>
      <c r="DA25" t="s">
        <v>59</v>
      </c>
      <c r="DB25" t="s">
        <v>59</v>
      </c>
      <c r="DH25" t="s">
        <v>59</v>
      </c>
      <c r="DK25" t="s">
        <v>59</v>
      </c>
      <c r="DL25" t="s">
        <v>59</v>
      </c>
      <c r="DM25" t="s">
        <v>59</v>
      </c>
    </row>
    <row r="26" spans="1:117">
      <c r="A26">
        <v>17058</v>
      </c>
      <c r="B26" t="s">
        <v>214</v>
      </c>
      <c r="C26" t="s">
        <v>1310</v>
      </c>
      <c r="D26" t="s">
        <v>1311</v>
      </c>
      <c r="E26" t="s">
        <v>1312</v>
      </c>
      <c r="F26" t="s">
        <v>213</v>
      </c>
      <c r="G26" t="s">
        <v>212</v>
      </c>
      <c r="H26" t="s">
        <v>54</v>
      </c>
      <c r="I26">
        <v>7.5</v>
      </c>
      <c r="J26" t="s">
        <v>18</v>
      </c>
      <c r="K26" t="s">
        <v>53</v>
      </c>
      <c r="L26" t="s">
        <v>45</v>
      </c>
      <c r="M26" t="s">
        <v>211</v>
      </c>
      <c r="N26" t="s">
        <v>59</v>
      </c>
      <c r="O26" t="s">
        <v>210</v>
      </c>
      <c r="P26" t="s">
        <v>210</v>
      </c>
      <c r="Q26" t="s">
        <v>142</v>
      </c>
      <c r="R26" t="s">
        <v>141</v>
      </c>
      <c r="S26" t="s">
        <v>140</v>
      </c>
      <c r="T26">
        <v>7121</v>
      </c>
      <c r="U26" t="s">
        <v>171</v>
      </c>
      <c r="V26" t="s">
        <v>170</v>
      </c>
      <c r="W26">
        <v>7121</v>
      </c>
      <c r="X26" t="s">
        <v>171</v>
      </c>
      <c r="Y26" t="s">
        <v>170</v>
      </c>
      <c r="AA26">
        <v>1</v>
      </c>
      <c r="AB26">
        <v>1</v>
      </c>
      <c r="AC26" t="s">
        <v>1415</v>
      </c>
      <c r="AD26" t="s">
        <v>1416</v>
      </c>
      <c r="AE26" t="s">
        <v>209</v>
      </c>
      <c r="AF26" t="s">
        <v>209</v>
      </c>
      <c r="AG26" t="s">
        <v>1417</v>
      </c>
      <c r="AH26" t="s">
        <v>1418</v>
      </c>
      <c r="AI26" t="b">
        <v>1</v>
      </c>
      <c r="AJ26">
        <v>0</v>
      </c>
      <c r="AK26" t="b">
        <v>0</v>
      </c>
      <c r="AL26">
        <v>4790978</v>
      </c>
      <c r="AM26">
        <v>35989</v>
      </c>
      <c r="AN26" t="s">
        <v>217</v>
      </c>
      <c r="AO26" t="s">
        <v>1197</v>
      </c>
      <c r="AP26" t="s">
        <v>45</v>
      </c>
      <c r="AQ26">
        <v>4</v>
      </c>
      <c r="AR26">
        <v>4</v>
      </c>
      <c r="AS26" t="s">
        <v>44</v>
      </c>
      <c r="AT26" t="s">
        <v>1186</v>
      </c>
      <c r="AU26" t="s">
        <v>43</v>
      </c>
      <c r="AV26" t="s">
        <v>42</v>
      </c>
      <c r="AW26" t="s">
        <v>41</v>
      </c>
      <c r="AX26" t="s">
        <v>217</v>
      </c>
      <c r="AY26" t="s">
        <v>216</v>
      </c>
      <c r="AZ26" t="s">
        <v>215</v>
      </c>
      <c r="BA26">
        <v>0</v>
      </c>
      <c r="BB26" t="s">
        <v>59</v>
      </c>
      <c r="BC26" t="s">
        <v>59</v>
      </c>
      <c r="BD26">
        <v>110</v>
      </c>
      <c r="BE26">
        <v>111</v>
      </c>
      <c r="BK26" t="s">
        <v>59</v>
      </c>
      <c r="BL26" t="s">
        <v>59</v>
      </c>
      <c r="BM26" t="s">
        <v>59</v>
      </c>
      <c r="BN26" t="s">
        <v>59</v>
      </c>
      <c r="BO26">
        <v>0</v>
      </c>
      <c r="BP26">
        <v>0</v>
      </c>
      <c r="BQ26">
        <v>0</v>
      </c>
      <c r="BR26">
        <v>0</v>
      </c>
      <c r="BS26">
        <v>50</v>
      </c>
      <c r="BY26">
        <v>24</v>
      </c>
      <c r="BZ26">
        <v>2</v>
      </c>
      <c r="CA26">
        <v>8</v>
      </c>
      <c r="CB26">
        <v>0</v>
      </c>
      <c r="CC26">
        <v>112</v>
      </c>
      <c r="CF26" t="s">
        <v>59</v>
      </c>
      <c r="CG26" t="s">
        <v>59</v>
      </c>
      <c r="CH26" t="s">
        <v>59</v>
      </c>
      <c r="CX26" t="s">
        <v>59</v>
      </c>
      <c r="DA26" t="s">
        <v>59</v>
      </c>
      <c r="DB26" t="s">
        <v>59</v>
      </c>
      <c r="DH26" t="s">
        <v>59</v>
      </c>
      <c r="DK26" t="s">
        <v>59</v>
      </c>
      <c r="DL26" t="s">
        <v>59</v>
      </c>
      <c r="DM26" t="s">
        <v>59</v>
      </c>
    </row>
    <row r="27" spans="1:117">
      <c r="A27">
        <v>17058</v>
      </c>
      <c r="B27" t="s">
        <v>214</v>
      </c>
      <c r="C27" t="s">
        <v>1310</v>
      </c>
      <c r="D27" t="s">
        <v>1311</v>
      </c>
      <c r="E27" t="s">
        <v>1312</v>
      </c>
      <c r="F27" t="s">
        <v>213</v>
      </c>
      <c r="G27" t="s">
        <v>212</v>
      </c>
      <c r="H27" t="s">
        <v>54</v>
      </c>
      <c r="I27">
        <v>7.5</v>
      </c>
      <c r="J27" t="s">
        <v>18</v>
      </c>
      <c r="K27" t="s">
        <v>53</v>
      </c>
      <c r="L27" t="s">
        <v>45</v>
      </c>
      <c r="M27" t="s">
        <v>211</v>
      </c>
      <c r="N27" t="s">
        <v>59</v>
      </c>
      <c r="O27" t="s">
        <v>210</v>
      </c>
      <c r="P27" t="s">
        <v>210</v>
      </c>
      <c r="Q27" t="s">
        <v>142</v>
      </c>
      <c r="R27" t="s">
        <v>141</v>
      </c>
      <c r="S27" t="s">
        <v>140</v>
      </c>
      <c r="T27">
        <v>7121</v>
      </c>
      <c r="U27" t="s">
        <v>171</v>
      </c>
      <c r="V27" t="s">
        <v>170</v>
      </c>
      <c r="W27">
        <v>7121</v>
      </c>
      <c r="X27" t="s">
        <v>171</v>
      </c>
      <c r="Y27" t="s">
        <v>170</v>
      </c>
      <c r="AA27">
        <v>1</v>
      </c>
      <c r="AB27">
        <v>1</v>
      </c>
      <c r="AC27" t="s">
        <v>1415</v>
      </c>
      <c r="AD27" t="s">
        <v>1416</v>
      </c>
      <c r="AE27" t="s">
        <v>209</v>
      </c>
      <c r="AF27" t="s">
        <v>209</v>
      </c>
      <c r="AG27" t="s">
        <v>1417</v>
      </c>
      <c r="AH27" t="s">
        <v>1418</v>
      </c>
      <c r="AI27" t="b">
        <v>1</v>
      </c>
      <c r="AJ27">
        <v>0</v>
      </c>
      <c r="AK27" t="b">
        <v>0</v>
      </c>
      <c r="AL27">
        <v>4790981</v>
      </c>
      <c r="AM27">
        <v>35989</v>
      </c>
      <c r="AN27" t="s">
        <v>135</v>
      </c>
      <c r="AO27" t="s">
        <v>1189</v>
      </c>
      <c r="AP27" t="s">
        <v>45</v>
      </c>
      <c r="AQ27">
        <v>4</v>
      </c>
      <c r="AR27">
        <v>4</v>
      </c>
      <c r="AS27" t="s">
        <v>44</v>
      </c>
      <c r="AT27" t="s">
        <v>1186</v>
      </c>
      <c r="AU27" t="s">
        <v>43</v>
      </c>
      <c r="AV27" t="s">
        <v>42</v>
      </c>
      <c r="AW27" t="s">
        <v>41</v>
      </c>
      <c r="AX27" t="s">
        <v>135</v>
      </c>
      <c r="AY27" t="s">
        <v>134</v>
      </c>
      <c r="AZ27" t="s">
        <v>133</v>
      </c>
      <c r="BA27">
        <v>0</v>
      </c>
      <c r="BB27" t="s">
        <v>59</v>
      </c>
      <c r="BC27" t="s">
        <v>59</v>
      </c>
      <c r="BD27">
        <v>110</v>
      </c>
      <c r="BE27">
        <v>111</v>
      </c>
      <c r="BK27" t="s">
        <v>59</v>
      </c>
      <c r="BL27" t="s">
        <v>59</v>
      </c>
      <c r="BM27" t="s">
        <v>59</v>
      </c>
      <c r="BN27" t="s">
        <v>59</v>
      </c>
      <c r="BO27">
        <v>0</v>
      </c>
      <c r="BP27">
        <v>0</v>
      </c>
      <c r="BQ27">
        <v>0</v>
      </c>
      <c r="BR27">
        <v>0</v>
      </c>
      <c r="BS27">
        <v>50</v>
      </c>
      <c r="BY27">
        <v>24</v>
      </c>
      <c r="BZ27">
        <v>2</v>
      </c>
      <c r="CA27">
        <v>8</v>
      </c>
      <c r="CB27">
        <v>0</v>
      </c>
      <c r="CC27">
        <v>112</v>
      </c>
      <c r="CF27" t="s">
        <v>59</v>
      </c>
      <c r="CG27" t="s">
        <v>59</v>
      </c>
      <c r="CH27" t="s">
        <v>59</v>
      </c>
      <c r="CX27" t="s">
        <v>59</v>
      </c>
      <c r="DA27" t="s">
        <v>59</v>
      </c>
      <c r="DB27" t="s">
        <v>59</v>
      </c>
      <c r="DH27" t="s">
        <v>59</v>
      </c>
      <c r="DK27" t="s">
        <v>59</v>
      </c>
      <c r="DL27" t="s">
        <v>59</v>
      </c>
      <c r="DM27" t="s">
        <v>59</v>
      </c>
    </row>
    <row r="28" spans="1:117">
      <c r="A28">
        <v>18295</v>
      </c>
      <c r="B28" t="s">
        <v>1419</v>
      </c>
      <c r="C28" t="s">
        <v>1310</v>
      </c>
      <c r="D28" t="s">
        <v>1311</v>
      </c>
      <c r="E28" t="s">
        <v>1312</v>
      </c>
      <c r="F28" t="s">
        <v>1420</v>
      </c>
      <c r="G28" t="s">
        <v>1421</v>
      </c>
      <c r="H28" t="s">
        <v>54</v>
      </c>
      <c r="I28">
        <v>7.5</v>
      </c>
      <c r="J28" t="s">
        <v>19</v>
      </c>
      <c r="K28" t="s">
        <v>53</v>
      </c>
      <c r="L28" t="s">
        <v>45</v>
      </c>
      <c r="M28" t="s">
        <v>59</v>
      </c>
      <c r="N28" t="s">
        <v>59</v>
      </c>
      <c r="O28" t="s">
        <v>1422</v>
      </c>
      <c r="P28" t="s">
        <v>1422</v>
      </c>
      <c r="Q28" t="s">
        <v>51</v>
      </c>
      <c r="R28" t="s">
        <v>50</v>
      </c>
      <c r="S28" t="s">
        <v>49</v>
      </c>
      <c r="T28">
        <v>7231</v>
      </c>
      <c r="U28" t="s">
        <v>105</v>
      </c>
      <c r="V28" t="s">
        <v>104</v>
      </c>
      <c r="W28">
        <v>7231</v>
      </c>
      <c r="X28" t="s">
        <v>105</v>
      </c>
      <c r="Y28" t="s">
        <v>104</v>
      </c>
      <c r="AA28">
        <v>0</v>
      </c>
      <c r="AB28">
        <v>1</v>
      </c>
      <c r="AC28" t="s">
        <v>1423</v>
      </c>
      <c r="AD28" t="s">
        <v>1424</v>
      </c>
      <c r="AE28" t="s">
        <v>1425</v>
      </c>
      <c r="AF28" t="s">
        <v>1425</v>
      </c>
      <c r="AG28" t="s">
        <v>1426</v>
      </c>
      <c r="AH28" t="s">
        <v>1427</v>
      </c>
      <c r="AI28" t="b">
        <v>1</v>
      </c>
      <c r="AJ28">
        <v>0</v>
      </c>
      <c r="AK28" t="b">
        <v>0</v>
      </c>
      <c r="AL28">
        <v>4801445</v>
      </c>
      <c r="AM28">
        <v>39295</v>
      </c>
      <c r="AN28" t="s">
        <v>1186</v>
      </c>
      <c r="AO28" t="s">
        <v>890</v>
      </c>
      <c r="AP28" t="s">
        <v>45</v>
      </c>
      <c r="AQ28">
        <v>4</v>
      </c>
      <c r="AR28">
        <v>4</v>
      </c>
      <c r="AS28" t="s">
        <v>44</v>
      </c>
      <c r="AT28" t="s">
        <v>1186</v>
      </c>
      <c r="AU28" t="s">
        <v>43</v>
      </c>
      <c r="AV28" t="s">
        <v>42</v>
      </c>
      <c r="AW28" t="s">
        <v>41</v>
      </c>
      <c r="AX28" t="s">
        <v>496</v>
      </c>
      <c r="AY28" t="s">
        <v>495</v>
      </c>
      <c r="AZ28" t="s">
        <v>494</v>
      </c>
      <c r="BA28">
        <v>1</v>
      </c>
      <c r="BB28" t="s">
        <v>59</v>
      </c>
      <c r="BC28" t="s">
        <v>59</v>
      </c>
      <c r="BD28">
        <v>109</v>
      </c>
      <c r="BE28">
        <v>109</v>
      </c>
      <c r="BK28" t="s">
        <v>59</v>
      </c>
      <c r="BL28" t="s">
        <v>59</v>
      </c>
      <c r="BM28" t="s">
        <v>59</v>
      </c>
      <c r="BN28" t="s">
        <v>59</v>
      </c>
      <c r="BT28">
        <v>28</v>
      </c>
      <c r="BU28">
        <v>28</v>
      </c>
      <c r="BV28">
        <v>0</v>
      </c>
      <c r="BW28">
        <v>0</v>
      </c>
      <c r="BX28">
        <v>144</v>
      </c>
      <c r="CF28" t="s">
        <v>59</v>
      </c>
      <c r="CG28" t="s">
        <v>59</v>
      </c>
      <c r="CH28" t="s">
        <v>59</v>
      </c>
      <c r="CX28" t="s">
        <v>59</v>
      </c>
      <c r="DA28" t="s">
        <v>59</v>
      </c>
      <c r="DB28" t="s">
        <v>59</v>
      </c>
      <c r="DH28" t="s">
        <v>59</v>
      </c>
      <c r="DK28" t="s">
        <v>59</v>
      </c>
      <c r="DL28" t="s">
        <v>59</v>
      </c>
      <c r="DM28" t="s">
        <v>59</v>
      </c>
    </row>
    <row r="29" spans="1:117">
      <c r="A29">
        <v>17142</v>
      </c>
      <c r="B29" t="s">
        <v>987</v>
      </c>
      <c r="C29" t="s">
        <v>1310</v>
      </c>
      <c r="D29" t="s">
        <v>1311</v>
      </c>
      <c r="E29" t="s">
        <v>1312</v>
      </c>
      <c r="F29" t="s">
        <v>986</v>
      </c>
      <c r="G29" t="s">
        <v>985</v>
      </c>
      <c r="H29" t="s">
        <v>54</v>
      </c>
      <c r="I29">
        <v>7.5</v>
      </c>
      <c r="J29" t="s">
        <v>150</v>
      </c>
      <c r="K29" t="s">
        <v>53</v>
      </c>
      <c r="L29" t="s">
        <v>45</v>
      </c>
      <c r="M29" t="s">
        <v>984</v>
      </c>
      <c r="N29" t="s">
        <v>59</v>
      </c>
      <c r="O29" t="s">
        <v>983</v>
      </c>
      <c r="P29" t="s">
        <v>982</v>
      </c>
      <c r="Q29" t="s">
        <v>142</v>
      </c>
      <c r="R29" t="s">
        <v>141</v>
      </c>
      <c r="S29" t="s">
        <v>140</v>
      </c>
      <c r="T29">
        <v>7201</v>
      </c>
      <c r="U29" t="s">
        <v>97</v>
      </c>
      <c r="V29" t="s">
        <v>96</v>
      </c>
      <c r="W29">
        <v>7201</v>
      </c>
      <c r="X29" t="s">
        <v>97</v>
      </c>
      <c r="Y29" t="s">
        <v>96</v>
      </c>
      <c r="AA29">
        <v>0</v>
      </c>
      <c r="AB29">
        <v>1</v>
      </c>
      <c r="AC29" t="s">
        <v>1428</v>
      </c>
      <c r="AD29" t="s">
        <v>1429</v>
      </c>
      <c r="AE29" t="s">
        <v>981</v>
      </c>
      <c r="AF29" t="s">
        <v>981</v>
      </c>
      <c r="AG29" t="s">
        <v>1430</v>
      </c>
      <c r="AH29" t="s">
        <v>1431</v>
      </c>
      <c r="AI29" t="b">
        <v>1</v>
      </c>
      <c r="AJ29">
        <v>0</v>
      </c>
      <c r="AK29" t="b">
        <v>0</v>
      </c>
      <c r="AL29">
        <v>4791674</v>
      </c>
      <c r="AM29">
        <v>36201</v>
      </c>
      <c r="AN29" t="s">
        <v>1195</v>
      </c>
      <c r="AO29" t="s">
        <v>1282</v>
      </c>
      <c r="AP29" t="s">
        <v>45</v>
      </c>
      <c r="AQ29">
        <v>3</v>
      </c>
      <c r="AR29">
        <v>3</v>
      </c>
      <c r="AS29" t="s">
        <v>666</v>
      </c>
      <c r="AT29" t="s">
        <v>1194</v>
      </c>
      <c r="AU29" t="s">
        <v>43</v>
      </c>
      <c r="AV29" t="s">
        <v>42</v>
      </c>
      <c r="AW29" t="s">
        <v>41</v>
      </c>
      <c r="AX29" t="s">
        <v>496</v>
      </c>
      <c r="AY29" t="s">
        <v>495</v>
      </c>
      <c r="AZ29" t="s">
        <v>494</v>
      </c>
      <c r="BA29">
        <v>1</v>
      </c>
      <c r="BB29" t="s">
        <v>59</v>
      </c>
      <c r="BC29" t="s">
        <v>59</v>
      </c>
      <c r="BD29">
        <v>110</v>
      </c>
      <c r="BE29">
        <v>110</v>
      </c>
      <c r="BK29" t="s">
        <v>59</v>
      </c>
      <c r="BL29" t="s">
        <v>59</v>
      </c>
      <c r="BM29" t="s">
        <v>59</v>
      </c>
      <c r="BN29" t="s">
        <v>59</v>
      </c>
      <c r="BY29">
        <v>28</v>
      </c>
      <c r="BZ29">
        <v>0</v>
      </c>
      <c r="CA29">
        <v>12</v>
      </c>
      <c r="CB29">
        <v>2</v>
      </c>
      <c r="CC29">
        <v>160</v>
      </c>
      <c r="CF29" t="s">
        <v>59</v>
      </c>
      <c r="CG29" t="s">
        <v>59</v>
      </c>
      <c r="CH29" t="s">
        <v>59</v>
      </c>
      <c r="CX29" t="s">
        <v>59</v>
      </c>
      <c r="DA29" t="s">
        <v>59</v>
      </c>
      <c r="DB29" t="s">
        <v>59</v>
      </c>
      <c r="DH29" t="s">
        <v>59</v>
      </c>
      <c r="DK29" t="s">
        <v>59</v>
      </c>
      <c r="DL29" t="s">
        <v>59</v>
      </c>
      <c r="DM29" t="s">
        <v>59</v>
      </c>
    </row>
    <row r="30" spans="1:117">
      <c r="A30">
        <v>17146</v>
      </c>
      <c r="B30" t="s">
        <v>409</v>
      </c>
      <c r="C30" t="s">
        <v>1310</v>
      </c>
      <c r="D30" t="s">
        <v>1311</v>
      </c>
      <c r="E30" t="s">
        <v>1312</v>
      </c>
      <c r="F30" t="s">
        <v>408</v>
      </c>
      <c r="G30" t="s">
        <v>407</v>
      </c>
      <c r="H30" t="s">
        <v>54</v>
      </c>
      <c r="I30">
        <v>7.5</v>
      </c>
      <c r="J30" t="s">
        <v>18</v>
      </c>
      <c r="K30" t="s">
        <v>53</v>
      </c>
      <c r="L30" t="s">
        <v>45</v>
      </c>
      <c r="M30" t="s">
        <v>59</v>
      </c>
      <c r="N30" t="s">
        <v>59</v>
      </c>
      <c r="O30" t="s">
        <v>406</v>
      </c>
      <c r="P30" t="s">
        <v>405</v>
      </c>
      <c r="Q30" t="s">
        <v>51</v>
      </c>
      <c r="R30" t="s">
        <v>50</v>
      </c>
      <c r="S30" t="s">
        <v>49</v>
      </c>
      <c r="T30">
        <v>7201</v>
      </c>
      <c r="U30" t="s">
        <v>97</v>
      </c>
      <c r="V30" t="s">
        <v>96</v>
      </c>
      <c r="W30">
        <v>7201</v>
      </c>
      <c r="X30" t="s">
        <v>97</v>
      </c>
      <c r="Y30" t="s">
        <v>96</v>
      </c>
      <c r="AA30">
        <v>1</v>
      </c>
      <c r="AB30">
        <v>0</v>
      </c>
      <c r="AC30" t="s">
        <v>1432</v>
      </c>
      <c r="AD30" t="s">
        <v>1433</v>
      </c>
      <c r="AE30" t="s">
        <v>404</v>
      </c>
      <c r="AF30" t="s">
        <v>404</v>
      </c>
      <c r="AG30" t="s">
        <v>1434</v>
      </c>
      <c r="AH30" t="s">
        <v>1435</v>
      </c>
      <c r="AI30" t="b">
        <v>1</v>
      </c>
      <c r="AJ30">
        <v>0</v>
      </c>
      <c r="AK30" t="b">
        <v>0</v>
      </c>
      <c r="AL30">
        <v>4791725</v>
      </c>
      <c r="AM30">
        <v>36217</v>
      </c>
      <c r="AN30" t="s">
        <v>429</v>
      </c>
      <c r="AO30" t="s">
        <v>1193</v>
      </c>
      <c r="AP30" t="s">
        <v>45</v>
      </c>
      <c r="AQ30">
        <v>4</v>
      </c>
      <c r="AR30">
        <v>4</v>
      </c>
      <c r="AS30" t="s">
        <v>44</v>
      </c>
      <c r="AT30" t="s">
        <v>1186</v>
      </c>
      <c r="AU30" t="s">
        <v>43</v>
      </c>
      <c r="AV30" t="s">
        <v>42</v>
      </c>
      <c r="AW30" t="s">
        <v>41</v>
      </c>
      <c r="AX30" t="s">
        <v>429</v>
      </c>
      <c r="AY30" t="s">
        <v>428</v>
      </c>
      <c r="AZ30" t="s">
        <v>427</v>
      </c>
      <c r="BA30">
        <v>0</v>
      </c>
      <c r="BB30" t="s">
        <v>59</v>
      </c>
      <c r="BC30" t="s">
        <v>59</v>
      </c>
      <c r="BD30">
        <v>109</v>
      </c>
      <c r="BE30">
        <v>109</v>
      </c>
      <c r="BK30" t="s">
        <v>59</v>
      </c>
      <c r="BL30" t="s">
        <v>59</v>
      </c>
      <c r="BM30" t="s">
        <v>59</v>
      </c>
      <c r="BN30" t="s">
        <v>59</v>
      </c>
      <c r="BT30">
        <v>20</v>
      </c>
      <c r="BU30">
        <v>0</v>
      </c>
      <c r="BV30">
        <v>16</v>
      </c>
      <c r="BW30">
        <v>0</v>
      </c>
      <c r="BX30">
        <v>164</v>
      </c>
      <c r="CF30" t="s">
        <v>59</v>
      </c>
      <c r="CG30" t="s">
        <v>59</v>
      </c>
      <c r="CH30" t="s">
        <v>59</v>
      </c>
      <c r="CX30" t="s">
        <v>59</v>
      </c>
      <c r="DA30" t="s">
        <v>59</v>
      </c>
      <c r="DB30" t="s">
        <v>59</v>
      </c>
      <c r="DH30" t="s">
        <v>59</v>
      </c>
      <c r="DK30" t="s">
        <v>59</v>
      </c>
      <c r="DL30" t="s">
        <v>59</v>
      </c>
      <c r="DM30" t="s">
        <v>59</v>
      </c>
    </row>
    <row r="31" spans="1:117">
      <c r="A31">
        <v>17146</v>
      </c>
      <c r="B31" t="s">
        <v>409</v>
      </c>
      <c r="C31" t="s">
        <v>1310</v>
      </c>
      <c r="D31" t="s">
        <v>1311</v>
      </c>
      <c r="E31" t="s">
        <v>1312</v>
      </c>
      <c r="F31" t="s">
        <v>408</v>
      </c>
      <c r="G31" t="s">
        <v>407</v>
      </c>
      <c r="H31" t="s">
        <v>54</v>
      </c>
      <c r="I31">
        <v>7.5</v>
      </c>
      <c r="J31" t="s">
        <v>18</v>
      </c>
      <c r="K31" t="s">
        <v>53</v>
      </c>
      <c r="L31" t="s">
        <v>45</v>
      </c>
      <c r="M31" t="s">
        <v>59</v>
      </c>
      <c r="N31" t="s">
        <v>59</v>
      </c>
      <c r="O31" t="s">
        <v>406</v>
      </c>
      <c r="P31" t="s">
        <v>405</v>
      </c>
      <c r="Q31" t="s">
        <v>51</v>
      </c>
      <c r="R31" t="s">
        <v>50</v>
      </c>
      <c r="S31" t="s">
        <v>49</v>
      </c>
      <c r="T31">
        <v>7201</v>
      </c>
      <c r="U31" t="s">
        <v>97</v>
      </c>
      <c r="V31" t="s">
        <v>96</v>
      </c>
      <c r="W31">
        <v>7201</v>
      </c>
      <c r="X31" t="s">
        <v>97</v>
      </c>
      <c r="Y31" t="s">
        <v>96</v>
      </c>
      <c r="AA31">
        <v>1</v>
      </c>
      <c r="AB31">
        <v>0</v>
      </c>
      <c r="AC31" t="s">
        <v>1432</v>
      </c>
      <c r="AD31" t="s">
        <v>1433</v>
      </c>
      <c r="AE31" t="s">
        <v>404</v>
      </c>
      <c r="AF31" t="s">
        <v>404</v>
      </c>
      <c r="AG31" t="s">
        <v>1434</v>
      </c>
      <c r="AH31" t="s">
        <v>1435</v>
      </c>
      <c r="AI31" t="b">
        <v>1</v>
      </c>
      <c r="AJ31">
        <v>0</v>
      </c>
      <c r="AK31" t="b">
        <v>0</v>
      </c>
      <c r="AL31">
        <v>4791728</v>
      </c>
      <c r="AM31">
        <v>36217</v>
      </c>
      <c r="AN31" t="s">
        <v>397</v>
      </c>
      <c r="AO31" t="s">
        <v>1192</v>
      </c>
      <c r="AP31" t="s">
        <v>45</v>
      </c>
      <c r="AQ31">
        <v>4</v>
      </c>
      <c r="AR31">
        <v>4</v>
      </c>
      <c r="AS31" t="s">
        <v>44</v>
      </c>
      <c r="AT31" t="s">
        <v>1186</v>
      </c>
      <c r="AU31" t="s">
        <v>43</v>
      </c>
      <c r="AV31" t="s">
        <v>42</v>
      </c>
      <c r="AW31" t="s">
        <v>41</v>
      </c>
      <c r="AX31" t="s">
        <v>397</v>
      </c>
      <c r="AY31" t="s">
        <v>396</v>
      </c>
      <c r="AZ31" t="s">
        <v>395</v>
      </c>
      <c r="BA31">
        <v>0</v>
      </c>
      <c r="BB31" t="s">
        <v>59</v>
      </c>
      <c r="BC31" t="s">
        <v>59</v>
      </c>
      <c r="BD31">
        <v>109</v>
      </c>
      <c r="BE31">
        <v>109</v>
      </c>
      <c r="BK31" t="s">
        <v>59</v>
      </c>
      <c r="BL31" t="s">
        <v>59</v>
      </c>
      <c r="BM31" t="s">
        <v>59</v>
      </c>
      <c r="BN31" t="s">
        <v>59</v>
      </c>
      <c r="BT31">
        <v>20</v>
      </c>
      <c r="BU31">
        <v>0</v>
      </c>
      <c r="BV31">
        <v>16</v>
      </c>
      <c r="BW31">
        <v>0</v>
      </c>
      <c r="BX31">
        <v>164</v>
      </c>
      <c r="CF31" t="s">
        <v>59</v>
      </c>
      <c r="CG31" t="s">
        <v>59</v>
      </c>
      <c r="CH31" t="s">
        <v>59</v>
      </c>
      <c r="CX31" t="s">
        <v>59</v>
      </c>
      <c r="DA31" t="s">
        <v>59</v>
      </c>
      <c r="DB31" t="s">
        <v>59</v>
      </c>
      <c r="DH31" t="s">
        <v>59</v>
      </c>
      <c r="DK31" t="s">
        <v>59</v>
      </c>
      <c r="DL31" t="s">
        <v>59</v>
      </c>
      <c r="DM31" t="s">
        <v>59</v>
      </c>
    </row>
    <row r="32" spans="1:117">
      <c r="A32">
        <v>17576</v>
      </c>
      <c r="B32" t="s">
        <v>450</v>
      </c>
      <c r="C32" t="s">
        <v>1310</v>
      </c>
      <c r="D32" t="s">
        <v>1311</v>
      </c>
      <c r="E32" t="s">
        <v>1312</v>
      </c>
      <c r="F32" t="s">
        <v>449</v>
      </c>
      <c r="G32" t="s">
        <v>448</v>
      </c>
      <c r="H32" t="s">
        <v>54</v>
      </c>
      <c r="I32">
        <v>7.5</v>
      </c>
      <c r="J32" t="s">
        <v>19</v>
      </c>
      <c r="K32" t="s">
        <v>53</v>
      </c>
      <c r="L32" t="s">
        <v>45</v>
      </c>
      <c r="M32" t="s">
        <v>59</v>
      </c>
      <c r="N32" t="s">
        <v>59</v>
      </c>
      <c r="O32" t="s">
        <v>447</v>
      </c>
      <c r="P32" t="s">
        <v>447</v>
      </c>
      <c r="Q32" t="s">
        <v>92</v>
      </c>
      <c r="R32" t="s">
        <v>91</v>
      </c>
      <c r="S32" t="s">
        <v>90</v>
      </c>
      <c r="T32">
        <v>7231</v>
      </c>
      <c r="U32" t="s">
        <v>105</v>
      </c>
      <c r="V32" t="s">
        <v>104</v>
      </c>
      <c r="W32">
        <v>7231</v>
      </c>
      <c r="X32" t="s">
        <v>105</v>
      </c>
      <c r="Y32" t="s">
        <v>104</v>
      </c>
      <c r="Z32">
        <v>30</v>
      </c>
      <c r="AA32">
        <v>0</v>
      </c>
      <c r="AB32">
        <v>1</v>
      </c>
      <c r="AC32" t="s">
        <v>1436</v>
      </c>
      <c r="AD32" t="s">
        <v>1437</v>
      </c>
      <c r="AE32" t="s">
        <v>446</v>
      </c>
      <c r="AF32" t="s">
        <v>446</v>
      </c>
      <c r="AG32" t="s">
        <v>1438</v>
      </c>
      <c r="AH32" t="s">
        <v>1439</v>
      </c>
      <c r="AI32" t="b">
        <v>1</v>
      </c>
      <c r="AJ32">
        <v>0</v>
      </c>
      <c r="AK32" t="b">
        <v>0</v>
      </c>
      <c r="AL32">
        <v>4795895</v>
      </c>
      <c r="AM32">
        <v>37461</v>
      </c>
      <c r="AN32" t="s">
        <v>429</v>
      </c>
      <c r="AO32" t="s">
        <v>1193</v>
      </c>
      <c r="AP32" t="s">
        <v>45</v>
      </c>
      <c r="AQ32">
        <v>5</v>
      </c>
      <c r="AR32">
        <v>4</v>
      </c>
      <c r="AS32" t="s">
        <v>44</v>
      </c>
      <c r="AT32" t="s">
        <v>1186</v>
      </c>
      <c r="AU32" t="s">
        <v>43</v>
      </c>
      <c r="AV32" t="s">
        <v>42</v>
      </c>
      <c r="AW32" t="s">
        <v>41</v>
      </c>
      <c r="AX32" t="s">
        <v>429</v>
      </c>
      <c r="AY32" t="s">
        <v>428</v>
      </c>
      <c r="AZ32" t="s">
        <v>427</v>
      </c>
      <c r="BA32">
        <v>0</v>
      </c>
      <c r="BB32" t="s">
        <v>59</v>
      </c>
      <c r="BC32" t="s">
        <v>59</v>
      </c>
      <c r="BD32">
        <v>109</v>
      </c>
      <c r="BE32">
        <v>109</v>
      </c>
      <c r="BK32" t="s">
        <v>59</v>
      </c>
      <c r="BL32" t="s">
        <v>59</v>
      </c>
      <c r="BM32" t="s">
        <v>59</v>
      </c>
      <c r="BN32" t="s">
        <v>59</v>
      </c>
      <c r="BT32">
        <v>28</v>
      </c>
      <c r="BU32">
        <v>0</v>
      </c>
      <c r="BV32">
        <v>12</v>
      </c>
      <c r="BW32">
        <v>2</v>
      </c>
      <c r="BX32">
        <v>158</v>
      </c>
      <c r="CF32" t="s">
        <v>59</v>
      </c>
      <c r="CG32" t="s">
        <v>59</v>
      </c>
      <c r="CH32" t="s">
        <v>59</v>
      </c>
      <c r="CX32" t="s">
        <v>59</v>
      </c>
      <c r="DA32" t="s">
        <v>59</v>
      </c>
      <c r="DB32" t="s">
        <v>59</v>
      </c>
      <c r="DH32" t="s">
        <v>59</v>
      </c>
      <c r="DK32" t="s">
        <v>59</v>
      </c>
      <c r="DL32" t="s">
        <v>59</v>
      </c>
      <c r="DM32" t="s">
        <v>59</v>
      </c>
    </row>
    <row r="33" spans="1:117">
      <c r="A33">
        <v>17059</v>
      </c>
      <c r="B33" t="s">
        <v>1096</v>
      </c>
      <c r="C33" t="s">
        <v>1310</v>
      </c>
      <c r="D33" t="s">
        <v>1311</v>
      </c>
      <c r="E33" t="s">
        <v>1312</v>
      </c>
      <c r="F33" t="s">
        <v>1095</v>
      </c>
      <c r="G33" t="s">
        <v>1094</v>
      </c>
      <c r="H33" t="s">
        <v>63</v>
      </c>
      <c r="I33">
        <v>3</v>
      </c>
      <c r="J33" t="s">
        <v>150</v>
      </c>
      <c r="K33" t="s">
        <v>53</v>
      </c>
      <c r="L33" t="s">
        <v>45</v>
      </c>
      <c r="M33" t="s">
        <v>1093</v>
      </c>
      <c r="N33" t="s">
        <v>59</v>
      </c>
      <c r="O33" t="s">
        <v>1092</v>
      </c>
      <c r="P33" t="s">
        <v>1092</v>
      </c>
      <c r="Q33" t="s">
        <v>142</v>
      </c>
      <c r="R33" t="s">
        <v>141</v>
      </c>
      <c r="S33" t="s">
        <v>140</v>
      </c>
      <c r="T33">
        <v>7121</v>
      </c>
      <c r="U33" t="s">
        <v>171</v>
      </c>
      <c r="V33" t="s">
        <v>170</v>
      </c>
      <c r="W33">
        <v>7121</v>
      </c>
      <c r="X33" t="s">
        <v>171</v>
      </c>
      <c r="Y33" t="s">
        <v>170</v>
      </c>
      <c r="AA33">
        <v>0</v>
      </c>
      <c r="AB33">
        <v>0</v>
      </c>
      <c r="AC33" t="s">
        <v>1440</v>
      </c>
      <c r="AD33" t="s">
        <v>1441</v>
      </c>
      <c r="AE33" t="s">
        <v>1091</v>
      </c>
      <c r="AF33" t="s">
        <v>1091</v>
      </c>
      <c r="AG33" t="s">
        <v>1442</v>
      </c>
      <c r="AH33" t="s">
        <v>1443</v>
      </c>
      <c r="AI33" t="b">
        <v>0</v>
      </c>
      <c r="AJ33">
        <v>0</v>
      </c>
      <c r="AK33" t="b">
        <v>0</v>
      </c>
      <c r="AL33">
        <v>4791005</v>
      </c>
      <c r="AM33">
        <v>35995</v>
      </c>
      <c r="AN33" t="s">
        <v>1200</v>
      </c>
      <c r="AO33" t="s">
        <v>1278</v>
      </c>
      <c r="AP33" t="s">
        <v>45</v>
      </c>
      <c r="AQ33">
        <v>1</v>
      </c>
      <c r="AR33">
        <v>1</v>
      </c>
      <c r="AS33" t="s">
        <v>666</v>
      </c>
      <c r="AT33" t="s">
        <v>1194</v>
      </c>
      <c r="AU33" t="s">
        <v>43</v>
      </c>
      <c r="AV33" t="s">
        <v>42</v>
      </c>
      <c r="AW33" t="s">
        <v>41</v>
      </c>
      <c r="AX33" t="s">
        <v>496</v>
      </c>
      <c r="AY33" t="s">
        <v>495</v>
      </c>
      <c r="AZ33" t="s">
        <v>494</v>
      </c>
      <c r="BA33">
        <v>1</v>
      </c>
      <c r="BB33" t="s">
        <v>59</v>
      </c>
      <c r="BC33" t="s">
        <v>59</v>
      </c>
      <c r="BD33">
        <v>108</v>
      </c>
      <c r="BE33">
        <v>108</v>
      </c>
      <c r="BF33">
        <v>6</v>
      </c>
      <c r="BG33">
        <v>0</v>
      </c>
      <c r="BH33">
        <v>6</v>
      </c>
      <c r="BI33">
        <v>0</v>
      </c>
      <c r="BJ33">
        <v>68</v>
      </c>
      <c r="BK33" t="s">
        <v>59</v>
      </c>
      <c r="BL33" t="s">
        <v>59</v>
      </c>
      <c r="BM33" t="s">
        <v>59</v>
      </c>
      <c r="BN33" t="s">
        <v>59</v>
      </c>
      <c r="CF33" t="s">
        <v>59</v>
      </c>
      <c r="CG33" t="s">
        <v>59</v>
      </c>
      <c r="CH33" t="s">
        <v>59</v>
      </c>
      <c r="CX33" t="s">
        <v>59</v>
      </c>
      <c r="DA33" t="s">
        <v>59</v>
      </c>
      <c r="DB33" t="s">
        <v>59</v>
      </c>
      <c r="DH33" t="s">
        <v>59</v>
      </c>
      <c r="DK33" t="s">
        <v>59</v>
      </c>
      <c r="DL33" t="s">
        <v>59</v>
      </c>
      <c r="DM33" t="s">
        <v>59</v>
      </c>
    </row>
    <row r="34" spans="1:117">
      <c r="A34">
        <v>17057</v>
      </c>
      <c r="B34" t="s">
        <v>493</v>
      </c>
      <c r="C34" t="s">
        <v>1310</v>
      </c>
      <c r="D34" t="s">
        <v>1311</v>
      </c>
      <c r="E34" t="s">
        <v>1312</v>
      </c>
      <c r="F34" t="s">
        <v>492</v>
      </c>
      <c r="G34" t="s">
        <v>491</v>
      </c>
      <c r="H34" t="s">
        <v>54</v>
      </c>
      <c r="I34">
        <v>7.5</v>
      </c>
      <c r="J34" t="s">
        <v>18</v>
      </c>
      <c r="K34" t="s">
        <v>53</v>
      </c>
      <c r="L34" t="s">
        <v>45</v>
      </c>
      <c r="M34" t="s">
        <v>490</v>
      </c>
      <c r="N34" t="s">
        <v>59</v>
      </c>
      <c r="O34" t="s">
        <v>489</v>
      </c>
      <c r="P34" t="s">
        <v>489</v>
      </c>
      <c r="Q34" t="s">
        <v>51</v>
      </c>
      <c r="R34" t="s">
        <v>50</v>
      </c>
      <c r="S34" t="s">
        <v>49</v>
      </c>
      <c r="T34">
        <v>7121</v>
      </c>
      <c r="U34" t="s">
        <v>171</v>
      </c>
      <c r="V34" t="s">
        <v>170</v>
      </c>
      <c r="W34">
        <v>7121</v>
      </c>
      <c r="X34" t="s">
        <v>171</v>
      </c>
      <c r="Y34" t="s">
        <v>170</v>
      </c>
      <c r="AA34">
        <v>1</v>
      </c>
      <c r="AB34">
        <v>1</v>
      </c>
      <c r="AC34" t="s">
        <v>1444</v>
      </c>
      <c r="AD34" t="s">
        <v>1445</v>
      </c>
      <c r="AE34" t="s">
        <v>488</v>
      </c>
      <c r="AF34" t="s">
        <v>488</v>
      </c>
      <c r="AG34" t="s">
        <v>1446</v>
      </c>
      <c r="AH34" t="s">
        <v>1447</v>
      </c>
      <c r="AI34" t="b">
        <v>1</v>
      </c>
      <c r="AJ34">
        <v>0</v>
      </c>
      <c r="AK34" t="b">
        <v>0</v>
      </c>
      <c r="AL34">
        <v>4790945</v>
      </c>
      <c r="AM34">
        <v>35979</v>
      </c>
      <c r="AN34" t="s">
        <v>463</v>
      </c>
      <c r="AO34" t="s">
        <v>1190</v>
      </c>
      <c r="AP34" t="s">
        <v>45</v>
      </c>
      <c r="AQ34">
        <v>4</v>
      </c>
      <c r="AR34">
        <v>4</v>
      </c>
      <c r="AS34" t="s">
        <v>44</v>
      </c>
      <c r="AT34" t="s">
        <v>1186</v>
      </c>
      <c r="AU34" t="s">
        <v>43</v>
      </c>
      <c r="AV34" t="s">
        <v>42</v>
      </c>
      <c r="AW34" t="s">
        <v>41</v>
      </c>
      <c r="AX34" t="s">
        <v>463</v>
      </c>
      <c r="AY34" t="s">
        <v>462</v>
      </c>
      <c r="AZ34" t="s">
        <v>461</v>
      </c>
      <c r="BA34">
        <v>0</v>
      </c>
      <c r="BB34" t="s">
        <v>59</v>
      </c>
      <c r="BC34" t="s">
        <v>59</v>
      </c>
      <c r="BD34">
        <v>108</v>
      </c>
      <c r="BE34">
        <v>108</v>
      </c>
      <c r="BF34">
        <v>26</v>
      </c>
      <c r="BG34">
        <v>0</v>
      </c>
      <c r="BH34">
        <v>10</v>
      </c>
      <c r="BI34">
        <v>0</v>
      </c>
      <c r="BJ34">
        <v>160</v>
      </c>
      <c r="BK34" t="s">
        <v>59</v>
      </c>
      <c r="BL34" t="s">
        <v>59</v>
      </c>
      <c r="BM34" t="s">
        <v>59</v>
      </c>
      <c r="BN34" t="s">
        <v>59</v>
      </c>
      <c r="CF34" t="s">
        <v>59</v>
      </c>
      <c r="CG34" t="s">
        <v>59</v>
      </c>
      <c r="CH34" t="s">
        <v>59</v>
      </c>
      <c r="CX34" t="s">
        <v>59</v>
      </c>
      <c r="DA34" t="s">
        <v>59</v>
      </c>
      <c r="DB34" t="s">
        <v>59</v>
      </c>
      <c r="DH34" t="s">
        <v>59</v>
      </c>
      <c r="DK34" t="s">
        <v>59</v>
      </c>
      <c r="DL34" t="s">
        <v>59</v>
      </c>
      <c r="DM34" t="s">
        <v>59</v>
      </c>
    </row>
    <row r="35" spans="1:117">
      <c r="A35">
        <v>17893</v>
      </c>
      <c r="B35" t="s">
        <v>973</v>
      </c>
      <c r="C35" t="s">
        <v>1310</v>
      </c>
      <c r="D35" t="s">
        <v>1311</v>
      </c>
      <c r="E35" t="s">
        <v>1312</v>
      </c>
      <c r="F35" t="s">
        <v>972</v>
      </c>
      <c r="G35" t="s">
        <v>971</v>
      </c>
      <c r="H35" t="s">
        <v>54</v>
      </c>
      <c r="I35">
        <v>7.5</v>
      </c>
      <c r="J35" t="s">
        <v>18</v>
      </c>
      <c r="K35" t="s">
        <v>53</v>
      </c>
      <c r="L35" t="s">
        <v>45</v>
      </c>
      <c r="M35" t="s">
        <v>59</v>
      </c>
      <c r="N35" t="s">
        <v>59</v>
      </c>
      <c r="O35" t="s">
        <v>970</v>
      </c>
      <c r="P35" t="s">
        <v>970</v>
      </c>
      <c r="Q35" t="s">
        <v>142</v>
      </c>
      <c r="R35" t="s">
        <v>141</v>
      </c>
      <c r="S35" t="s">
        <v>140</v>
      </c>
      <c r="T35">
        <v>7201</v>
      </c>
      <c r="U35" t="s">
        <v>97</v>
      </c>
      <c r="V35" t="s">
        <v>96</v>
      </c>
      <c r="W35">
        <v>7201</v>
      </c>
      <c r="X35" t="s">
        <v>97</v>
      </c>
      <c r="Y35" t="s">
        <v>96</v>
      </c>
      <c r="AA35">
        <v>0</v>
      </c>
      <c r="AB35">
        <v>1</v>
      </c>
      <c r="AC35" t="s">
        <v>1448</v>
      </c>
      <c r="AD35" t="s">
        <v>1449</v>
      </c>
      <c r="AE35" t="s">
        <v>969</v>
      </c>
      <c r="AF35" t="s">
        <v>969</v>
      </c>
      <c r="AG35" t="s">
        <v>1450</v>
      </c>
      <c r="AH35" t="s">
        <v>1451</v>
      </c>
      <c r="AI35" t="b">
        <v>0</v>
      </c>
      <c r="AJ35">
        <v>0</v>
      </c>
      <c r="AK35" t="b">
        <v>0</v>
      </c>
      <c r="AL35">
        <v>4798415</v>
      </c>
      <c r="AM35">
        <v>38249</v>
      </c>
      <c r="AN35" t="s">
        <v>1198</v>
      </c>
      <c r="AO35" t="s">
        <v>1279</v>
      </c>
      <c r="AP35" t="s">
        <v>45</v>
      </c>
      <c r="AQ35">
        <v>2</v>
      </c>
      <c r="AR35">
        <v>2</v>
      </c>
      <c r="AS35" t="s">
        <v>666</v>
      </c>
      <c r="AT35" t="s">
        <v>1194</v>
      </c>
      <c r="AU35" t="s">
        <v>43</v>
      </c>
      <c r="AV35" t="s">
        <v>42</v>
      </c>
      <c r="AW35" t="s">
        <v>41</v>
      </c>
      <c r="AX35" t="s">
        <v>496</v>
      </c>
      <c r="AY35" t="s">
        <v>495</v>
      </c>
      <c r="AZ35" t="s">
        <v>494</v>
      </c>
      <c r="BA35">
        <v>1</v>
      </c>
      <c r="BB35" t="s">
        <v>59</v>
      </c>
      <c r="BC35" t="s">
        <v>59</v>
      </c>
      <c r="BD35">
        <v>109</v>
      </c>
      <c r="BE35">
        <v>109</v>
      </c>
      <c r="BK35" t="s">
        <v>59</v>
      </c>
      <c r="BL35" t="s">
        <v>59</v>
      </c>
      <c r="BM35" t="s">
        <v>59</v>
      </c>
      <c r="BN35" t="s">
        <v>59</v>
      </c>
      <c r="BT35">
        <v>18</v>
      </c>
      <c r="BU35">
        <v>16</v>
      </c>
      <c r="BV35">
        <v>8</v>
      </c>
      <c r="BW35">
        <v>2</v>
      </c>
      <c r="BX35">
        <v>156</v>
      </c>
      <c r="CF35" t="s">
        <v>59</v>
      </c>
      <c r="CG35" t="s">
        <v>59</v>
      </c>
      <c r="CH35" t="s">
        <v>59</v>
      </c>
      <c r="CX35" t="s">
        <v>59</v>
      </c>
      <c r="DA35" t="s">
        <v>59</v>
      </c>
      <c r="DB35" t="s">
        <v>59</v>
      </c>
      <c r="DH35" t="s">
        <v>59</v>
      </c>
      <c r="DK35" t="s">
        <v>59</v>
      </c>
      <c r="DL35" t="s">
        <v>59</v>
      </c>
      <c r="DM35" t="s">
        <v>59</v>
      </c>
    </row>
    <row r="36" spans="1:117">
      <c r="A36">
        <v>18052</v>
      </c>
      <c r="B36" t="s">
        <v>370</v>
      </c>
      <c r="C36" t="s">
        <v>1310</v>
      </c>
      <c r="D36" t="s">
        <v>1311</v>
      </c>
      <c r="E36" t="s">
        <v>1312</v>
      </c>
      <c r="F36" t="s">
        <v>369</v>
      </c>
      <c r="G36" t="s">
        <v>368</v>
      </c>
      <c r="H36" t="s">
        <v>54</v>
      </c>
      <c r="I36">
        <v>7.5</v>
      </c>
      <c r="J36" t="s">
        <v>19</v>
      </c>
      <c r="K36" t="s">
        <v>53</v>
      </c>
      <c r="L36" t="s">
        <v>45</v>
      </c>
      <c r="M36" t="s">
        <v>59</v>
      </c>
      <c r="N36" t="s">
        <v>59</v>
      </c>
      <c r="O36" t="s">
        <v>1452</v>
      </c>
      <c r="P36" t="s">
        <v>1452</v>
      </c>
      <c r="Q36" t="s">
        <v>92</v>
      </c>
      <c r="R36" t="s">
        <v>91</v>
      </c>
      <c r="S36" t="s">
        <v>90</v>
      </c>
      <c r="T36">
        <v>7151</v>
      </c>
      <c r="U36" t="s">
        <v>89</v>
      </c>
      <c r="V36" t="s">
        <v>88</v>
      </c>
      <c r="W36">
        <v>7150</v>
      </c>
      <c r="X36" t="s">
        <v>77</v>
      </c>
      <c r="Y36" t="s">
        <v>76</v>
      </c>
      <c r="Z36">
        <v>140</v>
      </c>
      <c r="AA36">
        <v>0</v>
      </c>
      <c r="AB36">
        <v>1</v>
      </c>
      <c r="AC36" t="s">
        <v>1453</v>
      </c>
      <c r="AD36" t="s">
        <v>1454</v>
      </c>
      <c r="AE36" t="s">
        <v>367</v>
      </c>
      <c r="AF36" t="s">
        <v>367</v>
      </c>
      <c r="AG36" t="s">
        <v>1455</v>
      </c>
      <c r="AH36" t="s">
        <v>1456</v>
      </c>
      <c r="AI36" t="b">
        <v>1</v>
      </c>
      <c r="AJ36">
        <v>0</v>
      </c>
      <c r="AK36" t="b">
        <v>0</v>
      </c>
      <c r="AL36">
        <v>4799957</v>
      </c>
      <c r="AM36">
        <v>38729</v>
      </c>
      <c r="AN36" t="s">
        <v>463</v>
      </c>
      <c r="AO36" t="s">
        <v>1190</v>
      </c>
      <c r="AP36" t="s">
        <v>45</v>
      </c>
      <c r="AQ36">
        <v>4</v>
      </c>
      <c r="AR36">
        <v>4</v>
      </c>
      <c r="AS36" t="s">
        <v>44</v>
      </c>
      <c r="AT36" t="s">
        <v>1186</v>
      </c>
      <c r="AU36" t="s">
        <v>43</v>
      </c>
      <c r="AV36" t="s">
        <v>42</v>
      </c>
      <c r="AW36" t="s">
        <v>41</v>
      </c>
      <c r="AX36" t="s">
        <v>463</v>
      </c>
      <c r="AY36" t="s">
        <v>462</v>
      </c>
      <c r="AZ36" t="s">
        <v>461</v>
      </c>
      <c r="BA36">
        <v>0</v>
      </c>
      <c r="BB36" t="s">
        <v>59</v>
      </c>
      <c r="BC36" t="s">
        <v>59</v>
      </c>
      <c r="BD36">
        <v>110</v>
      </c>
      <c r="BE36">
        <v>110</v>
      </c>
      <c r="BK36" t="s">
        <v>59</v>
      </c>
      <c r="BL36" t="s">
        <v>59</v>
      </c>
      <c r="BM36" t="s">
        <v>59</v>
      </c>
      <c r="BN36" t="s">
        <v>59</v>
      </c>
      <c r="BY36">
        <v>32</v>
      </c>
      <c r="BZ36">
        <v>0</v>
      </c>
      <c r="CA36">
        <v>0</v>
      </c>
      <c r="CB36">
        <v>2</v>
      </c>
      <c r="CC36">
        <v>166</v>
      </c>
      <c r="CF36" t="s">
        <v>59</v>
      </c>
      <c r="CG36" t="s">
        <v>59</v>
      </c>
      <c r="CH36" t="s">
        <v>59</v>
      </c>
      <c r="CX36" t="s">
        <v>59</v>
      </c>
      <c r="DA36" t="s">
        <v>59</v>
      </c>
      <c r="DB36" t="s">
        <v>59</v>
      </c>
      <c r="DH36" t="s">
        <v>59</v>
      </c>
      <c r="DK36" t="s">
        <v>59</v>
      </c>
      <c r="DL36" t="s">
        <v>59</v>
      </c>
      <c r="DM36" t="s">
        <v>59</v>
      </c>
    </row>
    <row r="37" spans="1:117">
      <c r="A37">
        <v>17143</v>
      </c>
      <c r="B37" t="s">
        <v>961</v>
      </c>
      <c r="C37" t="s">
        <v>1310</v>
      </c>
      <c r="D37" t="s">
        <v>1311</v>
      </c>
      <c r="E37" t="s">
        <v>1312</v>
      </c>
      <c r="F37" t="s">
        <v>960</v>
      </c>
      <c r="G37" t="s">
        <v>959</v>
      </c>
      <c r="H37" t="s">
        <v>54</v>
      </c>
      <c r="I37">
        <v>6</v>
      </c>
      <c r="J37" t="s">
        <v>18</v>
      </c>
      <c r="K37" t="s">
        <v>53</v>
      </c>
      <c r="L37" t="s">
        <v>45</v>
      </c>
      <c r="M37" t="s">
        <v>958</v>
      </c>
      <c r="N37" t="s">
        <v>59</v>
      </c>
      <c r="O37" t="s">
        <v>957</v>
      </c>
      <c r="P37" t="s">
        <v>956</v>
      </c>
      <c r="Q37" t="s">
        <v>142</v>
      </c>
      <c r="R37" t="s">
        <v>141</v>
      </c>
      <c r="S37" t="s">
        <v>140</v>
      </c>
      <c r="T37">
        <v>7201</v>
      </c>
      <c r="U37" t="s">
        <v>97</v>
      </c>
      <c r="V37" t="s">
        <v>96</v>
      </c>
      <c r="W37">
        <v>7201</v>
      </c>
      <c r="X37" t="s">
        <v>97</v>
      </c>
      <c r="Y37" t="s">
        <v>96</v>
      </c>
      <c r="AA37">
        <v>0</v>
      </c>
      <c r="AB37">
        <v>1</v>
      </c>
      <c r="AC37" t="s">
        <v>1457</v>
      </c>
      <c r="AD37" t="s">
        <v>1458</v>
      </c>
      <c r="AE37" t="s">
        <v>955</v>
      </c>
      <c r="AF37" t="s">
        <v>955</v>
      </c>
      <c r="AG37" t="s">
        <v>1459</v>
      </c>
      <c r="AH37" t="s">
        <v>1460</v>
      </c>
      <c r="AI37" t="b">
        <v>0</v>
      </c>
      <c r="AJ37">
        <v>0</v>
      </c>
      <c r="AK37" t="b">
        <v>0</v>
      </c>
      <c r="AL37">
        <v>4791689</v>
      </c>
      <c r="AM37">
        <v>36206</v>
      </c>
      <c r="AN37" t="s">
        <v>1198</v>
      </c>
      <c r="AO37" t="s">
        <v>1279</v>
      </c>
      <c r="AP37" t="s">
        <v>45</v>
      </c>
      <c r="AQ37">
        <v>2</v>
      </c>
      <c r="AR37">
        <v>2</v>
      </c>
      <c r="AS37" t="s">
        <v>666</v>
      </c>
      <c r="AT37" t="s">
        <v>1194</v>
      </c>
      <c r="AU37" t="s">
        <v>43</v>
      </c>
      <c r="AV37" t="s">
        <v>42</v>
      </c>
      <c r="AW37" t="s">
        <v>41</v>
      </c>
      <c r="AX37" t="s">
        <v>496</v>
      </c>
      <c r="AY37" t="s">
        <v>495</v>
      </c>
      <c r="AZ37" t="s">
        <v>494</v>
      </c>
      <c r="BA37">
        <v>1</v>
      </c>
      <c r="BB37" t="s">
        <v>59</v>
      </c>
      <c r="BC37" t="s">
        <v>59</v>
      </c>
      <c r="BD37">
        <v>110</v>
      </c>
      <c r="BE37">
        <v>110</v>
      </c>
      <c r="BK37" t="s">
        <v>59</v>
      </c>
      <c r="BL37" t="s">
        <v>59</v>
      </c>
      <c r="BM37" t="s">
        <v>59</v>
      </c>
      <c r="BN37" t="s">
        <v>59</v>
      </c>
      <c r="BY37">
        <v>14</v>
      </c>
      <c r="BZ37">
        <v>8</v>
      </c>
      <c r="CA37">
        <v>16</v>
      </c>
      <c r="CB37">
        <v>0</v>
      </c>
      <c r="CC37">
        <v>122</v>
      </c>
      <c r="CF37" t="s">
        <v>59</v>
      </c>
      <c r="CG37" t="s">
        <v>59</v>
      </c>
      <c r="CH37" t="s">
        <v>59</v>
      </c>
      <c r="CX37" t="s">
        <v>59</v>
      </c>
      <c r="DA37" t="s">
        <v>59</v>
      </c>
      <c r="DB37" t="s">
        <v>59</v>
      </c>
      <c r="DH37" t="s">
        <v>59</v>
      </c>
      <c r="DK37" t="s">
        <v>59</v>
      </c>
      <c r="DL37" t="s">
        <v>59</v>
      </c>
      <c r="DM37" t="s">
        <v>59</v>
      </c>
    </row>
    <row r="38" spans="1:117">
      <c r="A38">
        <v>18085</v>
      </c>
      <c r="B38" t="s">
        <v>355</v>
      </c>
      <c r="C38" t="s">
        <v>1310</v>
      </c>
      <c r="D38" t="s">
        <v>1311</v>
      </c>
      <c r="E38" t="s">
        <v>1312</v>
      </c>
      <c r="F38" t="s">
        <v>354</v>
      </c>
      <c r="G38" t="s">
        <v>353</v>
      </c>
      <c r="H38" t="s">
        <v>63</v>
      </c>
      <c r="I38">
        <v>7.5</v>
      </c>
      <c r="J38" t="s">
        <v>19</v>
      </c>
      <c r="K38" t="s">
        <v>53</v>
      </c>
      <c r="L38" t="s">
        <v>45</v>
      </c>
      <c r="M38" t="s">
        <v>59</v>
      </c>
      <c r="N38" t="s">
        <v>59</v>
      </c>
      <c r="O38" t="s">
        <v>352</v>
      </c>
      <c r="P38" t="s">
        <v>352</v>
      </c>
      <c r="Q38" t="s">
        <v>51</v>
      </c>
      <c r="R38" t="s">
        <v>50</v>
      </c>
      <c r="S38" t="s">
        <v>49</v>
      </c>
      <c r="T38">
        <v>7466</v>
      </c>
      <c r="U38" t="s">
        <v>351</v>
      </c>
      <c r="V38" t="s">
        <v>350</v>
      </c>
      <c r="W38">
        <v>7460</v>
      </c>
      <c r="X38" t="s">
        <v>349</v>
      </c>
      <c r="Y38" t="s">
        <v>348</v>
      </c>
      <c r="Z38">
        <v>40</v>
      </c>
      <c r="AA38">
        <v>1</v>
      </c>
      <c r="AB38">
        <v>0</v>
      </c>
      <c r="AC38" t="s">
        <v>1461</v>
      </c>
      <c r="AD38" t="s">
        <v>1462</v>
      </c>
      <c r="AE38" t="s">
        <v>347</v>
      </c>
      <c r="AF38" t="s">
        <v>347</v>
      </c>
      <c r="AG38" t="s">
        <v>1463</v>
      </c>
      <c r="AH38" t="s">
        <v>1464</v>
      </c>
      <c r="AI38" t="b">
        <v>1</v>
      </c>
      <c r="AJ38">
        <v>0</v>
      </c>
      <c r="AK38" t="b">
        <v>0</v>
      </c>
      <c r="AL38">
        <v>4800374</v>
      </c>
      <c r="AM38">
        <v>38856</v>
      </c>
      <c r="AN38" t="s">
        <v>346</v>
      </c>
      <c r="AO38" t="s">
        <v>1187</v>
      </c>
      <c r="AP38" t="s">
        <v>45</v>
      </c>
      <c r="AQ38">
        <v>5</v>
      </c>
      <c r="AR38">
        <v>4</v>
      </c>
      <c r="AS38" t="s">
        <v>44</v>
      </c>
      <c r="AT38" t="s">
        <v>1186</v>
      </c>
      <c r="AU38" t="s">
        <v>43</v>
      </c>
      <c r="AV38" t="s">
        <v>42</v>
      </c>
      <c r="AW38" t="s">
        <v>41</v>
      </c>
      <c r="AX38" t="s">
        <v>346</v>
      </c>
      <c r="AY38" t="s">
        <v>345</v>
      </c>
      <c r="AZ38" t="s">
        <v>344</v>
      </c>
      <c r="BA38">
        <v>0</v>
      </c>
      <c r="BB38" t="s">
        <v>59</v>
      </c>
      <c r="BC38" t="s">
        <v>59</v>
      </c>
      <c r="BD38">
        <v>109</v>
      </c>
      <c r="BE38">
        <v>109</v>
      </c>
      <c r="BK38" t="s">
        <v>59</v>
      </c>
      <c r="BL38" t="s">
        <v>59</v>
      </c>
      <c r="BM38" t="s">
        <v>59</v>
      </c>
      <c r="BN38" t="s">
        <v>59</v>
      </c>
      <c r="BT38">
        <v>22</v>
      </c>
      <c r="BU38">
        <v>24</v>
      </c>
      <c r="BV38">
        <v>0</v>
      </c>
      <c r="BW38">
        <v>4</v>
      </c>
      <c r="BX38">
        <v>150</v>
      </c>
      <c r="CF38" t="s">
        <v>59</v>
      </c>
      <c r="CG38" t="s">
        <v>59</v>
      </c>
      <c r="CH38" t="s">
        <v>59</v>
      </c>
      <c r="CX38" t="s">
        <v>59</v>
      </c>
      <c r="DA38" t="s">
        <v>59</v>
      </c>
      <c r="DB38" t="s">
        <v>59</v>
      </c>
      <c r="DH38" t="s">
        <v>59</v>
      </c>
      <c r="DK38" t="s">
        <v>59</v>
      </c>
      <c r="DL38" t="s">
        <v>59</v>
      </c>
      <c r="DM38" t="s">
        <v>59</v>
      </c>
    </row>
    <row r="39" spans="1:117">
      <c r="A39">
        <v>17950</v>
      </c>
      <c r="B39" t="s">
        <v>907</v>
      </c>
      <c r="C39" t="s">
        <v>1310</v>
      </c>
      <c r="D39" t="s">
        <v>1311</v>
      </c>
      <c r="E39" t="s">
        <v>1312</v>
      </c>
      <c r="F39" t="s">
        <v>906</v>
      </c>
      <c r="G39" t="s">
        <v>905</v>
      </c>
      <c r="H39" t="s">
        <v>54</v>
      </c>
      <c r="I39">
        <v>7.5</v>
      </c>
      <c r="J39" t="s">
        <v>19</v>
      </c>
      <c r="K39" t="s">
        <v>53</v>
      </c>
      <c r="L39" t="s">
        <v>45</v>
      </c>
      <c r="M39" t="s">
        <v>59</v>
      </c>
      <c r="N39" t="s">
        <v>59</v>
      </c>
      <c r="O39" t="s">
        <v>904</v>
      </c>
      <c r="P39" t="s">
        <v>903</v>
      </c>
      <c r="Q39" t="s">
        <v>51</v>
      </c>
      <c r="R39" t="s">
        <v>50</v>
      </c>
      <c r="S39" t="s">
        <v>49</v>
      </c>
      <c r="T39">
        <v>7201</v>
      </c>
      <c r="U39" t="s">
        <v>97</v>
      </c>
      <c r="V39" t="s">
        <v>96</v>
      </c>
      <c r="W39">
        <v>7201</v>
      </c>
      <c r="X39" t="s">
        <v>97</v>
      </c>
      <c r="Y39" t="s">
        <v>96</v>
      </c>
      <c r="AA39">
        <v>0</v>
      </c>
      <c r="AB39">
        <v>1</v>
      </c>
      <c r="AC39" t="s">
        <v>1465</v>
      </c>
      <c r="AD39" t="s">
        <v>1466</v>
      </c>
      <c r="AE39" t="s">
        <v>902</v>
      </c>
      <c r="AF39" t="s">
        <v>902</v>
      </c>
      <c r="AG39" t="s">
        <v>1467</v>
      </c>
      <c r="AH39" t="s">
        <v>1468</v>
      </c>
      <c r="AI39" t="b">
        <v>1</v>
      </c>
      <c r="AJ39">
        <v>0</v>
      </c>
      <c r="AK39" t="b">
        <v>0</v>
      </c>
      <c r="AL39">
        <v>4798832</v>
      </c>
      <c r="AM39">
        <v>38372</v>
      </c>
      <c r="AN39" t="s">
        <v>1186</v>
      </c>
      <c r="AO39" t="s">
        <v>890</v>
      </c>
      <c r="AP39" t="s">
        <v>45</v>
      </c>
      <c r="AQ39">
        <v>4</v>
      </c>
      <c r="AR39">
        <v>4</v>
      </c>
      <c r="AS39" t="s">
        <v>44</v>
      </c>
      <c r="AT39" t="s">
        <v>1186</v>
      </c>
      <c r="AU39" t="s">
        <v>43</v>
      </c>
      <c r="AV39" t="s">
        <v>42</v>
      </c>
      <c r="AW39" t="s">
        <v>41</v>
      </c>
      <c r="AX39" t="s">
        <v>496</v>
      </c>
      <c r="AY39" t="s">
        <v>495</v>
      </c>
      <c r="AZ39" t="s">
        <v>494</v>
      </c>
      <c r="BA39">
        <v>1</v>
      </c>
      <c r="BB39" t="s">
        <v>59</v>
      </c>
      <c r="BC39" t="s">
        <v>59</v>
      </c>
      <c r="BD39">
        <v>111</v>
      </c>
      <c r="BE39">
        <v>111</v>
      </c>
      <c r="BK39" t="s">
        <v>59</v>
      </c>
      <c r="BL39" t="s">
        <v>59</v>
      </c>
      <c r="BM39" t="s">
        <v>59</v>
      </c>
      <c r="BN39" t="s">
        <v>59</v>
      </c>
      <c r="BO39">
        <v>28</v>
      </c>
      <c r="BP39">
        <v>14</v>
      </c>
      <c r="BQ39">
        <v>4</v>
      </c>
      <c r="BR39">
        <v>0</v>
      </c>
      <c r="BS39">
        <v>154</v>
      </c>
      <c r="CF39" t="s">
        <v>59</v>
      </c>
      <c r="CG39" t="s">
        <v>59</v>
      </c>
      <c r="CH39" t="s">
        <v>59</v>
      </c>
      <c r="CX39" t="s">
        <v>59</v>
      </c>
      <c r="DA39" t="s">
        <v>59</v>
      </c>
      <c r="DB39" t="s">
        <v>59</v>
      </c>
      <c r="DH39" t="s">
        <v>59</v>
      </c>
      <c r="DK39" t="s">
        <v>59</v>
      </c>
      <c r="DL39" t="s">
        <v>59</v>
      </c>
      <c r="DM39" t="s">
        <v>59</v>
      </c>
    </row>
    <row r="40" spans="1:117">
      <c r="A40">
        <v>17042</v>
      </c>
      <c r="B40" t="s">
        <v>870</v>
      </c>
      <c r="C40" t="s">
        <v>1310</v>
      </c>
      <c r="D40" t="s">
        <v>1311</v>
      </c>
      <c r="E40" t="s">
        <v>1312</v>
      </c>
      <c r="F40" t="s">
        <v>869</v>
      </c>
      <c r="G40" t="s">
        <v>868</v>
      </c>
      <c r="H40" t="s">
        <v>54</v>
      </c>
      <c r="I40">
        <v>7.5</v>
      </c>
      <c r="J40" t="s">
        <v>19</v>
      </c>
      <c r="K40" t="s">
        <v>53</v>
      </c>
      <c r="L40" t="s">
        <v>45</v>
      </c>
      <c r="M40" t="s">
        <v>59</v>
      </c>
      <c r="N40" t="s">
        <v>59</v>
      </c>
      <c r="O40" t="s">
        <v>867</v>
      </c>
      <c r="P40" t="s">
        <v>866</v>
      </c>
      <c r="Q40" t="s">
        <v>51</v>
      </c>
      <c r="R40" t="s">
        <v>50</v>
      </c>
      <c r="S40" t="s">
        <v>49</v>
      </c>
      <c r="T40">
        <v>7201</v>
      </c>
      <c r="U40" t="s">
        <v>97</v>
      </c>
      <c r="V40" t="s">
        <v>96</v>
      </c>
      <c r="W40">
        <v>7201</v>
      </c>
      <c r="X40" t="s">
        <v>97</v>
      </c>
      <c r="Y40" t="s">
        <v>96</v>
      </c>
      <c r="AA40">
        <v>0</v>
      </c>
      <c r="AB40">
        <v>1</v>
      </c>
      <c r="AC40" t="s">
        <v>1469</v>
      </c>
      <c r="AD40" t="s">
        <v>1470</v>
      </c>
      <c r="AE40" t="s">
        <v>865</v>
      </c>
      <c r="AF40" t="s">
        <v>865</v>
      </c>
      <c r="AG40" t="s">
        <v>1471</v>
      </c>
      <c r="AH40" t="s">
        <v>1472</v>
      </c>
      <c r="AI40" t="b">
        <v>1</v>
      </c>
      <c r="AJ40">
        <v>0</v>
      </c>
      <c r="AK40" t="b">
        <v>0</v>
      </c>
      <c r="AL40">
        <v>4790738</v>
      </c>
      <c r="AM40">
        <v>35920</v>
      </c>
      <c r="AN40" t="s">
        <v>1186</v>
      </c>
      <c r="AO40" t="s">
        <v>890</v>
      </c>
      <c r="AP40" t="s">
        <v>45</v>
      </c>
      <c r="AQ40">
        <v>4</v>
      </c>
      <c r="AR40">
        <v>4</v>
      </c>
      <c r="AS40" t="s">
        <v>44</v>
      </c>
      <c r="AT40" t="s">
        <v>1186</v>
      </c>
      <c r="AU40" t="s">
        <v>43</v>
      </c>
      <c r="AV40" t="s">
        <v>42</v>
      </c>
      <c r="AW40" t="s">
        <v>41</v>
      </c>
      <c r="AX40" t="s">
        <v>496</v>
      </c>
      <c r="AY40" t="s">
        <v>495</v>
      </c>
      <c r="AZ40" t="s">
        <v>494</v>
      </c>
      <c r="BA40">
        <v>1</v>
      </c>
      <c r="BB40" t="s">
        <v>59</v>
      </c>
      <c r="BC40" t="s">
        <v>59</v>
      </c>
      <c r="BD40">
        <v>108</v>
      </c>
      <c r="BE40">
        <v>108</v>
      </c>
      <c r="BF40">
        <v>24</v>
      </c>
      <c r="BG40">
        <v>12</v>
      </c>
      <c r="BH40">
        <v>12</v>
      </c>
      <c r="BI40">
        <v>0</v>
      </c>
      <c r="BJ40">
        <v>150</v>
      </c>
      <c r="BK40" t="s">
        <v>59</v>
      </c>
      <c r="BL40" t="s">
        <v>59</v>
      </c>
      <c r="BM40" t="s">
        <v>59</v>
      </c>
      <c r="BN40" t="s">
        <v>59</v>
      </c>
      <c r="CF40" t="s">
        <v>59</v>
      </c>
      <c r="CG40" t="s">
        <v>59</v>
      </c>
      <c r="CH40" t="s">
        <v>59</v>
      </c>
      <c r="CX40" t="s">
        <v>59</v>
      </c>
      <c r="DA40" t="s">
        <v>59</v>
      </c>
      <c r="DB40" t="s">
        <v>59</v>
      </c>
      <c r="DH40" t="s">
        <v>59</v>
      </c>
      <c r="DK40" t="s">
        <v>59</v>
      </c>
      <c r="DL40" t="s">
        <v>59</v>
      </c>
      <c r="DM40" t="s">
        <v>59</v>
      </c>
    </row>
    <row r="41" spans="1:117">
      <c r="A41">
        <v>17053</v>
      </c>
      <c r="B41" t="s">
        <v>121</v>
      </c>
      <c r="C41" t="s">
        <v>1310</v>
      </c>
      <c r="D41" t="s">
        <v>1311</v>
      </c>
      <c r="E41" t="s">
        <v>1312</v>
      </c>
      <c r="F41" t="s">
        <v>120</v>
      </c>
      <c r="G41" t="s">
        <v>119</v>
      </c>
      <c r="H41" t="s">
        <v>54</v>
      </c>
      <c r="I41">
        <v>7.5</v>
      </c>
      <c r="J41" t="s">
        <v>18</v>
      </c>
      <c r="K41" t="s">
        <v>53</v>
      </c>
      <c r="L41" t="s">
        <v>45</v>
      </c>
      <c r="M41" t="s">
        <v>118</v>
      </c>
      <c r="N41" t="s">
        <v>59</v>
      </c>
      <c r="O41" t="s">
        <v>117</v>
      </c>
      <c r="P41" t="s">
        <v>116</v>
      </c>
      <c r="Q41" t="s">
        <v>51</v>
      </c>
      <c r="R41" t="s">
        <v>50</v>
      </c>
      <c r="S41" t="s">
        <v>49</v>
      </c>
      <c r="T41">
        <v>7201</v>
      </c>
      <c r="U41" t="s">
        <v>97</v>
      </c>
      <c r="V41" t="s">
        <v>96</v>
      </c>
      <c r="W41">
        <v>7201</v>
      </c>
      <c r="X41" t="s">
        <v>97</v>
      </c>
      <c r="Y41" t="s">
        <v>96</v>
      </c>
      <c r="AA41">
        <v>0</v>
      </c>
      <c r="AB41">
        <v>1</v>
      </c>
      <c r="AC41" t="s">
        <v>1473</v>
      </c>
      <c r="AD41" t="s">
        <v>1474</v>
      </c>
      <c r="AE41" t="s">
        <v>115</v>
      </c>
      <c r="AF41" t="s">
        <v>115</v>
      </c>
      <c r="AG41" t="s">
        <v>1475</v>
      </c>
      <c r="AH41" t="s">
        <v>1476</v>
      </c>
      <c r="AI41" t="b">
        <v>1</v>
      </c>
      <c r="AJ41">
        <v>0</v>
      </c>
      <c r="AK41" t="b">
        <v>0</v>
      </c>
      <c r="AL41">
        <v>4790873</v>
      </c>
      <c r="AM41">
        <v>35959</v>
      </c>
      <c r="AN41" t="s">
        <v>282</v>
      </c>
      <c r="AO41" t="s">
        <v>1196</v>
      </c>
      <c r="AP41" t="s">
        <v>45</v>
      </c>
      <c r="AQ41">
        <v>4</v>
      </c>
      <c r="AR41">
        <v>4</v>
      </c>
      <c r="AS41" t="s">
        <v>44</v>
      </c>
      <c r="AT41" t="s">
        <v>1186</v>
      </c>
      <c r="AU41" t="s">
        <v>43</v>
      </c>
      <c r="AV41" t="s">
        <v>42</v>
      </c>
      <c r="AW41" t="s">
        <v>41</v>
      </c>
      <c r="AX41" t="s">
        <v>282</v>
      </c>
      <c r="AY41" t="s">
        <v>281</v>
      </c>
      <c r="AZ41" t="s">
        <v>280</v>
      </c>
      <c r="BA41">
        <v>0</v>
      </c>
      <c r="BB41" t="s">
        <v>59</v>
      </c>
      <c r="BC41" t="s">
        <v>59</v>
      </c>
      <c r="BD41">
        <v>108</v>
      </c>
      <c r="BE41">
        <v>108</v>
      </c>
      <c r="BF41">
        <v>24</v>
      </c>
      <c r="BG41">
        <v>28</v>
      </c>
      <c r="BH41">
        <v>4</v>
      </c>
      <c r="BI41">
        <v>0</v>
      </c>
      <c r="BJ41">
        <v>144</v>
      </c>
      <c r="BK41" t="s">
        <v>59</v>
      </c>
      <c r="BL41" t="s">
        <v>59</v>
      </c>
      <c r="BM41" t="s">
        <v>59</v>
      </c>
      <c r="BN41" t="s">
        <v>59</v>
      </c>
      <c r="CF41" t="s">
        <v>59</v>
      </c>
      <c r="CG41" t="s">
        <v>59</v>
      </c>
      <c r="CH41" t="s">
        <v>59</v>
      </c>
      <c r="CX41" t="s">
        <v>59</v>
      </c>
      <c r="DA41" t="s">
        <v>59</v>
      </c>
      <c r="DB41" t="s">
        <v>59</v>
      </c>
      <c r="DH41" t="s">
        <v>59</v>
      </c>
      <c r="DK41" t="s">
        <v>59</v>
      </c>
      <c r="DL41" t="s">
        <v>59</v>
      </c>
      <c r="DM41" t="s">
        <v>59</v>
      </c>
    </row>
    <row r="42" spans="1:117">
      <c r="A42">
        <v>17053</v>
      </c>
      <c r="B42" t="s">
        <v>121</v>
      </c>
      <c r="C42" t="s">
        <v>1310</v>
      </c>
      <c r="D42" t="s">
        <v>1311</v>
      </c>
      <c r="E42" t="s">
        <v>1312</v>
      </c>
      <c r="F42" t="s">
        <v>120</v>
      </c>
      <c r="G42" t="s">
        <v>119</v>
      </c>
      <c r="H42" t="s">
        <v>54</v>
      </c>
      <c r="I42">
        <v>7.5</v>
      </c>
      <c r="J42" t="s">
        <v>18</v>
      </c>
      <c r="K42" t="s">
        <v>53</v>
      </c>
      <c r="L42" t="s">
        <v>45</v>
      </c>
      <c r="M42" t="s">
        <v>118</v>
      </c>
      <c r="N42" t="s">
        <v>59</v>
      </c>
      <c r="O42" t="s">
        <v>117</v>
      </c>
      <c r="P42" t="s">
        <v>116</v>
      </c>
      <c r="Q42" t="s">
        <v>51</v>
      </c>
      <c r="R42" t="s">
        <v>50</v>
      </c>
      <c r="S42" t="s">
        <v>49</v>
      </c>
      <c r="T42">
        <v>7201</v>
      </c>
      <c r="U42" t="s">
        <v>97</v>
      </c>
      <c r="V42" t="s">
        <v>96</v>
      </c>
      <c r="W42">
        <v>7201</v>
      </c>
      <c r="X42" t="s">
        <v>97</v>
      </c>
      <c r="Y42" t="s">
        <v>96</v>
      </c>
      <c r="AA42">
        <v>0</v>
      </c>
      <c r="AB42">
        <v>1</v>
      </c>
      <c r="AC42" t="s">
        <v>1473</v>
      </c>
      <c r="AD42" t="s">
        <v>1474</v>
      </c>
      <c r="AE42" t="s">
        <v>115</v>
      </c>
      <c r="AF42" t="s">
        <v>115</v>
      </c>
      <c r="AG42" t="s">
        <v>1475</v>
      </c>
      <c r="AH42" t="s">
        <v>1476</v>
      </c>
      <c r="AI42" t="b">
        <v>1</v>
      </c>
      <c r="AJ42">
        <v>0</v>
      </c>
      <c r="AK42" t="b">
        <v>0</v>
      </c>
      <c r="AL42">
        <v>4790876</v>
      </c>
      <c r="AM42">
        <v>35959</v>
      </c>
      <c r="AN42" t="s">
        <v>40</v>
      </c>
      <c r="AO42" t="s">
        <v>1191</v>
      </c>
      <c r="AP42" t="s">
        <v>45</v>
      </c>
      <c r="AQ42">
        <v>4</v>
      </c>
      <c r="AR42">
        <v>4</v>
      </c>
      <c r="AS42" t="s">
        <v>44</v>
      </c>
      <c r="AT42" t="s">
        <v>1186</v>
      </c>
      <c r="AU42" t="s">
        <v>43</v>
      </c>
      <c r="AV42" t="s">
        <v>42</v>
      </c>
      <c r="AW42" t="s">
        <v>41</v>
      </c>
      <c r="AX42" t="s">
        <v>40</v>
      </c>
      <c r="AY42" t="s">
        <v>39</v>
      </c>
      <c r="AZ42" t="s">
        <v>38</v>
      </c>
      <c r="BA42">
        <v>0</v>
      </c>
      <c r="BB42" t="s">
        <v>59</v>
      </c>
      <c r="BC42" t="s">
        <v>59</v>
      </c>
      <c r="BD42">
        <v>108</v>
      </c>
      <c r="BE42">
        <v>108</v>
      </c>
      <c r="BF42">
        <v>24</v>
      </c>
      <c r="BG42">
        <v>28</v>
      </c>
      <c r="BH42">
        <v>4</v>
      </c>
      <c r="BI42">
        <v>0</v>
      </c>
      <c r="BJ42">
        <v>144</v>
      </c>
      <c r="BK42" t="s">
        <v>59</v>
      </c>
      <c r="BL42" t="s">
        <v>59</v>
      </c>
      <c r="BM42" t="s">
        <v>59</v>
      </c>
      <c r="BN42" t="s">
        <v>59</v>
      </c>
      <c r="CF42" t="s">
        <v>59</v>
      </c>
      <c r="CG42" t="s">
        <v>59</v>
      </c>
      <c r="CH42" t="s">
        <v>59</v>
      </c>
      <c r="CX42" t="s">
        <v>59</v>
      </c>
      <c r="DA42" t="s">
        <v>59</v>
      </c>
      <c r="DB42" t="s">
        <v>59</v>
      </c>
      <c r="DH42" t="s">
        <v>59</v>
      </c>
      <c r="DK42" t="s">
        <v>59</v>
      </c>
      <c r="DL42" t="s">
        <v>59</v>
      </c>
      <c r="DM42" t="s">
        <v>59</v>
      </c>
    </row>
    <row r="43" spans="1:117">
      <c r="A43">
        <v>17054</v>
      </c>
      <c r="B43" t="s">
        <v>102</v>
      </c>
      <c r="C43" t="s">
        <v>1310</v>
      </c>
      <c r="D43" t="s">
        <v>1311</v>
      </c>
      <c r="E43" t="s">
        <v>1312</v>
      </c>
      <c r="F43" t="s">
        <v>101</v>
      </c>
      <c r="G43" t="s">
        <v>100</v>
      </c>
      <c r="H43" t="s">
        <v>54</v>
      </c>
      <c r="I43">
        <v>7.5</v>
      </c>
      <c r="J43" t="s">
        <v>19</v>
      </c>
      <c r="K43" t="s">
        <v>53</v>
      </c>
      <c r="L43" t="s">
        <v>45</v>
      </c>
      <c r="M43" t="s">
        <v>59</v>
      </c>
      <c r="N43" t="s">
        <v>59</v>
      </c>
      <c r="O43" t="s">
        <v>99</v>
      </c>
      <c r="P43" t="s">
        <v>98</v>
      </c>
      <c r="Q43" t="s">
        <v>51</v>
      </c>
      <c r="R43" t="s">
        <v>50</v>
      </c>
      <c r="S43" t="s">
        <v>49</v>
      </c>
      <c r="T43">
        <v>7201</v>
      </c>
      <c r="U43" t="s">
        <v>97</v>
      </c>
      <c r="V43" t="s">
        <v>96</v>
      </c>
      <c r="W43">
        <v>7201</v>
      </c>
      <c r="X43" t="s">
        <v>97</v>
      </c>
      <c r="Y43" t="s">
        <v>96</v>
      </c>
      <c r="AA43">
        <v>0</v>
      </c>
      <c r="AB43">
        <v>1</v>
      </c>
      <c r="AC43" t="s">
        <v>1477</v>
      </c>
      <c r="AD43" t="s">
        <v>1478</v>
      </c>
      <c r="AE43" t="s">
        <v>95</v>
      </c>
      <c r="AF43" t="s">
        <v>95</v>
      </c>
      <c r="AG43" t="s">
        <v>1479</v>
      </c>
      <c r="AH43" t="s">
        <v>1480</v>
      </c>
      <c r="AI43" t="b">
        <v>1</v>
      </c>
      <c r="AJ43">
        <v>0</v>
      </c>
      <c r="AK43" t="b">
        <v>0</v>
      </c>
      <c r="AL43">
        <v>4790906</v>
      </c>
      <c r="AM43">
        <v>35968</v>
      </c>
      <c r="AN43" t="s">
        <v>40</v>
      </c>
      <c r="AO43" t="s">
        <v>1191</v>
      </c>
      <c r="AP43" t="s">
        <v>45</v>
      </c>
      <c r="AQ43">
        <v>4</v>
      </c>
      <c r="AR43">
        <v>4</v>
      </c>
      <c r="AS43" t="s">
        <v>44</v>
      </c>
      <c r="AT43" t="s">
        <v>1186</v>
      </c>
      <c r="AU43" t="s">
        <v>43</v>
      </c>
      <c r="AV43" t="s">
        <v>42</v>
      </c>
      <c r="AW43" t="s">
        <v>41</v>
      </c>
      <c r="AX43" t="s">
        <v>40</v>
      </c>
      <c r="AY43" t="s">
        <v>39</v>
      </c>
      <c r="AZ43" t="s">
        <v>38</v>
      </c>
      <c r="BA43">
        <v>0</v>
      </c>
      <c r="BB43" t="s">
        <v>59</v>
      </c>
      <c r="BC43" t="s">
        <v>59</v>
      </c>
      <c r="BD43">
        <v>109</v>
      </c>
      <c r="BE43">
        <v>109</v>
      </c>
      <c r="BK43" t="s">
        <v>59</v>
      </c>
      <c r="BL43" t="s">
        <v>59</v>
      </c>
      <c r="BM43" t="s">
        <v>59</v>
      </c>
      <c r="BN43" t="s">
        <v>59</v>
      </c>
      <c r="BT43">
        <v>20</v>
      </c>
      <c r="BU43">
        <v>24</v>
      </c>
      <c r="BV43">
        <v>4</v>
      </c>
      <c r="BW43">
        <v>5</v>
      </c>
      <c r="BX43">
        <v>147</v>
      </c>
      <c r="CF43" t="s">
        <v>59</v>
      </c>
      <c r="CG43" t="s">
        <v>59</v>
      </c>
      <c r="CH43" t="s">
        <v>59</v>
      </c>
      <c r="CX43" t="s">
        <v>59</v>
      </c>
      <c r="DA43" t="s">
        <v>59</v>
      </c>
      <c r="DB43" t="s">
        <v>59</v>
      </c>
      <c r="DH43" t="s">
        <v>59</v>
      </c>
      <c r="DK43" t="s">
        <v>59</v>
      </c>
      <c r="DL43" t="s">
        <v>59</v>
      </c>
      <c r="DM43" t="s">
        <v>59</v>
      </c>
    </row>
    <row r="44" spans="1:117">
      <c r="A44">
        <v>17147</v>
      </c>
      <c r="B44" t="s">
        <v>403</v>
      </c>
      <c r="C44" t="s">
        <v>1310</v>
      </c>
      <c r="D44" t="s">
        <v>1311</v>
      </c>
      <c r="E44" t="s">
        <v>1312</v>
      </c>
      <c r="F44" t="s">
        <v>402</v>
      </c>
      <c r="G44" t="s">
        <v>401</v>
      </c>
      <c r="H44" t="s">
        <v>54</v>
      </c>
      <c r="I44">
        <v>7.5</v>
      </c>
      <c r="J44" t="s">
        <v>18</v>
      </c>
      <c r="K44" t="s">
        <v>53</v>
      </c>
      <c r="L44" t="s">
        <v>45</v>
      </c>
      <c r="M44" t="s">
        <v>59</v>
      </c>
      <c r="N44" t="s">
        <v>59</v>
      </c>
      <c r="O44" t="s">
        <v>400</v>
      </c>
      <c r="P44" t="s">
        <v>399</v>
      </c>
      <c r="Q44" t="s">
        <v>51</v>
      </c>
      <c r="R44" t="s">
        <v>50</v>
      </c>
      <c r="S44" t="s">
        <v>49</v>
      </c>
      <c r="T44">
        <v>7201</v>
      </c>
      <c r="U44" t="s">
        <v>97</v>
      </c>
      <c r="V44" t="s">
        <v>96</v>
      </c>
      <c r="W44">
        <v>7201</v>
      </c>
      <c r="X44" t="s">
        <v>97</v>
      </c>
      <c r="Y44" t="s">
        <v>96</v>
      </c>
      <c r="AA44">
        <v>1</v>
      </c>
      <c r="AB44">
        <v>0</v>
      </c>
      <c r="AC44" t="s">
        <v>1481</v>
      </c>
      <c r="AD44" t="s">
        <v>1482</v>
      </c>
      <c r="AE44" t="s">
        <v>398</v>
      </c>
      <c r="AF44" t="s">
        <v>398</v>
      </c>
      <c r="AG44" t="s">
        <v>1483</v>
      </c>
      <c r="AH44" t="s">
        <v>1484</v>
      </c>
      <c r="AI44" t="b">
        <v>1</v>
      </c>
      <c r="AJ44">
        <v>0</v>
      </c>
      <c r="AK44" t="b">
        <v>0</v>
      </c>
      <c r="AL44">
        <v>4791740</v>
      </c>
      <c r="AM44">
        <v>36221</v>
      </c>
      <c r="AN44" t="s">
        <v>429</v>
      </c>
      <c r="AO44" t="s">
        <v>1193</v>
      </c>
      <c r="AP44" t="s">
        <v>45</v>
      </c>
      <c r="AQ44">
        <v>4</v>
      </c>
      <c r="AR44">
        <v>4</v>
      </c>
      <c r="AS44" t="s">
        <v>44</v>
      </c>
      <c r="AT44" t="s">
        <v>1186</v>
      </c>
      <c r="AU44" t="s">
        <v>43</v>
      </c>
      <c r="AV44" t="s">
        <v>42</v>
      </c>
      <c r="AW44" t="s">
        <v>41</v>
      </c>
      <c r="AX44" t="s">
        <v>429</v>
      </c>
      <c r="AY44" t="s">
        <v>428</v>
      </c>
      <c r="AZ44" t="s">
        <v>427</v>
      </c>
      <c r="BA44">
        <v>0</v>
      </c>
      <c r="BB44" t="s">
        <v>59</v>
      </c>
      <c r="BC44" t="s">
        <v>59</v>
      </c>
      <c r="BD44">
        <v>108</v>
      </c>
      <c r="BE44">
        <v>108</v>
      </c>
      <c r="BF44">
        <v>28</v>
      </c>
      <c r="BG44">
        <v>0</v>
      </c>
      <c r="BH44">
        <v>48</v>
      </c>
      <c r="BI44">
        <v>0</v>
      </c>
      <c r="BJ44">
        <v>124</v>
      </c>
      <c r="BK44" t="s">
        <v>59</v>
      </c>
      <c r="BL44" t="s">
        <v>59</v>
      </c>
      <c r="BM44" t="s">
        <v>59</v>
      </c>
      <c r="BN44" t="s">
        <v>59</v>
      </c>
      <c r="CF44" t="s">
        <v>59</v>
      </c>
      <c r="CG44" t="s">
        <v>59</v>
      </c>
      <c r="CH44" t="s">
        <v>59</v>
      </c>
      <c r="CX44" t="s">
        <v>59</v>
      </c>
      <c r="DA44" t="s">
        <v>59</v>
      </c>
      <c r="DB44" t="s">
        <v>59</v>
      </c>
      <c r="DH44" t="s">
        <v>59</v>
      </c>
      <c r="DK44" t="s">
        <v>59</v>
      </c>
      <c r="DL44" t="s">
        <v>59</v>
      </c>
      <c r="DM44" t="s">
        <v>59</v>
      </c>
    </row>
    <row r="45" spans="1:117">
      <c r="A45">
        <v>17147</v>
      </c>
      <c r="B45" t="s">
        <v>403</v>
      </c>
      <c r="C45" t="s">
        <v>1310</v>
      </c>
      <c r="D45" t="s">
        <v>1311</v>
      </c>
      <c r="E45" t="s">
        <v>1312</v>
      </c>
      <c r="F45" t="s">
        <v>402</v>
      </c>
      <c r="G45" t="s">
        <v>401</v>
      </c>
      <c r="H45" t="s">
        <v>54</v>
      </c>
      <c r="I45">
        <v>7.5</v>
      </c>
      <c r="J45" t="s">
        <v>18</v>
      </c>
      <c r="K45" t="s">
        <v>53</v>
      </c>
      <c r="L45" t="s">
        <v>45</v>
      </c>
      <c r="M45" t="s">
        <v>59</v>
      </c>
      <c r="N45" t="s">
        <v>59</v>
      </c>
      <c r="O45" t="s">
        <v>400</v>
      </c>
      <c r="P45" t="s">
        <v>399</v>
      </c>
      <c r="Q45" t="s">
        <v>51</v>
      </c>
      <c r="R45" t="s">
        <v>50</v>
      </c>
      <c r="S45" t="s">
        <v>49</v>
      </c>
      <c r="T45">
        <v>7201</v>
      </c>
      <c r="U45" t="s">
        <v>97</v>
      </c>
      <c r="V45" t="s">
        <v>96</v>
      </c>
      <c r="W45">
        <v>7201</v>
      </c>
      <c r="X45" t="s">
        <v>97</v>
      </c>
      <c r="Y45" t="s">
        <v>96</v>
      </c>
      <c r="AA45">
        <v>1</v>
      </c>
      <c r="AB45">
        <v>0</v>
      </c>
      <c r="AC45" t="s">
        <v>1481</v>
      </c>
      <c r="AD45" t="s">
        <v>1482</v>
      </c>
      <c r="AE45" t="s">
        <v>398</v>
      </c>
      <c r="AF45" t="s">
        <v>398</v>
      </c>
      <c r="AG45" t="s">
        <v>1483</v>
      </c>
      <c r="AH45" t="s">
        <v>1484</v>
      </c>
      <c r="AI45" t="b">
        <v>1</v>
      </c>
      <c r="AJ45">
        <v>0</v>
      </c>
      <c r="AK45" t="b">
        <v>0</v>
      </c>
      <c r="AL45">
        <v>4791743</v>
      </c>
      <c r="AM45">
        <v>36221</v>
      </c>
      <c r="AN45" t="s">
        <v>397</v>
      </c>
      <c r="AO45" t="s">
        <v>1192</v>
      </c>
      <c r="AP45" t="s">
        <v>45</v>
      </c>
      <c r="AQ45">
        <v>4</v>
      </c>
      <c r="AR45">
        <v>4</v>
      </c>
      <c r="AS45" t="s">
        <v>44</v>
      </c>
      <c r="AT45" t="s">
        <v>1186</v>
      </c>
      <c r="AU45" t="s">
        <v>43</v>
      </c>
      <c r="AV45" t="s">
        <v>42</v>
      </c>
      <c r="AW45" t="s">
        <v>41</v>
      </c>
      <c r="AX45" t="s">
        <v>397</v>
      </c>
      <c r="AY45" t="s">
        <v>396</v>
      </c>
      <c r="AZ45" t="s">
        <v>395</v>
      </c>
      <c r="BA45">
        <v>0</v>
      </c>
      <c r="BB45" t="s">
        <v>59</v>
      </c>
      <c r="BC45" t="s">
        <v>59</v>
      </c>
      <c r="BD45">
        <v>108</v>
      </c>
      <c r="BE45">
        <v>108</v>
      </c>
      <c r="BF45">
        <v>28</v>
      </c>
      <c r="BG45">
        <v>0</v>
      </c>
      <c r="BH45">
        <v>48</v>
      </c>
      <c r="BI45">
        <v>0</v>
      </c>
      <c r="BJ45">
        <v>124</v>
      </c>
      <c r="BK45" t="s">
        <v>59</v>
      </c>
      <c r="BL45" t="s">
        <v>59</v>
      </c>
      <c r="BM45" t="s">
        <v>59</v>
      </c>
      <c r="BN45" t="s">
        <v>59</v>
      </c>
      <c r="CF45" t="s">
        <v>59</v>
      </c>
      <c r="CG45" t="s">
        <v>59</v>
      </c>
      <c r="CH45" t="s">
        <v>59</v>
      </c>
      <c r="CX45" t="s">
        <v>59</v>
      </c>
      <c r="DA45" t="s">
        <v>59</v>
      </c>
      <c r="DB45" t="s">
        <v>59</v>
      </c>
      <c r="DH45" t="s">
        <v>59</v>
      </c>
      <c r="DK45" t="s">
        <v>59</v>
      </c>
      <c r="DL45" t="s">
        <v>59</v>
      </c>
      <c r="DM45" t="s">
        <v>59</v>
      </c>
    </row>
    <row r="46" spans="1:117">
      <c r="A46">
        <v>17141</v>
      </c>
      <c r="B46" t="s">
        <v>968</v>
      </c>
      <c r="C46" t="s">
        <v>1310</v>
      </c>
      <c r="D46" t="s">
        <v>1311</v>
      </c>
      <c r="E46" t="s">
        <v>1312</v>
      </c>
      <c r="F46" t="s">
        <v>967</v>
      </c>
      <c r="G46" t="s">
        <v>966</v>
      </c>
      <c r="H46" t="s">
        <v>54</v>
      </c>
      <c r="I46">
        <v>9</v>
      </c>
      <c r="J46" t="s">
        <v>18</v>
      </c>
      <c r="K46" t="s">
        <v>53</v>
      </c>
      <c r="L46" t="s">
        <v>45</v>
      </c>
      <c r="M46" t="s">
        <v>965</v>
      </c>
      <c r="N46" t="s">
        <v>59</v>
      </c>
      <c r="O46" t="s">
        <v>964</v>
      </c>
      <c r="P46" t="s">
        <v>963</v>
      </c>
      <c r="Q46" t="s">
        <v>142</v>
      </c>
      <c r="R46" t="s">
        <v>141</v>
      </c>
      <c r="S46" t="s">
        <v>140</v>
      </c>
      <c r="T46">
        <v>7201</v>
      </c>
      <c r="U46" t="s">
        <v>97</v>
      </c>
      <c r="V46" t="s">
        <v>96</v>
      </c>
      <c r="W46">
        <v>7201</v>
      </c>
      <c r="X46" t="s">
        <v>97</v>
      </c>
      <c r="Y46" t="s">
        <v>96</v>
      </c>
      <c r="AA46">
        <v>0</v>
      </c>
      <c r="AB46">
        <v>0</v>
      </c>
      <c r="AC46" t="s">
        <v>1485</v>
      </c>
      <c r="AD46" t="s">
        <v>1486</v>
      </c>
      <c r="AE46" t="s">
        <v>962</v>
      </c>
      <c r="AF46" t="s">
        <v>962</v>
      </c>
      <c r="AG46" t="s">
        <v>1487</v>
      </c>
      <c r="AH46" t="s">
        <v>1488</v>
      </c>
      <c r="AI46" t="b">
        <v>0</v>
      </c>
      <c r="AJ46">
        <v>0</v>
      </c>
      <c r="AK46" t="b">
        <v>0</v>
      </c>
      <c r="AL46">
        <v>4791656</v>
      </c>
      <c r="AM46">
        <v>36195</v>
      </c>
      <c r="AN46" t="s">
        <v>1198</v>
      </c>
      <c r="AO46" t="s">
        <v>1279</v>
      </c>
      <c r="AP46" t="s">
        <v>45</v>
      </c>
      <c r="AQ46">
        <v>2</v>
      </c>
      <c r="AR46">
        <v>2</v>
      </c>
      <c r="AS46" t="s">
        <v>666</v>
      </c>
      <c r="AT46" t="s">
        <v>1194</v>
      </c>
      <c r="AU46" t="s">
        <v>43</v>
      </c>
      <c r="AV46" t="s">
        <v>42</v>
      </c>
      <c r="AW46" t="s">
        <v>41</v>
      </c>
      <c r="AX46" t="s">
        <v>496</v>
      </c>
      <c r="AY46" t="s">
        <v>495</v>
      </c>
      <c r="AZ46" t="s">
        <v>494</v>
      </c>
      <c r="BA46">
        <v>1</v>
      </c>
      <c r="BB46" t="s">
        <v>59</v>
      </c>
      <c r="BC46" t="s">
        <v>59</v>
      </c>
      <c r="BD46">
        <v>108</v>
      </c>
      <c r="BE46">
        <v>109</v>
      </c>
      <c r="BF46">
        <v>28</v>
      </c>
      <c r="BG46">
        <v>28</v>
      </c>
      <c r="BH46">
        <v>12</v>
      </c>
      <c r="BI46">
        <v>0</v>
      </c>
      <c r="BJ46">
        <v>71</v>
      </c>
      <c r="BK46" t="s">
        <v>59</v>
      </c>
      <c r="BL46" t="s">
        <v>59</v>
      </c>
      <c r="BM46" t="s">
        <v>59</v>
      </c>
      <c r="BN46" t="s">
        <v>59</v>
      </c>
      <c r="BT46">
        <v>10</v>
      </c>
      <c r="BU46">
        <v>14</v>
      </c>
      <c r="BV46">
        <v>12</v>
      </c>
      <c r="BW46">
        <v>0</v>
      </c>
      <c r="BX46">
        <v>63</v>
      </c>
      <c r="CF46" t="s">
        <v>59</v>
      </c>
      <c r="CG46" t="s">
        <v>59</v>
      </c>
      <c r="CH46" t="s">
        <v>59</v>
      </c>
      <c r="CX46" t="s">
        <v>59</v>
      </c>
      <c r="DA46" t="s">
        <v>59</v>
      </c>
      <c r="DB46" t="s">
        <v>59</v>
      </c>
      <c r="DH46" t="s">
        <v>59</v>
      </c>
      <c r="DK46" t="s">
        <v>59</v>
      </c>
      <c r="DL46" t="s">
        <v>59</v>
      </c>
      <c r="DM46" t="s">
        <v>59</v>
      </c>
    </row>
    <row r="47" spans="1:117">
      <c r="A47">
        <v>18087</v>
      </c>
      <c r="B47" t="s">
        <v>223</v>
      </c>
      <c r="C47" t="s">
        <v>1310</v>
      </c>
      <c r="D47" t="s">
        <v>1311</v>
      </c>
      <c r="E47" t="s">
        <v>1312</v>
      </c>
      <c r="F47" t="s">
        <v>222</v>
      </c>
      <c r="G47" t="s">
        <v>221</v>
      </c>
      <c r="H47" t="s">
        <v>54</v>
      </c>
      <c r="I47">
        <v>7.5</v>
      </c>
      <c r="J47" t="s">
        <v>150</v>
      </c>
      <c r="K47" t="s">
        <v>53</v>
      </c>
      <c r="L47" t="s">
        <v>45</v>
      </c>
      <c r="M47" t="s">
        <v>59</v>
      </c>
      <c r="N47" t="s">
        <v>59</v>
      </c>
      <c r="O47" t="s">
        <v>1489</v>
      </c>
      <c r="P47" t="s">
        <v>1489</v>
      </c>
      <c r="Q47" t="s">
        <v>92</v>
      </c>
      <c r="R47" t="s">
        <v>91</v>
      </c>
      <c r="S47" t="s">
        <v>90</v>
      </c>
      <c r="T47">
        <v>7151</v>
      </c>
      <c r="U47" t="s">
        <v>89</v>
      </c>
      <c r="V47" t="s">
        <v>88</v>
      </c>
      <c r="W47">
        <v>7150</v>
      </c>
      <c r="X47" t="s">
        <v>77</v>
      </c>
      <c r="Y47" t="s">
        <v>76</v>
      </c>
      <c r="AA47">
        <v>0</v>
      </c>
      <c r="AB47">
        <v>1</v>
      </c>
      <c r="AC47" t="s">
        <v>1490</v>
      </c>
      <c r="AD47" t="s">
        <v>1491</v>
      </c>
      <c r="AE47" t="s">
        <v>220</v>
      </c>
      <c r="AF47" t="s">
        <v>220</v>
      </c>
      <c r="AG47" t="s">
        <v>1492</v>
      </c>
      <c r="AH47" t="s">
        <v>1493</v>
      </c>
      <c r="AI47" t="b">
        <v>1</v>
      </c>
      <c r="AJ47">
        <v>0</v>
      </c>
      <c r="AK47" t="b">
        <v>0</v>
      </c>
      <c r="AL47">
        <v>4800389</v>
      </c>
      <c r="AM47">
        <v>38862</v>
      </c>
      <c r="AN47" t="s">
        <v>217</v>
      </c>
      <c r="AO47" t="s">
        <v>1197</v>
      </c>
      <c r="AP47" t="s">
        <v>45</v>
      </c>
      <c r="AQ47">
        <v>4</v>
      </c>
      <c r="AR47">
        <v>4</v>
      </c>
      <c r="AS47" t="s">
        <v>44</v>
      </c>
      <c r="AT47" t="s">
        <v>1186</v>
      </c>
      <c r="AU47" t="s">
        <v>43</v>
      </c>
      <c r="AV47" t="s">
        <v>42</v>
      </c>
      <c r="AW47" t="s">
        <v>41</v>
      </c>
      <c r="AX47" t="s">
        <v>217</v>
      </c>
      <c r="AY47" t="s">
        <v>216</v>
      </c>
      <c r="AZ47" t="s">
        <v>215</v>
      </c>
      <c r="BA47">
        <v>0</v>
      </c>
      <c r="BB47" t="s">
        <v>59</v>
      </c>
      <c r="BC47" t="s">
        <v>59</v>
      </c>
      <c r="BD47">
        <v>109</v>
      </c>
      <c r="BE47">
        <v>109</v>
      </c>
      <c r="BK47" t="s">
        <v>59</v>
      </c>
      <c r="BL47" t="s">
        <v>59</v>
      </c>
      <c r="BM47" t="s">
        <v>59</v>
      </c>
      <c r="BN47" t="s">
        <v>59</v>
      </c>
      <c r="BT47">
        <v>54</v>
      </c>
      <c r="BU47">
        <v>0</v>
      </c>
      <c r="BV47">
        <v>0</v>
      </c>
      <c r="BW47">
        <v>2</v>
      </c>
      <c r="BX47">
        <v>144</v>
      </c>
      <c r="CD47">
        <v>111</v>
      </c>
      <c r="CE47">
        <v>111</v>
      </c>
      <c r="CF47" t="s">
        <v>59</v>
      </c>
      <c r="CG47" t="s">
        <v>59</v>
      </c>
      <c r="CH47" t="s">
        <v>59</v>
      </c>
      <c r="CI47">
        <v>54</v>
      </c>
      <c r="CJ47">
        <v>0</v>
      </c>
      <c r="CK47">
        <v>0</v>
      </c>
      <c r="CL47">
        <v>2</v>
      </c>
      <c r="CM47">
        <v>144</v>
      </c>
      <c r="CX47" t="s">
        <v>59</v>
      </c>
      <c r="DA47" t="s">
        <v>59</v>
      </c>
      <c r="DB47" t="s">
        <v>59</v>
      </c>
      <c r="DH47" t="s">
        <v>59</v>
      </c>
      <c r="DK47" t="s">
        <v>59</v>
      </c>
      <c r="DL47" t="s">
        <v>59</v>
      </c>
      <c r="DM47" t="s">
        <v>59</v>
      </c>
    </row>
    <row r="48" spans="1:117">
      <c r="A48">
        <v>18141</v>
      </c>
      <c r="B48" t="s">
        <v>1494</v>
      </c>
      <c r="C48" t="s">
        <v>1310</v>
      </c>
      <c r="D48" t="s">
        <v>1311</v>
      </c>
      <c r="E48" t="s">
        <v>1312</v>
      </c>
      <c r="F48" t="s">
        <v>1495</v>
      </c>
      <c r="G48" t="s">
        <v>1496</v>
      </c>
      <c r="H48" t="s">
        <v>54</v>
      </c>
      <c r="I48">
        <v>7.5</v>
      </c>
      <c r="J48" t="s">
        <v>150</v>
      </c>
      <c r="K48" t="s">
        <v>53</v>
      </c>
      <c r="L48" t="s">
        <v>45</v>
      </c>
      <c r="M48" t="s">
        <v>59</v>
      </c>
      <c r="N48" t="s">
        <v>59</v>
      </c>
      <c r="O48" t="s">
        <v>1103</v>
      </c>
      <c r="P48" t="s">
        <v>1103</v>
      </c>
      <c r="Q48" t="s">
        <v>51</v>
      </c>
      <c r="R48" t="s">
        <v>50</v>
      </c>
      <c r="S48" t="s">
        <v>49</v>
      </c>
      <c r="T48">
        <v>7121</v>
      </c>
      <c r="U48" t="s">
        <v>171</v>
      </c>
      <c r="V48" t="s">
        <v>170</v>
      </c>
      <c r="W48">
        <v>7121</v>
      </c>
      <c r="X48" t="s">
        <v>171</v>
      </c>
      <c r="Y48" t="s">
        <v>170</v>
      </c>
      <c r="AA48">
        <v>1</v>
      </c>
      <c r="AB48">
        <v>0</v>
      </c>
      <c r="AC48" t="s">
        <v>1497</v>
      </c>
      <c r="AD48" t="s">
        <v>1498</v>
      </c>
      <c r="AE48" t="s">
        <v>1499</v>
      </c>
      <c r="AF48" t="s">
        <v>1499</v>
      </c>
      <c r="AG48" t="s">
        <v>1500</v>
      </c>
      <c r="AH48" t="s">
        <v>1501</v>
      </c>
      <c r="AI48" t="b">
        <v>1</v>
      </c>
      <c r="AJ48">
        <v>0</v>
      </c>
      <c r="AK48" t="b">
        <v>0</v>
      </c>
      <c r="AL48">
        <v>4800773</v>
      </c>
      <c r="AM48">
        <v>38975</v>
      </c>
      <c r="AN48" t="s">
        <v>1502</v>
      </c>
      <c r="AO48" t="s">
        <v>1503</v>
      </c>
      <c r="AP48" t="s">
        <v>45</v>
      </c>
      <c r="AQ48">
        <v>1</v>
      </c>
      <c r="AR48">
        <v>1</v>
      </c>
      <c r="AS48" t="s">
        <v>799</v>
      </c>
      <c r="AT48" t="s">
        <v>19</v>
      </c>
      <c r="AU48" t="s">
        <v>43</v>
      </c>
      <c r="AV48" t="s">
        <v>42</v>
      </c>
      <c r="AW48" t="s">
        <v>41</v>
      </c>
      <c r="AX48" t="s">
        <v>496</v>
      </c>
      <c r="AY48" t="s">
        <v>495</v>
      </c>
      <c r="AZ48" t="s">
        <v>494</v>
      </c>
      <c r="BA48">
        <v>1</v>
      </c>
      <c r="BB48" t="s">
        <v>1504</v>
      </c>
      <c r="BC48" t="s">
        <v>1505</v>
      </c>
      <c r="BD48">
        <v>111</v>
      </c>
      <c r="BE48">
        <v>111</v>
      </c>
      <c r="BK48" t="s">
        <v>59</v>
      </c>
      <c r="BL48" t="s">
        <v>59</v>
      </c>
      <c r="BM48" t="s">
        <v>59</v>
      </c>
      <c r="BN48" t="s">
        <v>59</v>
      </c>
      <c r="BO48">
        <v>24</v>
      </c>
      <c r="BP48">
        <v>14</v>
      </c>
      <c r="BQ48">
        <v>12</v>
      </c>
      <c r="BR48">
        <v>0</v>
      </c>
      <c r="BS48">
        <v>150</v>
      </c>
      <c r="CF48" t="s">
        <v>59</v>
      </c>
      <c r="CG48" t="s">
        <v>59</v>
      </c>
      <c r="CH48" t="s">
        <v>59</v>
      </c>
      <c r="CX48" t="s">
        <v>59</v>
      </c>
      <c r="DA48" t="s">
        <v>59</v>
      </c>
      <c r="DB48" t="s">
        <v>59</v>
      </c>
      <c r="DH48" t="s">
        <v>59</v>
      </c>
      <c r="DK48" t="s">
        <v>59</v>
      </c>
      <c r="DL48" t="s">
        <v>59</v>
      </c>
      <c r="DM48" t="s">
        <v>59</v>
      </c>
    </row>
    <row r="49" spans="1:117">
      <c r="A49">
        <v>17853</v>
      </c>
      <c r="B49" t="s">
        <v>1106</v>
      </c>
      <c r="C49" t="s">
        <v>1310</v>
      </c>
      <c r="D49" t="s">
        <v>1311</v>
      </c>
      <c r="E49" t="s">
        <v>1312</v>
      </c>
      <c r="F49" t="s">
        <v>1105</v>
      </c>
      <c r="G49" t="s">
        <v>1104</v>
      </c>
      <c r="H49" t="s">
        <v>54</v>
      </c>
      <c r="I49">
        <v>5</v>
      </c>
      <c r="J49" t="s">
        <v>150</v>
      </c>
      <c r="K49" t="s">
        <v>53</v>
      </c>
      <c r="L49" t="s">
        <v>45</v>
      </c>
      <c r="M49" t="s">
        <v>59</v>
      </c>
      <c r="N49" t="s">
        <v>59</v>
      </c>
      <c r="O49" t="s">
        <v>1103</v>
      </c>
      <c r="P49" t="s">
        <v>1103</v>
      </c>
      <c r="Q49" t="s">
        <v>51</v>
      </c>
      <c r="R49" t="s">
        <v>50</v>
      </c>
      <c r="S49" t="s">
        <v>49</v>
      </c>
      <c r="T49">
        <v>7121</v>
      </c>
      <c r="U49" t="s">
        <v>171</v>
      </c>
      <c r="V49" t="s">
        <v>170</v>
      </c>
      <c r="W49">
        <v>7121</v>
      </c>
      <c r="X49" t="s">
        <v>171</v>
      </c>
      <c r="Y49" t="s">
        <v>170</v>
      </c>
      <c r="AA49">
        <v>1</v>
      </c>
      <c r="AB49">
        <v>0</v>
      </c>
      <c r="AC49" t="s">
        <v>1506</v>
      </c>
      <c r="AD49" t="s">
        <v>1507</v>
      </c>
      <c r="AE49" t="s">
        <v>1102</v>
      </c>
      <c r="AF49" t="s">
        <v>1102</v>
      </c>
      <c r="AG49" t="s">
        <v>1508</v>
      </c>
      <c r="AH49" t="s">
        <v>1509</v>
      </c>
      <c r="AI49" t="b">
        <v>1</v>
      </c>
      <c r="AJ49">
        <v>0</v>
      </c>
      <c r="AK49" t="b">
        <v>0</v>
      </c>
      <c r="AL49">
        <v>4798136</v>
      </c>
      <c r="AM49">
        <v>38161</v>
      </c>
      <c r="AN49" t="s">
        <v>1200</v>
      </c>
      <c r="AO49" t="s">
        <v>1278</v>
      </c>
      <c r="AP49" t="s">
        <v>45</v>
      </c>
      <c r="AQ49">
        <v>1</v>
      </c>
      <c r="AR49">
        <v>1</v>
      </c>
      <c r="AS49" t="s">
        <v>666</v>
      </c>
      <c r="AT49" t="s">
        <v>1194</v>
      </c>
      <c r="AU49" t="s">
        <v>43</v>
      </c>
      <c r="AV49" t="s">
        <v>42</v>
      </c>
      <c r="AW49" t="s">
        <v>41</v>
      </c>
      <c r="AX49" t="s">
        <v>496</v>
      </c>
      <c r="AY49" t="s">
        <v>495</v>
      </c>
      <c r="AZ49" t="s">
        <v>494</v>
      </c>
      <c r="BA49">
        <v>1</v>
      </c>
      <c r="BB49" t="s">
        <v>1510</v>
      </c>
      <c r="BC49" t="s">
        <v>1511</v>
      </c>
      <c r="BD49">
        <v>111</v>
      </c>
      <c r="BE49">
        <v>111</v>
      </c>
      <c r="BK49" t="s">
        <v>59</v>
      </c>
      <c r="BL49" t="s">
        <v>59</v>
      </c>
      <c r="BM49" t="s">
        <v>59</v>
      </c>
      <c r="BN49" t="s">
        <v>59</v>
      </c>
      <c r="BO49">
        <v>18</v>
      </c>
      <c r="BP49">
        <v>14</v>
      </c>
      <c r="BQ49">
        <v>10</v>
      </c>
      <c r="BR49">
        <v>0</v>
      </c>
      <c r="BS49">
        <v>91</v>
      </c>
      <c r="CF49" t="s">
        <v>59</v>
      </c>
      <c r="CG49" t="s">
        <v>59</v>
      </c>
      <c r="CH49" t="s">
        <v>59</v>
      </c>
      <c r="CX49" t="s">
        <v>59</v>
      </c>
      <c r="DA49" t="s">
        <v>59</v>
      </c>
      <c r="DB49" t="s">
        <v>59</v>
      </c>
      <c r="DH49" t="s">
        <v>59</v>
      </c>
      <c r="DK49" t="s">
        <v>59</v>
      </c>
      <c r="DL49" t="s">
        <v>59</v>
      </c>
      <c r="DM49" t="s">
        <v>59</v>
      </c>
    </row>
    <row r="50" spans="1:117">
      <c r="A50">
        <v>18070</v>
      </c>
      <c r="B50" t="s">
        <v>454</v>
      </c>
      <c r="C50" t="s">
        <v>1310</v>
      </c>
      <c r="D50" t="s">
        <v>1311</v>
      </c>
      <c r="E50" t="s">
        <v>1312</v>
      </c>
      <c r="F50" t="s">
        <v>453</v>
      </c>
      <c r="G50" t="s">
        <v>452</v>
      </c>
      <c r="H50" t="s">
        <v>54</v>
      </c>
      <c r="I50">
        <v>7.5</v>
      </c>
      <c r="J50" t="s">
        <v>19</v>
      </c>
      <c r="K50" t="s">
        <v>53</v>
      </c>
      <c r="L50" t="s">
        <v>45</v>
      </c>
      <c r="M50" t="s">
        <v>59</v>
      </c>
      <c r="N50" t="s">
        <v>59</v>
      </c>
      <c r="O50" t="s">
        <v>59</v>
      </c>
      <c r="P50" t="s">
        <v>59</v>
      </c>
      <c r="Q50" t="s">
        <v>51</v>
      </c>
      <c r="R50" t="s">
        <v>50</v>
      </c>
      <c r="S50" t="s">
        <v>49</v>
      </c>
      <c r="T50">
        <v>7121</v>
      </c>
      <c r="U50" t="s">
        <v>171</v>
      </c>
      <c r="V50" t="s">
        <v>170</v>
      </c>
      <c r="W50">
        <v>7121</v>
      </c>
      <c r="X50" t="s">
        <v>171</v>
      </c>
      <c r="Y50" t="s">
        <v>170</v>
      </c>
      <c r="Z50">
        <v>30</v>
      </c>
      <c r="AA50">
        <v>1</v>
      </c>
      <c r="AB50">
        <v>0</v>
      </c>
      <c r="AC50" t="s">
        <v>1512</v>
      </c>
      <c r="AD50" t="s">
        <v>1513</v>
      </c>
      <c r="AE50" t="s">
        <v>451</v>
      </c>
      <c r="AF50" t="s">
        <v>451</v>
      </c>
      <c r="AG50" t="s">
        <v>1514</v>
      </c>
      <c r="AH50" t="s">
        <v>1515</v>
      </c>
      <c r="AI50" t="b">
        <v>1</v>
      </c>
      <c r="AJ50">
        <v>1</v>
      </c>
      <c r="AK50" t="b">
        <v>0</v>
      </c>
      <c r="AL50">
        <v>4800116</v>
      </c>
      <c r="AM50">
        <v>38779</v>
      </c>
      <c r="AN50" t="s">
        <v>429</v>
      </c>
      <c r="AO50" t="s">
        <v>1193</v>
      </c>
      <c r="AP50" t="s">
        <v>45</v>
      </c>
      <c r="AQ50">
        <v>4</v>
      </c>
      <c r="AR50">
        <v>4</v>
      </c>
      <c r="AS50" t="s">
        <v>44</v>
      </c>
      <c r="AT50" t="s">
        <v>1186</v>
      </c>
      <c r="AU50" t="s">
        <v>43</v>
      </c>
      <c r="AV50" t="s">
        <v>42</v>
      </c>
      <c r="AW50" t="s">
        <v>41</v>
      </c>
      <c r="AX50" t="s">
        <v>429</v>
      </c>
      <c r="AY50" t="s">
        <v>428</v>
      </c>
      <c r="AZ50" t="s">
        <v>427</v>
      </c>
      <c r="BA50">
        <v>0</v>
      </c>
      <c r="BB50" t="s">
        <v>59</v>
      </c>
      <c r="BC50" t="s">
        <v>59</v>
      </c>
      <c r="BD50">
        <v>110</v>
      </c>
      <c r="BE50">
        <v>110</v>
      </c>
      <c r="BK50" t="s">
        <v>59</v>
      </c>
      <c r="BL50" t="s">
        <v>59</v>
      </c>
      <c r="BM50" t="s">
        <v>59</v>
      </c>
      <c r="BN50" t="s">
        <v>59</v>
      </c>
      <c r="BY50">
        <v>28</v>
      </c>
      <c r="BZ50">
        <v>8</v>
      </c>
      <c r="CA50">
        <v>8</v>
      </c>
      <c r="CB50">
        <v>0</v>
      </c>
      <c r="CC50">
        <v>156</v>
      </c>
      <c r="CF50" t="s">
        <v>59</v>
      </c>
      <c r="CG50" t="s">
        <v>59</v>
      </c>
      <c r="CH50" t="s">
        <v>59</v>
      </c>
      <c r="CX50" t="s">
        <v>59</v>
      </c>
      <c r="DA50" t="s">
        <v>59</v>
      </c>
      <c r="DB50" t="s">
        <v>59</v>
      </c>
      <c r="DH50" t="s">
        <v>59</v>
      </c>
      <c r="DK50" t="s">
        <v>59</v>
      </c>
      <c r="DL50" t="s">
        <v>59</v>
      </c>
      <c r="DM50" t="s">
        <v>59</v>
      </c>
    </row>
    <row r="51" spans="1:117">
      <c r="A51">
        <v>17591</v>
      </c>
      <c r="B51" t="s">
        <v>434</v>
      </c>
      <c r="C51" t="s">
        <v>1310</v>
      </c>
      <c r="D51" t="s">
        <v>1311</v>
      </c>
      <c r="E51" t="s">
        <v>1312</v>
      </c>
      <c r="F51" t="s">
        <v>433</v>
      </c>
      <c r="G51" t="s">
        <v>433</v>
      </c>
      <c r="H51" t="s">
        <v>54</v>
      </c>
      <c r="I51">
        <v>7.5</v>
      </c>
      <c r="J51" t="s">
        <v>19</v>
      </c>
      <c r="K51" t="s">
        <v>53</v>
      </c>
      <c r="L51" t="s">
        <v>45</v>
      </c>
      <c r="M51" t="s">
        <v>59</v>
      </c>
      <c r="N51" t="s">
        <v>59</v>
      </c>
      <c r="O51" t="s">
        <v>432</v>
      </c>
      <c r="P51" t="s">
        <v>431</v>
      </c>
      <c r="Q51" t="s">
        <v>51</v>
      </c>
      <c r="R51" t="s">
        <v>50</v>
      </c>
      <c r="S51" t="s">
        <v>49</v>
      </c>
      <c r="T51">
        <v>7201</v>
      </c>
      <c r="U51" t="s">
        <v>97</v>
      </c>
      <c r="V51" t="s">
        <v>96</v>
      </c>
      <c r="W51">
        <v>7201</v>
      </c>
      <c r="X51" t="s">
        <v>97</v>
      </c>
      <c r="Y51" t="s">
        <v>96</v>
      </c>
      <c r="AA51">
        <v>0</v>
      </c>
      <c r="AB51">
        <v>1</v>
      </c>
      <c r="AC51" t="s">
        <v>1516</v>
      </c>
      <c r="AD51" t="s">
        <v>1517</v>
      </c>
      <c r="AE51" t="s">
        <v>430</v>
      </c>
      <c r="AF51" t="s">
        <v>430</v>
      </c>
      <c r="AG51" t="s">
        <v>1518</v>
      </c>
      <c r="AH51" t="s">
        <v>1519</v>
      </c>
      <c r="AI51" t="b">
        <v>1</v>
      </c>
      <c r="AJ51">
        <v>0</v>
      </c>
      <c r="AK51" t="b">
        <v>0</v>
      </c>
      <c r="AL51">
        <v>4796069</v>
      </c>
      <c r="AM51">
        <v>37507</v>
      </c>
      <c r="AN51" t="s">
        <v>429</v>
      </c>
      <c r="AO51" t="s">
        <v>1193</v>
      </c>
      <c r="AP51" t="s">
        <v>45</v>
      </c>
      <c r="AQ51">
        <v>4</v>
      </c>
      <c r="AR51">
        <v>4</v>
      </c>
      <c r="AS51" t="s">
        <v>44</v>
      </c>
      <c r="AT51" t="s">
        <v>1186</v>
      </c>
      <c r="AU51" t="s">
        <v>43</v>
      </c>
      <c r="AV51" t="s">
        <v>42</v>
      </c>
      <c r="AW51" t="s">
        <v>41</v>
      </c>
      <c r="AX51" t="s">
        <v>429</v>
      </c>
      <c r="AY51" t="s">
        <v>428</v>
      </c>
      <c r="AZ51" t="s">
        <v>427</v>
      </c>
      <c r="BA51">
        <v>0</v>
      </c>
      <c r="BB51" t="s">
        <v>59</v>
      </c>
      <c r="BC51" t="s">
        <v>59</v>
      </c>
      <c r="BD51">
        <v>110</v>
      </c>
      <c r="BE51">
        <v>110</v>
      </c>
      <c r="BK51" t="s">
        <v>59</v>
      </c>
      <c r="BL51" t="s">
        <v>59</v>
      </c>
      <c r="BM51" t="s">
        <v>59</v>
      </c>
      <c r="BN51" t="s">
        <v>59</v>
      </c>
      <c r="BY51">
        <v>28</v>
      </c>
      <c r="BZ51">
        <v>12</v>
      </c>
      <c r="CA51">
        <v>8</v>
      </c>
      <c r="CB51">
        <v>6</v>
      </c>
      <c r="CC51">
        <v>140</v>
      </c>
      <c r="CF51" t="s">
        <v>59</v>
      </c>
      <c r="CG51" t="s">
        <v>59</v>
      </c>
      <c r="CH51" t="s">
        <v>59</v>
      </c>
      <c r="CX51" t="s">
        <v>59</v>
      </c>
      <c r="DA51" t="s">
        <v>59</v>
      </c>
      <c r="DB51" t="s">
        <v>59</v>
      </c>
      <c r="DH51" t="s">
        <v>59</v>
      </c>
      <c r="DK51" t="s">
        <v>59</v>
      </c>
      <c r="DL51" t="s">
        <v>59</v>
      </c>
      <c r="DM51" t="s">
        <v>59</v>
      </c>
    </row>
    <row r="52" spans="1:117">
      <c r="A52">
        <v>18051</v>
      </c>
      <c r="B52" t="s">
        <v>271</v>
      </c>
      <c r="C52" t="s">
        <v>1310</v>
      </c>
      <c r="D52" t="s">
        <v>1311</v>
      </c>
      <c r="E52" t="s">
        <v>1312</v>
      </c>
      <c r="F52" t="s">
        <v>270</v>
      </c>
      <c r="G52" t="s">
        <v>269</v>
      </c>
      <c r="H52" t="s">
        <v>54</v>
      </c>
      <c r="I52">
        <v>7.5</v>
      </c>
      <c r="J52" t="s">
        <v>18</v>
      </c>
      <c r="K52" t="s">
        <v>53</v>
      </c>
      <c r="L52" t="s">
        <v>45</v>
      </c>
      <c r="M52" t="s">
        <v>59</v>
      </c>
      <c r="N52" t="s">
        <v>59</v>
      </c>
      <c r="O52" t="s">
        <v>258</v>
      </c>
      <c r="P52" t="s">
        <v>258</v>
      </c>
      <c r="Q52" t="s">
        <v>142</v>
      </c>
      <c r="R52" t="s">
        <v>141</v>
      </c>
      <c r="S52" t="s">
        <v>140</v>
      </c>
      <c r="T52">
        <v>7121</v>
      </c>
      <c r="U52" t="s">
        <v>171</v>
      </c>
      <c r="V52" t="s">
        <v>170</v>
      </c>
      <c r="W52">
        <v>7121</v>
      </c>
      <c r="X52" t="s">
        <v>171</v>
      </c>
      <c r="Y52" t="s">
        <v>170</v>
      </c>
      <c r="AA52">
        <v>1</v>
      </c>
      <c r="AB52">
        <v>0</v>
      </c>
      <c r="AC52" t="s">
        <v>1520</v>
      </c>
      <c r="AD52" t="s">
        <v>1521</v>
      </c>
      <c r="AE52" t="s">
        <v>268</v>
      </c>
      <c r="AF52" t="s">
        <v>268</v>
      </c>
      <c r="AG52" t="s">
        <v>1522</v>
      </c>
      <c r="AH52" t="s">
        <v>1523</v>
      </c>
      <c r="AI52" t="b">
        <v>1</v>
      </c>
      <c r="AJ52">
        <v>0</v>
      </c>
      <c r="AK52" t="b">
        <v>0</v>
      </c>
      <c r="AL52">
        <v>4799921</v>
      </c>
      <c r="AM52">
        <v>38720</v>
      </c>
      <c r="AN52" t="s">
        <v>429</v>
      </c>
      <c r="AO52" t="s">
        <v>1193</v>
      </c>
      <c r="AP52" t="s">
        <v>45</v>
      </c>
      <c r="AQ52">
        <v>4</v>
      </c>
      <c r="AR52">
        <v>4</v>
      </c>
      <c r="AS52" t="s">
        <v>44</v>
      </c>
      <c r="AT52" t="s">
        <v>1186</v>
      </c>
      <c r="AU52" t="s">
        <v>43</v>
      </c>
      <c r="AV52" t="s">
        <v>42</v>
      </c>
      <c r="AW52" t="s">
        <v>41</v>
      </c>
      <c r="AX52" t="s">
        <v>429</v>
      </c>
      <c r="AY52" t="s">
        <v>428</v>
      </c>
      <c r="AZ52" t="s">
        <v>427</v>
      </c>
      <c r="BA52">
        <v>0</v>
      </c>
      <c r="BB52" t="s">
        <v>1280</v>
      </c>
      <c r="BC52" t="s">
        <v>267</v>
      </c>
      <c r="BD52">
        <v>109</v>
      </c>
      <c r="BE52">
        <v>109</v>
      </c>
      <c r="BK52" t="s">
        <v>59</v>
      </c>
      <c r="BL52" t="s">
        <v>59</v>
      </c>
      <c r="BM52" t="s">
        <v>59</v>
      </c>
      <c r="BN52" t="s">
        <v>59</v>
      </c>
      <c r="BT52">
        <v>28</v>
      </c>
      <c r="BU52">
        <v>12</v>
      </c>
      <c r="BV52">
        <v>12</v>
      </c>
      <c r="BW52">
        <v>0</v>
      </c>
      <c r="BX52">
        <v>148</v>
      </c>
      <c r="CF52" t="s">
        <v>59</v>
      </c>
      <c r="CG52" t="s">
        <v>59</v>
      </c>
      <c r="CH52" t="s">
        <v>59</v>
      </c>
      <c r="CX52" t="s">
        <v>59</v>
      </c>
      <c r="DA52" t="s">
        <v>59</v>
      </c>
      <c r="DB52" t="s">
        <v>59</v>
      </c>
      <c r="DH52" t="s">
        <v>59</v>
      </c>
      <c r="DK52" t="s">
        <v>59</v>
      </c>
      <c r="DL52" t="s">
        <v>59</v>
      </c>
      <c r="DM52" t="s">
        <v>59</v>
      </c>
    </row>
    <row r="53" spans="1:117">
      <c r="A53">
        <v>18051</v>
      </c>
      <c r="B53" t="s">
        <v>271</v>
      </c>
      <c r="C53" t="s">
        <v>1310</v>
      </c>
      <c r="D53" t="s">
        <v>1311</v>
      </c>
      <c r="E53" t="s">
        <v>1312</v>
      </c>
      <c r="F53" t="s">
        <v>270</v>
      </c>
      <c r="G53" t="s">
        <v>269</v>
      </c>
      <c r="H53" t="s">
        <v>54</v>
      </c>
      <c r="I53">
        <v>7.5</v>
      </c>
      <c r="J53" t="s">
        <v>18</v>
      </c>
      <c r="K53" t="s">
        <v>53</v>
      </c>
      <c r="L53" t="s">
        <v>45</v>
      </c>
      <c r="M53" t="s">
        <v>59</v>
      </c>
      <c r="N53" t="s">
        <v>59</v>
      </c>
      <c r="O53" t="s">
        <v>258</v>
      </c>
      <c r="P53" t="s">
        <v>258</v>
      </c>
      <c r="Q53" t="s">
        <v>142</v>
      </c>
      <c r="R53" t="s">
        <v>141</v>
      </c>
      <c r="S53" t="s">
        <v>140</v>
      </c>
      <c r="T53">
        <v>7121</v>
      </c>
      <c r="U53" t="s">
        <v>171</v>
      </c>
      <c r="V53" t="s">
        <v>170</v>
      </c>
      <c r="W53">
        <v>7121</v>
      </c>
      <c r="X53" t="s">
        <v>171</v>
      </c>
      <c r="Y53" t="s">
        <v>170</v>
      </c>
      <c r="AA53">
        <v>1</v>
      </c>
      <c r="AB53">
        <v>0</v>
      </c>
      <c r="AC53" t="s">
        <v>1520</v>
      </c>
      <c r="AD53" t="s">
        <v>1521</v>
      </c>
      <c r="AE53" t="s">
        <v>268</v>
      </c>
      <c r="AF53" t="s">
        <v>268</v>
      </c>
      <c r="AG53" t="s">
        <v>1522</v>
      </c>
      <c r="AH53" t="s">
        <v>1523</v>
      </c>
      <c r="AI53" t="b">
        <v>1</v>
      </c>
      <c r="AJ53">
        <v>0</v>
      </c>
      <c r="AK53" t="b">
        <v>0</v>
      </c>
      <c r="AL53">
        <v>4799924</v>
      </c>
      <c r="AM53">
        <v>38720</v>
      </c>
      <c r="AN53" t="s">
        <v>397</v>
      </c>
      <c r="AO53" t="s">
        <v>1192</v>
      </c>
      <c r="AP53" t="s">
        <v>45</v>
      </c>
      <c r="AQ53">
        <v>4</v>
      </c>
      <c r="AR53">
        <v>4</v>
      </c>
      <c r="AS53" t="s">
        <v>44</v>
      </c>
      <c r="AT53" t="s">
        <v>1186</v>
      </c>
      <c r="AU53" t="s">
        <v>43</v>
      </c>
      <c r="AV53" t="s">
        <v>42</v>
      </c>
      <c r="AW53" t="s">
        <v>41</v>
      </c>
      <c r="AX53" t="s">
        <v>397</v>
      </c>
      <c r="AY53" t="s">
        <v>396</v>
      </c>
      <c r="AZ53" t="s">
        <v>395</v>
      </c>
      <c r="BA53">
        <v>0</v>
      </c>
      <c r="BB53" t="s">
        <v>1280</v>
      </c>
      <c r="BC53" t="s">
        <v>267</v>
      </c>
      <c r="BD53">
        <v>109</v>
      </c>
      <c r="BE53">
        <v>109</v>
      </c>
      <c r="BK53" t="s">
        <v>59</v>
      </c>
      <c r="BL53" t="s">
        <v>59</v>
      </c>
      <c r="BM53" t="s">
        <v>59</v>
      </c>
      <c r="BN53" t="s">
        <v>59</v>
      </c>
      <c r="BT53">
        <v>28</v>
      </c>
      <c r="BU53">
        <v>12</v>
      </c>
      <c r="BV53">
        <v>12</v>
      </c>
      <c r="BW53">
        <v>0</v>
      </c>
      <c r="BX53">
        <v>148</v>
      </c>
      <c r="CF53" t="s">
        <v>59</v>
      </c>
      <c r="CG53" t="s">
        <v>59</v>
      </c>
      <c r="CH53" t="s">
        <v>59</v>
      </c>
      <c r="CX53" t="s">
        <v>59</v>
      </c>
      <c r="DA53" t="s">
        <v>59</v>
      </c>
      <c r="DB53" t="s">
        <v>59</v>
      </c>
      <c r="DH53" t="s">
        <v>59</v>
      </c>
      <c r="DK53" t="s">
        <v>59</v>
      </c>
      <c r="DL53" t="s">
        <v>59</v>
      </c>
      <c r="DM53" t="s">
        <v>59</v>
      </c>
    </row>
    <row r="54" spans="1:117">
      <c r="A54">
        <v>18051</v>
      </c>
      <c r="B54" t="s">
        <v>271</v>
      </c>
      <c r="C54" t="s">
        <v>1310</v>
      </c>
      <c r="D54" t="s">
        <v>1311</v>
      </c>
      <c r="E54" t="s">
        <v>1312</v>
      </c>
      <c r="F54" t="s">
        <v>270</v>
      </c>
      <c r="G54" t="s">
        <v>269</v>
      </c>
      <c r="H54" t="s">
        <v>54</v>
      </c>
      <c r="I54">
        <v>7.5</v>
      </c>
      <c r="J54" t="s">
        <v>18</v>
      </c>
      <c r="K54" t="s">
        <v>53</v>
      </c>
      <c r="L54" t="s">
        <v>45</v>
      </c>
      <c r="M54" t="s">
        <v>59</v>
      </c>
      <c r="N54" t="s">
        <v>59</v>
      </c>
      <c r="O54" t="s">
        <v>258</v>
      </c>
      <c r="P54" t="s">
        <v>258</v>
      </c>
      <c r="Q54" t="s">
        <v>142</v>
      </c>
      <c r="R54" t="s">
        <v>141</v>
      </c>
      <c r="S54" t="s">
        <v>140</v>
      </c>
      <c r="T54">
        <v>7121</v>
      </c>
      <c r="U54" t="s">
        <v>171</v>
      </c>
      <c r="V54" t="s">
        <v>170</v>
      </c>
      <c r="W54">
        <v>7121</v>
      </c>
      <c r="X54" t="s">
        <v>171</v>
      </c>
      <c r="Y54" t="s">
        <v>170</v>
      </c>
      <c r="AA54">
        <v>1</v>
      </c>
      <c r="AB54">
        <v>0</v>
      </c>
      <c r="AC54" t="s">
        <v>1520</v>
      </c>
      <c r="AD54" t="s">
        <v>1521</v>
      </c>
      <c r="AE54" t="s">
        <v>268</v>
      </c>
      <c r="AF54" t="s">
        <v>268</v>
      </c>
      <c r="AG54" t="s">
        <v>1522</v>
      </c>
      <c r="AH54" t="s">
        <v>1523</v>
      </c>
      <c r="AI54" t="b">
        <v>1</v>
      </c>
      <c r="AJ54">
        <v>0</v>
      </c>
      <c r="AK54" t="b">
        <v>0</v>
      </c>
      <c r="AL54">
        <v>4799927</v>
      </c>
      <c r="AM54">
        <v>38720</v>
      </c>
      <c r="AN54" t="s">
        <v>217</v>
      </c>
      <c r="AO54" t="s">
        <v>1197</v>
      </c>
      <c r="AP54" t="s">
        <v>45</v>
      </c>
      <c r="AQ54">
        <v>4</v>
      </c>
      <c r="AR54">
        <v>4</v>
      </c>
      <c r="AS54" t="s">
        <v>44</v>
      </c>
      <c r="AT54" t="s">
        <v>1186</v>
      </c>
      <c r="AU54" t="s">
        <v>43</v>
      </c>
      <c r="AV54" t="s">
        <v>42</v>
      </c>
      <c r="AW54" t="s">
        <v>41</v>
      </c>
      <c r="AX54" t="s">
        <v>217</v>
      </c>
      <c r="AY54" t="s">
        <v>216</v>
      </c>
      <c r="AZ54" t="s">
        <v>215</v>
      </c>
      <c r="BA54">
        <v>0</v>
      </c>
      <c r="BB54" t="s">
        <v>1280</v>
      </c>
      <c r="BC54" t="s">
        <v>267</v>
      </c>
      <c r="BD54">
        <v>109</v>
      </c>
      <c r="BE54">
        <v>109</v>
      </c>
      <c r="BK54" t="s">
        <v>59</v>
      </c>
      <c r="BL54" t="s">
        <v>59</v>
      </c>
      <c r="BM54" t="s">
        <v>59</v>
      </c>
      <c r="BN54" t="s">
        <v>59</v>
      </c>
      <c r="BT54">
        <v>28</v>
      </c>
      <c r="BU54">
        <v>12</v>
      </c>
      <c r="BV54">
        <v>12</v>
      </c>
      <c r="BW54">
        <v>0</v>
      </c>
      <c r="BX54">
        <v>148</v>
      </c>
      <c r="CF54" t="s">
        <v>59</v>
      </c>
      <c r="CG54" t="s">
        <v>59</v>
      </c>
      <c r="CH54" t="s">
        <v>59</v>
      </c>
      <c r="CX54" t="s">
        <v>59</v>
      </c>
      <c r="DA54" t="s">
        <v>59</v>
      </c>
      <c r="DB54" t="s">
        <v>59</v>
      </c>
      <c r="DH54" t="s">
        <v>59</v>
      </c>
      <c r="DK54" t="s">
        <v>59</v>
      </c>
      <c r="DL54" t="s">
        <v>59</v>
      </c>
      <c r="DM54" t="s">
        <v>59</v>
      </c>
    </row>
    <row r="55" spans="1:117">
      <c r="A55">
        <v>17032</v>
      </c>
      <c r="B55" t="s">
        <v>954</v>
      </c>
      <c r="C55" t="s">
        <v>1310</v>
      </c>
      <c r="D55" t="s">
        <v>1311</v>
      </c>
      <c r="E55" t="s">
        <v>1312</v>
      </c>
      <c r="F55" t="s">
        <v>953</v>
      </c>
      <c r="G55" t="s">
        <v>952</v>
      </c>
      <c r="H55" t="s">
        <v>54</v>
      </c>
      <c r="I55">
        <v>9</v>
      </c>
      <c r="J55" t="s">
        <v>18</v>
      </c>
      <c r="K55" t="s">
        <v>53</v>
      </c>
      <c r="L55" t="s">
        <v>45</v>
      </c>
      <c r="M55" t="s">
        <v>951</v>
      </c>
      <c r="N55" t="s">
        <v>59</v>
      </c>
      <c r="O55" t="s">
        <v>950</v>
      </c>
      <c r="P55" t="s">
        <v>949</v>
      </c>
      <c r="Q55" t="s">
        <v>51</v>
      </c>
      <c r="R55" t="s">
        <v>50</v>
      </c>
      <c r="S55" t="s">
        <v>49</v>
      </c>
      <c r="T55">
        <v>7201</v>
      </c>
      <c r="U55" t="s">
        <v>97</v>
      </c>
      <c r="V55" t="s">
        <v>96</v>
      </c>
      <c r="W55">
        <v>7201</v>
      </c>
      <c r="X55" t="s">
        <v>97</v>
      </c>
      <c r="Y55" t="s">
        <v>96</v>
      </c>
      <c r="AA55">
        <v>1</v>
      </c>
      <c r="AB55">
        <v>1</v>
      </c>
      <c r="AC55" t="s">
        <v>1524</v>
      </c>
      <c r="AD55" t="s">
        <v>1525</v>
      </c>
      <c r="AE55" t="s">
        <v>948</v>
      </c>
      <c r="AF55" t="s">
        <v>948</v>
      </c>
      <c r="AG55" t="s">
        <v>1526</v>
      </c>
      <c r="AH55" t="s">
        <v>1527</v>
      </c>
      <c r="AI55" t="b">
        <v>1</v>
      </c>
      <c r="AJ55">
        <v>0</v>
      </c>
      <c r="AK55" t="b">
        <v>0</v>
      </c>
      <c r="AL55">
        <v>4790672</v>
      </c>
      <c r="AM55">
        <v>35897</v>
      </c>
      <c r="AN55" t="s">
        <v>1186</v>
      </c>
      <c r="AO55" t="s">
        <v>890</v>
      </c>
      <c r="AP55" t="s">
        <v>45</v>
      </c>
      <c r="AQ55">
        <v>4</v>
      </c>
      <c r="AR55">
        <v>4</v>
      </c>
      <c r="AS55" t="s">
        <v>44</v>
      </c>
      <c r="AT55" t="s">
        <v>1186</v>
      </c>
      <c r="AU55" t="s">
        <v>43</v>
      </c>
      <c r="AV55" t="s">
        <v>42</v>
      </c>
      <c r="AW55" t="s">
        <v>41</v>
      </c>
      <c r="AX55" t="s">
        <v>496</v>
      </c>
      <c r="AY55" t="s">
        <v>495</v>
      </c>
      <c r="AZ55" t="s">
        <v>494</v>
      </c>
      <c r="BA55">
        <v>1</v>
      </c>
      <c r="BB55" t="s">
        <v>59</v>
      </c>
      <c r="BC55" t="s">
        <v>59</v>
      </c>
      <c r="BD55">
        <v>108</v>
      </c>
      <c r="BE55">
        <v>109</v>
      </c>
      <c r="BF55">
        <v>16</v>
      </c>
      <c r="BG55">
        <v>16</v>
      </c>
      <c r="BH55">
        <v>0</v>
      </c>
      <c r="BI55">
        <v>0</v>
      </c>
      <c r="BJ55">
        <v>64</v>
      </c>
      <c r="BK55" t="s">
        <v>59</v>
      </c>
      <c r="BL55" t="s">
        <v>59</v>
      </c>
      <c r="BM55" t="s">
        <v>59</v>
      </c>
      <c r="BN55" t="s">
        <v>59</v>
      </c>
      <c r="BT55">
        <v>26</v>
      </c>
      <c r="BU55">
        <v>24</v>
      </c>
      <c r="BV55">
        <v>0</v>
      </c>
      <c r="BW55">
        <v>0</v>
      </c>
      <c r="BX55">
        <v>104</v>
      </c>
      <c r="CF55" t="s">
        <v>59</v>
      </c>
      <c r="CG55" t="s">
        <v>59</v>
      </c>
      <c r="CH55" t="s">
        <v>59</v>
      </c>
      <c r="CX55" t="s">
        <v>59</v>
      </c>
      <c r="DA55" t="s">
        <v>59</v>
      </c>
      <c r="DB55" t="s">
        <v>59</v>
      </c>
      <c r="DH55" t="s">
        <v>59</v>
      </c>
      <c r="DK55" t="s">
        <v>59</v>
      </c>
      <c r="DL55" t="s">
        <v>59</v>
      </c>
      <c r="DM55" t="s">
        <v>59</v>
      </c>
    </row>
    <row r="56" spans="1:117">
      <c r="A56">
        <v>17892</v>
      </c>
      <c r="B56" t="s">
        <v>993</v>
      </c>
      <c r="C56" t="s">
        <v>1310</v>
      </c>
      <c r="D56" t="s">
        <v>1311</v>
      </c>
      <c r="E56" t="s">
        <v>1312</v>
      </c>
      <c r="F56" t="s">
        <v>992</v>
      </c>
      <c r="G56" t="s">
        <v>991</v>
      </c>
      <c r="H56" t="s">
        <v>54</v>
      </c>
      <c r="I56">
        <v>5</v>
      </c>
      <c r="J56" t="s">
        <v>150</v>
      </c>
      <c r="K56" t="s">
        <v>53</v>
      </c>
      <c r="L56" t="s">
        <v>45</v>
      </c>
      <c r="M56" t="s">
        <v>59</v>
      </c>
      <c r="N56" t="s">
        <v>59</v>
      </c>
      <c r="O56" t="s">
        <v>990</v>
      </c>
      <c r="P56" t="s">
        <v>989</v>
      </c>
      <c r="Q56" t="s">
        <v>142</v>
      </c>
      <c r="R56" t="s">
        <v>141</v>
      </c>
      <c r="S56" t="s">
        <v>140</v>
      </c>
      <c r="T56">
        <v>7201</v>
      </c>
      <c r="U56" t="s">
        <v>97</v>
      </c>
      <c r="V56" t="s">
        <v>96</v>
      </c>
      <c r="W56">
        <v>7201</v>
      </c>
      <c r="X56" t="s">
        <v>97</v>
      </c>
      <c r="Y56" t="s">
        <v>96</v>
      </c>
      <c r="AA56">
        <v>0</v>
      </c>
      <c r="AB56">
        <v>0</v>
      </c>
      <c r="AC56" t="s">
        <v>1528</v>
      </c>
      <c r="AD56" t="s">
        <v>1529</v>
      </c>
      <c r="AE56" t="s">
        <v>988</v>
      </c>
      <c r="AF56" t="s">
        <v>988</v>
      </c>
      <c r="AG56" t="s">
        <v>1530</v>
      </c>
      <c r="AH56" t="s">
        <v>1531</v>
      </c>
      <c r="AI56" t="b">
        <v>0</v>
      </c>
      <c r="AJ56">
        <v>0</v>
      </c>
      <c r="AK56" t="b">
        <v>0</v>
      </c>
      <c r="AL56">
        <v>4798409</v>
      </c>
      <c r="AM56">
        <v>38247</v>
      </c>
      <c r="AN56" t="s">
        <v>1198</v>
      </c>
      <c r="AO56" t="s">
        <v>1279</v>
      </c>
      <c r="AP56" t="s">
        <v>45</v>
      </c>
      <c r="AQ56">
        <v>2</v>
      </c>
      <c r="AR56">
        <v>2</v>
      </c>
      <c r="AS56" t="s">
        <v>666</v>
      </c>
      <c r="AT56" t="s">
        <v>1194</v>
      </c>
      <c r="AU56" t="s">
        <v>43</v>
      </c>
      <c r="AV56" t="s">
        <v>42</v>
      </c>
      <c r="AW56" t="s">
        <v>41</v>
      </c>
      <c r="AX56" t="s">
        <v>496</v>
      </c>
      <c r="AY56" t="s">
        <v>495</v>
      </c>
      <c r="AZ56" t="s">
        <v>494</v>
      </c>
      <c r="BA56">
        <v>1</v>
      </c>
      <c r="BB56" t="s">
        <v>59</v>
      </c>
      <c r="BC56" t="s">
        <v>59</v>
      </c>
      <c r="BD56">
        <v>111</v>
      </c>
      <c r="BE56">
        <v>111</v>
      </c>
      <c r="BK56" t="s">
        <v>59</v>
      </c>
      <c r="BL56" t="s">
        <v>59</v>
      </c>
      <c r="BM56" t="s">
        <v>59</v>
      </c>
      <c r="BN56" t="s">
        <v>59</v>
      </c>
      <c r="BO56">
        <v>28</v>
      </c>
      <c r="BP56">
        <v>0</v>
      </c>
      <c r="BQ56">
        <v>8</v>
      </c>
      <c r="BR56">
        <v>0</v>
      </c>
      <c r="BS56">
        <v>97</v>
      </c>
      <c r="CF56" t="s">
        <v>59</v>
      </c>
      <c r="CG56" t="s">
        <v>59</v>
      </c>
      <c r="CH56" t="s">
        <v>59</v>
      </c>
      <c r="CX56" t="s">
        <v>59</v>
      </c>
      <c r="DA56" t="s">
        <v>59</v>
      </c>
      <c r="DB56" t="s">
        <v>59</v>
      </c>
      <c r="DH56" t="s">
        <v>59</v>
      </c>
      <c r="DK56" t="s">
        <v>59</v>
      </c>
      <c r="DL56" t="s">
        <v>59</v>
      </c>
      <c r="DM56" t="s">
        <v>59</v>
      </c>
    </row>
    <row r="57" spans="1:117">
      <c r="A57">
        <v>17575</v>
      </c>
      <c r="B57" t="s">
        <v>1035</v>
      </c>
      <c r="C57" t="s">
        <v>1310</v>
      </c>
      <c r="D57" t="s">
        <v>1311</v>
      </c>
      <c r="E57" t="s">
        <v>1312</v>
      </c>
      <c r="F57" t="s">
        <v>1034</v>
      </c>
      <c r="G57" t="s">
        <v>1033</v>
      </c>
      <c r="H57" t="s">
        <v>54</v>
      </c>
      <c r="I57">
        <v>7.5</v>
      </c>
      <c r="J57" t="s">
        <v>19</v>
      </c>
      <c r="K57" t="s">
        <v>53</v>
      </c>
      <c r="L57" t="s">
        <v>45</v>
      </c>
      <c r="M57" t="s">
        <v>59</v>
      </c>
      <c r="N57" t="s">
        <v>59</v>
      </c>
      <c r="O57" t="s">
        <v>1032</v>
      </c>
      <c r="P57" t="s">
        <v>1032</v>
      </c>
      <c r="Q57" t="s">
        <v>92</v>
      </c>
      <c r="R57" t="s">
        <v>91</v>
      </c>
      <c r="S57" t="s">
        <v>90</v>
      </c>
      <c r="T57">
        <v>7231</v>
      </c>
      <c r="U57" t="s">
        <v>105</v>
      </c>
      <c r="V57" t="s">
        <v>104</v>
      </c>
      <c r="W57">
        <v>7231</v>
      </c>
      <c r="X57" t="s">
        <v>105</v>
      </c>
      <c r="Y57" t="s">
        <v>104</v>
      </c>
      <c r="AA57">
        <v>0</v>
      </c>
      <c r="AB57">
        <v>1</v>
      </c>
      <c r="AC57" t="s">
        <v>1532</v>
      </c>
      <c r="AD57" t="s">
        <v>1533</v>
      </c>
      <c r="AE57" t="s">
        <v>1031</v>
      </c>
      <c r="AF57" t="s">
        <v>1031</v>
      </c>
      <c r="AG57" t="s">
        <v>1534</v>
      </c>
      <c r="AH57" t="s">
        <v>1535</v>
      </c>
      <c r="AI57" t="b">
        <v>1</v>
      </c>
      <c r="AJ57">
        <v>0</v>
      </c>
      <c r="AK57" t="b">
        <v>0</v>
      </c>
      <c r="AL57">
        <v>4795865</v>
      </c>
      <c r="AM57">
        <v>37455</v>
      </c>
      <c r="AN57" t="s">
        <v>1186</v>
      </c>
      <c r="AO57" t="s">
        <v>890</v>
      </c>
      <c r="AP57" t="s">
        <v>45</v>
      </c>
      <c r="AQ57">
        <v>5</v>
      </c>
      <c r="AR57">
        <v>4</v>
      </c>
      <c r="AS57" t="s">
        <v>44</v>
      </c>
      <c r="AT57" t="s">
        <v>1186</v>
      </c>
      <c r="AU57" t="s">
        <v>43</v>
      </c>
      <c r="AV57" t="s">
        <v>42</v>
      </c>
      <c r="AW57" t="s">
        <v>41</v>
      </c>
      <c r="AX57" t="s">
        <v>496</v>
      </c>
      <c r="AY57" t="s">
        <v>495</v>
      </c>
      <c r="AZ57" t="s">
        <v>494</v>
      </c>
      <c r="BA57">
        <v>1</v>
      </c>
      <c r="BB57" t="s">
        <v>59</v>
      </c>
      <c r="BC57" t="s">
        <v>59</v>
      </c>
      <c r="BD57">
        <v>109</v>
      </c>
      <c r="BE57">
        <v>109</v>
      </c>
      <c r="BK57" t="s">
        <v>59</v>
      </c>
      <c r="BL57" t="s">
        <v>59</v>
      </c>
      <c r="BM57" t="s">
        <v>59</v>
      </c>
      <c r="BN57" t="s">
        <v>59</v>
      </c>
      <c r="BT57">
        <v>14</v>
      </c>
      <c r="BU57">
        <v>14</v>
      </c>
      <c r="BV57">
        <v>12</v>
      </c>
      <c r="BW57">
        <v>60</v>
      </c>
      <c r="BX57">
        <v>85</v>
      </c>
      <c r="CF57" t="s">
        <v>59</v>
      </c>
      <c r="CG57" t="s">
        <v>59</v>
      </c>
      <c r="CH57" t="s">
        <v>59</v>
      </c>
      <c r="CX57" t="s">
        <v>59</v>
      </c>
      <c r="DA57" t="s">
        <v>59</v>
      </c>
      <c r="DB57" t="s">
        <v>59</v>
      </c>
      <c r="DH57" t="s">
        <v>59</v>
      </c>
      <c r="DK57" t="s">
        <v>59</v>
      </c>
      <c r="DL57" t="s">
        <v>59</v>
      </c>
      <c r="DM57" t="s">
        <v>59</v>
      </c>
    </row>
    <row r="58" spans="1:117">
      <c r="A58">
        <v>18083</v>
      </c>
      <c r="B58" t="s">
        <v>817</v>
      </c>
      <c r="C58" t="s">
        <v>1310</v>
      </c>
      <c r="D58" t="s">
        <v>1311</v>
      </c>
      <c r="E58" t="s">
        <v>1312</v>
      </c>
      <c r="F58" t="s">
        <v>816</v>
      </c>
      <c r="G58" t="s">
        <v>815</v>
      </c>
      <c r="H58" t="s">
        <v>54</v>
      </c>
      <c r="I58">
        <v>7.5</v>
      </c>
      <c r="J58" t="s">
        <v>150</v>
      </c>
      <c r="K58" t="s">
        <v>53</v>
      </c>
      <c r="L58" t="s">
        <v>45</v>
      </c>
      <c r="M58" t="s">
        <v>59</v>
      </c>
      <c r="N58" t="s">
        <v>59</v>
      </c>
      <c r="O58" t="s">
        <v>1536</v>
      </c>
      <c r="P58" t="s">
        <v>1536</v>
      </c>
      <c r="Q58" t="s">
        <v>142</v>
      </c>
      <c r="R58" t="s">
        <v>141</v>
      </c>
      <c r="S58" t="s">
        <v>140</v>
      </c>
      <c r="T58">
        <v>7151</v>
      </c>
      <c r="U58" t="s">
        <v>89</v>
      </c>
      <c r="V58" t="s">
        <v>88</v>
      </c>
      <c r="W58">
        <v>7150</v>
      </c>
      <c r="X58" t="s">
        <v>77</v>
      </c>
      <c r="Y58" t="s">
        <v>76</v>
      </c>
      <c r="AA58">
        <v>0</v>
      </c>
      <c r="AB58">
        <v>0</v>
      </c>
      <c r="AC58" t="s">
        <v>1537</v>
      </c>
      <c r="AD58" t="s">
        <v>1538</v>
      </c>
      <c r="AE58" t="s">
        <v>814</v>
      </c>
      <c r="AF58" t="s">
        <v>814</v>
      </c>
      <c r="AG58" t="s">
        <v>1539</v>
      </c>
      <c r="AH58" t="s">
        <v>1540</v>
      </c>
      <c r="AI58" t="b">
        <v>0</v>
      </c>
      <c r="AJ58">
        <v>0</v>
      </c>
      <c r="AK58" t="b">
        <v>0</v>
      </c>
      <c r="AL58">
        <v>4800299</v>
      </c>
      <c r="AM58">
        <v>38831</v>
      </c>
      <c r="AN58" t="s">
        <v>1200</v>
      </c>
      <c r="AO58" t="s">
        <v>1278</v>
      </c>
      <c r="AP58" t="s">
        <v>45</v>
      </c>
      <c r="AQ58">
        <v>1</v>
      </c>
      <c r="AR58">
        <v>1</v>
      </c>
      <c r="AS58" t="s">
        <v>666</v>
      </c>
      <c r="AT58" t="s">
        <v>1194</v>
      </c>
      <c r="AU58" t="s">
        <v>43</v>
      </c>
      <c r="AV58" t="s">
        <v>42</v>
      </c>
      <c r="AW58" t="s">
        <v>41</v>
      </c>
      <c r="AX58" t="s">
        <v>496</v>
      </c>
      <c r="AY58" t="s">
        <v>495</v>
      </c>
      <c r="AZ58" t="s">
        <v>494</v>
      </c>
      <c r="BA58">
        <v>1</v>
      </c>
      <c r="BB58" t="s">
        <v>59</v>
      </c>
      <c r="BC58" t="s">
        <v>59</v>
      </c>
      <c r="BD58">
        <v>108</v>
      </c>
      <c r="BE58">
        <v>108</v>
      </c>
      <c r="BF58">
        <v>50</v>
      </c>
      <c r="BG58">
        <v>30</v>
      </c>
      <c r="BH58">
        <v>0</v>
      </c>
      <c r="BI58">
        <v>0</v>
      </c>
      <c r="BJ58">
        <v>120</v>
      </c>
      <c r="BK58" t="s">
        <v>59</v>
      </c>
      <c r="BL58" t="s">
        <v>59</v>
      </c>
      <c r="BM58" t="s">
        <v>59</v>
      </c>
      <c r="BN58" t="s">
        <v>59</v>
      </c>
      <c r="CF58" t="s">
        <v>59</v>
      </c>
      <c r="CG58" t="s">
        <v>59</v>
      </c>
      <c r="CH58" t="s">
        <v>59</v>
      </c>
      <c r="CX58" t="s">
        <v>59</v>
      </c>
      <c r="DA58" t="s">
        <v>59</v>
      </c>
      <c r="DB58" t="s">
        <v>59</v>
      </c>
      <c r="DH58" t="s">
        <v>59</v>
      </c>
      <c r="DK58" t="s">
        <v>59</v>
      </c>
      <c r="DL58" t="s">
        <v>59</v>
      </c>
      <c r="DM58" t="s">
        <v>59</v>
      </c>
    </row>
    <row r="59" spans="1:117">
      <c r="A59">
        <v>18084</v>
      </c>
      <c r="B59" t="s">
        <v>813</v>
      </c>
      <c r="C59" t="s">
        <v>1310</v>
      </c>
      <c r="D59" t="s">
        <v>1311</v>
      </c>
      <c r="E59" t="s">
        <v>1312</v>
      </c>
      <c r="F59" t="s">
        <v>812</v>
      </c>
      <c r="G59" t="s">
        <v>811</v>
      </c>
      <c r="H59" t="s">
        <v>54</v>
      </c>
      <c r="I59">
        <v>7.5</v>
      </c>
      <c r="J59" t="s">
        <v>150</v>
      </c>
      <c r="K59" t="s">
        <v>53</v>
      </c>
      <c r="L59" t="s">
        <v>45</v>
      </c>
      <c r="M59" t="s">
        <v>59</v>
      </c>
      <c r="N59" t="s">
        <v>59</v>
      </c>
      <c r="O59" t="s">
        <v>1541</v>
      </c>
      <c r="P59" t="s">
        <v>1541</v>
      </c>
      <c r="Q59" t="s">
        <v>142</v>
      </c>
      <c r="R59" t="s">
        <v>141</v>
      </c>
      <c r="S59" t="s">
        <v>140</v>
      </c>
      <c r="T59">
        <v>7151</v>
      </c>
      <c r="U59" t="s">
        <v>89</v>
      </c>
      <c r="V59" t="s">
        <v>88</v>
      </c>
      <c r="W59">
        <v>7150</v>
      </c>
      <c r="X59" t="s">
        <v>77</v>
      </c>
      <c r="Y59" t="s">
        <v>76</v>
      </c>
      <c r="AA59">
        <v>0</v>
      </c>
      <c r="AB59">
        <v>1</v>
      </c>
      <c r="AC59" t="s">
        <v>1542</v>
      </c>
      <c r="AD59" t="s">
        <v>1543</v>
      </c>
      <c r="AE59" t="s">
        <v>810</v>
      </c>
      <c r="AF59" t="s">
        <v>810</v>
      </c>
      <c r="AG59" t="s">
        <v>1544</v>
      </c>
      <c r="AH59" t="s">
        <v>1545</v>
      </c>
      <c r="AI59" t="b">
        <v>0</v>
      </c>
      <c r="AJ59">
        <v>0</v>
      </c>
      <c r="AK59" t="b">
        <v>0</v>
      </c>
      <c r="AL59">
        <v>4800338</v>
      </c>
      <c r="AM59">
        <v>38844</v>
      </c>
      <c r="AN59" t="s">
        <v>1200</v>
      </c>
      <c r="AO59" t="s">
        <v>1278</v>
      </c>
      <c r="AP59" t="s">
        <v>45</v>
      </c>
      <c r="AQ59">
        <v>1</v>
      </c>
      <c r="AR59">
        <v>1</v>
      </c>
      <c r="AS59" t="s">
        <v>666</v>
      </c>
      <c r="AT59" t="s">
        <v>1194</v>
      </c>
      <c r="AU59" t="s">
        <v>43</v>
      </c>
      <c r="AV59" t="s">
        <v>42</v>
      </c>
      <c r="AW59" t="s">
        <v>41</v>
      </c>
      <c r="AX59" t="s">
        <v>496</v>
      </c>
      <c r="AY59" t="s">
        <v>495</v>
      </c>
      <c r="AZ59" t="s">
        <v>494</v>
      </c>
      <c r="BA59">
        <v>1</v>
      </c>
      <c r="BB59" t="s">
        <v>59</v>
      </c>
      <c r="BC59" t="s">
        <v>59</v>
      </c>
      <c r="BD59">
        <v>109</v>
      </c>
      <c r="BE59">
        <v>109</v>
      </c>
      <c r="BK59" t="s">
        <v>59</v>
      </c>
      <c r="BL59" t="s">
        <v>59</v>
      </c>
      <c r="BM59" t="s">
        <v>59</v>
      </c>
      <c r="BN59" t="s">
        <v>59</v>
      </c>
      <c r="BT59">
        <v>50</v>
      </c>
      <c r="BU59">
        <v>30</v>
      </c>
      <c r="BV59">
        <v>0</v>
      </c>
      <c r="BW59">
        <v>0</v>
      </c>
      <c r="BX59">
        <v>120</v>
      </c>
      <c r="CF59" t="s">
        <v>59</v>
      </c>
      <c r="CG59" t="s">
        <v>59</v>
      </c>
      <c r="CH59" t="s">
        <v>59</v>
      </c>
      <c r="CX59" t="s">
        <v>59</v>
      </c>
      <c r="DA59" t="s">
        <v>59</v>
      </c>
      <c r="DB59" t="s">
        <v>59</v>
      </c>
      <c r="DH59" t="s">
        <v>59</v>
      </c>
      <c r="DK59" t="s">
        <v>59</v>
      </c>
      <c r="DL59" t="s">
        <v>59</v>
      </c>
      <c r="DM59" t="s">
        <v>59</v>
      </c>
    </row>
    <row r="60" spans="1:117">
      <c r="A60">
        <v>17485</v>
      </c>
      <c r="B60" t="s">
        <v>743</v>
      </c>
      <c r="C60" t="s">
        <v>1310</v>
      </c>
      <c r="D60" t="s">
        <v>1311</v>
      </c>
      <c r="E60" t="s">
        <v>1312</v>
      </c>
      <c r="F60" t="s">
        <v>742</v>
      </c>
      <c r="G60" t="s">
        <v>741</v>
      </c>
      <c r="H60" t="s">
        <v>54</v>
      </c>
      <c r="I60">
        <v>7.5</v>
      </c>
      <c r="J60" t="s">
        <v>19</v>
      </c>
      <c r="K60" t="s">
        <v>53</v>
      </c>
      <c r="L60" t="s">
        <v>45</v>
      </c>
      <c r="M60" t="s">
        <v>740</v>
      </c>
      <c r="N60" t="s">
        <v>59</v>
      </c>
      <c r="O60" t="s">
        <v>739</v>
      </c>
      <c r="P60" t="s">
        <v>739</v>
      </c>
      <c r="Q60" t="s">
        <v>142</v>
      </c>
      <c r="R60" t="s">
        <v>141</v>
      </c>
      <c r="S60" t="s">
        <v>140</v>
      </c>
      <c r="T60">
        <v>7181</v>
      </c>
      <c r="U60" t="s">
        <v>738</v>
      </c>
      <c r="V60" t="s">
        <v>737</v>
      </c>
      <c r="W60">
        <v>7460</v>
      </c>
      <c r="X60" t="s">
        <v>349</v>
      </c>
      <c r="Y60" t="s">
        <v>348</v>
      </c>
      <c r="AA60">
        <v>0</v>
      </c>
      <c r="AB60">
        <v>1</v>
      </c>
      <c r="AC60" t="s">
        <v>1546</v>
      </c>
      <c r="AD60" t="s">
        <v>1547</v>
      </c>
      <c r="AE60" t="s">
        <v>736</v>
      </c>
      <c r="AF60" t="s">
        <v>736</v>
      </c>
      <c r="AG60" t="s">
        <v>1548</v>
      </c>
      <c r="AH60" t="s">
        <v>1549</v>
      </c>
      <c r="AI60" t="b">
        <v>0</v>
      </c>
      <c r="AJ60">
        <v>0</v>
      </c>
      <c r="AK60" t="b">
        <v>0</v>
      </c>
      <c r="AL60">
        <v>4795106</v>
      </c>
      <c r="AM60">
        <v>37225</v>
      </c>
      <c r="AN60" t="s">
        <v>1186</v>
      </c>
      <c r="AO60" t="s">
        <v>890</v>
      </c>
      <c r="AP60" t="s">
        <v>45</v>
      </c>
      <c r="AQ60">
        <v>4</v>
      </c>
      <c r="AR60">
        <v>4</v>
      </c>
      <c r="AS60" t="s">
        <v>44</v>
      </c>
      <c r="AT60" t="s">
        <v>1186</v>
      </c>
      <c r="AU60" t="s">
        <v>43</v>
      </c>
      <c r="AV60" t="s">
        <v>42</v>
      </c>
      <c r="AW60" t="s">
        <v>41</v>
      </c>
      <c r="AX60" t="s">
        <v>496</v>
      </c>
      <c r="AY60" t="s">
        <v>495</v>
      </c>
      <c r="AZ60" t="s">
        <v>494</v>
      </c>
      <c r="BA60">
        <v>1</v>
      </c>
      <c r="BB60" t="s">
        <v>59</v>
      </c>
      <c r="BC60" t="s">
        <v>59</v>
      </c>
      <c r="BD60">
        <v>108</v>
      </c>
      <c r="BE60">
        <v>109</v>
      </c>
      <c r="BF60">
        <v>18</v>
      </c>
      <c r="BG60">
        <v>6</v>
      </c>
      <c r="BH60">
        <v>0</v>
      </c>
      <c r="BI60">
        <v>0</v>
      </c>
      <c r="BJ60">
        <v>76</v>
      </c>
      <c r="BK60" t="s">
        <v>59</v>
      </c>
      <c r="BL60" t="s">
        <v>59</v>
      </c>
      <c r="BM60" t="s">
        <v>59</v>
      </c>
      <c r="BN60" t="s">
        <v>59</v>
      </c>
      <c r="BT60">
        <v>18</v>
      </c>
      <c r="BU60">
        <v>6</v>
      </c>
      <c r="BV60">
        <v>0</v>
      </c>
      <c r="BW60">
        <v>0</v>
      </c>
      <c r="BX60">
        <v>76</v>
      </c>
      <c r="CF60" t="s">
        <v>59</v>
      </c>
      <c r="CG60" t="s">
        <v>59</v>
      </c>
      <c r="CH60" t="s">
        <v>59</v>
      </c>
      <c r="CX60" t="s">
        <v>59</v>
      </c>
      <c r="DA60" t="s">
        <v>59</v>
      </c>
      <c r="DB60" t="s">
        <v>59</v>
      </c>
      <c r="DH60" t="s">
        <v>59</v>
      </c>
      <c r="DK60" t="s">
        <v>59</v>
      </c>
      <c r="DL60" t="s">
        <v>59</v>
      </c>
      <c r="DM60" t="s">
        <v>59</v>
      </c>
    </row>
    <row r="61" spans="1:117">
      <c r="A61">
        <v>17218</v>
      </c>
      <c r="B61" t="s">
        <v>748</v>
      </c>
      <c r="C61" t="s">
        <v>1310</v>
      </c>
      <c r="D61" t="s">
        <v>1311</v>
      </c>
      <c r="E61" t="s">
        <v>1312</v>
      </c>
      <c r="F61" t="s">
        <v>747</v>
      </c>
      <c r="G61" t="s">
        <v>746</v>
      </c>
      <c r="H61" t="s">
        <v>54</v>
      </c>
      <c r="I61">
        <v>7.5</v>
      </c>
      <c r="J61" t="s">
        <v>19</v>
      </c>
      <c r="K61" t="s">
        <v>53</v>
      </c>
      <c r="L61" t="s">
        <v>45</v>
      </c>
      <c r="M61" t="s">
        <v>745</v>
      </c>
      <c r="N61" t="s">
        <v>59</v>
      </c>
      <c r="O61" t="s">
        <v>739</v>
      </c>
      <c r="P61" t="s">
        <v>739</v>
      </c>
      <c r="Q61" t="s">
        <v>142</v>
      </c>
      <c r="R61" t="s">
        <v>141</v>
      </c>
      <c r="S61" t="s">
        <v>140</v>
      </c>
      <c r="T61">
        <v>7181</v>
      </c>
      <c r="U61" t="s">
        <v>738</v>
      </c>
      <c r="V61" t="s">
        <v>737</v>
      </c>
      <c r="W61">
        <v>7460</v>
      </c>
      <c r="X61" t="s">
        <v>349</v>
      </c>
      <c r="Y61" t="s">
        <v>348</v>
      </c>
      <c r="AA61">
        <v>0</v>
      </c>
      <c r="AB61">
        <v>1</v>
      </c>
      <c r="AC61" t="s">
        <v>1550</v>
      </c>
      <c r="AD61" t="s">
        <v>1551</v>
      </c>
      <c r="AE61" t="s">
        <v>744</v>
      </c>
      <c r="AF61" t="s">
        <v>744</v>
      </c>
      <c r="AG61" t="s">
        <v>1552</v>
      </c>
      <c r="AH61" t="s">
        <v>1553</v>
      </c>
      <c r="AI61" t="b">
        <v>0</v>
      </c>
      <c r="AJ61">
        <v>0</v>
      </c>
      <c r="AK61" t="b">
        <v>0</v>
      </c>
      <c r="AL61">
        <v>4792472</v>
      </c>
      <c r="AM61">
        <v>36427</v>
      </c>
      <c r="AN61" t="s">
        <v>1186</v>
      </c>
      <c r="AO61" t="s">
        <v>890</v>
      </c>
      <c r="AP61" t="s">
        <v>45</v>
      </c>
      <c r="AQ61">
        <v>4</v>
      </c>
      <c r="AR61">
        <v>4</v>
      </c>
      <c r="AS61" t="s">
        <v>44</v>
      </c>
      <c r="AT61" t="s">
        <v>1186</v>
      </c>
      <c r="AU61" t="s">
        <v>43</v>
      </c>
      <c r="AV61" t="s">
        <v>42</v>
      </c>
      <c r="AW61" t="s">
        <v>41</v>
      </c>
      <c r="AX61" t="s">
        <v>496</v>
      </c>
      <c r="AY61" t="s">
        <v>495</v>
      </c>
      <c r="AZ61" t="s">
        <v>494</v>
      </c>
      <c r="BA61">
        <v>1</v>
      </c>
      <c r="BB61" t="s">
        <v>59</v>
      </c>
      <c r="BC61" t="s">
        <v>59</v>
      </c>
      <c r="BD61">
        <v>110</v>
      </c>
      <c r="BE61">
        <v>111</v>
      </c>
      <c r="BK61" t="s">
        <v>59</v>
      </c>
      <c r="BL61" t="s">
        <v>59</v>
      </c>
      <c r="BM61" t="s">
        <v>59</v>
      </c>
      <c r="BN61" t="s">
        <v>59</v>
      </c>
      <c r="BO61">
        <v>14</v>
      </c>
      <c r="BP61">
        <v>4</v>
      </c>
      <c r="BQ61">
        <v>0</v>
      </c>
      <c r="BR61">
        <v>1</v>
      </c>
      <c r="BS61">
        <v>48</v>
      </c>
      <c r="BY61">
        <v>28</v>
      </c>
      <c r="BZ61">
        <v>12</v>
      </c>
      <c r="CA61">
        <v>0</v>
      </c>
      <c r="CB61">
        <v>1</v>
      </c>
      <c r="CC61">
        <v>92</v>
      </c>
      <c r="CF61" t="s">
        <v>59</v>
      </c>
      <c r="CG61" t="s">
        <v>59</v>
      </c>
      <c r="CH61" t="s">
        <v>59</v>
      </c>
      <c r="CX61" t="s">
        <v>59</v>
      </c>
      <c r="DA61" t="s">
        <v>59</v>
      </c>
      <c r="DB61" t="s">
        <v>59</v>
      </c>
      <c r="DH61" t="s">
        <v>59</v>
      </c>
      <c r="DK61" t="s">
        <v>59</v>
      </c>
      <c r="DL61" t="s">
        <v>59</v>
      </c>
      <c r="DM61" t="s">
        <v>59</v>
      </c>
    </row>
    <row r="62" spans="1:117">
      <c r="A62">
        <v>17237</v>
      </c>
      <c r="B62" t="s">
        <v>629</v>
      </c>
      <c r="C62" t="s">
        <v>1310</v>
      </c>
      <c r="D62" t="s">
        <v>1311</v>
      </c>
      <c r="E62" t="s">
        <v>1312</v>
      </c>
      <c r="F62" t="s">
        <v>628</v>
      </c>
      <c r="G62" t="s">
        <v>627</v>
      </c>
      <c r="H62" t="s">
        <v>54</v>
      </c>
      <c r="I62">
        <v>7.5</v>
      </c>
      <c r="J62" t="s">
        <v>150</v>
      </c>
      <c r="K62" t="s">
        <v>609</v>
      </c>
      <c r="L62" t="s">
        <v>45</v>
      </c>
      <c r="M62" t="s">
        <v>59</v>
      </c>
      <c r="N62" t="s">
        <v>59</v>
      </c>
      <c r="O62" t="s">
        <v>633</v>
      </c>
      <c r="P62" t="s">
        <v>633</v>
      </c>
      <c r="Q62" t="s">
        <v>51</v>
      </c>
      <c r="R62" t="s">
        <v>50</v>
      </c>
      <c r="S62" t="s">
        <v>49</v>
      </c>
      <c r="T62">
        <v>101</v>
      </c>
      <c r="U62" t="s">
        <v>626</v>
      </c>
      <c r="V62" t="s">
        <v>625</v>
      </c>
      <c r="W62">
        <v>7888</v>
      </c>
      <c r="X62" t="s">
        <v>383</v>
      </c>
      <c r="Y62" t="s">
        <v>382</v>
      </c>
      <c r="Z62">
        <v>30</v>
      </c>
      <c r="AA62">
        <v>1</v>
      </c>
      <c r="AB62">
        <v>0</v>
      </c>
      <c r="AC62" t="s">
        <v>1554</v>
      </c>
      <c r="AD62" t="s">
        <v>1555</v>
      </c>
      <c r="AE62" t="s">
        <v>624</v>
      </c>
      <c r="AF62" t="s">
        <v>624</v>
      </c>
      <c r="AG62" t="s">
        <v>1556</v>
      </c>
      <c r="AH62" t="s">
        <v>1557</v>
      </c>
      <c r="AI62" t="b">
        <v>0</v>
      </c>
      <c r="AJ62">
        <v>0</v>
      </c>
      <c r="AK62" t="b">
        <v>0</v>
      </c>
      <c r="AL62">
        <v>4792811</v>
      </c>
      <c r="AM62">
        <v>36530</v>
      </c>
      <c r="AN62" t="s">
        <v>51</v>
      </c>
      <c r="AO62" t="s">
        <v>1283</v>
      </c>
      <c r="AP62" t="s">
        <v>45</v>
      </c>
      <c r="AQ62">
        <v>4</v>
      </c>
      <c r="AR62">
        <v>1</v>
      </c>
      <c r="AS62" t="s">
        <v>603</v>
      </c>
      <c r="AT62" t="s">
        <v>51</v>
      </c>
      <c r="AU62" t="s">
        <v>43</v>
      </c>
      <c r="AV62" t="s">
        <v>42</v>
      </c>
      <c r="AW62" t="s">
        <v>41</v>
      </c>
      <c r="AX62" t="s">
        <v>496</v>
      </c>
      <c r="AY62" t="s">
        <v>495</v>
      </c>
      <c r="AZ62" t="s">
        <v>494</v>
      </c>
      <c r="BA62">
        <v>1</v>
      </c>
      <c r="BB62" t="s">
        <v>1558</v>
      </c>
      <c r="BC62" t="s">
        <v>1559</v>
      </c>
      <c r="BD62">
        <v>108</v>
      </c>
      <c r="BE62">
        <v>109</v>
      </c>
      <c r="BF62">
        <v>30</v>
      </c>
      <c r="BG62">
        <v>0</v>
      </c>
      <c r="BH62">
        <v>0</v>
      </c>
      <c r="BI62">
        <v>0</v>
      </c>
      <c r="BJ62">
        <v>70</v>
      </c>
      <c r="BK62" t="s">
        <v>59</v>
      </c>
      <c r="BL62" t="s">
        <v>59</v>
      </c>
      <c r="BM62" t="s">
        <v>59</v>
      </c>
      <c r="BN62" t="s">
        <v>59</v>
      </c>
      <c r="BT62">
        <v>20</v>
      </c>
      <c r="BU62">
        <v>0</v>
      </c>
      <c r="BV62">
        <v>0</v>
      </c>
      <c r="BW62">
        <v>0</v>
      </c>
      <c r="BX62">
        <v>80</v>
      </c>
      <c r="CD62">
        <v>110</v>
      </c>
      <c r="CE62">
        <v>111</v>
      </c>
      <c r="CF62" t="s">
        <v>59</v>
      </c>
      <c r="CG62" t="s">
        <v>59</v>
      </c>
      <c r="CH62" t="s">
        <v>59</v>
      </c>
      <c r="CI62">
        <v>20</v>
      </c>
      <c r="CJ62">
        <v>0</v>
      </c>
      <c r="CK62">
        <v>0</v>
      </c>
      <c r="CL62">
        <v>0</v>
      </c>
      <c r="CM62">
        <v>80</v>
      </c>
      <c r="CN62">
        <v>30</v>
      </c>
      <c r="CO62">
        <v>0</v>
      </c>
      <c r="CP62">
        <v>0</v>
      </c>
      <c r="CQ62">
        <v>0</v>
      </c>
      <c r="CR62">
        <v>70</v>
      </c>
      <c r="CX62" t="s">
        <v>59</v>
      </c>
      <c r="DA62" t="s">
        <v>59</v>
      </c>
      <c r="DB62" t="s">
        <v>59</v>
      </c>
      <c r="DH62" t="s">
        <v>59</v>
      </c>
      <c r="DK62" t="s">
        <v>59</v>
      </c>
      <c r="DL62" t="s">
        <v>59</v>
      </c>
      <c r="DM62" t="s">
        <v>59</v>
      </c>
    </row>
    <row r="63" spans="1:117">
      <c r="A63">
        <v>18013</v>
      </c>
      <c r="B63" t="s">
        <v>602</v>
      </c>
      <c r="C63" t="s">
        <v>1310</v>
      </c>
      <c r="D63" t="s">
        <v>1311</v>
      </c>
      <c r="E63" t="s">
        <v>1312</v>
      </c>
      <c r="F63" t="s">
        <v>601</v>
      </c>
      <c r="G63" t="s">
        <v>600</v>
      </c>
      <c r="H63" t="s">
        <v>54</v>
      </c>
      <c r="I63">
        <v>7.5</v>
      </c>
      <c r="J63" t="s">
        <v>150</v>
      </c>
      <c r="K63" t="s">
        <v>53</v>
      </c>
      <c r="L63" t="s">
        <v>45</v>
      </c>
      <c r="M63" t="s">
        <v>59</v>
      </c>
      <c r="N63" t="s">
        <v>59</v>
      </c>
      <c r="O63" t="s">
        <v>599</v>
      </c>
      <c r="P63" t="s">
        <v>599</v>
      </c>
      <c r="Q63" t="s">
        <v>51</v>
      </c>
      <c r="R63" t="s">
        <v>50</v>
      </c>
      <c r="S63" t="s">
        <v>49</v>
      </c>
      <c r="T63">
        <v>7344</v>
      </c>
      <c r="U63" t="s">
        <v>598</v>
      </c>
      <c r="V63" t="s">
        <v>597</v>
      </c>
      <c r="W63">
        <v>7340</v>
      </c>
      <c r="X63" t="s">
        <v>156</v>
      </c>
      <c r="Y63" t="s">
        <v>155</v>
      </c>
      <c r="AA63">
        <v>0</v>
      </c>
      <c r="AB63">
        <v>1</v>
      </c>
      <c r="AC63" t="s">
        <v>1560</v>
      </c>
      <c r="AD63" t="s">
        <v>1561</v>
      </c>
      <c r="AE63" t="s">
        <v>596</v>
      </c>
      <c r="AF63" t="s">
        <v>596</v>
      </c>
      <c r="AG63" t="s">
        <v>1562</v>
      </c>
      <c r="AH63" t="s">
        <v>1563</v>
      </c>
      <c r="AI63" t="b">
        <v>1</v>
      </c>
      <c r="AJ63">
        <v>0</v>
      </c>
      <c r="AK63" t="b">
        <v>0</v>
      </c>
      <c r="AL63">
        <v>4799459</v>
      </c>
      <c r="AM63">
        <v>38576</v>
      </c>
      <c r="AN63" t="s">
        <v>1186</v>
      </c>
      <c r="AO63" t="s">
        <v>890</v>
      </c>
      <c r="AP63" t="s">
        <v>45</v>
      </c>
      <c r="AQ63">
        <v>5</v>
      </c>
      <c r="AR63">
        <v>5</v>
      </c>
      <c r="AS63" t="s">
        <v>44</v>
      </c>
      <c r="AT63" t="s">
        <v>1186</v>
      </c>
      <c r="AU63" t="s">
        <v>43</v>
      </c>
      <c r="AV63" t="s">
        <v>42</v>
      </c>
      <c r="AW63" t="s">
        <v>41</v>
      </c>
      <c r="AX63" t="s">
        <v>496</v>
      </c>
      <c r="AY63" t="s">
        <v>495</v>
      </c>
      <c r="AZ63" t="s">
        <v>494</v>
      </c>
      <c r="BA63">
        <v>1</v>
      </c>
      <c r="BB63" t="s">
        <v>59</v>
      </c>
      <c r="BC63" t="s">
        <v>59</v>
      </c>
      <c r="BD63">
        <v>109</v>
      </c>
      <c r="BE63">
        <v>109</v>
      </c>
      <c r="BK63" t="s">
        <v>59</v>
      </c>
      <c r="BL63" t="s">
        <v>59</v>
      </c>
      <c r="BM63" t="s">
        <v>59</v>
      </c>
      <c r="BN63" t="s">
        <v>59</v>
      </c>
      <c r="BT63">
        <v>20</v>
      </c>
      <c r="BU63">
        <v>42</v>
      </c>
      <c r="BV63">
        <v>0</v>
      </c>
      <c r="BW63">
        <v>0</v>
      </c>
      <c r="BX63">
        <v>145</v>
      </c>
      <c r="CF63" t="s">
        <v>59</v>
      </c>
      <c r="CG63" t="s">
        <v>59</v>
      </c>
      <c r="CH63" t="s">
        <v>59</v>
      </c>
      <c r="CX63" t="s">
        <v>59</v>
      </c>
      <c r="DA63" t="s">
        <v>59</v>
      </c>
      <c r="DB63" t="s">
        <v>59</v>
      </c>
      <c r="DH63" t="s">
        <v>59</v>
      </c>
      <c r="DK63" t="s">
        <v>59</v>
      </c>
      <c r="DL63" t="s">
        <v>59</v>
      </c>
      <c r="DM63" t="s">
        <v>59</v>
      </c>
    </row>
    <row r="64" spans="1:117">
      <c r="A64">
        <v>17761</v>
      </c>
      <c r="B64" t="s">
        <v>1065</v>
      </c>
      <c r="C64" t="s">
        <v>1310</v>
      </c>
      <c r="D64" t="s">
        <v>1311</v>
      </c>
      <c r="E64" t="s">
        <v>1312</v>
      </c>
      <c r="F64" t="s">
        <v>1064</v>
      </c>
      <c r="G64" t="s">
        <v>1063</v>
      </c>
      <c r="H64" t="s">
        <v>63</v>
      </c>
      <c r="I64">
        <v>30</v>
      </c>
      <c r="J64" t="s">
        <v>19</v>
      </c>
      <c r="K64" t="s">
        <v>513</v>
      </c>
      <c r="L64" t="s">
        <v>45</v>
      </c>
      <c r="M64" t="s">
        <v>1062</v>
      </c>
      <c r="N64" t="s">
        <v>59</v>
      </c>
      <c r="O64" t="s">
        <v>1061</v>
      </c>
      <c r="P64" t="s">
        <v>1061</v>
      </c>
      <c r="Q64" t="s">
        <v>59</v>
      </c>
      <c r="R64" t="s">
        <v>509</v>
      </c>
      <c r="S64" t="s">
        <v>508</v>
      </c>
      <c r="T64">
        <v>7121</v>
      </c>
      <c r="U64" t="s">
        <v>171</v>
      </c>
      <c r="V64" t="s">
        <v>170</v>
      </c>
      <c r="W64">
        <v>7121</v>
      </c>
      <c r="X64" t="s">
        <v>171</v>
      </c>
      <c r="Y64" t="s">
        <v>170</v>
      </c>
      <c r="AA64">
        <v>0</v>
      </c>
      <c r="AB64">
        <v>0</v>
      </c>
      <c r="AC64" t="s">
        <v>59</v>
      </c>
      <c r="AD64" t="s">
        <v>59</v>
      </c>
      <c r="AE64" t="s">
        <v>507</v>
      </c>
      <c r="AF64" t="s">
        <v>506</v>
      </c>
      <c r="AG64" t="s">
        <v>1564</v>
      </c>
      <c r="AH64" t="s">
        <v>1565</v>
      </c>
      <c r="AI64" t="b">
        <v>0</v>
      </c>
      <c r="AJ64">
        <v>0</v>
      </c>
      <c r="AK64" t="b">
        <v>0</v>
      </c>
      <c r="AL64">
        <v>4797581</v>
      </c>
      <c r="AM64">
        <v>37968</v>
      </c>
      <c r="AN64" t="s">
        <v>1188</v>
      </c>
      <c r="AO64" t="s">
        <v>1277</v>
      </c>
      <c r="AP64" t="s">
        <v>45</v>
      </c>
      <c r="AQ64">
        <v>5</v>
      </c>
      <c r="AR64">
        <v>4</v>
      </c>
      <c r="AS64" t="s">
        <v>44</v>
      </c>
      <c r="AT64" t="s">
        <v>1186</v>
      </c>
      <c r="AU64" t="s">
        <v>43</v>
      </c>
      <c r="AV64" t="s">
        <v>42</v>
      </c>
      <c r="AW64" t="s">
        <v>41</v>
      </c>
      <c r="AX64" t="s">
        <v>496</v>
      </c>
      <c r="AY64" t="s">
        <v>495</v>
      </c>
      <c r="AZ64" t="s">
        <v>494</v>
      </c>
      <c r="BA64">
        <v>1</v>
      </c>
      <c r="BB64" t="s">
        <v>59</v>
      </c>
      <c r="BC64" t="s">
        <v>59</v>
      </c>
      <c r="BK64" t="s">
        <v>59</v>
      </c>
      <c r="BL64" t="s">
        <v>59</v>
      </c>
      <c r="BM64" t="s">
        <v>59</v>
      </c>
      <c r="BN64" t="s">
        <v>59</v>
      </c>
      <c r="CF64" t="s">
        <v>59</v>
      </c>
      <c r="CG64" t="s">
        <v>59</v>
      </c>
      <c r="CH64" t="s">
        <v>59</v>
      </c>
      <c r="CX64" t="s">
        <v>59</v>
      </c>
      <c r="DA64" t="s">
        <v>59</v>
      </c>
      <c r="DB64" t="s">
        <v>59</v>
      </c>
      <c r="DH64" t="s">
        <v>59</v>
      </c>
      <c r="DK64" t="s">
        <v>59</v>
      </c>
      <c r="DL64" t="s">
        <v>59</v>
      </c>
      <c r="DM64" t="s">
        <v>59</v>
      </c>
    </row>
    <row r="65" spans="1:117">
      <c r="A65">
        <v>17711</v>
      </c>
      <c r="B65" t="s">
        <v>1126</v>
      </c>
      <c r="C65" t="s">
        <v>1310</v>
      </c>
      <c r="D65" t="s">
        <v>1311</v>
      </c>
      <c r="E65" t="s">
        <v>1312</v>
      </c>
      <c r="F65" t="s">
        <v>1125</v>
      </c>
      <c r="G65" t="s">
        <v>1124</v>
      </c>
      <c r="H65" t="s">
        <v>63</v>
      </c>
      <c r="I65">
        <v>30</v>
      </c>
      <c r="J65" t="s">
        <v>19</v>
      </c>
      <c r="K65" t="s">
        <v>513</v>
      </c>
      <c r="L65" t="s">
        <v>45</v>
      </c>
      <c r="M65" t="s">
        <v>1123</v>
      </c>
      <c r="N65" t="s">
        <v>59</v>
      </c>
      <c r="O65" t="s">
        <v>1122</v>
      </c>
      <c r="P65" t="s">
        <v>1122</v>
      </c>
      <c r="Q65" t="s">
        <v>59</v>
      </c>
      <c r="R65" t="s">
        <v>509</v>
      </c>
      <c r="S65" t="s">
        <v>508</v>
      </c>
      <c r="T65">
        <v>7231</v>
      </c>
      <c r="U65" t="s">
        <v>105</v>
      </c>
      <c r="V65" t="s">
        <v>104</v>
      </c>
      <c r="W65">
        <v>7231</v>
      </c>
      <c r="X65" t="s">
        <v>105</v>
      </c>
      <c r="Y65" t="s">
        <v>104</v>
      </c>
      <c r="AA65">
        <v>0</v>
      </c>
      <c r="AB65">
        <v>0</v>
      </c>
      <c r="AC65" t="s">
        <v>59</v>
      </c>
      <c r="AD65" t="s">
        <v>59</v>
      </c>
      <c r="AE65" t="s">
        <v>507</v>
      </c>
      <c r="AF65" t="s">
        <v>506</v>
      </c>
      <c r="AG65" t="s">
        <v>1566</v>
      </c>
      <c r="AH65" t="s">
        <v>1567</v>
      </c>
      <c r="AI65" t="b">
        <v>1</v>
      </c>
      <c r="AJ65">
        <v>0</v>
      </c>
      <c r="AK65" t="b">
        <v>0</v>
      </c>
      <c r="AL65">
        <v>4797104</v>
      </c>
      <c r="AM65">
        <v>37807</v>
      </c>
      <c r="AN65" t="s">
        <v>1188</v>
      </c>
      <c r="AO65" t="s">
        <v>1277</v>
      </c>
      <c r="AP65" t="s">
        <v>45</v>
      </c>
      <c r="AQ65">
        <v>5</v>
      </c>
      <c r="AR65">
        <v>4</v>
      </c>
      <c r="AS65" t="s">
        <v>44</v>
      </c>
      <c r="AT65" t="s">
        <v>1186</v>
      </c>
      <c r="AU65" t="s">
        <v>43</v>
      </c>
      <c r="AV65" t="s">
        <v>42</v>
      </c>
      <c r="AW65" t="s">
        <v>41</v>
      </c>
      <c r="AX65" t="s">
        <v>496</v>
      </c>
      <c r="AY65" t="s">
        <v>495</v>
      </c>
      <c r="AZ65" t="s">
        <v>494</v>
      </c>
      <c r="BA65">
        <v>1</v>
      </c>
      <c r="BB65" t="s">
        <v>59</v>
      </c>
      <c r="BC65" t="s">
        <v>59</v>
      </c>
      <c r="BK65" t="s">
        <v>59</v>
      </c>
      <c r="BL65" t="s">
        <v>59</v>
      </c>
      <c r="BM65" t="s">
        <v>59</v>
      </c>
      <c r="BN65" t="s">
        <v>59</v>
      </c>
      <c r="CF65" t="s">
        <v>59</v>
      </c>
      <c r="CG65" t="s">
        <v>59</v>
      </c>
      <c r="CH65" t="s">
        <v>59</v>
      </c>
      <c r="CX65" t="s">
        <v>59</v>
      </c>
      <c r="DA65" t="s">
        <v>59</v>
      </c>
      <c r="DB65" t="s">
        <v>59</v>
      </c>
      <c r="DH65" t="s">
        <v>59</v>
      </c>
      <c r="DK65" t="s">
        <v>59</v>
      </c>
      <c r="DL65" t="s">
        <v>59</v>
      </c>
      <c r="DM65" t="s">
        <v>59</v>
      </c>
    </row>
    <row r="66" spans="1:117">
      <c r="A66">
        <v>17766</v>
      </c>
      <c r="B66" t="s">
        <v>937</v>
      </c>
      <c r="C66" t="s">
        <v>1310</v>
      </c>
      <c r="D66" t="s">
        <v>1311</v>
      </c>
      <c r="E66" t="s">
        <v>1312</v>
      </c>
      <c r="F66" t="s">
        <v>936</v>
      </c>
      <c r="G66" t="s">
        <v>935</v>
      </c>
      <c r="H66" t="s">
        <v>63</v>
      </c>
      <c r="I66">
        <v>30</v>
      </c>
      <c r="J66" t="s">
        <v>19</v>
      </c>
      <c r="K66" t="s">
        <v>513</v>
      </c>
      <c r="L66" t="s">
        <v>45</v>
      </c>
      <c r="M66" t="s">
        <v>59</v>
      </c>
      <c r="N66" t="s">
        <v>59</v>
      </c>
      <c r="O66" t="s">
        <v>934</v>
      </c>
      <c r="P66" t="s">
        <v>934</v>
      </c>
      <c r="Q66" t="s">
        <v>142</v>
      </c>
      <c r="R66" t="s">
        <v>141</v>
      </c>
      <c r="S66" t="s">
        <v>140</v>
      </c>
      <c r="T66">
        <v>7201</v>
      </c>
      <c r="U66" t="s">
        <v>97</v>
      </c>
      <c r="V66" t="s">
        <v>96</v>
      </c>
      <c r="W66">
        <v>7201</v>
      </c>
      <c r="X66" t="s">
        <v>97</v>
      </c>
      <c r="Y66" t="s">
        <v>96</v>
      </c>
      <c r="AA66">
        <v>0</v>
      </c>
      <c r="AB66">
        <v>0</v>
      </c>
      <c r="AC66" t="s">
        <v>59</v>
      </c>
      <c r="AD66" t="s">
        <v>59</v>
      </c>
      <c r="AE66" t="s">
        <v>507</v>
      </c>
      <c r="AF66" t="s">
        <v>506</v>
      </c>
      <c r="AG66" t="s">
        <v>1568</v>
      </c>
      <c r="AH66" t="s">
        <v>1569</v>
      </c>
      <c r="AI66" t="b">
        <v>1</v>
      </c>
      <c r="AJ66">
        <v>0</v>
      </c>
      <c r="AK66" t="b">
        <v>0</v>
      </c>
      <c r="AL66">
        <v>4797635</v>
      </c>
      <c r="AM66">
        <v>37986</v>
      </c>
      <c r="AN66" t="s">
        <v>1188</v>
      </c>
      <c r="AO66" t="s">
        <v>1277</v>
      </c>
      <c r="AP66" t="s">
        <v>45</v>
      </c>
      <c r="AQ66">
        <v>5</v>
      </c>
      <c r="AR66">
        <v>5</v>
      </c>
      <c r="AS66" t="s">
        <v>44</v>
      </c>
      <c r="AT66" t="s">
        <v>1186</v>
      </c>
      <c r="AU66" t="s">
        <v>43</v>
      </c>
      <c r="AV66" t="s">
        <v>42</v>
      </c>
      <c r="AW66" t="s">
        <v>41</v>
      </c>
      <c r="AX66" t="s">
        <v>496</v>
      </c>
      <c r="AY66" t="s">
        <v>495</v>
      </c>
      <c r="AZ66" t="s">
        <v>494</v>
      </c>
      <c r="BA66">
        <v>1</v>
      </c>
      <c r="BB66" t="s">
        <v>59</v>
      </c>
      <c r="BC66" t="s">
        <v>59</v>
      </c>
      <c r="BK66" t="s">
        <v>59</v>
      </c>
      <c r="BL66" t="s">
        <v>59</v>
      </c>
      <c r="BM66" t="s">
        <v>59</v>
      </c>
      <c r="BN66" t="s">
        <v>59</v>
      </c>
      <c r="CF66" t="s">
        <v>59</v>
      </c>
      <c r="CG66" t="s">
        <v>59</v>
      </c>
      <c r="CH66" t="s">
        <v>59</v>
      </c>
      <c r="CX66" t="s">
        <v>59</v>
      </c>
      <c r="DA66" t="s">
        <v>59</v>
      </c>
      <c r="DB66" t="s">
        <v>59</v>
      </c>
      <c r="DH66" t="s">
        <v>59</v>
      </c>
      <c r="DK66" t="s">
        <v>59</v>
      </c>
      <c r="DL66" t="s">
        <v>59</v>
      </c>
      <c r="DM66" t="s">
        <v>59</v>
      </c>
    </row>
    <row r="67" spans="1:117">
      <c r="A67">
        <v>17731</v>
      </c>
      <c r="B67" t="s">
        <v>532</v>
      </c>
      <c r="C67" t="s">
        <v>1310</v>
      </c>
      <c r="D67" t="s">
        <v>1311</v>
      </c>
      <c r="E67" t="s">
        <v>1312</v>
      </c>
      <c r="F67" t="s">
        <v>531</v>
      </c>
      <c r="G67" t="s">
        <v>530</v>
      </c>
      <c r="H67" t="s">
        <v>63</v>
      </c>
      <c r="I67">
        <v>30</v>
      </c>
      <c r="J67" t="s">
        <v>19</v>
      </c>
      <c r="K67" t="s">
        <v>513</v>
      </c>
      <c r="L67" t="s">
        <v>45</v>
      </c>
      <c r="M67" t="s">
        <v>59</v>
      </c>
      <c r="N67" t="s">
        <v>59</v>
      </c>
      <c r="O67" t="s">
        <v>529</v>
      </c>
      <c r="P67" t="s">
        <v>529</v>
      </c>
      <c r="Q67" t="s">
        <v>59</v>
      </c>
      <c r="R67" t="s">
        <v>509</v>
      </c>
      <c r="S67" t="s">
        <v>508</v>
      </c>
      <c r="T67">
        <v>7136</v>
      </c>
      <c r="U67" t="s">
        <v>528</v>
      </c>
      <c r="V67" t="s">
        <v>527</v>
      </c>
      <c r="W67">
        <v>7131</v>
      </c>
      <c r="X67" t="s">
        <v>526</v>
      </c>
      <c r="Y67" t="s">
        <v>525</v>
      </c>
      <c r="AA67">
        <v>0</v>
      </c>
      <c r="AB67">
        <v>0</v>
      </c>
      <c r="AC67" t="s">
        <v>59</v>
      </c>
      <c r="AD67" t="s">
        <v>59</v>
      </c>
      <c r="AE67" t="s">
        <v>507</v>
      </c>
      <c r="AF67" t="s">
        <v>506</v>
      </c>
      <c r="AG67" t="s">
        <v>1570</v>
      </c>
      <c r="AH67" t="s">
        <v>1571</v>
      </c>
      <c r="AI67" t="b">
        <v>1</v>
      </c>
      <c r="AJ67">
        <v>0</v>
      </c>
      <c r="AK67" t="b">
        <v>0</v>
      </c>
      <c r="AL67">
        <v>4797224</v>
      </c>
      <c r="AM67">
        <v>37849</v>
      </c>
      <c r="AN67" t="s">
        <v>1188</v>
      </c>
      <c r="AO67" t="s">
        <v>1277</v>
      </c>
      <c r="AP67" t="s">
        <v>45</v>
      </c>
      <c r="AQ67">
        <v>5</v>
      </c>
      <c r="AR67">
        <v>4</v>
      </c>
      <c r="AS67" t="s">
        <v>44</v>
      </c>
      <c r="AT67" t="s">
        <v>1186</v>
      </c>
      <c r="AU67" t="s">
        <v>43</v>
      </c>
      <c r="AV67" t="s">
        <v>42</v>
      </c>
      <c r="AW67" t="s">
        <v>41</v>
      </c>
      <c r="AX67" t="s">
        <v>496</v>
      </c>
      <c r="AY67" t="s">
        <v>495</v>
      </c>
      <c r="AZ67" t="s">
        <v>494</v>
      </c>
      <c r="BA67">
        <v>1</v>
      </c>
      <c r="BB67" t="s">
        <v>59</v>
      </c>
      <c r="BC67" t="s">
        <v>59</v>
      </c>
      <c r="BK67" t="s">
        <v>59</v>
      </c>
      <c r="BL67" t="s">
        <v>59</v>
      </c>
      <c r="BM67" t="s">
        <v>59</v>
      </c>
      <c r="BN67" t="s">
        <v>59</v>
      </c>
      <c r="CF67" t="s">
        <v>59</v>
      </c>
      <c r="CG67" t="s">
        <v>59</v>
      </c>
      <c r="CH67" t="s">
        <v>59</v>
      </c>
      <c r="CX67" t="s">
        <v>59</v>
      </c>
      <c r="DA67" t="s">
        <v>59</v>
      </c>
      <c r="DB67" t="s">
        <v>59</v>
      </c>
      <c r="DH67" t="s">
        <v>59</v>
      </c>
      <c r="DK67" t="s">
        <v>59</v>
      </c>
      <c r="DL67" t="s">
        <v>59</v>
      </c>
      <c r="DM67" t="s">
        <v>59</v>
      </c>
    </row>
    <row r="68" spans="1:117">
      <c r="A68">
        <v>17767</v>
      </c>
      <c r="B68" t="s">
        <v>1024</v>
      </c>
      <c r="C68" t="s">
        <v>1310</v>
      </c>
      <c r="D68" t="s">
        <v>1311</v>
      </c>
      <c r="E68" t="s">
        <v>1312</v>
      </c>
      <c r="F68" t="s">
        <v>1023</v>
      </c>
      <c r="G68" t="s">
        <v>1022</v>
      </c>
      <c r="H68" t="s">
        <v>63</v>
      </c>
      <c r="I68">
        <v>30</v>
      </c>
      <c r="J68" t="s">
        <v>19</v>
      </c>
      <c r="K68" t="s">
        <v>513</v>
      </c>
      <c r="L68" t="s">
        <v>45</v>
      </c>
      <c r="M68" t="s">
        <v>1021</v>
      </c>
      <c r="N68" t="s">
        <v>59</v>
      </c>
      <c r="O68" t="s">
        <v>1020</v>
      </c>
      <c r="P68" t="s">
        <v>1019</v>
      </c>
      <c r="Q68" t="s">
        <v>59</v>
      </c>
      <c r="R68" t="s">
        <v>509</v>
      </c>
      <c r="S68" t="s">
        <v>508</v>
      </c>
      <c r="T68">
        <v>7391</v>
      </c>
      <c r="U68" t="s">
        <v>412</v>
      </c>
      <c r="V68" t="s">
        <v>411</v>
      </c>
      <c r="W68">
        <v>7231</v>
      </c>
      <c r="X68" t="s">
        <v>105</v>
      </c>
      <c r="Y68" t="s">
        <v>104</v>
      </c>
      <c r="AA68">
        <v>0</v>
      </c>
      <c r="AB68">
        <v>0</v>
      </c>
      <c r="AC68" t="s">
        <v>59</v>
      </c>
      <c r="AD68" t="s">
        <v>59</v>
      </c>
      <c r="AE68" t="s">
        <v>507</v>
      </c>
      <c r="AF68" t="s">
        <v>506</v>
      </c>
      <c r="AG68" t="s">
        <v>1572</v>
      </c>
      <c r="AH68" t="s">
        <v>1573</v>
      </c>
      <c r="AI68" t="b">
        <v>0</v>
      </c>
      <c r="AJ68">
        <v>0</v>
      </c>
      <c r="AK68" t="b">
        <v>0</v>
      </c>
      <c r="AL68">
        <v>4797653</v>
      </c>
      <c r="AM68">
        <v>37992</v>
      </c>
      <c r="AN68" t="s">
        <v>1188</v>
      </c>
      <c r="AO68" t="s">
        <v>1277</v>
      </c>
      <c r="AP68" t="s">
        <v>45</v>
      </c>
      <c r="AQ68">
        <v>5</v>
      </c>
      <c r="AR68">
        <v>4</v>
      </c>
      <c r="AS68" t="s">
        <v>44</v>
      </c>
      <c r="AT68" t="s">
        <v>1186</v>
      </c>
      <c r="AU68" t="s">
        <v>43</v>
      </c>
      <c r="AV68" t="s">
        <v>42</v>
      </c>
      <c r="AW68" t="s">
        <v>41</v>
      </c>
      <c r="AX68" t="s">
        <v>496</v>
      </c>
      <c r="AY68" t="s">
        <v>495</v>
      </c>
      <c r="AZ68" t="s">
        <v>494</v>
      </c>
      <c r="BA68">
        <v>1</v>
      </c>
      <c r="BB68" t="s">
        <v>59</v>
      </c>
      <c r="BC68" t="s">
        <v>59</v>
      </c>
      <c r="BK68" t="s">
        <v>59</v>
      </c>
      <c r="BL68" t="s">
        <v>59</v>
      </c>
      <c r="BM68" t="s">
        <v>59</v>
      </c>
      <c r="BN68" t="s">
        <v>59</v>
      </c>
      <c r="CF68" t="s">
        <v>59</v>
      </c>
      <c r="CG68" t="s">
        <v>59</v>
      </c>
      <c r="CH68" t="s">
        <v>59</v>
      </c>
      <c r="CX68" t="s">
        <v>59</v>
      </c>
      <c r="DA68" t="s">
        <v>59</v>
      </c>
      <c r="DB68" t="s">
        <v>59</v>
      </c>
      <c r="DH68" t="s">
        <v>59</v>
      </c>
      <c r="DK68" t="s">
        <v>59</v>
      </c>
      <c r="DL68" t="s">
        <v>59</v>
      </c>
      <c r="DM68" t="s">
        <v>59</v>
      </c>
    </row>
    <row r="69" spans="1:117">
      <c r="A69">
        <v>17769</v>
      </c>
      <c r="B69" t="s">
        <v>573</v>
      </c>
      <c r="C69" t="s">
        <v>1310</v>
      </c>
      <c r="D69" t="s">
        <v>1311</v>
      </c>
      <c r="E69" t="s">
        <v>1312</v>
      </c>
      <c r="F69" t="s">
        <v>572</v>
      </c>
      <c r="G69" t="s">
        <v>571</v>
      </c>
      <c r="H69" t="s">
        <v>63</v>
      </c>
      <c r="I69">
        <v>30</v>
      </c>
      <c r="J69" t="s">
        <v>19</v>
      </c>
      <c r="K69" t="s">
        <v>513</v>
      </c>
      <c r="L69" t="s">
        <v>45</v>
      </c>
      <c r="M69" t="s">
        <v>59</v>
      </c>
      <c r="N69" t="s">
        <v>59</v>
      </c>
      <c r="O69" t="s">
        <v>570</v>
      </c>
      <c r="P69" t="s">
        <v>570</v>
      </c>
      <c r="Q69" t="s">
        <v>92</v>
      </c>
      <c r="R69" t="s">
        <v>91</v>
      </c>
      <c r="S69" t="s">
        <v>90</v>
      </c>
      <c r="T69">
        <v>7324</v>
      </c>
      <c r="U69" t="s">
        <v>158</v>
      </c>
      <c r="V69" t="s">
        <v>157</v>
      </c>
      <c r="W69">
        <v>7340</v>
      </c>
      <c r="X69" t="s">
        <v>156</v>
      </c>
      <c r="Y69" t="s">
        <v>155</v>
      </c>
      <c r="AA69">
        <v>0</v>
      </c>
      <c r="AB69">
        <v>0</v>
      </c>
      <c r="AC69" t="s">
        <v>59</v>
      </c>
      <c r="AD69" t="s">
        <v>59</v>
      </c>
      <c r="AE69" t="s">
        <v>507</v>
      </c>
      <c r="AF69" t="s">
        <v>506</v>
      </c>
      <c r="AG69" t="s">
        <v>1574</v>
      </c>
      <c r="AH69" t="s">
        <v>1575</v>
      </c>
      <c r="AI69" t="b">
        <v>1</v>
      </c>
      <c r="AJ69">
        <v>0</v>
      </c>
      <c r="AK69" t="b">
        <v>0</v>
      </c>
      <c r="AL69">
        <v>4797677</v>
      </c>
      <c r="AM69">
        <v>38000</v>
      </c>
      <c r="AN69" t="s">
        <v>1188</v>
      </c>
      <c r="AO69" t="s">
        <v>1277</v>
      </c>
      <c r="AP69" t="s">
        <v>45</v>
      </c>
      <c r="AQ69">
        <v>5</v>
      </c>
      <c r="AR69">
        <v>5</v>
      </c>
      <c r="AS69" t="s">
        <v>44</v>
      </c>
      <c r="AT69" t="s">
        <v>1186</v>
      </c>
      <c r="AU69" t="s">
        <v>43</v>
      </c>
      <c r="AV69" t="s">
        <v>42</v>
      </c>
      <c r="AW69" t="s">
        <v>41</v>
      </c>
      <c r="AX69" t="s">
        <v>496</v>
      </c>
      <c r="AY69" t="s">
        <v>495</v>
      </c>
      <c r="AZ69" t="s">
        <v>494</v>
      </c>
      <c r="BA69">
        <v>1</v>
      </c>
      <c r="BB69" t="s">
        <v>59</v>
      </c>
      <c r="BC69" t="s">
        <v>59</v>
      </c>
      <c r="BK69" t="s">
        <v>59</v>
      </c>
      <c r="BL69" t="s">
        <v>59</v>
      </c>
      <c r="BM69" t="s">
        <v>59</v>
      </c>
      <c r="BN69" t="s">
        <v>59</v>
      </c>
      <c r="CF69" t="s">
        <v>59</v>
      </c>
      <c r="CG69" t="s">
        <v>59</v>
      </c>
      <c r="CH69" t="s">
        <v>59</v>
      </c>
      <c r="CX69" t="s">
        <v>59</v>
      </c>
      <c r="DA69" t="s">
        <v>59</v>
      </c>
      <c r="DB69" t="s">
        <v>59</v>
      </c>
      <c r="DH69" t="s">
        <v>59</v>
      </c>
      <c r="DK69" t="s">
        <v>59</v>
      </c>
      <c r="DL69" t="s">
        <v>59</v>
      </c>
      <c r="DM69" t="s">
        <v>59</v>
      </c>
    </row>
    <row r="70" spans="1:117">
      <c r="A70">
        <v>17759</v>
      </c>
      <c r="B70" t="s">
        <v>787</v>
      </c>
      <c r="C70" t="s">
        <v>1310</v>
      </c>
      <c r="D70" t="s">
        <v>1311</v>
      </c>
      <c r="E70" t="s">
        <v>1312</v>
      </c>
      <c r="F70" t="s">
        <v>786</v>
      </c>
      <c r="G70" t="s">
        <v>785</v>
      </c>
      <c r="H70" t="s">
        <v>63</v>
      </c>
      <c r="I70">
        <v>30</v>
      </c>
      <c r="J70" t="s">
        <v>19</v>
      </c>
      <c r="K70" t="s">
        <v>513</v>
      </c>
      <c r="L70" t="s">
        <v>45</v>
      </c>
      <c r="M70" t="s">
        <v>784</v>
      </c>
      <c r="N70" t="s">
        <v>59</v>
      </c>
      <c r="O70" t="s">
        <v>1576</v>
      </c>
      <c r="P70" t="s">
        <v>1576</v>
      </c>
      <c r="Q70" t="s">
        <v>92</v>
      </c>
      <c r="R70" t="s">
        <v>91</v>
      </c>
      <c r="S70" t="s">
        <v>90</v>
      </c>
      <c r="T70">
        <v>7151</v>
      </c>
      <c r="U70" t="s">
        <v>89</v>
      </c>
      <c r="V70" t="s">
        <v>88</v>
      </c>
      <c r="W70">
        <v>7150</v>
      </c>
      <c r="X70" t="s">
        <v>77</v>
      </c>
      <c r="Y70" t="s">
        <v>76</v>
      </c>
      <c r="AA70">
        <v>0</v>
      </c>
      <c r="AB70">
        <v>0</v>
      </c>
      <c r="AC70" t="s">
        <v>59</v>
      </c>
      <c r="AD70" t="s">
        <v>59</v>
      </c>
      <c r="AE70" t="s">
        <v>507</v>
      </c>
      <c r="AF70" t="s">
        <v>506</v>
      </c>
      <c r="AG70" t="s">
        <v>1577</v>
      </c>
      <c r="AH70" t="s">
        <v>1578</v>
      </c>
      <c r="AI70" t="b">
        <v>0</v>
      </c>
      <c r="AJ70">
        <v>0</v>
      </c>
      <c r="AK70" t="b">
        <v>0</v>
      </c>
      <c r="AL70">
        <v>4797548</v>
      </c>
      <c r="AM70">
        <v>37957</v>
      </c>
      <c r="AN70" t="s">
        <v>1188</v>
      </c>
      <c r="AO70" t="s">
        <v>1277</v>
      </c>
      <c r="AP70" t="s">
        <v>45</v>
      </c>
      <c r="AQ70">
        <v>5</v>
      </c>
      <c r="AR70">
        <v>4</v>
      </c>
      <c r="AS70" t="s">
        <v>44</v>
      </c>
      <c r="AT70" t="s">
        <v>1186</v>
      </c>
      <c r="AU70" t="s">
        <v>43</v>
      </c>
      <c r="AV70" t="s">
        <v>42</v>
      </c>
      <c r="AW70" t="s">
        <v>41</v>
      </c>
      <c r="AX70" t="s">
        <v>496</v>
      </c>
      <c r="AY70" t="s">
        <v>495</v>
      </c>
      <c r="AZ70" t="s">
        <v>494</v>
      </c>
      <c r="BA70">
        <v>1</v>
      </c>
      <c r="BB70" t="s">
        <v>59</v>
      </c>
      <c r="BC70" t="s">
        <v>59</v>
      </c>
      <c r="BK70" t="s">
        <v>59</v>
      </c>
      <c r="BL70" t="s">
        <v>59</v>
      </c>
      <c r="BM70" t="s">
        <v>59</v>
      </c>
      <c r="BN70" t="s">
        <v>59</v>
      </c>
      <c r="CF70" t="s">
        <v>59</v>
      </c>
      <c r="CG70" t="s">
        <v>59</v>
      </c>
      <c r="CH70" t="s">
        <v>59</v>
      </c>
      <c r="CX70" t="s">
        <v>59</v>
      </c>
      <c r="DA70" t="s">
        <v>59</v>
      </c>
      <c r="DB70" t="s">
        <v>59</v>
      </c>
      <c r="DH70" t="s">
        <v>59</v>
      </c>
      <c r="DK70" t="s">
        <v>59</v>
      </c>
      <c r="DL70" t="s">
        <v>59</v>
      </c>
      <c r="DM70" t="s">
        <v>59</v>
      </c>
    </row>
    <row r="71" spans="1:117">
      <c r="A71">
        <v>17755</v>
      </c>
      <c r="B71" t="s">
        <v>697</v>
      </c>
      <c r="C71" t="s">
        <v>1310</v>
      </c>
      <c r="D71" t="s">
        <v>1311</v>
      </c>
      <c r="E71" t="s">
        <v>1312</v>
      </c>
      <c r="F71" t="s">
        <v>696</v>
      </c>
      <c r="G71" t="s">
        <v>695</v>
      </c>
      <c r="H71" t="s">
        <v>63</v>
      </c>
      <c r="I71">
        <v>30</v>
      </c>
      <c r="J71" t="s">
        <v>19</v>
      </c>
      <c r="K71" t="s">
        <v>513</v>
      </c>
      <c r="L71" t="s">
        <v>45</v>
      </c>
      <c r="M71" t="s">
        <v>694</v>
      </c>
      <c r="N71" t="s">
        <v>59</v>
      </c>
      <c r="O71" t="s">
        <v>693</v>
      </c>
      <c r="P71" t="s">
        <v>693</v>
      </c>
      <c r="Q71" t="s">
        <v>59</v>
      </c>
      <c r="R71" t="s">
        <v>509</v>
      </c>
      <c r="S71" t="s">
        <v>508</v>
      </c>
      <c r="T71">
        <v>7152</v>
      </c>
      <c r="U71" t="s">
        <v>79</v>
      </c>
      <c r="V71" t="s">
        <v>78</v>
      </c>
      <c r="W71">
        <v>7150</v>
      </c>
      <c r="X71" t="s">
        <v>77</v>
      </c>
      <c r="Y71" t="s">
        <v>76</v>
      </c>
      <c r="AA71">
        <v>0</v>
      </c>
      <c r="AB71">
        <v>0</v>
      </c>
      <c r="AC71" t="s">
        <v>59</v>
      </c>
      <c r="AD71" t="s">
        <v>59</v>
      </c>
      <c r="AE71" t="s">
        <v>507</v>
      </c>
      <c r="AF71" t="s">
        <v>506</v>
      </c>
      <c r="AG71" t="s">
        <v>1579</v>
      </c>
      <c r="AH71" t="s">
        <v>1580</v>
      </c>
      <c r="AI71" t="b">
        <v>0</v>
      </c>
      <c r="AJ71">
        <v>0</v>
      </c>
      <c r="AK71" t="b">
        <v>0</v>
      </c>
      <c r="AL71">
        <v>4797479</v>
      </c>
      <c r="AM71">
        <v>37934</v>
      </c>
      <c r="AN71" t="s">
        <v>1188</v>
      </c>
      <c r="AO71" t="s">
        <v>1277</v>
      </c>
      <c r="AP71" t="s">
        <v>45</v>
      </c>
      <c r="AQ71">
        <v>5</v>
      </c>
      <c r="AR71">
        <v>4</v>
      </c>
      <c r="AS71" t="s">
        <v>44</v>
      </c>
      <c r="AT71" t="s">
        <v>1186</v>
      </c>
      <c r="AU71" t="s">
        <v>43</v>
      </c>
      <c r="AV71" t="s">
        <v>42</v>
      </c>
      <c r="AW71" t="s">
        <v>41</v>
      </c>
      <c r="AX71" t="s">
        <v>496</v>
      </c>
      <c r="AY71" t="s">
        <v>495</v>
      </c>
      <c r="AZ71" t="s">
        <v>494</v>
      </c>
      <c r="BA71">
        <v>1</v>
      </c>
      <c r="BB71" t="s">
        <v>59</v>
      </c>
      <c r="BC71" t="s">
        <v>59</v>
      </c>
      <c r="BK71" t="s">
        <v>59</v>
      </c>
      <c r="BL71" t="s">
        <v>59</v>
      </c>
      <c r="BM71" t="s">
        <v>59</v>
      </c>
      <c r="BN71" t="s">
        <v>59</v>
      </c>
      <c r="CF71" t="s">
        <v>59</v>
      </c>
      <c r="CG71" t="s">
        <v>59</v>
      </c>
      <c r="CH71" t="s">
        <v>59</v>
      </c>
      <c r="CX71" t="s">
        <v>59</v>
      </c>
      <c r="DA71" t="s">
        <v>59</v>
      </c>
      <c r="DB71" t="s">
        <v>59</v>
      </c>
      <c r="DH71" t="s">
        <v>59</v>
      </c>
      <c r="DK71" t="s">
        <v>59</v>
      </c>
      <c r="DL71" t="s">
        <v>59</v>
      </c>
      <c r="DM71" t="s">
        <v>59</v>
      </c>
    </row>
    <row r="72" spans="1:117">
      <c r="A72">
        <v>17756</v>
      </c>
      <c r="B72" t="s">
        <v>726</v>
      </c>
      <c r="C72" t="s">
        <v>1310</v>
      </c>
      <c r="D72" t="s">
        <v>1311</v>
      </c>
      <c r="E72" t="s">
        <v>1312</v>
      </c>
      <c r="F72" t="s">
        <v>725</v>
      </c>
      <c r="G72" t="s">
        <v>724</v>
      </c>
      <c r="H72" t="s">
        <v>63</v>
      </c>
      <c r="I72">
        <v>30</v>
      </c>
      <c r="J72" t="s">
        <v>19</v>
      </c>
      <c r="K72" t="s">
        <v>513</v>
      </c>
      <c r="L72" t="s">
        <v>45</v>
      </c>
      <c r="M72" t="s">
        <v>723</v>
      </c>
      <c r="N72" t="s">
        <v>59</v>
      </c>
      <c r="O72" t="s">
        <v>722</v>
      </c>
      <c r="P72" t="s">
        <v>722</v>
      </c>
      <c r="Q72" t="s">
        <v>59</v>
      </c>
      <c r="R72" t="s">
        <v>509</v>
      </c>
      <c r="S72" t="s">
        <v>508</v>
      </c>
      <c r="T72">
        <v>7154</v>
      </c>
      <c r="U72" t="s">
        <v>712</v>
      </c>
      <c r="V72" t="s">
        <v>711</v>
      </c>
      <c r="W72">
        <v>7150</v>
      </c>
      <c r="X72" t="s">
        <v>77</v>
      </c>
      <c r="Y72" t="s">
        <v>76</v>
      </c>
      <c r="AA72">
        <v>0</v>
      </c>
      <c r="AB72">
        <v>0</v>
      </c>
      <c r="AC72" t="s">
        <v>59</v>
      </c>
      <c r="AD72" t="s">
        <v>59</v>
      </c>
      <c r="AE72" t="s">
        <v>507</v>
      </c>
      <c r="AF72" t="s">
        <v>506</v>
      </c>
      <c r="AG72" t="s">
        <v>1581</v>
      </c>
      <c r="AH72" t="s">
        <v>1582</v>
      </c>
      <c r="AI72" t="b">
        <v>1</v>
      </c>
      <c r="AJ72">
        <v>0</v>
      </c>
      <c r="AK72" t="b">
        <v>0</v>
      </c>
      <c r="AL72">
        <v>4797497</v>
      </c>
      <c r="AM72">
        <v>37940</v>
      </c>
      <c r="AN72" t="s">
        <v>1188</v>
      </c>
      <c r="AO72" t="s">
        <v>1277</v>
      </c>
      <c r="AP72" t="s">
        <v>45</v>
      </c>
      <c r="AQ72">
        <v>5</v>
      </c>
      <c r="AR72">
        <v>4</v>
      </c>
      <c r="AS72" t="s">
        <v>44</v>
      </c>
      <c r="AT72" t="s">
        <v>1186</v>
      </c>
      <c r="AU72" t="s">
        <v>43</v>
      </c>
      <c r="AV72" t="s">
        <v>42</v>
      </c>
      <c r="AW72" t="s">
        <v>41</v>
      </c>
      <c r="AX72" t="s">
        <v>496</v>
      </c>
      <c r="AY72" t="s">
        <v>495</v>
      </c>
      <c r="AZ72" t="s">
        <v>494</v>
      </c>
      <c r="BA72">
        <v>1</v>
      </c>
      <c r="BB72" t="s">
        <v>59</v>
      </c>
      <c r="BC72" t="s">
        <v>59</v>
      </c>
      <c r="BK72" t="s">
        <v>59</v>
      </c>
      <c r="BL72" t="s">
        <v>59</v>
      </c>
      <c r="BM72" t="s">
        <v>59</v>
      </c>
      <c r="BN72" t="s">
        <v>59</v>
      </c>
      <c r="CF72" t="s">
        <v>59</v>
      </c>
      <c r="CG72" t="s">
        <v>59</v>
      </c>
      <c r="CH72" t="s">
        <v>59</v>
      </c>
      <c r="CX72" t="s">
        <v>59</v>
      </c>
      <c r="DA72" t="s">
        <v>59</v>
      </c>
      <c r="DB72" t="s">
        <v>59</v>
      </c>
      <c r="DH72" t="s">
        <v>59</v>
      </c>
      <c r="DK72" t="s">
        <v>59</v>
      </c>
      <c r="DL72" t="s">
        <v>59</v>
      </c>
      <c r="DM72" t="s">
        <v>59</v>
      </c>
    </row>
    <row r="73" spans="1:117">
      <c r="A73">
        <v>17740</v>
      </c>
      <c r="B73" t="s">
        <v>543</v>
      </c>
      <c r="C73" t="s">
        <v>1310</v>
      </c>
      <c r="D73" t="s">
        <v>1311</v>
      </c>
      <c r="E73" t="s">
        <v>1312</v>
      </c>
      <c r="F73" t="s">
        <v>542</v>
      </c>
      <c r="G73" t="s">
        <v>541</v>
      </c>
      <c r="H73" t="s">
        <v>63</v>
      </c>
      <c r="I73">
        <v>30</v>
      </c>
      <c r="J73" t="s">
        <v>19</v>
      </c>
      <c r="K73" t="s">
        <v>513</v>
      </c>
      <c r="L73" t="s">
        <v>45</v>
      </c>
      <c r="M73" t="s">
        <v>540</v>
      </c>
      <c r="N73" t="s">
        <v>59</v>
      </c>
      <c r="O73" t="s">
        <v>539</v>
      </c>
      <c r="P73" t="s">
        <v>539</v>
      </c>
      <c r="Q73" t="s">
        <v>59</v>
      </c>
      <c r="R73" t="s">
        <v>509</v>
      </c>
      <c r="S73" t="s">
        <v>508</v>
      </c>
      <c r="T73">
        <v>7312</v>
      </c>
      <c r="U73" t="s">
        <v>139</v>
      </c>
      <c r="V73" t="s">
        <v>138</v>
      </c>
      <c r="W73">
        <v>7310</v>
      </c>
      <c r="X73" t="s">
        <v>137</v>
      </c>
      <c r="Y73" t="s">
        <v>136</v>
      </c>
      <c r="AA73">
        <v>0</v>
      </c>
      <c r="AB73">
        <v>0</v>
      </c>
      <c r="AC73" t="s">
        <v>59</v>
      </c>
      <c r="AD73" t="s">
        <v>59</v>
      </c>
      <c r="AE73" t="s">
        <v>507</v>
      </c>
      <c r="AF73" t="s">
        <v>506</v>
      </c>
      <c r="AG73" t="s">
        <v>1583</v>
      </c>
      <c r="AH73" t="s">
        <v>1584</v>
      </c>
      <c r="AI73" t="b">
        <v>0</v>
      </c>
      <c r="AJ73">
        <v>0</v>
      </c>
      <c r="AK73" t="b">
        <v>0</v>
      </c>
      <c r="AL73">
        <v>4797323</v>
      </c>
      <c r="AM73">
        <v>37882</v>
      </c>
      <c r="AN73" t="s">
        <v>1188</v>
      </c>
      <c r="AO73" t="s">
        <v>1277</v>
      </c>
      <c r="AP73" t="s">
        <v>45</v>
      </c>
      <c r="AQ73">
        <v>5</v>
      </c>
      <c r="AR73">
        <v>4</v>
      </c>
      <c r="AS73" t="s">
        <v>44</v>
      </c>
      <c r="AT73" t="s">
        <v>1186</v>
      </c>
      <c r="AU73" t="s">
        <v>43</v>
      </c>
      <c r="AV73" t="s">
        <v>42</v>
      </c>
      <c r="AW73" t="s">
        <v>41</v>
      </c>
      <c r="AX73" t="s">
        <v>496</v>
      </c>
      <c r="AY73" t="s">
        <v>495</v>
      </c>
      <c r="AZ73" t="s">
        <v>494</v>
      </c>
      <c r="BA73">
        <v>1</v>
      </c>
      <c r="BB73" t="s">
        <v>59</v>
      </c>
      <c r="BC73" t="s">
        <v>59</v>
      </c>
      <c r="BK73" t="s">
        <v>59</v>
      </c>
      <c r="BL73" t="s">
        <v>59</v>
      </c>
      <c r="BM73" t="s">
        <v>59</v>
      </c>
      <c r="BN73" t="s">
        <v>59</v>
      </c>
      <c r="CF73" t="s">
        <v>59</v>
      </c>
      <c r="CG73" t="s">
        <v>59</v>
      </c>
      <c r="CH73" t="s">
        <v>59</v>
      </c>
      <c r="CX73" t="s">
        <v>59</v>
      </c>
      <c r="DA73" t="s">
        <v>59</v>
      </c>
      <c r="DB73" t="s">
        <v>59</v>
      </c>
      <c r="DH73" t="s">
        <v>59</v>
      </c>
      <c r="DK73" t="s">
        <v>59</v>
      </c>
      <c r="DL73" t="s">
        <v>59</v>
      </c>
      <c r="DM73" t="s">
        <v>59</v>
      </c>
    </row>
    <row r="74" spans="1:117">
      <c r="A74">
        <v>17754</v>
      </c>
      <c r="B74" t="s">
        <v>656</v>
      </c>
      <c r="C74" t="s">
        <v>1310</v>
      </c>
      <c r="D74" t="s">
        <v>1311</v>
      </c>
      <c r="E74" t="s">
        <v>1312</v>
      </c>
      <c r="F74" t="s">
        <v>655</v>
      </c>
      <c r="G74" t="s">
        <v>654</v>
      </c>
      <c r="H74" t="s">
        <v>63</v>
      </c>
      <c r="I74">
        <v>30</v>
      </c>
      <c r="J74" t="s">
        <v>19</v>
      </c>
      <c r="K74" t="s">
        <v>513</v>
      </c>
      <c r="L74" t="s">
        <v>45</v>
      </c>
      <c r="M74" t="s">
        <v>653</v>
      </c>
      <c r="N74" t="s">
        <v>59</v>
      </c>
      <c r="O74" t="s">
        <v>652</v>
      </c>
      <c r="P74" t="s">
        <v>652</v>
      </c>
      <c r="Q74" t="s">
        <v>59</v>
      </c>
      <c r="R74" t="s">
        <v>509</v>
      </c>
      <c r="S74" t="s">
        <v>508</v>
      </c>
      <c r="T74">
        <v>7161</v>
      </c>
      <c r="U74" t="s">
        <v>48</v>
      </c>
      <c r="V74" t="s">
        <v>47</v>
      </c>
      <c r="W74">
        <v>7161</v>
      </c>
      <c r="X74" t="s">
        <v>48</v>
      </c>
      <c r="Y74" t="s">
        <v>47</v>
      </c>
      <c r="AA74">
        <v>0</v>
      </c>
      <c r="AB74">
        <v>0</v>
      </c>
      <c r="AC74" t="s">
        <v>59</v>
      </c>
      <c r="AD74" t="s">
        <v>59</v>
      </c>
      <c r="AE74" t="s">
        <v>507</v>
      </c>
      <c r="AF74" t="s">
        <v>506</v>
      </c>
      <c r="AG74" t="s">
        <v>1585</v>
      </c>
      <c r="AH74" t="s">
        <v>1586</v>
      </c>
      <c r="AI74" t="b">
        <v>0</v>
      </c>
      <c r="AJ74">
        <v>0</v>
      </c>
      <c r="AK74" t="b">
        <v>0</v>
      </c>
      <c r="AL74">
        <v>4797452</v>
      </c>
      <c r="AM74">
        <v>37925</v>
      </c>
      <c r="AN74" t="s">
        <v>1188</v>
      </c>
      <c r="AO74" t="s">
        <v>1277</v>
      </c>
      <c r="AP74" t="s">
        <v>45</v>
      </c>
      <c r="AQ74">
        <v>5</v>
      </c>
      <c r="AR74">
        <v>4</v>
      </c>
      <c r="AS74" t="s">
        <v>44</v>
      </c>
      <c r="AT74" t="s">
        <v>1186</v>
      </c>
      <c r="AU74" t="s">
        <v>43</v>
      </c>
      <c r="AV74" t="s">
        <v>42</v>
      </c>
      <c r="AW74" t="s">
        <v>41</v>
      </c>
      <c r="AX74" t="s">
        <v>496</v>
      </c>
      <c r="AY74" t="s">
        <v>495</v>
      </c>
      <c r="AZ74" t="s">
        <v>494</v>
      </c>
      <c r="BA74">
        <v>1</v>
      </c>
      <c r="BB74" t="s">
        <v>59</v>
      </c>
      <c r="BC74" t="s">
        <v>59</v>
      </c>
      <c r="BK74" t="s">
        <v>59</v>
      </c>
      <c r="BL74" t="s">
        <v>59</v>
      </c>
      <c r="BM74" t="s">
        <v>59</v>
      </c>
      <c r="BN74" t="s">
        <v>59</v>
      </c>
      <c r="CF74" t="s">
        <v>59</v>
      </c>
      <c r="CG74" t="s">
        <v>59</v>
      </c>
      <c r="CH74" t="s">
        <v>59</v>
      </c>
      <c r="CX74" t="s">
        <v>59</v>
      </c>
      <c r="DA74" t="s">
        <v>59</v>
      </c>
      <c r="DB74" t="s">
        <v>59</v>
      </c>
      <c r="DH74" t="s">
        <v>59</v>
      </c>
      <c r="DK74" t="s">
        <v>59</v>
      </c>
      <c r="DL74" t="s">
        <v>59</v>
      </c>
      <c r="DM74" t="s">
        <v>59</v>
      </c>
    </row>
    <row r="75" spans="1:117">
      <c r="A75">
        <v>17728</v>
      </c>
      <c r="B75" t="s">
        <v>516</v>
      </c>
      <c r="C75" t="s">
        <v>1310</v>
      </c>
      <c r="D75" t="s">
        <v>1311</v>
      </c>
      <c r="E75" t="s">
        <v>1312</v>
      </c>
      <c r="F75" t="s">
        <v>515</v>
      </c>
      <c r="G75" t="s">
        <v>514</v>
      </c>
      <c r="H75" t="s">
        <v>63</v>
      </c>
      <c r="I75">
        <v>30</v>
      </c>
      <c r="J75" t="s">
        <v>19</v>
      </c>
      <c r="K75" t="s">
        <v>513</v>
      </c>
      <c r="L75" t="s">
        <v>45</v>
      </c>
      <c r="M75" t="s">
        <v>512</v>
      </c>
      <c r="N75" t="s">
        <v>59</v>
      </c>
      <c r="O75" t="s">
        <v>511</v>
      </c>
      <c r="P75" t="s">
        <v>510</v>
      </c>
      <c r="Q75" t="s">
        <v>59</v>
      </c>
      <c r="R75" t="s">
        <v>509</v>
      </c>
      <c r="S75" t="s">
        <v>508</v>
      </c>
      <c r="T75">
        <v>7602</v>
      </c>
      <c r="U75" t="s">
        <v>499</v>
      </c>
      <c r="V75" t="s">
        <v>498</v>
      </c>
      <c r="W75">
        <v>7340</v>
      </c>
      <c r="X75" t="s">
        <v>156</v>
      </c>
      <c r="Y75" t="s">
        <v>155</v>
      </c>
      <c r="AA75">
        <v>0</v>
      </c>
      <c r="AB75">
        <v>0</v>
      </c>
      <c r="AC75" t="s">
        <v>59</v>
      </c>
      <c r="AD75" t="s">
        <v>59</v>
      </c>
      <c r="AE75" t="s">
        <v>507</v>
      </c>
      <c r="AF75" t="s">
        <v>506</v>
      </c>
      <c r="AG75" t="s">
        <v>1587</v>
      </c>
      <c r="AH75" t="s">
        <v>1588</v>
      </c>
      <c r="AI75" t="b">
        <v>0</v>
      </c>
      <c r="AJ75">
        <v>0</v>
      </c>
      <c r="AK75" t="b">
        <v>0</v>
      </c>
      <c r="AL75">
        <v>4797206</v>
      </c>
      <c r="AM75">
        <v>37841</v>
      </c>
      <c r="AN75" t="s">
        <v>1188</v>
      </c>
      <c r="AO75" t="s">
        <v>1277</v>
      </c>
      <c r="AP75" t="s">
        <v>45</v>
      </c>
      <c r="AQ75">
        <v>5</v>
      </c>
      <c r="AR75">
        <v>4</v>
      </c>
      <c r="AS75" t="s">
        <v>44</v>
      </c>
      <c r="AT75" t="s">
        <v>1186</v>
      </c>
      <c r="AU75" t="s">
        <v>43</v>
      </c>
      <c r="AV75" t="s">
        <v>42</v>
      </c>
      <c r="AW75" t="s">
        <v>41</v>
      </c>
      <c r="AX75" t="s">
        <v>496</v>
      </c>
      <c r="AY75" t="s">
        <v>495</v>
      </c>
      <c r="AZ75" t="s">
        <v>494</v>
      </c>
      <c r="BA75">
        <v>1</v>
      </c>
      <c r="BB75" t="s">
        <v>59</v>
      </c>
      <c r="BC75" t="s">
        <v>59</v>
      </c>
      <c r="BK75" t="s">
        <v>59</v>
      </c>
      <c r="BL75" t="s">
        <v>59</v>
      </c>
      <c r="BM75" t="s">
        <v>59</v>
      </c>
      <c r="BN75" t="s">
        <v>59</v>
      </c>
      <c r="CF75" t="s">
        <v>59</v>
      </c>
      <c r="CG75" t="s">
        <v>59</v>
      </c>
      <c r="CH75" t="s">
        <v>59</v>
      </c>
      <c r="CX75" t="s">
        <v>59</v>
      </c>
      <c r="DA75" t="s">
        <v>59</v>
      </c>
      <c r="DB75" t="s">
        <v>59</v>
      </c>
      <c r="DH75" t="s">
        <v>59</v>
      </c>
      <c r="DK75" t="s">
        <v>59</v>
      </c>
      <c r="DL75" t="s">
        <v>59</v>
      </c>
      <c r="DM75" t="s">
        <v>59</v>
      </c>
    </row>
    <row r="76" spans="1:117">
      <c r="A76">
        <v>18314</v>
      </c>
      <c r="B76" t="s">
        <v>1589</v>
      </c>
      <c r="C76" t="s">
        <v>1310</v>
      </c>
      <c r="D76" t="s">
        <v>1311</v>
      </c>
      <c r="E76" t="s">
        <v>1312</v>
      </c>
      <c r="F76" t="s">
        <v>1590</v>
      </c>
      <c r="G76" t="s">
        <v>1591</v>
      </c>
      <c r="H76" t="s">
        <v>63</v>
      </c>
      <c r="I76">
        <v>30</v>
      </c>
      <c r="J76" t="s">
        <v>19</v>
      </c>
      <c r="K76" t="s">
        <v>513</v>
      </c>
      <c r="L76" t="s">
        <v>45</v>
      </c>
      <c r="M76" t="s">
        <v>59</v>
      </c>
      <c r="N76" t="s">
        <v>59</v>
      </c>
      <c r="O76" t="s">
        <v>59</v>
      </c>
      <c r="P76" t="s">
        <v>59</v>
      </c>
      <c r="Q76" t="s">
        <v>59</v>
      </c>
      <c r="R76" t="s">
        <v>509</v>
      </c>
      <c r="S76" t="s">
        <v>508</v>
      </c>
      <c r="T76">
        <v>7324</v>
      </c>
      <c r="U76" t="s">
        <v>158</v>
      </c>
      <c r="V76" t="s">
        <v>157</v>
      </c>
      <c r="W76">
        <v>7340</v>
      </c>
      <c r="X76" t="s">
        <v>156</v>
      </c>
      <c r="Y76" t="s">
        <v>155</v>
      </c>
      <c r="AA76">
        <v>0</v>
      </c>
      <c r="AB76">
        <v>0</v>
      </c>
      <c r="AC76" t="s">
        <v>59</v>
      </c>
      <c r="AD76" t="s">
        <v>59</v>
      </c>
      <c r="AE76" t="s">
        <v>507</v>
      </c>
      <c r="AF76" t="s">
        <v>506</v>
      </c>
      <c r="AG76" t="s">
        <v>1592</v>
      </c>
      <c r="AH76" t="s">
        <v>1593</v>
      </c>
      <c r="AI76" t="b">
        <v>0</v>
      </c>
      <c r="AJ76">
        <v>0</v>
      </c>
      <c r="AK76" t="b">
        <v>0</v>
      </c>
      <c r="AL76">
        <v>4801592</v>
      </c>
      <c r="AM76">
        <v>39353</v>
      </c>
      <c r="AN76" t="s">
        <v>1188</v>
      </c>
      <c r="AO76" t="s">
        <v>1277</v>
      </c>
      <c r="AP76" t="s">
        <v>45</v>
      </c>
      <c r="AQ76">
        <v>5</v>
      </c>
      <c r="AR76">
        <v>4</v>
      </c>
      <c r="AS76" t="s">
        <v>44</v>
      </c>
      <c r="AT76" t="s">
        <v>1186</v>
      </c>
      <c r="AU76" t="s">
        <v>43</v>
      </c>
      <c r="AV76" t="s">
        <v>42</v>
      </c>
      <c r="AW76" t="s">
        <v>41</v>
      </c>
      <c r="AX76" t="s">
        <v>496</v>
      </c>
      <c r="AY76" t="s">
        <v>495</v>
      </c>
      <c r="AZ76" t="s">
        <v>494</v>
      </c>
      <c r="BA76">
        <v>1</v>
      </c>
      <c r="BB76" t="s">
        <v>59</v>
      </c>
      <c r="BC76" t="s">
        <v>59</v>
      </c>
      <c r="BK76" t="s">
        <v>59</v>
      </c>
      <c r="BL76" t="s">
        <v>59</v>
      </c>
      <c r="BM76" t="s">
        <v>59</v>
      </c>
      <c r="BN76" t="s">
        <v>59</v>
      </c>
      <c r="CF76" t="s">
        <v>59</v>
      </c>
      <c r="CG76" t="s">
        <v>59</v>
      </c>
      <c r="CH76" t="s">
        <v>59</v>
      </c>
      <c r="CX76" t="s">
        <v>59</v>
      </c>
      <c r="DA76" t="s">
        <v>59</v>
      </c>
      <c r="DB76" t="s">
        <v>59</v>
      </c>
      <c r="DH76" t="s">
        <v>59</v>
      </c>
      <c r="DK76" t="s">
        <v>59</v>
      </c>
      <c r="DL76" t="s">
        <v>59</v>
      </c>
      <c r="DM76" t="s">
        <v>59</v>
      </c>
    </row>
    <row r="77" spans="1:117">
      <c r="A77">
        <v>18250</v>
      </c>
      <c r="B77" t="s">
        <v>1594</v>
      </c>
      <c r="C77" t="s">
        <v>1310</v>
      </c>
      <c r="D77" t="s">
        <v>1311</v>
      </c>
      <c r="E77" t="s">
        <v>1312</v>
      </c>
      <c r="F77" t="s">
        <v>1595</v>
      </c>
      <c r="G77" t="s">
        <v>1596</v>
      </c>
      <c r="H77" t="s">
        <v>63</v>
      </c>
      <c r="I77">
        <v>7.5</v>
      </c>
      <c r="J77" t="s">
        <v>19</v>
      </c>
      <c r="K77" t="s">
        <v>53</v>
      </c>
      <c r="L77" t="s">
        <v>45</v>
      </c>
      <c r="M77" t="s">
        <v>59</v>
      </c>
      <c r="N77" t="s">
        <v>59</v>
      </c>
      <c r="O77" t="s">
        <v>1597</v>
      </c>
      <c r="P77" t="s">
        <v>1598</v>
      </c>
      <c r="Q77" t="s">
        <v>51</v>
      </c>
      <c r="R77" t="s">
        <v>50</v>
      </c>
      <c r="S77" t="s">
        <v>49</v>
      </c>
      <c r="T77">
        <v>7324</v>
      </c>
      <c r="U77" t="s">
        <v>158</v>
      </c>
      <c r="V77" t="s">
        <v>157</v>
      </c>
      <c r="W77">
        <v>7340</v>
      </c>
      <c r="X77" t="s">
        <v>156</v>
      </c>
      <c r="Y77" t="s">
        <v>155</v>
      </c>
      <c r="Z77">
        <v>40</v>
      </c>
      <c r="AA77">
        <v>1</v>
      </c>
      <c r="AB77">
        <v>1</v>
      </c>
      <c r="AC77" t="s">
        <v>1599</v>
      </c>
      <c r="AD77" t="s">
        <v>1600</v>
      </c>
      <c r="AE77" t="s">
        <v>1601</v>
      </c>
      <c r="AF77" t="s">
        <v>1601</v>
      </c>
      <c r="AG77" t="s">
        <v>1602</v>
      </c>
      <c r="AH77" t="s">
        <v>1603</v>
      </c>
      <c r="AI77" t="b">
        <v>1</v>
      </c>
      <c r="AJ77">
        <v>0</v>
      </c>
      <c r="AK77" t="b">
        <v>0</v>
      </c>
      <c r="AL77">
        <v>4801325</v>
      </c>
      <c r="AM77">
        <v>39237</v>
      </c>
      <c r="AN77" t="s">
        <v>463</v>
      </c>
      <c r="AO77" t="s">
        <v>1190</v>
      </c>
      <c r="AP77" t="s">
        <v>45</v>
      </c>
      <c r="AQ77">
        <v>5</v>
      </c>
      <c r="AR77">
        <v>4</v>
      </c>
      <c r="AS77" t="s">
        <v>44</v>
      </c>
      <c r="AT77" t="s">
        <v>1186</v>
      </c>
      <c r="AU77" t="s">
        <v>43</v>
      </c>
      <c r="AV77" t="s">
        <v>42</v>
      </c>
      <c r="AW77" t="s">
        <v>41</v>
      </c>
      <c r="AX77" t="s">
        <v>463</v>
      </c>
      <c r="AY77" t="s">
        <v>462</v>
      </c>
      <c r="AZ77" t="s">
        <v>461</v>
      </c>
      <c r="BA77">
        <v>0</v>
      </c>
      <c r="BB77" t="s">
        <v>59</v>
      </c>
      <c r="BC77" t="s">
        <v>59</v>
      </c>
      <c r="BD77">
        <v>109</v>
      </c>
      <c r="BE77">
        <v>109</v>
      </c>
      <c r="BK77" t="s">
        <v>59</v>
      </c>
      <c r="BL77" t="s">
        <v>59</v>
      </c>
      <c r="BM77" t="s">
        <v>59</v>
      </c>
      <c r="BN77" t="s">
        <v>59</v>
      </c>
      <c r="BT77">
        <v>30</v>
      </c>
      <c r="BU77">
        <v>14</v>
      </c>
      <c r="BV77">
        <v>0</v>
      </c>
      <c r="BW77">
        <v>10</v>
      </c>
      <c r="BX77">
        <v>146</v>
      </c>
      <c r="CF77" t="s">
        <v>59</v>
      </c>
      <c r="CG77" t="s">
        <v>59</v>
      </c>
      <c r="CH77" t="s">
        <v>59</v>
      </c>
      <c r="CX77" t="s">
        <v>59</v>
      </c>
      <c r="DA77" t="s">
        <v>59</v>
      </c>
      <c r="DB77" t="s">
        <v>59</v>
      </c>
      <c r="DH77" t="s">
        <v>59</v>
      </c>
      <c r="DK77" t="s">
        <v>59</v>
      </c>
      <c r="DL77" t="s">
        <v>59</v>
      </c>
      <c r="DM77" t="s">
        <v>59</v>
      </c>
    </row>
    <row r="78" spans="1:117">
      <c r="A78">
        <v>17483</v>
      </c>
      <c r="B78" t="s">
        <v>822</v>
      </c>
      <c r="C78" t="s">
        <v>1310</v>
      </c>
      <c r="D78" t="s">
        <v>1311</v>
      </c>
      <c r="E78" t="s">
        <v>1312</v>
      </c>
      <c r="F78" t="s">
        <v>821</v>
      </c>
      <c r="G78" t="s">
        <v>820</v>
      </c>
      <c r="H78" t="s">
        <v>54</v>
      </c>
      <c r="I78">
        <v>6</v>
      </c>
      <c r="J78" t="s">
        <v>150</v>
      </c>
      <c r="K78" t="s">
        <v>53</v>
      </c>
      <c r="L78" t="s">
        <v>45</v>
      </c>
      <c r="M78" t="s">
        <v>819</v>
      </c>
      <c r="N78" t="s">
        <v>59</v>
      </c>
      <c r="O78" t="s">
        <v>1604</v>
      </c>
      <c r="P78" t="s">
        <v>1604</v>
      </c>
      <c r="Q78" t="s">
        <v>142</v>
      </c>
      <c r="R78" t="s">
        <v>141</v>
      </c>
      <c r="S78" t="s">
        <v>140</v>
      </c>
      <c r="T78">
        <v>7151</v>
      </c>
      <c r="U78" t="s">
        <v>89</v>
      </c>
      <c r="V78" t="s">
        <v>88</v>
      </c>
      <c r="W78">
        <v>7150</v>
      </c>
      <c r="X78" t="s">
        <v>77</v>
      </c>
      <c r="Y78" t="s">
        <v>76</v>
      </c>
      <c r="AA78">
        <v>0</v>
      </c>
      <c r="AB78">
        <v>1</v>
      </c>
      <c r="AC78" t="s">
        <v>1605</v>
      </c>
      <c r="AD78" t="s">
        <v>1606</v>
      </c>
      <c r="AE78" t="s">
        <v>818</v>
      </c>
      <c r="AF78" t="s">
        <v>818</v>
      </c>
      <c r="AG78" t="s">
        <v>1607</v>
      </c>
      <c r="AH78" t="s">
        <v>1608</v>
      </c>
      <c r="AI78" t="b">
        <v>0</v>
      </c>
      <c r="AJ78">
        <v>0</v>
      </c>
      <c r="AK78" t="b">
        <v>0</v>
      </c>
      <c r="AL78">
        <v>4795046</v>
      </c>
      <c r="AM78">
        <v>37206</v>
      </c>
      <c r="AN78" t="s">
        <v>1198</v>
      </c>
      <c r="AO78" t="s">
        <v>1279</v>
      </c>
      <c r="AP78" t="s">
        <v>45</v>
      </c>
      <c r="AQ78">
        <v>2</v>
      </c>
      <c r="AR78">
        <v>2</v>
      </c>
      <c r="AS78" t="s">
        <v>666</v>
      </c>
      <c r="AT78" t="s">
        <v>1194</v>
      </c>
      <c r="AU78" t="s">
        <v>43</v>
      </c>
      <c r="AV78" t="s">
        <v>42</v>
      </c>
      <c r="AW78" t="s">
        <v>41</v>
      </c>
      <c r="AX78" t="s">
        <v>496</v>
      </c>
      <c r="AY78" t="s">
        <v>495</v>
      </c>
      <c r="AZ78" t="s">
        <v>494</v>
      </c>
      <c r="BA78">
        <v>1</v>
      </c>
      <c r="BB78" t="s">
        <v>59</v>
      </c>
      <c r="BC78" t="s">
        <v>59</v>
      </c>
      <c r="BD78">
        <v>108</v>
      </c>
      <c r="BE78">
        <v>108</v>
      </c>
      <c r="BF78">
        <v>44</v>
      </c>
      <c r="BG78">
        <v>16</v>
      </c>
      <c r="BH78">
        <v>2</v>
      </c>
      <c r="BI78">
        <v>0</v>
      </c>
      <c r="BJ78">
        <v>100</v>
      </c>
      <c r="BK78" t="s">
        <v>59</v>
      </c>
      <c r="BL78" t="s">
        <v>59</v>
      </c>
      <c r="BM78" t="s">
        <v>59</v>
      </c>
      <c r="BN78" t="s">
        <v>59</v>
      </c>
      <c r="CF78" t="s">
        <v>59</v>
      </c>
      <c r="CG78" t="s">
        <v>59</v>
      </c>
      <c r="CH78" t="s">
        <v>59</v>
      </c>
      <c r="CX78" t="s">
        <v>59</v>
      </c>
      <c r="DA78" t="s">
        <v>59</v>
      </c>
      <c r="DB78" t="s">
        <v>59</v>
      </c>
      <c r="DH78" t="s">
        <v>59</v>
      </c>
      <c r="DK78" t="s">
        <v>59</v>
      </c>
      <c r="DL78" t="s">
        <v>59</v>
      </c>
      <c r="DM78" t="s">
        <v>59</v>
      </c>
    </row>
    <row r="79" spans="1:117">
      <c r="A79">
        <v>18030</v>
      </c>
      <c r="B79" t="s">
        <v>27</v>
      </c>
      <c r="C79" t="s">
        <v>1310</v>
      </c>
      <c r="D79" t="s">
        <v>1311</v>
      </c>
      <c r="E79" t="s">
        <v>1312</v>
      </c>
      <c r="F79" t="s">
        <v>28</v>
      </c>
      <c r="G79" t="s">
        <v>1051</v>
      </c>
      <c r="H79" t="s">
        <v>54</v>
      </c>
      <c r="I79">
        <v>7.5</v>
      </c>
      <c r="J79" t="s">
        <v>19</v>
      </c>
      <c r="K79" t="s">
        <v>53</v>
      </c>
      <c r="L79" t="s">
        <v>45</v>
      </c>
      <c r="M79" t="s">
        <v>59</v>
      </c>
      <c r="N79" t="s">
        <v>59</v>
      </c>
      <c r="O79" t="s">
        <v>1050</v>
      </c>
      <c r="P79" t="s">
        <v>1050</v>
      </c>
      <c r="Q79" t="s">
        <v>142</v>
      </c>
      <c r="R79" t="s">
        <v>141</v>
      </c>
      <c r="S79" t="s">
        <v>140</v>
      </c>
      <c r="T79">
        <v>7121</v>
      </c>
      <c r="U79" t="s">
        <v>171</v>
      </c>
      <c r="V79" t="s">
        <v>170</v>
      </c>
      <c r="W79">
        <v>7121</v>
      </c>
      <c r="X79" t="s">
        <v>171</v>
      </c>
      <c r="Y79" t="s">
        <v>170</v>
      </c>
      <c r="AA79">
        <v>1</v>
      </c>
      <c r="AB79">
        <v>0</v>
      </c>
      <c r="AC79" t="s">
        <v>1609</v>
      </c>
      <c r="AD79" t="s">
        <v>1610</v>
      </c>
      <c r="AE79" t="s">
        <v>1049</v>
      </c>
      <c r="AF79" t="s">
        <v>1049</v>
      </c>
      <c r="AG79" t="s">
        <v>1611</v>
      </c>
      <c r="AH79" t="s">
        <v>1612</v>
      </c>
      <c r="AI79" t="b">
        <v>0</v>
      </c>
      <c r="AJ79">
        <v>0</v>
      </c>
      <c r="AK79" t="b">
        <v>0</v>
      </c>
      <c r="AL79">
        <v>4799714</v>
      </c>
      <c r="AM79">
        <v>38650</v>
      </c>
      <c r="AN79" t="s">
        <v>1195</v>
      </c>
      <c r="AO79" t="s">
        <v>1282</v>
      </c>
      <c r="AP79" t="s">
        <v>45</v>
      </c>
      <c r="AQ79">
        <v>3</v>
      </c>
      <c r="AR79">
        <v>3</v>
      </c>
      <c r="AS79" t="s">
        <v>666</v>
      </c>
      <c r="AT79" t="s">
        <v>1194</v>
      </c>
      <c r="AU79" t="s">
        <v>43</v>
      </c>
      <c r="AV79" t="s">
        <v>42</v>
      </c>
      <c r="AW79" t="s">
        <v>41</v>
      </c>
      <c r="AX79" t="s">
        <v>496</v>
      </c>
      <c r="AY79" t="s">
        <v>495</v>
      </c>
      <c r="AZ79" t="s">
        <v>494</v>
      </c>
      <c r="BA79">
        <v>1</v>
      </c>
      <c r="BB79" t="s">
        <v>59</v>
      </c>
      <c r="BC79" t="s">
        <v>59</v>
      </c>
      <c r="BD79">
        <v>108</v>
      </c>
      <c r="BE79">
        <v>108</v>
      </c>
      <c r="BF79">
        <v>28</v>
      </c>
      <c r="BG79">
        <v>0</v>
      </c>
      <c r="BH79">
        <v>12</v>
      </c>
      <c r="BI79">
        <v>0</v>
      </c>
      <c r="BJ79">
        <v>160</v>
      </c>
      <c r="BK79" t="s">
        <v>59</v>
      </c>
      <c r="BL79" t="s">
        <v>59</v>
      </c>
      <c r="BM79" t="s">
        <v>59</v>
      </c>
      <c r="BN79" t="s">
        <v>59</v>
      </c>
      <c r="CF79" t="s">
        <v>59</v>
      </c>
      <c r="CG79" t="s">
        <v>59</v>
      </c>
      <c r="CH79" t="s">
        <v>59</v>
      </c>
      <c r="CX79" t="s">
        <v>59</v>
      </c>
      <c r="DA79" t="s">
        <v>59</v>
      </c>
      <c r="DB79" t="s">
        <v>59</v>
      </c>
      <c r="DH79" t="s">
        <v>59</v>
      </c>
      <c r="DK79" t="s">
        <v>59</v>
      </c>
      <c r="DL79" t="s">
        <v>59</v>
      </c>
      <c r="DM79" t="s">
        <v>59</v>
      </c>
    </row>
    <row r="80" spans="1:117">
      <c r="A80">
        <v>18278</v>
      </c>
      <c r="B80" t="s">
        <v>1613</v>
      </c>
      <c r="C80" t="s">
        <v>1310</v>
      </c>
      <c r="D80" t="s">
        <v>1311</v>
      </c>
      <c r="E80" t="s">
        <v>1312</v>
      </c>
      <c r="F80" t="s">
        <v>1614</v>
      </c>
      <c r="G80" t="s">
        <v>1615</v>
      </c>
      <c r="H80" t="s">
        <v>54</v>
      </c>
      <c r="I80">
        <v>7.5</v>
      </c>
      <c r="J80" t="s">
        <v>19</v>
      </c>
      <c r="K80" t="s">
        <v>53</v>
      </c>
      <c r="L80" t="s">
        <v>45</v>
      </c>
      <c r="M80" t="s">
        <v>59</v>
      </c>
      <c r="N80" t="s">
        <v>59</v>
      </c>
      <c r="O80" t="s">
        <v>59</v>
      </c>
      <c r="P80" t="s">
        <v>59</v>
      </c>
      <c r="Q80" t="s">
        <v>92</v>
      </c>
      <c r="R80" t="s">
        <v>91</v>
      </c>
      <c r="S80" t="s">
        <v>90</v>
      </c>
      <c r="T80">
        <v>7324</v>
      </c>
      <c r="U80" t="s">
        <v>158</v>
      </c>
      <c r="V80" t="s">
        <v>157</v>
      </c>
      <c r="W80">
        <v>7340</v>
      </c>
      <c r="X80" t="s">
        <v>156</v>
      </c>
      <c r="Y80" t="s">
        <v>155</v>
      </c>
      <c r="AA80">
        <v>1</v>
      </c>
      <c r="AB80">
        <v>0</v>
      </c>
      <c r="AC80" t="s">
        <v>1616</v>
      </c>
      <c r="AD80" t="s">
        <v>1617</v>
      </c>
      <c r="AE80" t="s">
        <v>1618</v>
      </c>
      <c r="AF80" t="s">
        <v>1618</v>
      </c>
      <c r="AG80" t="s">
        <v>1619</v>
      </c>
      <c r="AH80" t="s">
        <v>1620</v>
      </c>
      <c r="AI80" t="b">
        <v>1</v>
      </c>
      <c r="AJ80">
        <v>0</v>
      </c>
      <c r="AK80" t="b">
        <v>0</v>
      </c>
      <c r="AL80">
        <v>4801319</v>
      </c>
      <c r="AM80">
        <v>39235</v>
      </c>
      <c r="AN80" t="s">
        <v>1186</v>
      </c>
      <c r="AO80" t="s">
        <v>890</v>
      </c>
      <c r="AP80" t="s">
        <v>45</v>
      </c>
      <c r="AQ80">
        <v>5</v>
      </c>
      <c r="AR80">
        <v>5</v>
      </c>
      <c r="AS80" t="s">
        <v>44</v>
      </c>
      <c r="AT80" t="s">
        <v>1186</v>
      </c>
      <c r="AU80" t="s">
        <v>43</v>
      </c>
      <c r="AV80" t="s">
        <v>42</v>
      </c>
      <c r="AW80" t="s">
        <v>41</v>
      </c>
      <c r="AX80" t="s">
        <v>496</v>
      </c>
      <c r="AY80" t="s">
        <v>495</v>
      </c>
      <c r="AZ80" t="s">
        <v>494</v>
      </c>
      <c r="BA80">
        <v>1</v>
      </c>
      <c r="BB80" t="s">
        <v>59</v>
      </c>
      <c r="BC80" t="s">
        <v>59</v>
      </c>
      <c r="BD80">
        <v>109</v>
      </c>
      <c r="BE80">
        <v>109</v>
      </c>
      <c r="BK80" t="s">
        <v>59</v>
      </c>
      <c r="BL80" t="s">
        <v>59</v>
      </c>
      <c r="BM80" t="s">
        <v>59</v>
      </c>
      <c r="BN80" t="s">
        <v>59</v>
      </c>
      <c r="BT80">
        <v>20</v>
      </c>
      <c r="BU80">
        <v>20</v>
      </c>
      <c r="BV80">
        <v>0</v>
      </c>
      <c r="BW80">
        <v>6</v>
      </c>
      <c r="BX80">
        <v>150</v>
      </c>
      <c r="CF80" t="s">
        <v>59</v>
      </c>
      <c r="CG80" t="s">
        <v>59</v>
      </c>
      <c r="CH80" t="s">
        <v>59</v>
      </c>
      <c r="CX80" t="s">
        <v>59</v>
      </c>
      <c r="DA80" t="s">
        <v>59</v>
      </c>
      <c r="DB80" t="s">
        <v>59</v>
      </c>
      <c r="DH80" t="s">
        <v>59</v>
      </c>
      <c r="DK80" t="s">
        <v>59</v>
      </c>
      <c r="DL80" t="s">
        <v>59</v>
      </c>
      <c r="DM80" t="s">
        <v>59</v>
      </c>
    </row>
    <row r="81" spans="1:117">
      <c r="A81">
        <v>17999</v>
      </c>
      <c r="B81" t="s">
        <v>757</v>
      </c>
      <c r="C81" t="s">
        <v>1310</v>
      </c>
      <c r="D81" t="s">
        <v>1311</v>
      </c>
      <c r="E81" t="s">
        <v>1312</v>
      </c>
      <c r="F81" t="s">
        <v>756</v>
      </c>
      <c r="G81" t="s">
        <v>755</v>
      </c>
      <c r="H81" t="s">
        <v>54</v>
      </c>
      <c r="I81">
        <v>7.5</v>
      </c>
      <c r="J81" t="s">
        <v>19</v>
      </c>
      <c r="K81" t="s">
        <v>53</v>
      </c>
      <c r="L81" t="s">
        <v>45</v>
      </c>
      <c r="M81" t="s">
        <v>59</v>
      </c>
      <c r="N81" t="s">
        <v>59</v>
      </c>
      <c r="O81" t="s">
        <v>1621</v>
      </c>
      <c r="P81" t="s">
        <v>1621</v>
      </c>
      <c r="Q81" t="s">
        <v>92</v>
      </c>
      <c r="R81" t="s">
        <v>91</v>
      </c>
      <c r="S81" t="s">
        <v>90</v>
      </c>
      <c r="T81">
        <v>7151</v>
      </c>
      <c r="U81" t="s">
        <v>89</v>
      </c>
      <c r="V81" t="s">
        <v>88</v>
      </c>
      <c r="W81">
        <v>7150</v>
      </c>
      <c r="X81" t="s">
        <v>77</v>
      </c>
      <c r="Y81" t="s">
        <v>76</v>
      </c>
      <c r="AA81">
        <v>0</v>
      </c>
      <c r="AB81">
        <v>1</v>
      </c>
      <c r="AC81" t="s">
        <v>1622</v>
      </c>
      <c r="AD81" t="s">
        <v>1623</v>
      </c>
      <c r="AE81" t="s">
        <v>754</v>
      </c>
      <c r="AF81" t="s">
        <v>754</v>
      </c>
      <c r="AG81" t="s">
        <v>1624</v>
      </c>
      <c r="AH81" t="s">
        <v>1625</v>
      </c>
      <c r="AI81" t="b">
        <v>1</v>
      </c>
      <c r="AJ81">
        <v>0</v>
      </c>
      <c r="AK81" t="b">
        <v>0</v>
      </c>
      <c r="AL81">
        <v>4799315</v>
      </c>
      <c r="AM81">
        <v>38527</v>
      </c>
      <c r="AN81" t="s">
        <v>1186</v>
      </c>
      <c r="AO81" t="s">
        <v>890</v>
      </c>
      <c r="AP81" t="s">
        <v>45</v>
      </c>
      <c r="AQ81">
        <v>4</v>
      </c>
      <c r="AR81">
        <v>4</v>
      </c>
      <c r="AS81" t="s">
        <v>44</v>
      </c>
      <c r="AT81" t="s">
        <v>1186</v>
      </c>
      <c r="AU81" t="s">
        <v>43</v>
      </c>
      <c r="AV81" t="s">
        <v>42</v>
      </c>
      <c r="AW81" t="s">
        <v>41</v>
      </c>
      <c r="AX81" t="s">
        <v>496</v>
      </c>
      <c r="AY81" t="s">
        <v>495</v>
      </c>
      <c r="AZ81" t="s">
        <v>494</v>
      </c>
      <c r="BA81">
        <v>1</v>
      </c>
      <c r="BB81" t="s">
        <v>59</v>
      </c>
      <c r="BC81" t="s">
        <v>59</v>
      </c>
      <c r="BD81">
        <v>111</v>
      </c>
      <c r="BE81">
        <v>111</v>
      </c>
      <c r="BK81" t="s">
        <v>59</v>
      </c>
      <c r="BL81" t="s">
        <v>59</v>
      </c>
      <c r="BM81" t="s">
        <v>59</v>
      </c>
      <c r="BN81" t="s">
        <v>59</v>
      </c>
      <c r="BO81">
        <v>28</v>
      </c>
      <c r="BP81">
        <v>0</v>
      </c>
      <c r="BQ81">
        <v>0</v>
      </c>
      <c r="BR81">
        <v>1</v>
      </c>
      <c r="BS81">
        <v>171</v>
      </c>
      <c r="CF81" t="s">
        <v>59</v>
      </c>
      <c r="CG81" t="s">
        <v>59</v>
      </c>
      <c r="CH81" t="s">
        <v>59</v>
      </c>
      <c r="CX81" t="s">
        <v>59</v>
      </c>
      <c r="DA81" t="s">
        <v>59</v>
      </c>
      <c r="DB81" t="s">
        <v>59</v>
      </c>
      <c r="DH81" t="s">
        <v>59</v>
      </c>
      <c r="DK81" t="s">
        <v>59</v>
      </c>
      <c r="DL81" t="s">
        <v>59</v>
      </c>
      <c r="DM81" t="s">
        <v>59</v>
      </c>
    </row>
    <row r="82" spans="1:117">
      <c r="A82">
        <v>18153</v>
      </c>
      <c r="B82" t="s">
        <v>1626</v>
      </c>
      <c r="C82" t="s">
        <v>1310</v>
      </c>
      <c r="D82" t="s">
        <v>1311</v>
      </c>
      <c r="E82" t="s">
        <v>1312</v>
      </c>
      <c r="F82" t="s">
        <v>145</v>
      </c>
      <c r="G82" t="s">
        <v>144</v>
      </c>
      <c r="H82" t="s">
        <v>54</v>
      </c>
      <c r="I82">
        <v>7.5</v>
      </c>
      <c r="J82" t="s">
        <v>18</v>
      </c>
      <c r="K82" t="s">
        <v>53</v>
      </c>
      <c r="L82" t="s">
        <v>45</v>
      </c>
      <c r="M82" t="s">
        <v>59</v>
      </c>
      <c r="N82" t="s">
        <v>59</v>
      </c>
      <c r="O82" t="s">
        <v>143</v>
      </c>
      <c r="P82" t="s">
        <v>143</v>
      </c>
      <c r="Q82" t="s">
        <v>142</v>
      </c>
      <c r="R82" t="s">
        <v>141</v>
      </c>
      <c r="S82" t="s">
        <v>140</v>
      </c>
      <c r="T82">
        <v>7312</v>
      </c>
      <c r="U82" t="s">
        <v>139</v>
      </c>
      <c r="V82" t="s">
        <v>138</v>
      </c>
      <c r="W82">
        <v>7310</v>
      </c>
      <c r="X82" t="s">
        <v>137</v>
      </c>
      <c r="Y82" t="s">
        <v>136</v>
      </c>
      <c r="AA82">
        <v>0</v>
      </c>
      <c r="AB82">
        <v>1</v>
      </c>
      <c r="AC82" t="s">
        <v>1627</v>
      </c>
      <c r="AD82" t="s">
        <v>1628</v>
      </c>
      <c r="AE82" t="s">
        <v>1629</v>
      </c>
      <c r="AF82" t="s">
        <v>1629</v>
      </c>
      <c r="AG82" t="s">
        <v>1630</v>
      </c>
      <c r="AH82" t="s">
        <v>1631</v>
      </c>
      <c r="AI82" t="b">
        <v>0</v>
      </c>
      <c r="AJ82">
        <v>0</v>
      </c>
      <c r="AK82" t="b">
        <v>0</v>
      </c>
      <c r="AL82">
        <v>4800860</v>
      </c>
      <c r="AM82">
        <v>39005</v>
      </c>
      <c r="AN82" t="s">
        <v>135</v>
      </c>
      <c r="AO82" t="s">
        <v>1189</v>
      </c>
      <c r="AP82" t="s">
        <v>45</v>
      </c>
      <c r="AQ82">
        <v>4</v>
      </c>
      <c r="AR82">
        <v>4</v>
      </c>
      <c r="AS82" t="s">
        <v>44</v>
      </c>
      <c r="AT82" t="s">
        <v>1186</v>
      </c>
      <c r="AU82" t="s">
        <v>43</v>
      </c>
      <c r="AV82" t="s">
        <v>42</v>
      </c>
      <c r="AW82" t="s">
        <v>41</v>
      </c>
      <c r="AX82" t="s">
        <v>135</v>
      </c>
      <c r="AY82" t="s">
        <v>134</v>
      </c>
      <c r="AZ82" t="s">
        <v>133</v>
      </c>
      <c r="BA82">
        <v>0</v>
      </c>
      <c r="BB82" t="s">
        <v>59</v>
      </c>
      <c r="BC82" t="s">
        <v>59</v>
      </c>
      <c r="BD82">
        <v>111</v>
      </c>
      <c r="BE82">
        <v>111</v>
      </c>
      <c r="BK82" t="s">
        <v>59</v>
      </c>
      <c r="BL82" t="s">
        <v>59</v>
      </c>
      <c r="BM82" t="s">
        <v>59</v>
      </c>
      <c r="BN82" t="s">
        <v>59</v>
      </c>
      <c r="BO82">
        <v>52</v>
      </c>
      <c r="BP82">
        <v>0</v>
      </c>
      <c r="BQ82">
        <v>16</v>
      </c>
      <c r="BR82">
        <v>1</v>
      </c>
      <c r="BS82">
        <v>131</v>
      </c>
      <c r="CF82" t="s">
        <v>59</v>
      </c>
      <c r="CG82" t="s">
        <v>59</v>
      </c>
      <c r="CH82" t="s">
        <v>59</v>
      </c>
      <c r="CX82" t="s">
        <v>59</v>
      </c>
      <c r="DA82" t="s">
        <v>59</v>
      </c>
      <c r="DB82" t="s">
        <v>59</v>
      </c>
      <c r="DH82" t="s">
        <v>59</v>
      </c>
      <c r="DK82" t="s">
        <v>59</v>
      </c>
      <c r="DL82" t="s">
        <v>59</v>
      </c>
      <c r="DM82" t="s">
        <v>59</v>
      </c>
    </row>
    <row r="83" spans="1:117">
      <c r="A83">
        <v>18300</v>
      </c>
      <c r="B83" t="s">
        <v>1632</v>
      </c>
      <c r="C83" t="s">
        <v>1310</v>
      </c>
      <c r="D83" t="s">
        <v>1311</v>
      </c>
      <c r="E83" t="s">
        <v>1312</v>
      </c>
      <c r="F83" t="s">
        <v>1633</v>
      </c>
      <c r="G83" t="s">
        <v>1634</v>
      </c>
      <c r="H83" t="s">
        <v>63</v>
      </c>
      <c r="I83">
        <v>7.5</v>
      </c>
      <c r="J83" t="s">
        <v>19</v>
      </c>
      <c r="K83" t="s">
        <v>53</v>
      </c>
      <c r="L83" t="s">
        <v>45</v>
      </c>
      <c r="M83" t="s">
        <v>59</v>
      </c>
      <c r="N83" t="s">
        <v>59</v>
      </c>
      <c r="O83" t="s">
        <v>1635</v>
      </c>
      <c r="P83" t="s">
        <v>1636</v>
      </c>
      <c r="Q83" t="s">
        <v>92</v>
      </c>
      <c r="R83" t="s">
        <v>91</v>
      </c>
      <c r="S83" t="s">
        <v>90</v>
      </c>
      <c r="T83">
        <v>7381</v>
      </c>
      <c r="U83" t="s">
        <v>534</v>
      </c>
      <c r="V83" t="s">
        <v>533</v>
      </c>
      <c r="W83">
        <v>7381</v>
      </c>
      <c r="X83" t="s">
        <v>534</v>
      </c>
      <c r="Y83" t="s">
        <v>533</v>
      </c>
      <c r="AA83">
        <v>1</v>
      </c>
      <c r="AB83">
        <v>0</v>
      </c>
      <c r="AC83" t="s">
        <v>1637</v>
      </c>
      <c r="AD83" t="s">
        <v>1638</v>
      </c>
      <c r="AE83" t="s">
        <v>1639</v>
      </c>
      <c r="AF83" t="s">
        <v>1639</v>
      </c>
      <c r="AG83" t="s">
        <v>1640</v>
      </c>
      <c r="AH83" t="s">
        <v>1641</v>
      </c>
      <c r="AI83" t="b">
        <v>1</v>
      </c>
      <c r="AJ83">
        <v>0</v>
      </c>
      <c r="AK83" t="b">
        <v>0</v>
      </c>
      <c r="AL83">
        <v>4801496</v>
      </c>
      <c r="AM83">
        <v>39312</v>
      </c>
      <c r="AN83" t="s">
        <v>1186</v>
      </c>
      <c r="AO83" t="s">
        <v>890</v>
      </c>
      <c r="AP83" t="s">
        <v>45</v>
      </c>
      <c r="AQ83">
        <v>4</v>
      </c>
      <c r="AR83">
        <v>4</v>
      </c>
      <c r="AS83" t="s">
        <v>44</v>
      </c>
      <c r="AT83" t="s">
        <v>1186</v>
      </c>
      <c r="AU83" t="s">
        <v>43</v>
      </c>
      <c r="AV83" t="s">
        <v>42</v>
      </c>
      <c r="AW83" t="s">
        <v>41</v>
      </c>
      <c r="AX83" t="s">
        <v>496</v>
      </c>
      <c r="AY83" t="s">
        <v>495</v>
      </c>
      <c r="AZ83" t="s">
        <v>494</v>
      </c>
      <c r="BA83">
        <v>1</v>
      </c>
      <c r="BB83" t="s">
        <v>59</v>
      </c>
      <c r="BC83" t="s">
        <v>59</v>
      </c>
      <c r="BD83">
        <v>108</v>
      </c>
      <c r="BE83">
        <v>109</v>
      </c>
      <c r="BF83">
        <v>0</v>
      </c>
      <c r="BG83">
        <v>0</v>
      </c>
      <c r="BH83">
        <v>0</v>
      </c>
      <c r="BI83">
        <v>25</v>
      </c>
      <c r="BJ83">
        <v>75</v>
      </c>
      <c r="BK83" t="s">
        <v>59</v>
      </c>
      <c r="BL83" t="s">
        <v>59</v>
      </c>
      <c r="BM83" t="s">
        <v>59</v>
      </c>
      <c r="BN83" t="s">
        <v>59</v>
      </c>
      <c r="BT83">
        <v>0</v>
      </c>
      <c r="BU83">
        <v>0</v>
      </c>
      <c r="BV83">
        <v>0</v>
      </c>
      <c r="BW83">
        <v>25</v>
      </c>
      <c r="BX83">
        <v>75</v>
      </c>
      <c r="CF83" t="s">
        <v>59</v>
      </c>
      <c r="CG83" t="s">
        <v>59</v>
      </c>
      <c r="CH83" t="s">
        <v>59</v>
      </c>
      <c r="CX83" t="s">
        <v>59</v>
      </c>
      <c r="DA83" t="s">
        <v>59</v>
      </c>
      <c r="DB83" t="s">
        <v>59</v>
      </c>
      <c r="DH83" t="s">
        <v>59</v>
      </c>
      <c r="DK83" t="s">
        <v>59</v>
      </c>
      <c r="DL83" t="s">
        <v>59</v>
      </c>
      <c r="DM83" t="s">
        <v>59</v>
      </c>
    </row>
    <row r="84" spans="1:117">
      <c r="A84">
        <v>18301</v>
      </c>
      <c r="B84" t="s">
        <v>1642</v>
      </c>
      <c r="C84" t="s">
        <v>1310</v>
      </c>
      <c r="D84" t="s">
        <v>1311</v>
      </c>
      <c r="E84" t="s">
        <v>1312</v>
      </c>
      <c r="F84" t="s">
        <v>1643</v>
      </c>
      <c r="G84" t="s">
        <v>1644</v>
      </c>
      <c r="H84" t="s">
        <v>63</v>
      </c>
      <c r="I84">
        <v>7.5</v>
      </c>
      <c r="J84" t="s">
        <v>19</v>
      </c>
      <c r="K84" t="s">
        <v>53</v>
      </c>
      <c r="L84" t="s">
        <v>45</v>
      </c>
      <c r="M84" t="s">
        <v>59</v>
      </c>
      <c r="N84" t="s">
        <v>59</v>
      </c>
      <c r="O84" t="s">
        <v>1635</v>
      </c>
      <c r="P84" t="s">
        <v>1636</v>
      </c>
      <c r="Q84" t="s">
        <v>92</v>
      </c>
      <c r="R84" t="s">
        <v>91</v>
      </c>
      <c r="S84" t="s">
        <v>90</v>
      </c>
      <c r="T84">
        <v>7381</v>
      </c>
      <c r="U84" t="s">
        <v>534</v>
      </c>
      <c r="V84" t="s">
        <v>533</v>
      </c>
      <c r="W84">
        <v>7381</v>
      </c>
      <c r="X84" t="s">
        <v>534</v>
      </c>
      <c r="Y84" t="s">
        <v>533</v>
      </c>
      <c r="AA84">
        <v>1</v>
      </c>
      <c r="AB84">
        <v>1</v>
      </c>
      <c r="AC84" t="s">
        <v>1645</v>
      </c>
      <c r="AD84" t="s">
        <v>1646</v>
      </c>
      <c r="AE84" t="s">
        <v>1647</v>
      </c>
      <c r="AF84" t="s">
        <v>1647</v>
      </c>
      <c r="AG84" t="s">
        <v>1648</v>
      </c>
      <c r="AH84" t="s">
        <v>1649</v>
      </c>
      <c r="AI84" t="b">
        <v>1</v>
      </c>
      <c r="AJ84">
        <v>0</v>
      </c>
      <c r="AK84" t="b">
        <v>0</v>
      </c>
      <c r="AL84">
        <v>4801514</v>
      </c>
      <c r="AM84">
        <v>39321</v>
      </c>
      <c r="AN84" t="s">
        <v>51</v>
      </c>
      <c r="AO84" t="s">
        <v>1283</v>
      </c>
      <c r="AP84" t="s">
        <v>45</v>
      </c>
      <c r="AQ84">
        <v>4</v>
      </c>
      <c r="AR84">
        <v>4</v>
      </c>
      <c r="AS84" t="s">
        <v>603</v>
      </c>
      <c r="AT84" t="s">
        <v>51</v>
      </c>
      <c r="AU84" t="s">
        <v>43</v>
      </c>
      <c r="AV84" t="s">
        <v>42</v>
      </c>
      <c r="AW84" t="s">
        <v>41</v>
      </c>
      <c r="AX84" t="s">
        <v>496</v>
      </c>
      <c r="AY84" t="s">
        <v>495</v>
      </c>
      <c r="AZ84" t="s">
        <v>494</v>
      </c>
      <c r="BA84">
        <v>1</v>
      </c>
      <c r="BB84" t="s">
        <v>59</v>
      </c>
      <c r="BC84" t="s">
        <v>59</v>
      </c>
      <c r="BD84">
        <v>110</v>
      </c>
      <c r="BE84">
        <v>111</v>
      </c>
      <c r="BK84" t="s">
        <v>59</v>
      </c>
      <c r="BL84" t="s">
        <v>59</v>
      </c>
      <c r="BM84" t="s">
        <v>59</v>
      </c>
      <c r="BN84" t="s">
        <v>59</v>
      </c>
      <c r="BO84">
        <v>0</v>
      </c>
      <c r="BP84">
        <v>0</v>
      </c>
      <c r="BQ84">
        <v>0</v>
      </c>
      <c r="BR84">
        <v>25</v>
      </c>
      <c r="BS84">
        <v>75</v>
      </c>
      <c r="BY84">
        <v>0</v>
      </c>
      <c r="BZ84">
        <v>0</v>
      </c>
      <c r="CA84">
        <v>0</v>
      </c>
      <c r="CB84">
        <v>25</v>
      </c>
      <c r="CC84">
        <v>75</v>
      </c>
      <c r="CF84" t="s">
        <v>59</v>
      </c>
      <c r="CG84" t="s">
        <v>59</v>
      </c>
      <c r="CH84" t="s">
        <v>59</v>
      </c>
      <c r="CX84" t="s">
        <v>59</v>
      </c>
      <c r="DA84" t="s">
        <v>59</v>
      </c>
      <c r="DB84" t="s">
        <v>59</v>
      </c>
      <c r="DH84" t="s">
        <v>59</v>
      </c>
      <c r="DK84" t="s">
        <v>59</v>
      </c>
      <c r="DL84" t="s">
        <v>59</v>
      </c>
      <c r="DM84" t="s">
        <v>59</v>
      </c>
    </row>
    <row r="85" spans="1:117">
      <c r="A85">
        <v>17259</v>
      </c>
      <c r="B85" t="s">
        <v>705</v>
      </c>
      <c r="C85" t="s">
        <v>1310</v>
      </c>
      <c r="D85" t="s">
        <v>1311</v>
      </c>
      <c r="E85" t="s">
        <v>1312</v>
      </c>
      <c r="F85" t="s">
        <v>704</v>
      </c>
      <c r="G85" t="s">
        <v>703</v>
      </c>
      <c r="H85" t="s">
        <v>54</v>
      </c>
      <c r="I85">
        <v>7.5</v>
      </c>
      <c r="J85" t="s">
        <v>18</v>
      </c>
      <c r="K85" t="s">
        <v>53</v>
      </c>
      <c r="L85" t="s">
        <v>45</v>
      </c>
      <c r="M85" t="s">
        <v>702</v>
      </c>
      <c r="N85" t="s">
        <v>59</v>
      </c>
      <c r="O85" t="s">
        <v>1650</v>
      </c>
      <c r="P85" t="s">
        <v>1650</v>
      </c>
      <c r="Q85" t="s">
        <v>51</v>
      </c>
      <c r="R85" t="s">
        <v>50</v>
      </c>
      <c r="S85" t="s">
        <v>49</v>
      </c>
      <c r="T85">
        <v>7152</v>
      </c>
      <c r="U85" t="s">
        <v>79</v>
      </c>
      <c r="V85" t="s">
        <v>78</v>
      </c>
      <c r="W85">
        <v>7150</v>
      </c>
      <c r="X85" t="s">
        <v>77</v>
      </c>
      <c r="Y85" t="s">
        <v>76</v>
      </c>
      <c r="AA85">
        <v>1</v>
      </c>
      <c r="AB85">
        <v>1</v>
      </c>
      <c r="AC85" t="s">
        <v>1651</v>
      </c>
      <c r="AD85" t="s">
        <v>1652</v>
      </c>
      <c r="AE85" t="s">
        <v>701</v>
      </c>
      <c r="AF85" t="s">
        <v>701</v>
      </c>
      <c r="AG85" t="s">
        <v>1653</v>
      </c>
      <c r="AH85" t="s">
        <v>1654</v>
      </c>
      <c r="AI85" t="b">
        <v>1</v>
      </c>
      <c r="AJ85">
        <v>0</v>
      </c>
      <c r="AK85" t="b">
        <v>0</v>
      </c>
      <c r="AL85">
        <v>4793132</v>
      </c>
      <c r="AM85">
        <v>36641</v>
      </c>
      <c r="AN85" t="s">
        <v>1186</v>
      </c>
      <c r="AO85" t="s">
        <v>890</v>
      </c>
      <c r="AP85" t="s">
        <v>45</v>
      </c>
      <c r="AQ85">
        <v>4</v>
      </c>
      <c r="AR85">
        <v>4</v>
      </c>
      <c r="AS85" t="s">
        <v>44</v>
      </c>
      <c r="AT85" t="s">
        <v>1186</v>
      </c>
      <c r="AU85" t="s">
        <v>43</v>
      </c>
      <c r="AV85" t="s">
        <v>42</v>
      </c>
      <c r="AW85" t="s">
        <v>41</v>
      </c>
      <c r="AX85" t="s">
        <v>496</v>
      </c>
      <c r="AY85" t="s">
        <v>495</v>
      </c>
      <c r="AZ85" t="s">
        <v>494</v>
      </c>
      <c r="BA85">
        <v>1</v>
      </c>
      <c r="BB85" t="s">
        <v>1655</v>
      </c>
      <c r="BC85" t="s">
        <v>1656</v>
      </c>
      <c r="BD85">
        <v>111</v>
      </c>
      <c r="BE85">
        <v>111</v>
      </c>
      <c r="BK85" t="s">
        <v>59</v>
      </c>
      <c r="BL85" t="s">
        <v>59</v>
      </c>
      <c r="BM85" t="s">
        <v>59</v>
      </c>
      <c r="BN85" t="s">
        <v>59</v>
      </c>
      <c r="BO85">
        <v>14</v>
      </c>
      <c r="BP85">
        <v>14</v>
      </c>
      <c r="BQ85">
        <v>14</v>
      </c>
      <c r="BR85">
        <v>1</v>
      </c>
      <c r="BS85">
        <v>150</v>
      </c>
      <c r="CF85" t="s">
        <v>59</v>
      </c>
      <c r="CG85" t="s">
        <v>59</v>
      </c>
      <c r="CH85" t="s">
        <v>59</v>
      </c>
      <c r="CX85" t="s">
        <v>59</v>
      </c>
      <c r="DA85" t="s">
        <v>59</v>
      </c>
      <c r="DB85" t="s">
        <v>59</v>
      </c>
      <c r="DH85" t="s">
        <v>59</v>
      </c>
      <c r="DK85" t="s">
        <v>59</v>
      </c>
      <c r="DL85" t="s">
        <v>59</v>
      </c>
      <c r="DM85" t="s">
        <v>59</v>
      </c>
    </row>
    <row r="86" spans="1:117">
      <c r="A86">
        <v>17848</v>
      </c>
      <c r="B86" t="s">
        <v>835</v>
      </c>
      <c r="C86" t="s">
        <v>1310</v>
      </c>
      <c r="D86" t="s">
        <v>1311</v>
      </c>
      <c r="E86" t="s">
        <v>1312</v>
      </c>
      <c r="F86" t="s">
        <v>834</v>
      </c>
      <c r="G86" t="s">
        <v>833</v>
      </c>
      <c r="H86" t="s">
        <v>54</v>
      </c>
      <c r="I86">
        <v>5</v>
      </c>
      <c r="J86" t="s">
        <v>150</v>
      </c>
      <c r="K86" t="s">
        <v>53</v>
      </c>
      <c r="L86" t="s">
        <v>45</v>
      </c>
      <c r="M86" t="s">
        <v>59</v>
      </c>
      <c r="N86" t="s">
        <v>59</v>
      </c>
      <c r="O86" t="s">
        <v>1657</v>
      </c>
      <c r="P86" t="s">
        <v>1657</v>
      </c>
      <c r="Q86" t="s">
        <v>142</v>
      </c>
      <c r="R86" t="s">
        <v>141</v>
      </c>
      <c r="S86" t="s">
        <v>140</v>
      </c>
      <c r="T86">
        <v>7136</v>
      </c>
      <c r="U86" t="s">
        <v>528</v>
      </c>
      <c r="V86" t="s">
        <v>527</v>
      </c>
      <c r="W86">
        <v>7131</v>
      </c>
      <c r="X86" t="s">
        <v>526</v>
      </c>
      <c r="Y86" t="s">
        <v>525</v>
      </c>
      <c r="AA86">
        <v>0</v>
      </c>
      <c r="AB86">
        <v>1</v>
      </c>
      <c r="AC86" t="s">
        <v>1658</v>
      </c>
      <c r="AD86" t="s">
        <v>1659</v>
      </c>
      <c r="AE86" t="s">
        <v>832</v>
      </c>
      <c r="AF86" t="s">
        <v>832</v>
      </c>
      <c r="AG86" t="s">
        <v>1660</v>
      </c>
      <c r="AH86" t="s">
        <v>1661</v>
      </c>
      <c r="AI86" t="b">
        <v>0</v>
      </c>
      <c r="AJ86">
        <v>0</v>
      </c>
      <c r="AK86" t="b">
        <v>0</v>
      </c>
      <c r="AL86">
        <v>4798121</v>
      </c>
      <c r="AM86">
        <v>38156</v>
      </c>
      <c r="AN86" t="s">
        <v>1200</v>
      </c>
      <c r="AO86" t="s">
        <v>1278</v>
      </c>
      <c r="AP86" t="s">
        <v>45</v>
      </c>
      <c r="AQ86">
        <v>1</v>
      </c>
      <c r="AR86">
        <v>1</v>
      </c>
      <c r="AS86" t="s">
        <v>666</v>
      </c>
      <c r="AT86" t="s">
        <v>1194</v>
      </c>
      <c r="AU86" t="s">
        <v>43</v>
      </c>
      <c r="AV86" t="s">
        <v>42</v>
      </c>
      <c r="AW86" t="s">
        <v>41</v>
      </c>
      <c r="AX86" t="s">
        <v>496</v>
      </c>
      <c r="AY86" t="s">
        <v>495</v>
      </c>
      <c r="AZ86" t="s">
        <v>494</v>
      </c>
      <c r="BA86">
        <v>1</v>
      </c>
      <c r="BB86" t="s">
        <v>59</v>
      </c>
      <c r="BC86" t="s">
        <v>59</v>
      </c>
      <c r="BD86">
        <v>110</v>
      </c>
      <c r="BE86">
        <v>110</v>
      </c>
      <c r="BK86" t="s">
        <v>59</v>
      </c>
      <c r="BL86" t="s">
        <v>59</v>
      </c>
      <c r="BM86" t="s">
        <v>59</v>
      </c>
      <c r="BN86" t="s">
        <v>59</v>
      </c>
      <c r="BY86">
        <v>28</v>
      </c>
      <c r="BZ86">
        <v>30</v>
      </c>
      <c r="CA86">
        <v>8</v>
      </c>
      <c r="CB86">
        <v>0</v>
      </c>
      <c r="CC86">
        <v>58</v>
      </c>
      <c r="CF86" t="s">
        <v>59</v>
      </c>
      <c r="CG86" t="s">
        <v>59</v>
      </c>
      <c r="CH86" t="s">
        <v>59</v>
      </c>
      <c r="CX86" t="s">
        <v>59</v>
      </c>
      <c r="DA86" t="s">
        <v>59</v>
      </c>
      <c r="DB86" t="s">
        <v>59</v>
      </c>
      <c r="DH86" t="s">
        <v>59</v>
      </c>
      <c r="DK86" t="s">
        <v>59</v>
      </c>
      <c r="DL86" t="s">
        <v>59</v>
      </c>
      <c r="DM86" t="s">
        <v>59</v>
      </c>
    </row>
    <row r="87" spans="1:117">
      <c r="A87">
        <v>17236</v>
      </c>
      <c r="B87" t="s">
        <v>636</v>
      </c>
      <c r="C87" t="s">
        <v>1310</v>
      </c>
      <c r="D87" t="s">
        <v>1311</v>
      </c>
      <c r="E87" t="s">
        <v>1312</v>
      </c>
      <c r="F87" t="s">
        <v>635</v>
      </c>
      <c r="G87" t="s">
        <v>634</v>
      </c>
      <c r="H87" t="s">
        <v>54</v>
      </c>
      <c r="I87">
        <v>7.5</v>
      </c>
      <c r="J87" t="s">
        <v>150</v>
      </c>
      <c r="K87" t="s">
        <v>609</v>
      </c>
      <c r="L87" t="s">
        <v>45</v>
      </c>
      <c r="M87" t="s">
        <v>59</v>
      </c>
      <c r="N87" t="s">
        <v>59</v>
      </c>
      <c r="O87" t="s">
        <v>633</v>
      </c>
      <c r="P87" t="s">
        <v>633</v>
      </c>
      <c r="Q87" t="s">
        <v>142</v>
      </c>
      <c r="R87" t="s">
        <v>141</v>
      </c>
      <c r="S87" t="s">
        <v>140</v>
      </c>
      <c r="T87">
        <v>118</v>
      </c>
      <c r="U87" t="s">
        <v>632</v>
      </c>
      <c r="V87" t="s">
        <v>631</v>
      </c>
      <c r="W87">
        <v>7888</v>
      </c>
      <c r="X87" t="s">
        <v>383</v>
      </c>
      <c r="Y87" t="s">
        <v>382</v>
      </c>
      <c r="Z87">
        <v>20</v>
      </c>
      <c r="AA87">
        <v>1</v>
      </c>
      <c r="AB87">
        <v>0</v>
      </c>
      <c r="AC87" t="s">
        <v>1662</v>
      </c>
      <c r="AD87" t="s">
        <v>1663</v>
      </c>
      <c r="AE87" t="s">
        <v>630</v>
      </c>
      <c r="AF87" t="s">
        <v>630</v>
      </c>
      <c r="AG87" t="s">
        <v>1664</v>
      </c>
      <c r="AH87" t="s">
        <v>1665</v>
      </c>
      <c r="AI87" t="b">
        <v>0</v>
      </c>
      <c r="AJ87">
        <v>0</v>
      </c>
      <c r="AK87" t="b">
        <v>0</v>
      </c>
      <c r="AL87">
        <v>4792757</v>
      </c>
      <c r="AM87">
        <v>36512</v>
      </c>
      <c r="AN87" t="s">
        <v>51</v>
      </c>
      <c r="AO87" t="s">
        <v>1283</v>
      </c>
      <c r="AP87" t="s">
        <v>45</v>
      </c>
      <c r="AQ87">
        <v>4</v>
      </c>
      <c r="AR87">
        <v>1</v>
      </c>
      <c r="AS87" t="s">
        <v>603</v>
      </c>
      <c r="AT87" t="s">
        <v>51</v>
      </c>
      <c r="AU87" t="s">
        <v>43</v>
      </c>
      <c r="AV87" t="s">
        <v>42</v>
      </c>
      <c r="AW87" t="s">
        <v>41</v>
      </c>
      <c r="AX87" t="s">
        <v>496</v>
      </c>
      <c r="AY87" t="s">
        <v>495</v>
      </c>
      <c r="AZ87" t="s">
        <v>494</v>
      </c>
      <c r="BA87">
        <v>1</v>
      </c>
      <c r="BB87" t="s">
        <v>1666</v>
      </c>
      <c r="BC87" t="s">
        <v>1667</v>
      </c>
      <c r="BD87">
        <v>110</v>
      </c>
      <c r="BE87">
        <v>111</v>
      </c>
      <c r="BK87" t="s">
        <v>59</v>
      </c>
      <c r="BL87" t="s">
        <v>59</v>
      </c>
      <c r="BM87" t="s">
        <v>59</v>
      </c>
      <c r="BN87" t="s">
        <v>59</v>
      </c>
      <c r="BO87">
        <v>0</v>
      </c>
      <c r="BP87">
        <v>26</v>
      </c>
      <c r="BQ87">
        <v>0</v>
      </c>
      <c r="BR87">
        <v>0</v>
      </c>
      <c r="BS87">
        <v>74</v>
      </c>
      <c r="BY87">
        <v>0</v>
      </c>
      <c r="BZ87">
        <v>26</v>
      </c>
      <c r="CA87">
        <v>0</v>
      </c>
      <c r="CB87">
        <v>0</v>
      </c>
      <c r="CC87">
        <v>74</v>
      </c>
      <c r="CF87" t="s">
        <v>59</v>
      </c>
      <c r="CG87" t="s">
        <v>59</v>
      </c>
      <c r="CH87" t="s">
        <v>59</v>
      </c>
      <c r="CX87" t="s">
        <v>59</v>
      </c>
      <c r="DA87" t="s">
        <v>59</v>
      </c>
      <c r="DB87" t="s">
        <v>59</v>
      </c>
      <c r="DH87" t="s">
        <v>59</v>
      </c>
      <c r="DK87" t="s">
        <v>59</v>
      </c>
      <c r="DL87" t="s">
        <v>59</v>
      </c>
      <c r="DM87" t="s">
        <v>59</v>
      </c>
    </row>
    <row r="88" spans="1:117">
      <c r="A88">
        <v>17129</v>
      </c>
      <c r="B88" t="s">
        <v>1060</v>
      </c>
      <c r="C88" t="s">
        <v>1310</v>
      </c>
      <c r="D88" t="s">
        <v>1311</v>
      </c>
      <c r="E88" t="s">
        <v>1312</v>
      </c>
      <c r="F88" t="s">
        <v>1059</v>
      </c>
      <c r="G88" t="s">
        <v>1058</v>
      </c>
      <c r="H88" t="s">
        <v>54</v>
      </c>
      <c r="I88">
        <v>7.5</v>
      </c>
      <c r="J88" t="s">
        <v>19</v>
      </c>
      <c r="K88" t="s">
        <v>53</v>
      </c>
      <c r="L88" t="s">
        <v>45</v>
      </c>
      <c r="M88" t="s">
        <v>59</v>
      </c>
      <c r="N88" t="s">
        <v>59</v>
      </c>
      <c r="O88" t="s">
        <v>1057</v>
      </c>
      <c r="P88" t="s">
        <v>1057</v>
      </c>
      <c r="Q88" t="s">
        <v>51</v>
      </c>
      <c r="R88" t="s">
        <v>50</v>
      </c>
      <c r="S88" t="s">
        <v>49</v>
      </c>
      <c r="T88">
        <v>7121</v>
      </c>
      <c r="U88" t="s">
        <v>171</v>
      </c>
      <c r="V88" t="s">
        <v>170</v>
      </c>
      <c r="W88">
        <v>7121</v>
      </c>
      <c r="X88" t="s">
        <v>171</v>
      </c>
      <c r="Y88" t="s">
        <v>170</v>
      </c>
      <c r="AA88">
        <v>1</v>
      </c>
      <c r="AB88">
        <v>1</v>
      </c>
      <c r="AC88" t="s">
        <v>1668</v>
      </c>
      <c r="AD88" t="s">
        <v>1669</v>
      </c>
      <c r="AE88" t="s">
        <v>1056</v>
      </c>
      <c r="AF88" t="s">
        <v>1056</v>
      </c>
      <c r="AG88" t="s">
        <v>1670</v>
      </c>
      <c r="AH88" t="s">
        <v>1671</v>
      </c>
      <c r="AI88" t="b">
        <v>1</v>
      </c>
      <c r="AJ88">
        <v>0</v>
      </c>
      <c r="AK88" t="b">
        <v>0</v>
      </c>
      <c r="AL88">
        <v>4791524</v>
      </c>
      <c r="AM88">
        <v>36159</v>
      </c>
      <c r="AN88" t="s">
        <v>1199</v>
      </c>
      <c r="AO88" t="s">
        <v>1281</v>
      </c>
      <c r="AP88" t="s">
        <v>45</v>
      </c>
      <c r="AQ88">
        <v>2</v>
      </c>
      <c r="AR88">
        <v>2</v>
      </c>
      <c r="AS88" t="s">
        <v>799</v>
      </c>
      <c r="AT88" t="s">
        <v>19</v>
      </c>
      <c r="AU88" t="s">
        <v>43</v>
      </c>
      <c r="AV88" t="s">
        <v>42</v>
      </c>
      <c r="AW88" t="s">
        <v>41</v>
      </c>
      <c r="AX88" t="s">
        <v>496</v>
      </c>
      <c r="AY88" t="s">
        <v>495</v>
      </c>
      <c r="AZ88" t="s">
        <v>494</v>
      </c>
      <c r="BA88">
        <v>1</v>
      </c>
      <c r="BB88" t="s">
        <v>1672</v>
      </c>
      <c r="BC88" t="s">
        <v>1673</v>
      </c>
      <c r="BD88">
        <v>111</v>
      </c>
      <c r="BE88">
        <v>111</v>
      </c>
      <c r="BK88" t="s">
        <v>59</v>
      </c>
      <c r="BL88" t="s">
        <v>59</v>
      </c>
      <c r="BM88" t="s">
        <v>59</v>
      </c>
      <c r="BN88" t="s">
        <v>59</v>
      </c>
      <c r="BO88">
        <v>28</v>
      </c>
      <c r="BP88">
        <v>6</v>
      </c>
      <c r="BQ88">
        <v>0</v>
      </c>
      <c r="BR88">
        <v>0</v>
      </c>
      <c r="BS88">
        <v>166</v>
      </c>
      <c r="CF88" t="s">
        <v>59</v>
      </c>
      <c r="CG88" t="s">
        <v>59</v>
      </c>
      <c r="CH88" t="s">
        <v>59</v>
      </c>
      <c r="CX88" t="s">
        <v>59</v>
      </c>
      <c r="DA88" t="s">
        <v>59</v>
      </c>
      <c r="DB88" t="s">
        <v>59</v>
      </c>
      <c r="DH88" t="s">
        <v>59</v>
      </c>
      <c r="DK88" t="s">
        <v>59</v>
      </c>
      <c r="DL88" t="s">
        <v>59</v>
      </c>
      <c r="DM88" t="s">
        <v>59</v>
      </c>
    </row>
    <row r="89" spans="1:117">
      <c r="A89">
        <v>18041</v>
      </c>
      <c r="B89" t="s">
        <v>1074</v>
      </c>
      <c r="C89" t="s">
        <v>1310</v>
      </c>
      <c r="D89" t="s">
        <v>1311</v>
      </c>
      <c r="E89" t="s">
        <v>1312</v>
      </c>
      <c r="F89" t="s">
        <v>1073</v>
      </c>
      <c r="G89" t="s">
        <v>1072</v>
      </c>
      <c r="H89" t="s">
        <v>54</v>
      </c>
      <c r="I89">
        <v>5</v>
      </c>
      <c r="J89" t="s">
        <v>18</v>
      </c>
      <c r="K89" t="s">
        <v>53</v>
      </c>
      <c r="L89" t="s">
        <v>45</v>
      </c>
      <c r="M89" t="s">
        <v>59</v>
      </c>
      <c r="N89" t="s">
        <v>59</v>
      </c>
      <c r="O89" t="s">
        <v>1071</v>
      </c>
      <c r="P89" t="s">
        <v>1071</v>
      </c>
      <c r="Q89" t="s">
        <v>51</v>
      </c>
      <c r="R89" t="s">
        <v>50</v>
      </c>
      <c r="S89" t="s">
        <v>49</v>
      </c>
      <c r="T89">
        <v>7121</v>
      </c>
      <c r="U89" t="s">
        <v>171</v>
      </c>
      <c r="V89" t="s">
        <v>170</v>
      </c>
      <c r="W89">
        <v>7121</v>
      </c>
      <c r="X89" t="s">
        <v>171</v>
      </c>
      <c r="Y89" t="s">
        <v>170</v>
      </c>
      <c r="AA89">
        <v>1</v>
      </c>
      <c r="AB89">
        <v>1</v>
      </c>
      <c r="AC89" t="s">
        <v>1674</v>
      </c>
      <c r="AD89" t="s">
        <v>1675</v>
      </c>
      <c r="AE89" t="s">
        <v>1070</v>
      </c>
      <c r="AF89" t="s">
        <v>1070</v>
      </c>
      <c r="AG89" t="s">
        <v>1676</v>
      </c>
      <c r="AH89" t="s">
        <v>1677</v>
      </c>
      <c r="AI89" t="b">
        <v>0</v>
      </c>
      <c r="AJ89">
        <v>0</v>
      </c>
      <c r="AK89" t="b">
        <v>0</v>
      </c>
      <c r="AL89">
        <v>4799840</v>
      </c>
      <c r="AM89">
        <v>38685</v>
      </c>
      <c r="AN89" t="s">
        <v>1198</v>
      </c>
      <c r="AO89" t="s">
        <v>1279</v>
      </c>
      <c r="AP89" t="s">
        <v>45</v>
      </c>
      <c r="AQ89">
        <v>2</v>
      </c>
      <c r="AR89">
        <v>2</v>
      </c>
      <c r="AS89" t="s">
        <v>666</v>
      </c>
      <c r="AT89" t="s">
        <v>1194</v>
      </c>
      <c r="AU89" t="s">
        <v>43</v>
      </c>
      <c r="AV89" t="s">
        <v>42</v>
      </c>
      <c r="AW89" t="s">
        <v>41</v>
      </c>
      <c r="AX89" t="s">
        <v>496</v>
      </c>
      <c r="AY89" t="s">
        <v>495</v>
      </c>
      <c r="AZ89" t="s">
        <v>494</v>
      </c>
      <c r="BA89">
        <v>1</v>
      </c>
      <c r="BB89" t="s">
        <v>1678</v>
      </c>
      <c r="BC89" t="s">
        <v>1679</v>
      </c>
      <c r="BD89">
        <v>111</v>
      </c>
      <c r="BE89">
        <v>111</v>
      </c>
      <c r="BK89" t="s">
        <v>59</v>
      </c>
      <c r="BL89" t="s">
        <v>59</v>
      </c>
      <c r="BM89" t="s">
        <v>59</v>
      </c>
      <c r="BN89" t="s">
        <v>59</v>
      </c>
      <c r="BO89">
        <v>20</v>
      </c>
      <c r="BP89">
        <v>6</v>
      </c>
      <c r="BQ89">
        <v>8</v>
      </c>
      <c r="BR89">
        <v>0</v>
      </c>
      <c r="BS89">
        <v>100</v>
      </c>
      <c r="CF89" t="s">
        <v>59</v>
      </c>
      <c r="CG89" t="s">
        <v>59</v>
      </c>
      <c r="CH89" t="s">
        <v>59</v>
      </c>
      <c r="CX89" t="s">
        <v>59</v>
      </c>
      <c r="DA89" t="s">
        <v>59</v>
      </c>
      <c r="DB89" t="s">
        <v>59</v>
      </c>
      <c r="DH89" t="s">
        <v>59</v>
      </c>
      <c r="DK89" t="s">
        <v>59</v>
      </c>
      <c r="DL89" t="s">
        <v>59</v>
      </c>
      <c r="DM89" t="s">
        <v>59</v>
      </c>
    </row>
    <row r="90" spans="1:117">
      <c r="A90">
        <v>17943</v>
      </c>
      <c r="B90" t="s">
        <v>753</v>
      </c>
      <c r="C90" t="s">
        <v>1310</v>
      </c>
      <c r="D90" t="s">
        <v>1311</v>
      </c>
      <c r="E90" t="s">
        <v>1312</v>
      </c>
      <c r="F90" t="s">
        <v>752</v>
      </c>
      <c r="G90" t="s">
        <v>751</v>
      </c>
      <c r="H90" t="s">
        <v>54</v>
      </c>
      <c r="I90">
        <v>4</v>
      </c>
      <c r="J90" t="s">
        <v>18</v>
      </c>
      <c r="K90" t="s">
        <v>53</v>
      </c>
      <c r="L90" t="s">
        <v>45</v>
      </c>
      <c r="M90" t="s">
        <v>59</v>
      </c>
      <c r="N90" t="s">
        <v>59</v>
      </c>
      <c r="O90" t="s">
        <v>750</v>
      </c>
      <c r="P90" t="s">
        <v>750</v>
      </c>
      <c r="Q90" t="s">
        <v>142</v>
      </c>
      <c r="R90" t="s">
        <v>141</v>
      </c>
      <c r="S90" t="s">
        <v>140</v>
      </c>
      <c r="T90">
        <v>7181</v>
      </c>
      <c r="U90" t="s">
        <v>738</v>
      </c>
      <c r="V90" t="s">
        <v>737</v>
      </c>
      <c r="W90">
        <v>7460</v>
      </c>
      <c r="X90" t="s">
        <v>349</v>
      </c>
      <c r="Y90" t="s">
        <v>348</v>
      </c>
      <c r="AA90">
        <v>0</v>
      </c>
      <c r="AB90">
        <v>1</v>
      </c>
      <c r="AC90" t="s">
        <v>1680</v>
      </c>
      <c r="AD90" t="s">
        <v>1681</v>
      </c>
      <c r="AE90" t="s">
        <v>749</v>
      </c>
      <c r="AF90" t="s">
        <v>749</v>
      </c>
      <c r="AG90" t="s">
        <v>1682</v>
      </c>
      <c r="AH90" t="s">
        <v>1683</v>
      </c>
      <c r="AI90" t="b">
        <v>0</v>
      </c>
      <c r="AJ90">
        <v>0</v>
      </c>
      <c r="AK90" t="b">
        <v>0</v>
      </c>
      <c r="AL90">
        <v>4798787</v>
      </c>
      <c r="AM90">
        <v>38357</v>
      </c>
      <c r="AN90" t="s">
        <v>1195</v>
      </c>
      <c r="AO90" t="s">
        <v>1282</v>
      </c>
      <c r="AP90" t="s">
        <v>45</v>
      </c>
      <c r="AQ90">
        <v>3</v>
      </c>
      <c r="AR90">
        <v>3</v>
      </c>
      <c r="AS90" t="s">
        <v>666</v>
      </c>
      <c r="AT90" t="s">
        <v>1194</v>
      </c>
      <c r="AU90" t="s">
        <v>43</v>
      </c>
      <c r="AV90" t="s">
        <v>42</v>
      </c>
      <c r="AW90" t="s">
        <v>41</v>
      </c>
      <c r="AX90" t="s">
        <v>496</v>
      </c>
      <c r="AY90" t="s">
        <v>495</v>
      </c>
      <c r="AZ90" t="s">
        <v>494</v>
      </c>
      <c r="BA90">
        <v>1</v>
      </c>
      <c r="BB90" t="s">
        <v>59</v>
      </c>
      <c r="BC90" t="s">
        <v>59</v>
      </c>
      <c r="BD90">
        <v>110</v>
      </c>
      <c r="BE90">
        <v>111</v>
      </c>
      <c r="BK90" t="s">
        <v>59</v>
      </c>
      <c r="BL90" t="s">
        <v>59</v>
      </c>
      <c r="BM90" t="s">
        <v>59</v>
      </c>
      <c r="BN90" t="s">
        <v>59</v>
      </c>
      <c r="BO90">
        <v>0</v>
      </c>
      <c r="BP90">
        <v>8</v>
      </c>
      <c r="BQ90">
        <v>0</v>
      </c>
      <c r="BR90">
        <v>1</v>
      </c>
      <c r="BS90">
        <v>46</v>
      </c>
      <c r="BY90">
        <v>24</v>
      </c>
      <c r="BZ90">
        <v>2</v>
      </c>
      <c r="CA90">
        <v>0</v>
      </c>
      <c r="CB90">
        <v>0</v>
      </c>
      <c r="CC90">
        <v>26</v>
      </c>
      <c r="CF90" t="s">
        <v>59</v>
      </c>
      <c r="CG90" t="s">
        <v>59</v>
      </c>
      <c r="CH90" t="s">
        <v>59</v>
      </c>
      <c r="CX90" t="s">
        <v>59</v>
      </c>
      <c r="DA90" t="s">
        <v>59</v>
      </c>
      <c r="DB90" t="s">
        <v>59</v>
      </c>
      <c r="DH90" t="s">
        <v>59</v>
      </c>
      <c r="DK90" t="s">
        <v>59</v>
      </c>
      <c r="DL90" t="s">
        <v>59</v>
      </c>
      <c r="DM90" t="s">
        <v>59</v>
      </c>
    </row>
    <row r="91" spans="1:117">
      <c r="A91">
        <v>17128</v>
      </c>
      <c r="B91" t="s">
        <v>487</v>
      </c>
      <c r="C91" t="s">
        <v>1310</v>
      </c>
      <c r="D91" t="s">
        <v>1311</v>
      </c>
      <c r="E91" t="s">
        <v>1312</v>
      </c>
      <c r="F91" t="s">
        <v>486</v>
      </c>
      <c r="G91" t="s">
        <v>485</v>
      </c>
      <c r="H91" t="s">
        <v>54</v>
      </c>
      <c r="I91">
        <v>7.5</v>
      </c>
      <c r="J91" t="s">
        <v>19</v>
      </c>
      <c r="K91" t="s">
        <v>53</v>
      </c>
      <c r="L91" t="s">
        <v>45</v>
      </c>
      <c r="M91" t="s">
        <v>59</v>
      </c>
      <c r="N91" t="s">
        <v>59</v>
      </c>
      <c r="O91" t="s">
        <v>484</v>
      </c>
      <c r="P91" t="s">
        <v>484</v>
      </c>
      <c r="Q91" t="s">
        <v>51</v>
      </c>
      <c r="R91" t="s">
        <v>50</v>
      </c>
      <c r="S91" t="s">
        <v>49</v>
      </c>
      <c r="T91">
        <v>7121</v>
      </c>
      <c r="U91" t="s">
        <v>171</v>
      </c>
      <c r="V91" t="s">
        <v>170</v>
      </c>
      <c r="W91">
        <v>7121</v>
      </c>
      <c r="X91" t="s">
        <v>171</v>
      </c>
      <c r="Y91" t="s">
        <v>170</v>
      </c>
      <c r="AA91">
        <v>1</v>
      </c>
      <c r="AB91">
        <v>0</v>
      </c>
      <c r="AC91" t="s">
        <v>1684</v>
      </c>
      <c r="AD91" t="s">
        <v>1685</v>
      </c>
      <c r="AE91" t="s">
        <v>483</v>
      </c>
      <c r="AF91" t="s">
        <v>483</v>
      </c>
      <c r="AG91" t="s">
        <v>1686</v>
      </c>
      <c r="AH91" t="s">
        <v>1687</v>
      </c>
      <c r="AI91" t="b">
        <v>1</v>
      </c>
      <c r="AJ91">
        <v>0</v>
      </c>
      <c r="AK91" t="b">
        <v>0</v>
      </c>
      <c r="AL91">
        <v>4791497</v>
      </c>
      <c r="AM91">
        <v>36151</v>
      </c>
      <c r="AN91" t="s">
        <v>463</v>
      </c>
      <c r="AO91" t="s">
        <v>1190</v>
      </c>
      <c r="AP91" t="s">
        <v>45</v>
      </c>
      <c r="AQ91">
        <v>4</v>
      </c>
      <c r="AR91">
        <v>4</v>
      </c>
      <c r="AS91" t="s">
        <v>44</v>
      </c>
      <c r="AT91" t="s">
        <v>1186</v>
      </c>
      <c r="AU91" t="s">
        <v>43</v>
      </c>
      <c r="AV91" t="s">
        <v>42</v>
      </c>
      <c r="AW91" t="s">
        <v>41</v>
      </c>
      <c r="AX91" t="s">
        <v>463</v>
      </c>
      <c r="AY91" t="s">
        <v>462</v>
      </c>
      <c r="AZ91" t="s">
        <v>461</v>
      </c>
      <c r="BA91">
        <v>0</v>
      </c>
      <c r="BB91" t="s">
        <v>59</v>
      </c>
      <c r="BC91" t="s">
        <v>59</v>
      </c>
      <c r="BD91">
        <v>109</v>
      </c>
      <c r="BE91">
        <v>109</v>
      </c>
      <c r="BK91" t="s">
        <v>59</v>
      </c>
      <c r="BL91" t="s">
        <v>59</v>
      </c>
      <c r="BM91" t="s">
        <v>59</v>
      </c>
      <c r="BN91" t="s">
        <v>59</v>
      </c>
      <c r="BT91">
        <v>28</v>
      </c>
      <c r="BU91">
        <v>0</v>
      </c>
      <c r="BV91">
        <v>12</v>
      </c>
      <c r="BW91">
        <v>0</v>
      </c>
      <c r="BX91">
        <v>160</v>
      </c>
      <c r="CF91" t="s">
        <v>59</v>
      </c>
      <c r="CG91" t="s">
        <v>59</v>
      </c>
      <c r="CH91" t="s">
        <v>59</v>
      </c>
      <c r="CX91" t="s">
        <v>59</v>
      </c>
      <c r="DA91" t="s">
        <v>59</v>
      </c>
      <c r="DB91" t="s">
        <v>59</v>
      </c>
      <c r="DH91" t="s">
        <v>59</v>
      </c>
      <c r="DK91" t="s">
        <v>59</v>
      </c>
      <c r="DL91" t="s">
        <v>59</v>
      </c>
      <c r="DM91" t="s">
        <v>59</v>
      </c>
    </row>
    <row r="92" spans="1:117">
      <c r="A92">
        <v>17988</v>
      </c>
      <c r="B92" t="s">
        <v>306</v>
      </c>
      <c r="C92" t="s">
        <v>1310</v>
      </c>
      <c r="D92" t="s">
        <v>1311</v>
      </c>
      <c r="E92" t="s">
        <v>1312</v>
      </c>
      <c r="F92" t="s">
        <v>305</v>
      </c>
      <c r="G92" t="s">
        <v>304</v>
      </c>
      <c r="H92" t="s">
        <v>54</v>
      </c>
      <c r="I92">
        <v>7.5</v>
      </c>
      <c r="J92" t="s">
        <v>19</v>
      </c>
      <c r="K92" t="s">
        <v>53</v>
      </c>
      <c r="L92" t="s">
        <v>45</v>
      </c>
      <c r="M92" t="s">
        <v>59</v>
      </c>
      <c r="N92" t="s">
        <v>59</v>
      </c>
      <c r="O92" t="s">
        <v>59</v>
      </c>
      <c r="P92" t="s">
        <v>59</v>
      </c>
      <c r="Q92" t="s">
        <v>51</v>
      </c>
      <c r="R92" t="s">
        <v>50</v>
      </c>
      <c r="S92" t="s">
        <v>49</v>
      </c>
      <c r="T92">
        <v>7201</v>
      </c>
      <c r="U92" t="s">
        <v>97</v>
      </c>
      <c r="V92" t="s">
        <v>96</v>
      </c>
      <c r="W92">
        <v>7201</v>
      </c>
      <c r="X92" t="s">
        <v>97</v>
      </c>
      <c r="Y92" t="s">
        <v>96</v>
      </c>
      <c r="AA92">
        <v>0</v>
      </c>
      <c r="AB92">
        <v>1</v>
      </c>
      <c r="AC92" t="s">
        <v>1688</v>
      </c>
      <c r="AD92" t="s">
        <v>1689</v>
      </c>
      <c r="AE92" t="s">
        <v>303</v>
      </c>
      <c r="AF92" t="s">
        <v>303</v>
      </c>
      <c r="AG92" t="s">
        <v>1690</v>
      </c>
      <c r="AH92" t="s">
        <v>1691</v>
      </c>
      <c r="AI92" t="b">
        <v>1</v>
      </c>
      <c r="AJ92">
        <v>0</v>
      </c>
      <c r="AK92" t="b">
        <v>0</v>
      </c>
      <c r="AL92">
        <v>4799201</v>
      </c>
      <c r="AM92">
        <v>38490</v>
      </c>
      <c r="AN92" t="s">
        <v>282</v>
      </c>
      <c r="AO92" t="s">
        <v>1196</v>
      </c>
      <c r="AP92" t="s">
        <v>45</v>
      </c>
      <c r="AQ92">
        <v>4</v>
      </c>
      <c r="AR92">
        <v>4</v>
      </c>
      <c r="AS92" t="s">
        <v>44</v>
      </c>
      <c r="AT92" t="s">
        <v>1186</v>
      </c>
      <c r="AU92" t="s">
        <v>43</v>
      </c>
      <c r="AV92" t="s">
        <v>42</v>
      </c>
      <c r="AW92" t="s">
        <v>41</v>
      </c>
      <c r="AX92" t="s">
        <v>282</v>
      </c>
      <c r="AY92" t="s">
        <v>281</v>
      </c>
      <c r="AZ92" t="s">
        <v>280</v>
      </c>
      <c r="BA92">
        <v>0</v>
      </c>
      <c r="BB92" t="s">
        <v>59</v>
      </c>
      <c r="BC92" t="s">
        <v>59</v>
      </c>
      <c r="BD92">
        <v>109</v>
      </c>
      <c r="BE92">
        <v>109</v>
      </c>
      <c r="BK92" t="s">
        <v>59</v>
      </c>
      <c r="BL92" t="s">
        <v>59</v>
      </c>
      <c r="BM92" t="s">
        <v>59</v>
      </c>
      <c r="BN92" t="s">
        <v>59</v>
      </c>
      <c r="BT92">
        <v>20</v>
      </c>
      <c r="BU92">
        <v>14</v>
      </c>
      <c r="BV92">
        <v>0</v>
      </c>
      <c r="BW92">
        <v>0</v>
      </c>
      <c r="BX92">
        <v>166</v>
      </c>
      <c r="CF92" t="s">
        <v>59</v>
      </c>
      <c r="CG92" t="s">
        <v>59</v>
      </c>
      <c r="CH92" t="s">
        <v>59</v>
      </c>
      <c r="CX92" t="s">
        <v>59</v>
      </c>
      <c r="DA92" t="s">
        <v>59</v>
      </c>
      <c r="DB92" t="s">
        <v>59</v>
      </c>
      <c r="DH92" t="s">
        <v>59</v>
      </c>
      <c r="DK92" t="s">
        <v>59</v>
      </c>
      <c r="DL92" t="s">
        <v>59</v>
      </c>
      <c r="DM92" t="s">
        <v>59</v>
      </c>
    </row>
    <row r="93" spans="1:117">
      <c r="A93">
        <v>17588</v>
      </c>
      <c r="B93" t="s">
        <v>864</v>
      </c>
      <c r="C93" t="s">
        <v>1310</v>
      </c>
      <c r="D93" t="s">
        <v>1311</v>
      </c>
      <c r="E93" t="s">
        <v>1312</v>
      </c>
      <c r="F93" t="s">
        <v>863</v>
      </c>
      <c r="G93" t="s">
        <v>862</v>
      </c>
      <c r="H93" t="s">
        <v>54</v>
      </c>
      <c r="I93">
        <v>7.5</v>
      </c>
      <c r="J93" t="s">
        <v>19</v>
      </c>
      <c r="K93" t="s">
        <v>53</v>
      </c>
      <c r="L93" t="s">
        <v>45</v>
      </c>
      <c r="M93" t="s">
        <v>59</v>
      </c>
      <c r="N93" t="s">
        <v>59</v>
      </c>
      <c r="O93" t="s">
        <v>861</v>
      </c>
      <c r="P93" t="s">
        <v>860</v>
      </c>
      <c r="Q93" t="s">
        <v>51</v>
      </c>
      <c r="R93" t="s">
        <v>50</v>
      </c>
      <c r="S93" t="s">
        <v>49</v>
      </c>
      <c r="T93">
        <v>7201</v>
      </c>
      <c r="U93" t="s">
        <v>97</v>
      </c>
      <c r="V93" t="s">
        <v>96</v>
      </c>
      <c r="W93">
        <v>7201</v>
      </c>
      <c r="X93" t="s">
        <v>97</v>
      </c>
      <c r="Y93" t="s">
        <v>96</v>
      </c>
      <c r="AA93">
        <v>1</v>
      </c>
      <c r="AB93">
        <v>0</v>
      </c>
      <c r="AC93" t="s">
        <v>1692</v>
      </c>
      <c r="AD93" t="s">
        <v>1693</v>
      </c>
      <c r="AE93" t="s">
        <v>859</v>
      </c>
      <c r="AF93" t="s">
        <v>859</v>
      </c>
      <c r="AG93" t="s">
        <v>1694</v>
      </c>
      <c r="AH93" t="s">
        <v>1695</v>
      </c>
      <c r="AI93" t="b">
        <v>1</v>
      </c>
      <c r="AJ93">
        <v>0</v>
      </c>
      <c r="AK93" t="b">
        <v>0</v>
      </c>
      <c r="AL93">
        <v>4796045</v>
      </c>
      <c r="AM93">
        <v>37499</v>
      </c>
      <c r="AN93" t="s">
        <v>1186</v>
      </c>
      <c r="AO93" t="s">
        <v>890</v>
      </c>
      <c r="AP93" t="s">
        <v>45</v>
      </c>
      <c r="AQ93">
        <v>4</v>
      </c>
      <c r="AR93">
        <v>4</v>
      </c>
      <c r="AS93" t="s">
        <v>44</v>
      </c>
      <c r="AT93" t="s">
        <v>1186</v>
      </c>
      <c r="AU93" t="s">
        <v>43</v>
      </c>
      <c r="AV93" t="s">
        <v>42</v>
      </c>
      <c r="AW93" t="s">
        <v>41</v>
      </c>
      <c r="AX93" t="s">
        <v>496</v>
      </c>
      <c r="AY93" t="s">
        <v>495</v>
      </c>
      <c r="AZ93" t="s">
        <v>494</v>
      </c>
      <c r="BA93">
        <v>1</v>
      </c>
      <c r="BB93" t="s">
        <v>59</v>
      </c>
      <c r="BC93" t="s">
        <v>59</v>
      </c>
      <c r="BD93">
        <v>110</v>
      </c>
      <c r="BE93">
        <v>111</v>
      </c>
      <c r="BK93" t="s">
        <v>59</v>
      </c>
      <c r="BL93" t="s">
        <v>59</v>
      </c>
      <c r="BM93" t="s">
        <v>59</v>
      </c>
      <c r="BN93" t="s">
        <v>59</v>
      </c>
      <c r="BO93">
        <v>0</v>
      </c>
      <c r="BP93">
        <v>0</v>
      </c>
      <c r="BQ93">
        <v>0</v>
      </c>
      <c r="BR93">
        <v>5</v>
      </c>
      <c r="BS93">
        <v>95</v>
      </c>
      <c r="BY93">
        <v>5</v>
      </c>
      <c r="BZ93">
        <v>0</v>
      </c>
      <c r="CA93">
        <v>20</v>
      </c>
      <c r="CB93">
        <v>5</v>
      </c>
      <c r="CC93">
        <v>70</v>
      </c>
      <c r="CF93" t="s">
        <v>59</v>
      </c>
      <c r="CG93" t="s">
        <v>59</v>
      </c>
      <c r="CH93" t="s">
        <v>59</v>
      </c>
      <c r="CX93" t="s">
        <v>59</v>
      </c>
      <c r="DA93" t="s">
        <v>59</v>
      </c>
      <c r="DB93" t="s">
        <v>59</v>
      </c>
      <c r="DH93" t="s">
        <v>59</v>
      </c>
      <c r="DK93" t="s">
        <v>59</v>
      </c>
      <c r="DL93" t="s">
        <v>59</v>
      </c>
      <c r="DM93" t="s">
        <v>59</v>
      </c>
    </row>
    <row r="94" spans="1:117">
      <c r="A94">
        <v>17589</v>
      </c>
      <c r="B94" t="s">
        <v>858</v>
      </c>
      <c r="C94" t="s">
        <v>1310</v>
      </c>
      <c r="D94" t="s">
        <v>1311</v>
      </c>
      <c r="E94" t="s">
        <v>1312</v>
      </c>
      <c r="F94" t="s">
        <v>857</v>
      </c>
      <c r="G94" t="s">
        <v>856</v>
      </c>
      <c r="H94" t="s">
        <v>54</v>
      </c>
      <c r="I94">
        <v>7.5</v>
      </c>
      <c r="J94" t="s">
        <v>19</v>
      </c>
      <c r="K94" t="s">
        <v>53</v>
      </c>
      <c r="L94" t="s">
        <v>45</v>
      </c>
      <c r="M94" t="s">
        <v>59</v>
      </c>
      <c r="N94" t="s">
        <v>59</v>
      </c>
      <c r="O94" t="s">
        <v>855</v>
      </c>
      <c r="P94" t="s">
        <v>854</v>
      </c>
      <c r="Q94" t="s">
        <v>51</v>
      </c>
      <c r="R94" t="s">
        <v>50</v>
      </c>
      <c r="S94" t="s">
        <v>49</v>
      </c>
      <c r="T94">
        <v>7201</v>
      </c>
      <c r="U94" t="s">
        <v>97</v>
      </c>
      <c r="V94" t="s">
        <v>96</v>
      </c>
      <c r="W94">
        <v>7201</v>
      </c>
      <c r="X94" t="s">
        <v>97</v>
      </c>
      <c r="Y94" t="s">
        <v>96</v>
      </c>
      <c r="AA94">
        <v>1</v>
      </c>
      <c r="AB94">
        <v>0</v>
      </c>
      <c r="AC94" t="s">
        <v>1696</v>
      </c>
      <c r="AD94" t="s">
        <v>1697</v>
      </c>
      <c r="AE94" t="s">
        <v>853</v>
      </c>
      <c r="AF94" t="s">
        <v>853</v>
      </c>
      <c r="AG94" t="s">
        <v>1698</v>
      </c>
      <c r="AH94" t="s">
        <v>1699</v>
      </c>
      <c r="AI94" t="b">
        <v>1</v>
      </c>
      <c r="AJ94">
        <v>0</v>
      </c>
      <c r="AK94" t="b">
        <v>0</v>
      </c>
      <c r="AL94">
        <v>4796054</v>
      </c>
      <c r="AM94">
        <v>37502</v>
      </c>
      <c r="AN94" t="s">
        <v>1186</v>
      </c>
      <c r="AO94" t="s">
        <v>890</v>
      </c>
      <c r="AP94" t="s">
        <v>45</v>
      </c>
      <c r="AQ94">
        <v>5</v>
      </c>
      <c r="AR94">
        <v>4</v>
      </c>
      <c r="AS94" t="s">
        <v>44</v>
      </c>
      <c r="AT94" t="s">
        <v>1186</v>
      </c>
      <c r="AU94" t="s">
        <v>43</v>
      </c>
      <c r="AV94" t="s">
        <v>42</v>
      </c>
      <c r="AW94" t="s">
        <v>41</v>
      </c>
      <c r="AX94" t="s">
        <v>496</v>
      </c>
      <c r="AY94" t="s">
        <v>495</v>
      </c>
      <c r="AZ94" t="s">
        <v>494</v>
      </c>
      <c r="BA94">
        <v>1</v>
      </c>
      <c r="BB94" t="s">
        <v>59</v>
      </c>
      <c r="BC94" t="s">
        <v>59</v>
      </c>
      <c r="BD94">
        <v>108</v>
      </c>
      <c r="BE94">
        <v>109</v>
      </c>
      <c r="BF94">
        <v>2</v>
      </c>
      <c r="BG94">
        <v>0</v>
      </c>
      <c r="BH94">
        <v>0</v>
      </c>
      <c r="BI94">
        <v>3</v>
      </c>
      <c r="BJ94">
        <v>95</v>
      </c>
      <c r="BK94" t="s">
        <v>59</v>
      </c>
      <c r="BL94" t="s">
        <v>59</v>
      </c>
      <c r="BM94" t="s">
        <v>59</v>
      </c>
      <c r="BN94" t="s">
        <v>59</v>
      </c>
      <c r="BT94">
        <v>2</v>
      </c>
      <c r="BU94">
        <v>0</v>
      </c>
      <c r="BV94">
        <v>0</v>
      </c>
      <c r="BW94">
        <v>2</v>
      </c>
      <c r="BX94">
        <v>96</v>
      </c>
      <c r="CF94" t="s">
        <v>59</v>
      </c>
      <c r="CG94" t="s">
        <v>59</v>
      </c>
      <c r="CH94" t="s">
        <v>59</v>
      </c>
      <c r="CX94" t="s">
        <v>59</v>
      </c>
      <c r="DA94" t="s">
        <v>59</v>
      </c>
      <c r="DB94" t="s">
        <v>59</v>
      </c>
      <c r="DH94" t="s">
        <v>59</v>
      </c>
      <c r="DK94" t="s">
        <v>59</v>
      </c>
      <c r="DL94" t="s">
        <v>59</v>
      </c>
      <c r="DM94" t="s">
        <v>59</v>
      </c>
    </row>
    <row r="95" spans="1:117">
      <c r="A95">
        <v>17329</v>
      </c>
      <c r="B95" t="s">
        <v>554</v>
      </c>
      <c r="C95" t="s">
        <v>1310</v>
      </c>
      <c r="D95" t="s">
        <v>1311</v>
      </c>
      <c r="E95" t="s">
        <v>1312</v>
      </c>
      <c r="F95" t="s">
        <v>152</v>
      </c>
      <c r="G95" t="s">
        <v>151</v>
      </c>
      <c r="H95" t="s">
        <v>54</v>
      </c>
      <c r="I95">
        <v>9</v>
      </c>
      <c r="J95" t="s">
        <v>150</v>
      </c>
      <c r="K95" t="s">
        <v>53</v>
      </c>
      <c r="L95" t="s">
        <v>45</v>
      </c>
      <c r="M95" t="s">
        <v>59</v>
      </c>
      <c r="N95" t="s">
        <v>59</v>
      </c>
      <c r="O95" t="s">
        <v>143</v>
      </c>
      <c r="P95" t="s">
        <v>143</v>
      </c>
      <c r="Q95" t="s">
        <v>142</v>
      </c>
      <c r="R95" t="s">
        <v>141</v>
      </c>
      <c r="S95" t="s">
        <v>140</v>
      </c>
      <c r="T95">
        <v>7312</v>
      </c>
      <c r="U95" t="s">
        <v>139</v>
      </c>
      <c r="V95" t="s">
        <v>138</v>
      </c>
      <c r="W95">
        <v>7310</v>
      </c>
      <c r="X95" t="s">
        <v>137</v>
      </c>
      <c r="Y95" t="s">
        <v>136</v>
      </c>
      <c r="AA95">
        <v>0</v>
      </c>
      <c r="AB95">
        <v>0</v>
      </c>
      <c r="AC95" t="s">
        <v>1700</v>
      </c>
      <c r="AD95" t="s">
        <v>1701</v>
      </c>
      <c r="AE95" t="s">
        <v>553</v>
      </c>
      <c r="AF95" t="s">
        <v>553</v>
      </c>
      <c r="AG95" t="s">
        <v>1702</v>
      </c>
      <c r="AH95" t="s">
        <v>1703</v>
      </c>
      <c r="AI95" t="b">
        <v>0</v>
      </c>
      <c r="AJ95">
        <v>0</v>
      </c>
      <c r="AK95" t="b">
        <v>0</v>
      </c>
      <c r="AL95">
        <v>4793975</v>
      </c>
      <c r="AM95">
        <v>36883</v>
      </c>
      <c r="AN95" t="s">
        <v>1186</v>
      </c>
      <c r="AO95" t="s">
        <v>890</v>
      </c>
      <c r="AP95" t="s">
        <v>45</v>
      </c>
      <c r="AQ95">
        <v>4</v>
      </c>
      <c r="AR95">
        <v>4</v>
      </c>
      <c r="AS95" t="s">
        <v>44</v>
      </c>
      <c r="AT95" t="s">
        <v>1186</v>
      </c>
      <c r="AU95" t="s">
        <v>43</v>
      </c>
      <c r="AV95" t="s">
        <v>42</v>
      </c>
      <c r="AW95" t="s">
        <v>41</v>
      </c>
      <c r="AX95" t="s">
        <v>496</v>
      </c>
      <c r="AY95" t="s">
        <v>495</v>
      </c>
      <c r="AZ95" t="s">
        <v>494</v>
      </c>
      <c r="BA95">
        <v>1</v>
      </c>
      <c r="BB95" t="s">
        <v>147</v>
      </c>
      <c r="BC95" t="s">
        <v>146</v>
      </c>
      <c r="BD95">
        <v>110</v>
      </c>
      <c r="BE95">
        <v>110</v>
      </c>
      <c r="BK95" t="s">
        <v>59</v>
      </c>
      <c r="BL95" t="s">
        <v>59</v>
      </c>
      <c r="BM95" t="s">
        <v>59</v>
      </c>
      <c r="BN95" t="s">
        <v>59</v>
      </c>
      <c r="BY95">
        <v>60</v>
      </c>
      <c r="BZ95">
        <v>12</v>
      </c>
      <c r="CA95">
        <v>5</v>
      </c>
      <c r="CB95">
        <v>1</v>
      </c>
      <c r="CC95">
        <v>162</v>
      </c>
      <c r="CF95" t="s">
        <v>59</v>
      </c>
      <c r="CG95" t="s">
        <v>59</v>
      </c>
      <c r="CH95" t="s">
        <v>59</v>
      </c>
      <c r="CX95" t="s">
        <v>59</v>
      </c>
      <c r="DA95" t="s">
        <v>59</v>
      </c>
      <c r="DB95" t="s">
        <v>59</v>
      </c>
      <c r="DH95" t="s">
        <v>59</v>
      </c>
      <c r="DK95" t="s">
        <v>59</v>
      </c>
      <c r="DL95" t="s">
        <v>59</v>
      </c>
      <c r="DM95" t="s">
        <v>59</v>
      </c>
    </row>
    <row r="96" spans="1:117">
      <c r="A96">
        <v>17318</v>
      </c>
      <c r="B96" t="s">
        <v>153</v>
      </c>
      <c r="C96" t="s">
        <v>1310</v>
      </c>
      <c r="D96" t="s">
        <v>1311</v>
      </c>
      <c r="E96" t="s">
        <v>1312</v>
      </c>
      <c r="F96" t="s">
        <v>152</v>
      </c>
      <c r="G96" t="s">
        <v>151</v>
      </c>
      <c r="H96" t="s">
        <v>54</v>
      </c>
      <c r="I96">
        <v>6</v>
      </c>
      <c r="J96" t="s">
        <v>150</v>
      </c>
      <c r="K96" t="s">
        <v>53</v>
      </c>
      <c r="L96" t="s">
        <v>45</v>
      </c>
      <c r="M96" t="s">
        <v>149</v>
      </c>
      <c r="N96" t="s">
        <v>59</v>
      </c>
      <c r="O96" t="s">
        <v>143</v>
      </c>
      <c r="P96" t="s">
        <v>143</v>
      </c>
      <c r="Q96" t="s">
        <v>142</v>
      </c>
      <c r="R96" t="s">
        <v>141</v>
      </c>
      <c r="S96" t="s">
        <v>140</v>
      </c>
      <c r="T96">
        <v>7312</v>
      </c>
      <c r="U96" t="s">
        <v>139</v>
      </c>
      <c r="V96" t="s">
        <v>138</v>
      </c>
      <c r="W96">
        <v>7310</v>
      </c>
      <c r="X96" t="s">
        <v>137</v>
      </c>
      <c r="Y96" t="s">
        <v>136</v>
      </c>
      <c r="AA96">
        <v>0</v>
      </c>
      <c r="AB96">
        <v>0</v>
      </c>
      <c r="AC96" t="s">
        <v>1704</v>
      </c>
      <c r="AD96" t="s">
        <v>1705</v>
      </c>
      <c r="AE96" t="s">
        <v>148</v>
      </c>
      <c r="AF96" t="s">
        <v>148</v>
      </c>
      <c r="AG96" t="s">
        <v>1706</v>
      </c>
      <c r="AH96" t="s">
        <v>1707</v>
      </c>
      <c r="AI96" t="b">
        <v>0</v>
      </c>
      <c r="AJ96">
        <v>0</v>
      </c>
      <c r="AK96" t="b">
        <v>0</v>
      </c>
      <c r="AL96">
        <v>4793813</v>
      </c>
      <c r="AM96">
        <v>36830</v>
      </c>
      <c r="AN96" t="s">
        <v>135</v>
      </c>
      <c r="AO96" t="s">
        <v>1189</v>
      </c>
      <c r="AP96" t="s">
        <v>45</v>
      </c>
      <c r="AQ96">
        <v>4</v>
      </c>
      <c r="AR96">
        <v>4</v>
      </c>
      <c r="AS96" t="s">
        <v>44</v>
      </c>
      <c r="AT96" t="s">
        <v>1186</v>
      </c>
      <c r="AU96" t="s">
        <v>43</v>
      </c>
      <c r="AV96" t="s">
        <v>42</v>
      </c>
      <c r="AW96" t="s">
        <v>41</v>
      </c>
      <c r="AX96" t="s">
        <v>135</v>
      </c>
      <c r="AY96" t="s">
        <v>134</v>
      </c>
      <c r="AZ96" t="s">
        <v>133</v>
      </c>
      <c r="BA96">
        <v>0</v>
      </c>
      <c r="BB96" t="s">
        <v>147</v>
      </c>
      <c r="BC96" t="s">
        <v>146</v>
      </c>
      <c r="BD96">
        <v>108</v>
      </c>
      <c r="BE96">
        <v>108</v>
      </c>
      <c r="BF96">
        <v>50</v>
      </c>
      <c r="BG96">
        <v>12</v>
      </c>
      <c r="BH96">
        <v>5</v>
      </c>
      <c r="BI96">
        <v>0</v>
      </c>
      <c r="BJ96">
        <v>93</v>
      </c>
      <c r="BK96" t="s">
        <v>59</v>
      </c>
      <c r="BL96" t="s">
        <v>59</v>
      </c>
      <c r="BM96" t="s">
        <v>59</v>
      </c>
      <c r="BN96" t="s">
        <v>59</v>
      </c>
      <c r="CD96">
        <v>109</v>
      </c>
      <c r="CE96">
        <v>109</v>
      </c>
      <c r="CF96" t="s">
        <v>59</v>
      </c>
      <c r="CG96" t="s">
        <v>59</v>
      </c>
      <c r="CH96" t="s">
        <v>59</v>
      </c>
      <c r="CS96">
        <v>50</v>
      </c>
      <c r="CT96">
        <v>12</v>
      </c>
      <c r="CU96">
        <v>5</v>
      </c>
      <c r="CV96">
        <v>0</v>
      </c>
      <c r="CW96">
        <v>93</v>
      </c>
      <c r="CX96" t="s">
        <v>59</v>
      </c>
      <c r="DA96" t="s">
        <v>59</v>
      </c>
      <c r="DB96" t="s">
        <v>59</v>
      </c>
      <c r="DH96" t="s">
        <v>59</v>
      </c>
      <c r="DK96" t="s">
        <v>59</v>
      </c>
      <c r="DL96" t="s">
        <v>59</v>
      </c>
      <c r="DM96" t="s">
        <v>59</v>
      </c>
    </row>
    <row r="97" spans="1:122">
      <c r="A97">
        <v>17319</v>
      </c>
      <c r="B97" t="s">
        <v>548</v>
      </c>
      <c r="C97" t="s">
        <v>1310</v>
      </c>
      <c r="D97" t="s">
        <v>1311</v>
      </c>
      <c r="E97" t="s">
        <v>1312</v>
      </c>
      <c r="F97" t="s">
        <v>547</v>
      </c>
      <c r="G97" t="s">
        <v>546</v>
      </c>
      <c r="H97" t="s">
        <v>54</v>
      </c>
      <c r="I97">
        <v>6</v>
      </c>
      <c r="J97" t="s">
        <v>18</v>
      </c>
      <c r="K97" t="s">
        <v>53</v>
      </c>
      <c r="L97" t="s">
        <v>45</v>
      </c>
      <c r="M97" t="s">
        <v>545</v>
      </c>
      <c r="N97" t="s">
        <v>59</v>
      </c>
      <c r="O97" t="s">
        <v>143</v>
      </c>
      <c r="P97" t="s">
        <v>143</v>
      </c>
      <c r="Q97" t="s">
        <v>142</v>
      </c>
      <c r="R97" t="s">
        <v>141</v>
      </c>
      <c r="S97" t="s">
        <v>140</v>
      </c>
      <c r="T97">
        <v>7312</v>
      </c>
      <c r="U97" t="s">
        <v>139</v>
      </c>
      <c r="V97" t="s">
        <v>138</v>
      </c>
      <c r="W97">
        <v>7310</v>
      </c>
      <c r="X97" t="s">
        <v>137</v>
      </c>
      <c r="Y97" t="s">
        <v>136</v>
      </c>
      <c r="AA97">
        <v>0</v>
      </c>
      <c r="AB97">
        <v>1</v>
      </c>
      <c r="AC97" t="s">
        <v>1708</v>
      </c>
      <c r="AD97" t="s">
        <v>1709</v>
      </c>
      <c r="AE97" t="s">
        <v>544</v>
      </c>
      <c r="AF97" t="s">
        <v>544</v>
      </c>
      <c r="AG97" t="s">
        <v>1710</v>
      </c>
      <c r="AH97" t="s">
        <v>1711</v>
      </c>
      <c r="AI97" t="b">
        <v>0</v>
      </c>
      <c r="AJ97">
        <v>0</v>
      </c>
      <c r="AK97" t="b">
        <v>0</v>
      </c>
      <c r="AL97">
        <v>4793861</v>
      </c>
      <c r="AM97">
        <v>36846</v>
      </c>
      <c r="AN97" t="s">
        <v>1186</v>
      </c>
      <c r="AO97" t="s">
        <v>890</v>
      </c>
      <c r="AP97" t="s">
        <v>45</v>
      </c>
      <c r="AQ97">
        <v>4</v>
      </c>
      <c r="AR97">
        <v>4</v>
      </c>
      <c r="AS97" t="s">
        <v>44</v>
      </c>
      <c r="AT97" t="s">
        <v>1186</v>
      </c>
      <c r="AU97" t="s">
        <v>43</v>
      </c>
      <c r="AV97" t="s">
        <v>42</v>
      </c>
      <c r="AW97" t="s">
        <v>41</v>
      </c>
      <c r="AX97" t="s">
        <v>496</v>
      </c>
      <c r="AY97" t="s">
        <v>495</v>
      </c>
      <c r="AZ97" t="s">
        <v>494</v>
      </c>
      <c r="BA97">
        <v>1</v>
      </c>
      <c r="BB97" t="s">
        <v>59</v>
      </c>
      <c r="BC97" t="s">
        <v>59</v>
      </c>
      <c r="BD97">
        <v>111</v>
      </c>
      <c r="BE97">
        <v>111</v>
      </c>
      <c r="BK97" t="s">
        <v>59</v>
      </c>
      <c r="BL97" t="s">
        <v>59</v>
      </c>
      <c r="BM97" t="s">
        <v>59</v>
      </c>
      <c r="BN97" t="s">
        <v>59</v>
      </c>
      <c r="BO97">
        <v>36</v>
      </c>
      <c r="BP97">
        <v>14</v>
      </c>
      <c r="BQ97">
        <v>8</v>
      </c>
      <c r="BR97">
        <v>1</v>
      </c>
      <c r="BS97">
        <v>101</v>
      </c>
      <c r="CF97" t="s">
        <v>59</v>
      </c>
      <c r="CG97" t="s">
        <v>59</v>
      </c>
      <c r="CH97" t="s">
        <v>59</v>
      </c>
      <c r="CX97" t="s">
        <v>59</v>
      </c>
      <c r="DA97" t="s">
        <v>59</v>
      </c>
      <c r="DB97" t="s">
        <v>59</v>
      </c>
      <c r="DH97" t="s">
        <v>59</v>
      </c>
      <c r="DK97" t="s">
        <v>59</v>
      </c>
      <c r="DL97" t="s">
        <v>59</v>
      </c>
      <c r="DM97" t="s">
        <v>59</v>
      </c>
    </row>
    <row r="98" spans="1:122">
      <c r="A98">
        <v>17293</v>
      </c>
      <c r="B98" t="s">
        <v>588</v>
      </c>
      <c r="C98" t="s">
        <v>1310</v>
      </c>
      <c r="D98" t="s">
        <v>1311</v>
      </c>
      <c r="E98" t="s">
        <v>1312</v>
      </c>
      <c r="F98" t="s">
        <v>587</v>
      </c>
      <c r="G98" t="s">
        <v>586</v>
      </c>
      <c r="H98" t="s">
        <v>54</v>
      </c>
      <c r="I98">
        <v>7.5</v>
      </c>
      <c r="J98" t="s">
        <v>18</v>
      </c>
      <c r="K98" t="s">
        <v>53</v>
      </c>
      <c r="L98" t="s">
        <v>45</v>
      </c>
      <c r="M98" t="s">
        <v>585</v>
      </c>
      <c r="N98" t="s">
        <v>59</v>
      </c>
      <c r="O98" t="s">
        <v>584</v>
      </c>
      <c r="P98" t="s">
        <v>584</v>
      </c>
      <c r="Q98" t="s">
        <v>92</v>
      </c>
      <c r="R98" t="s">
        <v>91</v>
      </c>
      <c r="S98" t="s">
        <v>90</v>
      </c>
      <c r="T98">
        <v>9520</v>
      </c>
      <c r="U98" t="s">
        <v>583</v>
      </c>
      <c r="V98" t="s">
        <v>582</v>
      </c>
      <c r="W98">
        <v>7888</v>
      </c>
      <c r="X98" t="s">
        <v>383</v>
      </c>
      <c r="Y98" t="s">
        <v>382</v>
      </c>
      <c r="Z98">
        <v>40</v>
      </c>
      <c r="AA98">
        <v>0</v>
      </c>
      <c r="AB98">
        <v>0</v>
      </c>
      <c r="AC98" t="s">
        <v>1712</v>
      </c>
      <c r="AD98" t="s">
        <v>1713</v>
      </c>
      <c r="AE98" t="s">
        <v>581</v>
      </c>
      <c r="AF98" t="s">
        <v>581</v>
      </c>
      <c r="AG98" t="s">
        <v>1714</v>
      </c>
      <c r="AH98" t="s">
        <v>1715</v>
      </c>
      <c r="AI98" t="b">
        <v>1</v>
      </c>
      <c r="AJ98">
        <v>0</v>
      </c>
      <c r="AK98" t="b">
        <v>0</v>
      </c>
      <c r="AL98">
        <v>4793576</v>
      </c>
      <c r="AM98">
        <v>36755</v>
      </c>
      <c r="AN98" t="s">
        <v>1186</v>
      </c>
      <c r="AO98" t="s">
        <v>890</v>
      </c>
      <c r="AP98" t="s">
        <v>45</v>
      </c>
      <c r="AQ98">
        <v>4</v>
      </c>
      <c r="AR98">
        <v>4</v>
      </c>
      <c r="AS98" t="s">
        <v>44</v>
      </c>
      <c r="AT98" t="s">
        <v>1186</v>
      </c>
      <c r="AU98" t="s">
        <v>43</v>
      </c>
      <c r="AV98" t="s">
        <v>42</v>
      </c>
      <c r="AW98" t="s">
        <v>41</v>
      </c>
      <c r="AX98" t="s">
        <v>496</v>
      </c>
      <c r="AY98" t="s">
        <v>495</v>
      </c>
      <c r="AZ98" t="s">
        <v>494</v>
      </c>
      <c r="BA98">
        <v>1</v>
      </c>
      <c r="BB98" t="s">
        <v>59</v>
      </c>
      <c r="BC98" t="s">
        <v>59</v>
      </c>
      <c r="BD98">
        <v>111</v>
      </c>
      <c r="BE98">
        <v>111</v>
      </c>
      <c r="BK98" t="s">
        <v>59</v>
      </c>
      <c r="BL98" t="s">
        <v>59</v>
      </c>
      <c r="BM98" t="s">
        <v>59</v>
      </c>
      <c r="BN98" t="s">
        <v>59</v>
      </c>
      <c r="BO98">
        <v>28</v>
      </c>
      <c r="BP98">
        <v>0</v>
      </c>
      <c r="BQ98">
        <v>0</v>
      </c>
      <c r="BR98">
        <v>32</v>
      </c>
      <c r="BS98">
        <v>80</v>
      </c>
      <c r="CF98" t="s">
        <v>59</v>
      </c>
      <c r="CG98" t="s">
        <v>59</v>
      </c>
      <c r="CH98" t="s">
        <v>59</v>
      </c>
      <c r="CX98" t="s">
        <v>59</v>
      </c>
      <c r="DA98" t="s">
        <v>59</v>
      </c>
      <c r="DB98" t="s">
        <v>59</v>
      </c>
      <c r="DH98" t="s">
        <v>59</v>
      </c>
      <c r="DK98" t="s">
        <v>59</v>
      </c>
      <c r="DL98" t="s">
        <v>59</v>
      </c>
      <c r="DM98" t="s">
        <v>59</v>
      </c>
    </row>
    <row r="99" spans="1:122">
      <c r="A99">
        <v>17548</v>
      </c>
      <c r="B99" t="s">
        <v>325</v>
      </c>
      <c r="C99" t="s">
        <v>1310</v>
      </c>
      <c r="D99" t="s">
        <v>1311</v>
      </c>
      <c r="E99" t="s">
        <v>1312</v>
      </c>
      <c r="F99" t="s">
        <v>324</v>
      </c>
      <c r="G99" t="s">
        <v>323</v>
      </c>
      <c r="H99" t="s">
        <v>54</v>
      </c>
      <c r="I99">
        <v>7.5</v>
      </c>
      <c r="J99" t="s">
        <v>19</v>
      </c>
      <c r="K99" t="s">
        <v>53</v>
      </c>
      <c r="L99" t="s">
        <v>45</v>
      </c>
      <c r="M99" t="s">
        <v>59</v>
      </c>
      <c r="N99" t="s">
        <v>59</v>
      </c>
      <c r="O99" t="s">
        <v>322</v>
      </c>
      <c r="P99" t="s">
        <v>321</v>
      </c>
      <c r="Q99" t="s">
        <v>51</v>
      </c>
      <c r="R99" t="s">
        <v>50</v>
      </c>
      <c r="S99" t="s">
        <v>49</v>
      </c>
      <c r="T99">
        <v>7201</v>
      </c>
      <c r="U99" t="s">
        <v>97</v>
      </c>
      <c r="V99" t="s">
        <v>96</v>
      </c>
      <c r="W99">
        <v>7201</v>
      </c>
      <c r="X99" t="s">
        <v>97</v>
      </c>
      <c r="Y99" t="s">
        <v>96</v>
      </c>
      <c r="AA99">
        <v>0</v>
      </c>
      <c r="AB99">
        <v>1</v>
      </c>
      <c r="AC99" t="s">
        <v>1716</v>
      </c>
      <c r="AD99" t="s">
        <v>1717</v>
      </c>
      <c r="AE99" t="s">
        <v>320</v>
      </c>
      <c r="AF99" t="s">
        <v>320</v>
      </c>
      <c r="AG99" t="s">
        <v>1718</v>
      </c>
      <c r="AH99" t="s">
        <v>1719</v>
      </c>
      <c r="AI99" t="b">
        <v>1</v>
      </c>
      <c r="AJ99">
        <v>0</v>
      </c>
      <c r="AK99" t="b">
        <v>0</v>
      </c>
      <c r="AL99">
        <v>4795676</v>
      </c>
      <c r="AM99">
        <v>37395</v>
      </c>
      <c r="AN99" t="s">
        <v>282</v>
      </c>
      <c r="AO99" t="s">
        <v>1196</v>
      </c>
      <c r="AP99" t="s">
        <v>45</v>
      </c>
      <c r="AQ99">
        <v>4</v>
      </c>
      <c r="AR99">
        <v>4</v>
      </c>
      <c r="AS99" t="s">
        <v>44</v>
      </c>
      <c r="AT99" t="s">
        <v>1186</v>
      </c>
      <c r="AU99" t="s">
        <v>43</v>
      </c>
      <c r="AV99" t="s">
        <v>42</v>
      </c>
      <c r="AW99" t="s">
        <v>41</v>
      </c>
      <c r="AX99" t="s">
        <v>282</v>
      </c>
      <c r="AY99" t="s">
        <v>281</v>
      </c>
      <c r="AZ99" t="s">
        <v>280</v>
      </c>
      <c r="BA99">
        <v>0</v>
      </c>
      <c r="BB99" t="s">
        <v>59</v>
      </c>
      <c r="BC99" t="s">
        <v>59</v>
      </c>
      <c r="BD99">
        <v>111</v>
      </c>
      <c r="BE99">
        <v>111</v>
      </c>
      <c r="BK99" t="s">
        <v>59</v>
      </c>
      <c r="BL99" t="s">
        <v>59</v>
      </c>
      <c r="BM99" t="s">
        <v>59</v>
      </c>
      <c r="BN99" t="s">
        <v>59</v>
      </c>
      <c r="BO99">
        <v>26</v>
      </c>
      <c r="BP99">
        <v>14</v>
      </c>
      <c r="BQ99">
        <v>0</v>
      </c>
      <c r="BR99">
        <v>0</v>
      </c>
      <c r="BS99">
        <v>160</v>
      </c>
      <c r="CF99" t="s">
        <v>59</v>
      </c>
      <c r="CG99" t="s">
        <v>59</v>
      </c>
      <c r="CH99" t="s">
        <v>59</v>
      </c>
      <c r="CX99" t="s">
        <v>59</v>
      </c>
      <c r="DA99" t="s">
        <v>59</v>
      </c>
      <c r="DB99" t="s">
        <v>59</v>
      </c>
      <c r="DH99" t="s">
        <v>59</v>
      </c>
      <c r="DK99" t="s">
        <v>59</v>
      </c>
      <c r="DL99" t="s">
        <v>59</v>
      </c>
      <c r="DM99" t="s">
        <v>59</v>
      </c>
    </row>
    <row r="100" spans="1:122">
      <c r="A100">
        <v>17979</v>
      </c>
      <c r="B100" t="s">
        <v>595</v>
      </c>
      <c r="C100" t="s">
        <v>1310</v>
      </c>
      <c r="D100" t="s">
        <v>1311</v>
      </c>
      <c r="E100" t="s">
        <v>1312</v>
      </c>
      <c r="F100" t="s">
        <v>594</v>
      </c>
      <c r="G100" t="s">
        <v>593</v>
      </c>
      <c r="H100" t="s">
        <v>63</v>
      </c>
      <c r="I100">
        <v>15</v>
      </c>
      <c r="J100" t="s">
        <v>18</v>
      </c>
      <c r="K100" t="s">
        <v>53</v>
      </c>
      <c r="L100" t="s">
        <v>45</v>
      </c>
      <c r="M100" t="s">
        <v>59</v>
      </c>
      <c r="N100" t="s">
        <v>59</v>
      </c>
      <c r="O100" t="s">
        <v>592</v>
      </c>
      <c r="P100" t="s">
        <v>592</v>
      </c>
      <c r="Q100" t="s">
        <v>142</v>
      </c>
      <c r="R100" t="s">
        <v>141</v>
      </c>
      <c r="S100" t="s">
        <v>140</v>
      </c>
      <c r="T100">
        <v>7991</v>
      </c>
      <c r="U100" t="s">
        <v>591</v>
      </c>
      <c r="V100" t="s">
        <v>590</v>
      </c>
      <c r="W100">
        <v>7991</v>
      </c>
      <c r="X100" t="s">
        <v>591</v>
      </c>
      <c r="Y100" t="s">
        <v>590</v>
      </c>
      <c r="AA100">
        <v>1</v>
      </c>
      <c r="AB100">
        <v>0</v>
      </c>
      <c r="AC100" t="s">
        <v>59</v>
      </c>
      <c r="AD100" t="s">
        <v>59</v>
      </c>
      <c r="AE100" t="s">
        <v>589</v>
      </c>
      <c r="AF100" t="s">
        <v>589</v>
      </c>
      <c r="AG100" t="s">
        <v>1720</v>
      </c>
      <c r="AH100" t="s">
        <v>1721</v>
      </c>
      <c r="AI100" t="b">
        <v>0</v>
      </c>
      <c r="AJ100">
        <v>0</v>
      </c>
      <c r="AK100" t="b">
        <v>0</v>
      </c>
      <c r="AL100">
        <v>4799111</v>
      </c>
      <c r="AM100">
        <v>38453</v>
      </c>
      <c r="AN100" t="s">
        <v>1186</v>
      </c>
      <c r="AO100" t="s">
        <v>890</v>
      </c>
      <c r="AP100" t="s">
        <v>45</v>
      </c>
      <c r="AQ100">
        <v>4</v>
      </c>
      <c r="AR100">
        <v>3</v>
      </c>
      <c r="AS100" t="s">
        <v>44</v>
      </c>
      <c r="AT100" t="s">
        <v>1186</v>
      </c>
      <c r="AU100" t="s">
        <v>43</v>
      </c>
      <c r="AV100" t="s">
        <v>42</v>
      </c>
      <c r="AW100" t="s">
        <v>41</v>
      </c>
      <c r="AX100" t="s">
        <v>496</v>
      </c>
      <c r="AY100" t="s">
        <v>495</v>
      </c>
      <c r="AZ100" t="s">
        <v>494</v>
      </c>
      <c r="BA100">
        <v>1</v>
      </c>
      <c r="BB100" t="s">
        <v>59</v>
      </c>
      <c r="BC100" t="s">
        <v>59</v>
      </c>
      <c r="BD100">
        <v>108</v>
      </c>
      <c r="BE100">
        <v>108</v>
      </c>
      <c r="BF100">
        <v>0</v>
      </c>
      <c r="BG100">
        <v>0</v>
      </c>
      <c r="BH100">
        <v>0</v>
      </c>
      <c r="BI100">
        <v>0</v>
      </c>
      <c r="BJ100">
        <v>400</v>
      </c>
      <c r="BK100" t="s">
        <v>59</v>
      </c>
      <c r="BL100" t="s">
        <v>59</v>
      </c>
      <c r="BM100" t="s">
        <v>59</v>
      </c>
      <c r="BN100" t="s">
        <v>59</v>
      </c>
      <c r="CD100">
        <v>109</v>
      </c>
      <c r="CE100">
        <v>109</v>
      </c>
      <c r="CF100" t="s">
        <v>59</v>
      </c>
      <c r="CG100" t="s">
        <v>59</v>
      </c>
      <c r="CH100" t="s">
        <v>59</v>
      </c>
      <c r="CS100">
        <v>0</v>
      </c>
      <c r="CT100">
        <v>0</v>
      </c>
      <c r="CU100">
        <v>0</v>
      </c>
      <c r="CV100">
        <v>0</v>
      </c>
      <c r="CW100">
        <v>400</v>
      </c>
      <c r="CX100" t="s">
        <v>59</v>
      </c>
      <c r="CY100">
        <v>110</v>
      </c>
      <c r="CZ100">
        <v>110</v>
      </c>
      <c r="DA100" t="s">
        <v>59</v>
      </c>
      <c r="DB100" t="s">
        <v>59</v>
      </c>
      <c r="DC100">
        <v>0</v>
      </c>
      <c r="DD100">
        <v>0</v>
      </c>
      <c r="DE100">
        <v>0</v>
      </c>
      <c r="DF100">
        <v>0</v>
      </c>
      <c r="DG100">
        <v>400</v>
      </c>
      <c r="DH100" t="s">
        <v>59</v>
      </c>
      <c r="DI100">
        <v>111</v>
      </c>
      <c r="DJ100">
        <v>111</v>
      </c>
      <c r="DK100" t="s">
        <v>59</v>
      </c>
      <c r="DL100" t="s">
        <v>59</v>
      </c>
      <c r="DM100" t="s">
        <v>59</v>
      </c>
      <c r="DN100">
        <v>0</v>
      </c>
      <c r="DO100">
        <v>0</v>
      </c>
      <c r="DP100">
        <v>0</v>
      </c>
      <c r="DQ100">
        <v>0</v>
      </c>
      <c r="DR100">
        <v>400</v>
      </c>
    </row>
    <row r="101" spans="1:122">
      <c r="A101">
        <v>18161</v>
      </c>
      <c r="B101" t="s">
        <v>1722</v>
      </c>
      <c r="C101" t="s">
        <v>1310</v>
      </c>
      <c r="D101" t="s">
        <v>1311</v>
      </c>
      <c r="E101" t="s">
        <v>1312</v>
      </c>
      <c r="F101" t="s">
        <v>1723</v>
      </c>
      <c r="G101" t="s">
        <v>1724</v>
      </c>
      <c r="H101" t="s">
        <v>54</v>
      </c>
      <c r="I101">
        <v>7.5</v>
      </c>
      <c r="J101" t="s">
        <v>19</v>
      </c>
      <c r="K101" t="s">
        <v>53</v>
      </c>
      <c r="L101" t="s">
        <v>45</v>
      </c>
      <c r="M101" t="s">
        <v>59</v>
      </c>
      <c r="N101" t="s">
        <v>59</v>
      </c>
      <c r="O101" t="s">
        <v>1725</v>
      </c>
      <c r="P101" t="s">
        <v>1725</v>
      </c>
      <c r="Q101" t="s">
        <v>51</v>
      </c>
      <c r="R101" t="s">
        <v>50</v>
      </c>
      <c r="S101" t="s">
        <v>49</v>
      </c>
      <c r="T101">
        <v>7161</v>
      </c>
      <c r="U101" t="s">
        <v>48</v>
      </c>
      <c r="V101" t="s">
        <v>47</v>
      </c>
      <c r="W101">
        <v>7161</v>
      </c>
      <c r="X101" t="s">
        <v>48</v>
      </c>
      <c r="Y101" t="s">
        <v>47</v>
      </c>
      <c r="Z101">
        <v>60</v>
      </c>
      <c r="AA101">
        <v>0</v>
      </c>
      <c r="AB101">
        <v>1</v>
      </c>
      <c r="AC101" t="s">
        <v>1726</v>
      </c>
      <c r="AD101" t="s">
        <v>1727</v>
      </c>
      <c r="AE101" t="s">
        <v>1728</v>
      </c>
      <c r="AF101" t="s">
        <v>1728</v>
      </c>
      <c r="AG101" t="s">
        <v>1729</v>
      </c>
      <c r="AH101" t="s">
        <v>1730</v>
      </c>
      <c r="AI101" t="b">
        <v>1</v>
      </c>
      <c r="AJ101">
        <v>0</v>
      </c>
      <c r="AK101" t="b">
        <v>0</v>
      </c>
      <c r="AL101">
        <v>4800941</v>
      </c>
      <c r="AM101">
        <v>39030</v>
      </c>
      <c r="AN101" t="s">
        <v>346</v>
      </c>
      <c r="AO101" t="s">
        <v>1187</v>
      </c>
      <c r="AP101" t="s">
        <v>45</v>
      </c>
      <c r="AQ101">
        <v>4</v>
      </c>
      <c r="AR101">
        <v>4</v>
      </c>
      <c r="AS101" t="s">
        <v>44</v>
      </c>
      <c r="AT101" t="s">
        <v>1186</v>
      </c>
      <c r="AU101" t="s">
        <v>43</v>
      </c>
      <c r="AV101" t="s">
        <v>42</v>
      </c>
      <c r="AW101" t="s">
        <v>41</v>
      </c>
      <c r="AX101" t="s">
        <v>346</v>
      </c>
      <c r="AY101" t="s">
        <v>345</v>
      </c>
      <c r="AZ101" t="s">
        <v>344</v>
      </c>
      <c r="BA101">
        <v>0</v>
      </c>
      <c r="BB101" t="s">
        <v>1731</v>
      </c>
      <c r="BC101" t="s">
        <v>1732</v>
      </c>
      <c r="BD101">
        <v>110</v>
      </c>
      <c r="BE101">
        <v>110</v>
      </c>
      <c r="BK101" t="s">
        <v>59</v>
      </c>
      <c r="BL101" t="s">
        <v>59</v>
      </c>
      <c r="BM101" t="s">
        <v>59</v>
      </c>
      <c r="BN101" t="s">
        <v>59</v>
      </c>
      <c r="BY101">
        <v>28</v>
      </c>
      <c r="BZ101">
        <v>28</v>
      </c>
      <c r="CA101">
        <v>12</v>
      </c>
      <c r="CB101">
        <v>0</v>
      </c>
      <c r="CC101">
        <v>130</v>
      </c>
      <c r="CF101" t="s">
        <v>59</v>
      </c>
      <c r="CG101" t="s">
        <v>59</v>
      </c>
      <c r="CH101" t="s">
        <v>59</v>
      </c>
      <c r="CX101" t="s">
        <v>59</v>
      </c>
      <c r="DA101" t="s">
        <v>59</v>
      </c>
      <c r="DB101" t="s">
        <v>59</v>
      </c>
      <c r="DH101" t="s">
        <v>59</v>
      </c>
      <c r="DK101" t="s">
        <v>59</v>
      </c>
      <c r="DL101" t="s">
        <v>59</v>
      </c>
      <c r="DM101" t="s">
        <v>59</v>
      </c>
    </row>
    <row r="102" spans="1:122">
      <c r="A102">
        <v>18161</v>
      </c>
      <c r="B102" t="s">
        <v>1722</v>
      </c>
      <c r="C102" t="s">
        <v>1310</v>
      </c>
      <c r="D102" t="s">
        <v>1311</v>
      </c>
      <c r="E102" t="s">
        <v>1312</v>
      </c>
      <c r="F102" t="s">
        <v>1723</v>
      </c>
      <c r="G102" t="s">
        <v>1724</v>
      </c>
      <c r="H102" t="s">
        <v>54</v>
      </c>
      <c r="I102">
        <v>7.5</v>
      </c>
      <c r="J102" t="s">
        <v>19</v>
      </c>
      <c r="K102" t="s">
        <v>53</v>
      </c>
      <c r="L102" t="s">
        <v>45</v>
      </c>
      <c r="M102" t="s">
        <v>59</v>
      </c>
      <c r="N102" t="s">
        <v>59</v>
      </c>
      <c r="O102" t="s">
        <v>1725</v>
      </c>
      <c r="P102" t="s">
        <v>1725</v>
      </c>
      <c r="Q102" t="s">
        <v>51</v>
      </c>
      <c r="R102" t="s">
        <v>50</v>
      </c>
      <c r="S102" t="s">
        <v>49</v>
      </c>
      <c r="T102">
        <v>7161</v>
      </c>
      <c r="U102" t="s">
        <v>48</v>
      </c>
      <c r="V102" t="s">
        <v>47</v>
      </c>
      <c r="W102">
        <v>7161</v>
      </c>
      <c r="X102" t="s">
        <v>48</v>
      </c>
      <c r="Y102" t="s">
        <v>47</v>
      </c>
      <c r="Z102">
        <v>60</v>
      </c>
      <c r="AA102">
        <v>0</v>
      </c>
      <c r="AB102">
        <v>1</v>
      </c>
      <c r="AC102" t="s">
        <v>1726</v>
      </c>
      <c r="AD102" t="s">
        <v>1727</v>
      </c>
      <c r="AE102" t="s">
        <v>1728</v>
      </c>
      <c r="AF102" t="s">
        <v>1728</v>
      </c>
      <c r="AG102" t="s">
        <v>1729</v>
      </c>
      <c r="AH102" t="s">
        <v>1730</v>
      </c>
      <c r="AI102" t="b">
        <v>1</v>
      </c>
      <c r="AJ102">
        <v>0</v>
      </c>
      <c r="AK102" t="b">
        <v>0</v>
      </c>
      <c r="AL102">
        <v>4800944</v>
      </c>
      <c r="AM102">
        <v>39030</v>
      </c>
      <c r="AN102" t="s">
        <v>40</v>
      </c>
      <c r="AO102" t="s">
        <v>1191</v>
      </c>
      <c r="AP102" t="s">
        <v>45</v>
      </c>
      <c r="AQ102">
        <v>4</v>
      </c>
      <c r="AR102">
        <v>4</v>
      </c>
      <c r="AS102" t="s">
        <v>44</v>
      </c>
      <c r="AT102" t="s">
        <v>1186</v>
      </c>
      <c r="AU102" t="s">
        <v>43</v>
      </c>
      <c r="AV102" t="s">
        <v>42</v>
      </c>
      <c r="AW102" t="s">
        <v>41</v>
      </c>
      <c r="AX102" t="s">
        <v>40</v>
      </c>
      <c r="AY102" t="s">
        <v>39</v>
      </c>
      <c r="AZ102" t="s">
        <v>38</v>
      </c>
      <c r="BA102">
        <v>0</v>
      </c>
      <c r="BB102" t="s">
        <v>1731</v>
      </c>
      <c r="BC102" t="s">
        <v>1732</v>
      </c>
      <c r="BD102">
        <v>110</v>
      </c>
      <c r="BE102">
        <v>110</v>
      </c>
      <c r="BK102" t="s">
        <v>59</v>
      </c>
      <c r="BL102" t="s">
        <v>59</v>
      </c>
      <c r="BM102" t="s">
        <v>59</v>
      </c>
      <c r="BN102" t="s">
        <v>59</v>
      </c>
      <c r="BY102">
        <v>28</v>
      </c>
      <c r="BZ102">
        <v>28</v>
      </c>
      <c r="CA102">
        <v>12</v>
      </c>
      <c r="CB102">
        <v>0</v>
      </c>
      <c r="CC102">
        <v>130</v>
      </c>
      <c r="CF102" t="s">
        <v>59</v>
      </c>
      <c r="CG102" t="s">
        <v>59</v>
      </c>
      <c r="CH102" t="s">
        <v>59</v>
      </c>
      <c r="CX102" t="s">
        <v>59</v>
      </c>
      <c r="DA102" t="s">
        <v>59</v>
      </c>
      <c r="DB102" t="s">
        <v>59</v>
      </c>
      <c r="DH102" t="s">
        <v>59</v>
      </c>
      <c r="DK102" t="s">
        <v>59</v>
      </c>
      <c r="DL102" t="s">
        <v>59</v>
      </c>
      <c r="DM102" t="s">
        <v>59</v>
      </c>
    </row>
    <row r="103" spans="1:122">
      <c r="A103">
        <v>18014</v>
      </c>
      <c r="B103" t="s">
        <v>1733</v>
      </c>
      <c r="C103" t="s">
        <v>1310</v>
      </c>
      <c r="D103" t="s">
        <v>1311</v>
      </c>
      <c r="E103" t="s">
        <v>1312</v>
      </c>
      <c r="F103" t="s">
        <v>1734</v>
      </c>
      <c r="G103" t="s">
        <v>1735</v>
      </c>
      <c r="H103" t="s">
        <v>54</v>
      </c>
      <c r="I103">
        <v>7.5</v>
      </c>
      <c r="J103" t="s">
        <v>19</v>
      </c>
      <c r="K103" t="s">
        <v>53</v>
      </c>
      <c r="L103" t="s">
        <v>45</v>
      </c>
      <c r="M103" t="s">
        <v>59</v>
      </c>
      <c r="N103" t="s">
        <v>59</v>
      </c>
      <c r="O103" t="s">
        <v>599</v>
      </c>
      <c r="P103" t="s">
        <v>599</v>
      </c>
      <c r="Q103" t="s">
        <v>51</v>
      </c>
      <c r="R103" t="s">
        <v>50</v>
      </c>
      <c r="S103" t="s">
        <v>49</v>
      </c>
      <c r="T103">
        <v>7344</v>
      </c>
      <c r="U103" t="s">
        <v>598</v>
      </c>
      <c r="V103" t="s">
        <v>597</v>
      </c>
      <c r="W103">
        <v>7340</v>
      </c>
      <c r="X103" t="s">
        <v>156</v>
      </c>
      <c r="Y103" t="s">
        <v>155</v>
      </c>
      <c r="AA103">
        <v>0</v>
      </c>
      <c r="AB103">
        <v>1</v>
      </c>
      <c r="AC103" t="s">
        <v>1736</v>
      </c>
      <c r="AD103" t="s">
        <v>1737</v>
      </c>
      <c r="AE103" t="s">
        <v>1738</v>
      </c>
      <c r="AF103" t="s">
        <v>1738</v>
      </c>
      <c r="AG103" t="s">
        <v>1739</v>
      </c>
      <c r="AH103" t="s">
        <v>1740</v>
      </c>
      <c r="AI103" t="b">
        <v>1</v>
      </c>
      <c r="AJ103">
        <v>0</v>
      </c>
      <c r="AK103" t="b">
        <v>0</v>
      </c>
      <c r="AL103">
        <v>4801262</v>
      </c>
      <c r="AM103">
        <v>39207</v>
      </c>
      <c r="AN103" t="s">
        <v>1186</v>
      </c>
      <c r="AO103" t="s">
        <v>890</v>
      </c>
      <c r="AP103" t="s">
        <v>45</v>
      </c>
      <c r="AQ103">
        <v>4</v>
      </c>
      <c r="AR103">
        <v>4</v>
      </c>
      <c r="AS103" t="s">
        <v>44</v>
      </c>
      <c r="AT103" t="s">
        <v>1186</v>
      </c>
      <c r="AU103" t="s">
        <v>43</v>
      </c>
      <c r="AV103" t="s">
        <v>42</v>
      </c>
      <c r="AW103" t="s">
        <v>41</v>
      </c>
      <c r="AX103" t="s">
        <v>496</v>
      </c>
      <c r="AY103" t="s">
        <v>495</v>
      </c>
      <c r="AZ103" t="s">
        <v>494</v>
      </c>
      <c r="BA103">
        <v>1</v>
      </c>
      <c r="BB103" t="s">
        <v>59</v>
      </c>
      <c r="BC103" t="s">
        <v>59</v>
      </c>
      <c r="BD103">
        <v>110</v>
      </c>
      <c r="BE103">
        <v>110</v>
      </c>
      <c r="BK103" t="s">
        <v>59</v>
      </c>
      <c r="BL103" t="s">
        <v>59</v>
      </c>
      <c r="BM103" t="s">
        <v>59</v>
      </c>
      <c r="BN103" t="s">
        <v>59</v>
      </c>
      <c r="BY103">
        <v>14</v>
      </c>
      <c r="BZ103">
        <v>28</v>
      </c>
      <c r="CA103">
        <v>0</v>
      </c>
      <c r="CB103">
        <v>0</v>
      </c>
      <c r="CC103">
        <v>165</v>
      </c>
      <c r="CF103" t="s">
        <v>59</v>
      </c>
      <c r="CG103" t="s">
        <v>59</v>
      </c>
      <c r="CH103" t="s">
        <v>59</v>
      </c>
      <c r="CX103" t="s">
        <v>59</v>
      </c>
      <c r="DA103" t="s">
        <v>59</v>
      </c>
      <c r="DB103" t="s">
        <v>59</v>
      </c>
      <c r="DH103" t="s">
        <v>59</v>
      </c>
      <c r="DK103" t="s">
        <v>59</v>
      </c>
      <c r="DL103" t="s">
        <v>59</v>
      </c>
      <c r="DM103" t="s">
        <v>59</v>
      </c>
    </row>
    <row r="104" spans="1:122">
      <c r="A104">
        <v>17578</v>
      </c>
      <c r="B104" t="s">
        <v>1741</v>
      </c>
      <c r="C104" t="s">
        <v>1310</v>
      </c>
      <c r="D104" t="s">
        <v>1311</v>
      </c>
      <c r="E104" t="s">
        <v>1312</v>
      </c>
      <c r="F104" t="s">
        <v>598</v>
      </c>
      <c r="G104" t="s">
        <v>597</v>
      </c>
      <c r="H104" t="s">
        <v>54</v>
      </c>
      <c r="I104">
        <v>7.5</v>
      </c>
      <c r="J104" t="s">
        <v>19</v>
      </c>
      <c r="K104" t="s">
        <v>53</v>
      </c>
      <c r="L104" t="s">
        <v>45</v>
      </c>
      <c r="M104" t="s">
        <v>59</v>
      </c>
      <c r="N104" t="s">
        <v>59</v>
      </c>
      <c r="O104" t="s">
        <v>599</v>
      </c>
      <c r="P104" t="s">
        <v>599</v>
      </c>
      <c r="Q104" t="s">
        <v>51</v>
      </c>
      <c r="R104" t="s">
        <v>50</v>
      </c>
      <c r="S104" t="s">
        <v>49</v>
      </c>
      <c r="T104">
        <v>7344</v>
      </c>
      <c r="U104" t="s">
        <v>598</v>
      </c>
      <c r="V104" t="s">
        <v>597</v>
      </c>
      <c r="W104">
        <v>7340</v>
      </c>
      <c r="X104" t="s">
        <v>156</v>
      </c>
      <c r="Y104" t="s">
        <v>155</v>
      </c>
      <c r="AA104">
        <v>1</v>
      </c>
      <c r="AB104">
        <v>0</v>
      </c>
      <c r="AC104" t="s">
        <v>1742</v>
      </c>
      <c r="AD104" t="s">
        <v>1743</v>
      </c>
      <c r="AE104" t="s">
        <v>1744</v>
      </c>
      <c r="AF104" t="s">
        <v>1744</v>
      </c>
      <c r="AG104" t="s">
        <v>1745</v>
      </c>
      <c r="AH104" t="s">
        <v>1746</v>
      </c>
      <c r="AI104" t="b">
        <v>1</v>
      </c>
      <c r="AJ104">
        <v>0</v>
      </c>
      <c r="AK104" t="b">
        <v>0</v>
      </c>
      <c r="AL104">
        <v>4801238</v>
      </c>
      <c r="AM104">
        <v>39194</v>
      </c>
      <c r="AN104" t="s">
        <v>1186</v>
      </c>
      <c r="AO104" t="s">
        <v>890</v>
      </c>
      <c r="AP104" t="s">
        <v>45</v>
      </c>
      <c r="AQ104">
        <v>4</v>
      </c>
      <c r="AR104">
        <v>4</v>
      </c>
      <c r="AS104" t="s">
        <v>44</v>
      </c>
      <c r="AT104" t="s">
        <v>1186</v>
      </c>
      <c r="AU104" t="s">
        <v>43</v>
      </c>
      <c r="AV104" t="s">
        <v>42</v>
      </c>
      <c r="AW104" t="s">
        <v>41</v>
      </c>
      <c r="AX104" t="s">
        <v>496</v>
      </c>
      <c r="AY104" t="s">
        <v>495</v>
      </c>
      <c r="AZ104" t="s">
        <v>494</v>
      </c>
      <c r="BA104">
        <v>1</v>
      </c>
      <c r="BB104" t="s">
        <v>59</v>
      </c>
      <c r="BC104" t="s">
        <v>59</v>
      </c>
      <c r="BD104">
        <v>108</v>
      </c>
      <c r="BE104">
        <v>108</v>
      </c>
      <c r="BF104">
        <v>80</v>
      </c>
      <c r="BG104">
        <v>4</v>
      </c>
      <c r="BH104">
        <v>0</v>
      </c>
      <c r="BI104">
        <v>15</v>
      </c>
      <c r="BJ104">
        <v>100</v>
      </c>
      <c r="BK104" t="s">
        <v>59</v>
      </c>
      <c r="BL104" t="s">
        <v>59</v>
      </c>
      <c r="BM104" t="s">
        <v>59</v>
      </c>
      <c r="BN104" t="s">
        <v>59</v>
      </c>
      <c r="CF104" t="s">
        <v>59</v>
      </c>
      <c r="CG104" t="s">
        <v>59</v>
      </c>
      <c r="CH104" t="s">
        <v>59</v>
      </c>
      <c r="CX104" t="s">
        <v>59</v>
      </c>
      <c r="DA104" t="s">
        <v>59</v>
      </c>
      <c r="DB104" t="s">
        <v>59</v>
      </c>
      <c r="DH104" t="s">
        <v>59</v>
      </c>
      <c r="DK104" t="s">
        <v>59</v>
      </c>
      <c r="DL104" t="s">
        <v>59</v>
      </c>
      <c r="DM104" t="s">
        <v>59</v>
      </c>
    </row>
    <row r="105" spans="1:122">
      <c r="A105">
        <v>18047</v>
      </c>
      <c r="B105" t="s">
        <v>393</v>
      </c>
      <c r="C105" t="s">
        <v>1310</v>
      </c>
      <c r="D105" t="s">
        <v>1311</v>
      </c>
      <c r="E105" t="s">
        <v>1312</v>
      </c>
      <c r="F105" t="s">
        <v>392</v>
      </c>
      <c r="G105" t="s">
        <v>391</v>
      </c>
      <c r="H105" t="s">
        <v>54</v>
      </c>
      <c r="I105">
        <v>7.5</v>
      </c>
      <c r="J105" t="s">
        <v>19</v>
      </c>
      <c r="K105" t="s">
        <v>53</v>
      </c>
      <c r="L105" t="s">
        <v>45</v>
      </c>
      <c r="M105" t="s">
        <v>59</v>
      </c>
      <c r="N105" t="s">
        <v>59</v>
      </c>
      <c r="O105" t="s">
        <v>390</v>
      </c>
      <c r="P105" t="s">
        <v>390</v>
      </c>
      <c r="Q105" t="s">
        <v>51</v>
      </c>
      <c r="R105" t="s">
        <v>50</v>
      </c>
      <c r="S105" t="s">
        <v>49</v>
      </c>
      <c r="T105">
        <v>7121</v>
      </c>
      <c r="U105" t="s">
        <v>171</v>
      </c>
      <c r="V105" t="s">
        <v>170</v>
      </c>
      <c r="W105">
        <v>7121</v>
      </c>
      <c r="X105" t="s">
        <v>171</v>
      </c>
      <c r="Y105" t="s">
        <v>170</v>
      </c>
      <c r="Z105">
        <v>30</v>
      </c>
      <c r="AA105">
        <v>1</v>
      </c>
      <c r="AB105">
        <v>0</v>
      </c>
      <c r="AC105" t="s">
        <v>1747</v>
      </c>
      <c r="AD105" t="s">
        <v>1748</v>
      </c>
      <c r="AE105" t="s">
        <v>389</v>
      </c>
      <c r="AF105" t="s">
        <v>389</v>
      </c>
      <c r="AG105" t="s">
        <v>1749</v>
      </c>
      <c r="AH105" t="s">
        <v>1750</v>
      </c>
      <c r="AI105" t="b">
        <v>1</v>
      </c>
      <c r="AJ105">
        <v>0</v>
      </c>
      <c r="AK105" t="b">
        <v>0</v>
      </c>
      <c r="AL105">
        <v>4799876</v>
      </c>
      <c r="AM105">
        <v>38705</v>
      </c>
      <c r="AN105" t="s">
        <v>346</v>
      </c>
      <c r="AO105" t="s">
        <v>1187</v>
      </c>
      <c r="AP105" t="s">
        <v>45</v>
      </c>
      <c r="AQ105">
        <v>4</v>
      </c>
      <c r="AR105">
        <v>4</v>
      </c>
      <c r="AS105" t="s">
        <v>44</v>
      </c>
      <c r="AT105" t="s">
        <v>1186</v>
      </c>
      <c r="AU105" t="s">
        <v>43</v>
      </c>
      <c r="AV105" t="s">
        <v>42</v>
      </c>
      <c r="AW105" t="s">
        <v>41</v>
      </c>
      <c r="AX105" t="s">
        <v>346</v>
      </c>
      <c r="AY105" t="s">
        <v>345</v>
      </c>
      <c r="AZ105" t="s">
        <v>344</v>
      </c>
      <c r="BA105">
        <v>0</v>
      </c>
      <c r="BB105" t="s">
        <v>59</v>
      </c>
      <c r="BC105" t="s">
        <v>59</v>
      </c>
      <c r="BD105">
        <v>108</v>
      </c>
      <c r="BE105">
        <v>108</v>
      </c>
      <c r="BF105">
        <v>24</v>
      </c>
      <c r="BG105">
        <v>0</v>
      </c>
      <c r="BH105">
        <v>30</v>
      </c>
      <c r="BI105">
        <v>0</v>
      </c>
      <c r="BJ105">
        <v>144</v>
      </c>
      <c r="BK105" t="s">
        <v>59</v>
      </c>
      <c r="BL105" t="s">
        <v>59</v>
      </c>
      <c r="BM105" t="s">
        <v>59</v>
      </c>
      <c r="BN105" t="s">
        <v>59</v>
      </c>
      <c r="CF105" t="s">
        <v>59</v>
      </c>
      <c r="CG105" t="s">
        <v>59</v>
      </c>
      <c r="CH105" t="s">
        <v>59</v>
      </c>
      <c r="CX105" t="s">
        <v>59</v>
      </c>
      <c r="DA105" t="s">
        <v>59</v>
      </c>
      <c r="DB105" t="s">
        <v>59</v>
      </c>
      <c r="DH105" t="s">
        <v>59</v>
      </c>
      <c r="DK105" t="s">
        <v>59</v>
      </c>
      <c r="DL105" t="s">
        <v>59</v>
      </c>
      <c r="DM105" t="s">
        <v>59</v>
      </c>
    </row>
    <row r="106" spans="1:122">
      <c r="A106">
        <v>17312</v>
      </c>
      <c r="B106" t="s">
        <v>569</v>
      </c>
      <c r="C106" t="s">
        <v>1310</v>
      </c>
      <c r="D106" t="s">
        <v>1311</v>
      </c>
      <c r="E106" t="s">
        <v>1312</v>
      </c>
      <c r="F106" t="s">
        <v>568</v>
      </c>
      <c r="G106" t="s">
        <v>567</v>
      </c>
      <c r="H106" t="s">
        <v>54</v>
      </c>
      <c r="I106">
        <v>7.5</v>
      </c>
      <c r="J106" t="s">
        <v>19</v>
      </c>
      <c r="K106" t="s">
        <v>53</v>
      </c>
      <c r="L106" t="s">
        <v>45</v>
      </c>
      <c r="M106" t="s">
        <v>59</v>
      </c>
      <c r="N106" t="s">
        <v>59</v>
      </c>
      <c r="O106" t="s">
        <v>563</v>
      </c>
      <c r="P106" t="s">
        <v>470</v>
      </c>
      <c r="Q106" t="s">
        <v>142</v>
      </c>
      <c r="R106" t="s">
        <v>141</v>
      </c>
      <c r="S106" t="s">
        <v>140</v>
      </c>
      <c r="T106">
        <v>7324</v>
      </c>
      <c r="U106" t="s">
        <v>158</v>
      </c>
      <c r="V106" t="s">
        <v>157</v>
      </c>
      <c r="W106">
        <v>7340</v>
      </c>
      <c r="X106" t="s">
        <v>156</v>
      </c>
      <c r="Y106" t="s">
        <v>155</v>
      </c>
      <c r="AA106">
        <v>0</v>
      </c>
      <c r="AB106">
        <v>1</v>
      </c>
      <c r="AC106" t="s">
        <v>1751</v>
      </c>
      <c r="AD106" t="s">
        <v>1752</v>
      </c>
      <c r="AE106" t="s">
        <v>566</v>
      </c>
      <c r="AF106" t="s">
        <v>566</v>
      </c>
      <c r="AG106" t="s">
        <v>1753</v>
      </c>
      <c r="AH106" t="s">
        <v>1754</v>
      </c>
      <c r="AI106" t="b">
        <v>0</v>
      </c>
      <c r="AJ106">
        <v>0</v>
      </c>
      <c r="AK106" t="b">
        <v>0</v>
      </c>
      <c r="AL106">
        <v>4793747</v>
      </c>
      <c r="AM106">
        <v>36808</v>
      </c>
      <c r="AN106" t="s">
        <v>1186</v>
      </c>
      <c r="AO106" t="s">
        <v>890</v>
      </c>
      <c r="AP106" t="s">
        <v>45</v>
      </c>
      <c r="AQ106">
        <v>5</v>
      </c>
      <c r="AR106">
        <v>4</v>
      </c>
      <c r="AS106" t="s">
        <v>44</v>
      </c>
      <c r="AT106" t="s">
        <v>1186</v>
      </c>
      <c r="AU106" t="s">
        <v>43</v>
      </c>
      <c r="AV106" t="s">
        <v>42</v>
      </c>
      <c r="AW106" t="s">
        <v>41</v>
      </c>
      <c r="AX106" t="s">
        <v>496</v>
      </c>
      <c r="AY106" t="s">
        <v>495</v>
      </c>
      <c r="AZ106" t="s">
        <v>494</v>
      </c>
      <c r="BA106">
        <v>1</v>
      </c>
      <c r="BB106" t="s">
        <v>1755</v>
      </c>
      <c r="BC106" t="s">
        <v>1756</v>
      </c>
      <c r="BD106">
        <v>108</v>
      </c>
      <c r="BE106">
        <v>108</v>
      </c>
      <c r="BF106">
        <v>6</v>
      </c>
      <c r="BG106">
        <v>44</v>
      </c>
      <c r="BH106">
        <v>0</v>
      </c>
      <c r="BI106">
        <v>0</v>
      </c>
      <c r="BJ106">
        <v>150</v>
      </c>
      <c r="BK106" t="s">
        <v>59</v>
      </c>
      <c r="BL106" t="s">
        <v>59</v>
      </c>
      <c r="BM106" t="s">
        <v>59</v>
      </c>
      <c r="BN106" t="s">
        <v>59</v>
      </c>
      <c r="CF106" t="s">
        <v>59</v>
      </c>
      <c r="CG106" t="s">
        <v>59</v>
      </c>
      <c r="CH106" t="s">
        <v>59</v>
      </c>
      <c r="CX106" t="s">
        <v>59</v>
      </c>
      <c r="DA106" t="s">
        <v>59</v>
      </c>
      <c r="DB106" t="s">
        <v>59</v>
      </c>
      <c r="DH106" t="s">
        <v>59</v>
      </c>
      <c r="DK106" t="s">
        <v>59</v>
      </c>
      <c r="DL106" t="s">
        <v>59</v>
      </c>
      <c r="DM106" t="s">
        <v>59</v>
      </c>
    </row>
    <row r="107" spans="1:122">
      <c r="A107">
        <v>17518</v>
      </c>
      <c r="B107" t="s">
        <v>565</v>
      </c>
      <c r="C107" t="s">
        <v>1310</v>
      </c>
      <c r="D107" t="s">
        <v>1311</v>
      </c>
      <c r="E107" t="s">
        <v>1312</v>
      </c>
      <c r="F107" t="s">
        <v>10</v>
      </c>
      <c r="G107" t="s">
        <v>564</v>
      </c>
      <c r="H107" t="s">
        <v>54</v>
      </c>
      <c r="I107">
        <v>7.5</v>
      </c>
      <c r="J107" t="s">
        <v>19</v>
      </c>
      <c r="K107" t="s">
        <v>53</v>
      </c>
      <c r="L107" t="s">
        <v>45</v>
      </c>
      <c r="M107" t="s">
        <v>59</v>
      </c>
      <c r="N107" t="s">
        <v>59</v>
      </c>
      <c r="O107" t="s">
        <v>563</v>
      </c>
      <c r="P107" t="s">
        <v>563</v>
      </c>
      <c r="Q107" t="s">
        <v>142</v>
      </c>
      <c r="R107" t="s">
        <v>141</v>
      </c>
      <c r="S107" t="s">
        <v>140</v>
      </c>
      <c r="T107">
        <v>7324</v>
      </c>
      <c r="U107" t="s">
        <v>158</v>
      </c>
      <c r="V107" t="s">
        <v>157</v>
      </c>
      <c r="W107">
        <v>7340</v>
      </c>
      <c r="X107" t="s">
        <v>156</v>
      </c>
      <c r="Y107" t="s">
        <v>155</v>
      </c>
      <c r="AA107">
        <v>1</v>
      </c>
      <c r="AB107">
        <v>1</v>
      </c>
      <c r="AC107" t="s">
        <v>1757</v>
      </c>
      <c r="AD107" t="s">
        <v>1758</v>
      </c>
      <c r="AE107" t="s">
        <v>562</v>
      </c>
      <c r="AF107" t="s">
        <v>562</v>
      </c>
      <c r="AG107" t="s">
        <v>1759</v>
      </c>
      <c r="AH107" t="s">
        <v>1760</v>
      </c>
      <c r="AI107" t="b">
        <v>0</v>
      </c>
      <c r="AJ107">
        <v>0</v>
      </c>
      <c r="AK107" t="b">
        <v>0</v>
      </c>
      <c r="AL107">
        <v>4795412</v>
      </c>
      <c r="AM107">
        <v>37319</v>
      </c>
      <c r="AN107" t="s">
        <v>1186</v>
      </c>
      <c r="AO107" t="s">
        <v>890</v>
      </c>
      <c r="AP107" t="s">
        <v>45</v>
      </c>
      <c r="AQ107">
        <v>5</v>
      </c>
      <c r="AR107">
        <v>4</v>
      </c>
      <c r="AS107" t="s">
        <v>44</v>
      </c>
      <c r="AT107" t="s">
        <v>1186</v>
      </c>
      <c r="AU107" t="s">
        <v>43</v>
      </c>
      <c r="AV107" t="s">
        <v>42</v>
      </c>
      <c r="AW107" t="s">
        <v>41</v>
      </c>
      <c r="AX107" t="s">
        <v>496</v>
      </c>
      <c r="AY107" t="s">
        <v>495</v>
      </c>
      <c r="AZ107" t="s">
        <v>494</v>
      </c>
      <c r="BA107">
        <v>1</v>
      </c>
      <c r="BB107" t="s">
        <v>1761</v>
      </c>
      <c r="BC107" t="s">
        <v>1756</v>
      </c>
      <c r="BD107">
        <v>109</v>
      </c>
      <c r="BE107">
        <v>109</v>
      </c>
      <c r="BK107" t="s">
        <v>59</v>
      </c>
      <c r="BL107" t="s">
        <v>59</v>
      </c>
      <c r="BM107" t="s">
        <v>59</v>
      </c>
      <c r="BN107" t="s">
        <v>59</v>
      </c>
      <c r="BT107">
        <v>6</v>
      </c>
      <c r="BU107">
        <v>44</v>
      </c>
      <c r="BV107">
        <v>0</v>
      </c>
      <c r="BW107">
        <v>0</v>
      </c>
      <c r="BX107">
        <v>150</v>
      </c>
      <c r="CF107" t="s">
        <v>59</v>
      </c>
      <c r="CG107" t="s">
        <v>59</v>
      </c>
      <c r="CH107" t="s">
        <v>59</v>
      </c>
      <c r="CX107" t="s">
        <v>59</v>
      </c>
      <c r="DA107" t="s">
        <v>59</v>
      </c>
      <c r="DB107" t="s">
        <v>59</v>
      </c>
      <c r="DH107" t="s">
        <v>59</v>
      </c>
      <c r="DK107" t="s">
        <v>59</v>
      </c>
      <c r="DL107" t="s">
        <v>59</v>
      </c>
      <c r="DM107" t="s">
        <v>59</v>
      </c>
    </row>
    <row r="108" spans="1:122">
      <c r="A108">
        <v>17314</v>
      </c>
      <c r="B108" t="s">
        <v>162</v>
      </c>
      <c r="C108" t="s">
        <v>1310</v>
      </c>
      <c r="D108" t="s">
        <v>1311</v>
      </c>
      <c r="E108" t="s">
        <v>1312</v>
      </c>
      <c r="F108" t="s">
        <v>161</v>
      </c>
      <c r="G108" t="s">
        <v>160</v>
      </c>
      <c r="H108" t="s">
        <v>54</v>
      </c>
      <c r="I108">
        <v>7.5</v>
      </c>
      <c r="J108" t="s">
        <v>19</v>
      </c>
      <c r="K108" t="s">
        <v>53</v>
      </c>
      <c r="L108" t="s">
        <v>45</v>
      </c>
      <c r="M108" t="s">
        <v>59</v>
      </c>
      <c r="N108" t="s">
        <v>59</v>
      </c>
      <c r="O108" t="s">
        <v>1762</v>
      </c>
      <c r="P108" t="s">
        <v>159</v>
      </c>
      <c r="Q108" t="s">
        <v>92</v>
      </c>
      <c r="R108" t="s">
        <v>91</v>
      </c>
      <c r="S108" t="s">
        <v>90</v>
      </c>
      <c r="T108">
        <v>7324</v>
      </c>
      <c r="U108" t="s">
        <v>158</v>
      </c>
      <c r="V108" t="s">
        <v>157</v>
      </c>
      <c r="W108">
        <v>7340</v>
      </c>
      <c r="X108" t="s">
        <v>156</v>
      </c>
      <c r="Y108" t="s">
        <v>155</v>
      </c>
      <c r="AA108">
        <v>0</v>
      </c>
      <c r="AB108">
        <v>1</v>
      </c>
      <c r="AC108" t="s">
        <v>1763</v>
      </c>
      <c r="AD108" t="s">
        <v>1764</v>
      </c>
      <c r="AE108" t="s">
        <v>154</v>
      </c>
      <c r="AF108" t="s">
        <v>154</v>
      </c>
      <c r="AG108" t="s">
        <v>1765</v>
      </c>
      <c r="AH108" t="s">
        <v>1766</v>
      </c>
      <c r="AI108" t="b">
        <v>1</v>
      </c>
      <c r="AJ108">
        <v>0</v>
      </c>
      <c r="AK108" t="b">
        <v>0</v>
      </c>
      <c r="AL108">
        <v>4793765</v>
      </c>
      <c r="AM108">
        <v>36814</v>
      </c>
      <c r="AN108" t="s">
        <v>463</v>
      </c>
      <c r="AO108" t="s">
        <v>1190</v>
      </c>
      <c r="AP108" t="s">
        <v>45</v>
      </c>
      <c r="AQ108">
        <v>4</v>
      </c>
      <c r="AR108">
        <v>4</v>
      </c>
      <c r="AS108" t="s">
        <v>44</v>
      </c>
      <c r="AT108" t="s">
        <v>1186</v>
      </c>
      <c r="AU108" t="s">
        <v>43</v>
      </c>
      <c r="AV108" t="s">
        <v>42</v>
      </c>
      <c r="AW108" t="s">
        <v>41</v>
      </c>
      <c r="AX108" t="s">
        <v>463</v>
      </c>
      <c r="AY108" t="s">
        <v>462</v>
      </c>
      <c r="AZ108" t="s">
        <v>461</v>
      </c>
      <c r="BA108">
        <v>0</v>
      </c>
      <c r="BB108" t="s">
        <v>59</v>
      </c>
      <c r="BC108" t="s">
        <v>59</v>
      </c>
      <c r="BD108">
        <v>109</v>
      </c>
      <c r="BE108">
        <v>109</v>
      </c>
      <c r="BK108" t="s">
        <v>59</v>
      </c>
      <c r="BL108" t="s">
        <v>59</v>
      </c>
      <c r="BM108" t="s">
        <v>59</v>
      </c>
      <c r="BN108" t="s">
        <v>59</v>
      </c>
      <c r="BT108">
        <v>30</v>
      </c>
      <c r="BU108">
        <v>14</v>
      </c>
      <c r="BV108">
        <v>0</v>
      </c>
      <c r="BW108">
        <v>14</v>
      </c>
      <c r="BX108">
        <v>142</v>
      </c>
      <c r="CF108" t="s">
        <v>59</v>
      </c>
      <c r="CG108" t="s">
        <v>59</v>
      </c>
      <c r="CH108" t="s">
        <v>59</v>
      </c>
      <c r="CX108" t="s">
        <v>59</v>
      </c>
      <c r="DA108" t="s">
        <v>59</v>
      </c>
      <c r="DB108" t="s">
        <v>59</v>
      </c>
      <c r="DH108" t="s">
        <v>59</v>
      </c>
      <c r="DK108" t="s">
        <v>59</v>
      </c>
      <c r="DL108" t="s">
        <v>59</v>
      </c>
      <c r="DM108" t="s">
        <v>59</v>
      </c>
    </row>
    <row r="109" spans="1:122">
      <c r="A109">
        <v>17314</v>
      </c>
      <c r="B109" t="s">
        <v>162</v>
      </c>
      <c r="C109" t="s">
        <v>1310</v>
      </c>
      <c r="D109" t="s">
        <v>1311</v>
      </c>
      <c r="E109" t="s">
        <v>1312</v>
      </c>
      <c r="F109" t="s">
        <v>161</v>
      </c>
      <c r="G109" t="s">
        <v>160</v>
      </c>
      <c r="H109" t="s">
        <v>54</v>
      </c>
      <c r="I109">
        <v>7.5</v>
      </c>
      <c r="J109" t="s">
        <v>19</v>
      </c>
      <c r="K109" t="s">
        <v>53</v>
      </c>
      <c r="L109" t="s">
        <v>45</v>
      </c>
      <c r="M109" t="s">
        <v>59</v>
      </c>
      <c r="N109" t="s">
        <v>59</v>
      </c>
      <c r="O109" t="s">
        <v>1762</v>
      </c>
      <c r="P109" t="s">
        <v>159</v>
      </c>
      <c r="Q109" t="s">
        <v>92</v>
      </c>
      <c r="R109" t="s">
        <v>91</v>
      </c>
      <c r="S109" t="s">
        <v>90</v>
      </c>
      <c r="T109">
        <v>7324</v>
      </c>
      <c r="U109" t="s">
        <v>158</v>
      </c>
      <c r="V109" t="s">
        <v>157</v>
      </c>
      <c r="W109">
        <v>7340</v>
      </c>
      <c r="X109" t="s">
        <v>156</v>
      </c>
      <c r="Y109" t="s">
        <v>155</v>
      </c>
      <c r="AA109">
        <v>0</v>
      </c>
      <c r="AB109">
        <v>1</v>
      </c>
      <c r="AC109" t="s">
        <v>1763</v>
      </c>
      <c r="AD109" t="s">
        <v>1764</v>
      </c>
      <c r="AE109" t="s">
        <v>154</v>
      </c>
      <c r="AF109" t="s">
        <v>154</v>
      </c>
      <c r="AG109" t="s">
        <v>1765</v>
      </c>
      <c r="AH109" t="s">
        <v>1766</v>
      </c>
      <c r="AI109" t="b">
        <v>1</v>
      </c>
      <c r="AJ109">
        <v>0</v>
      </c>
      <c r="AK109" t="b">
        <v>0</v>
      </c>
      <c r="AL109">
        <v>4793768</v>
      </c>
      <c r="AM109">
        <v>36814</v>
      </c>
      <c r="AN109" t="s">
        <v>135</v>
      </c>
      <c r="AO109" t="s">
        <v>1189</v>
      </c>
      <c r="AP109" t="s">
        <v>45</v>
      </c>
      <c r="AQ109">
        <v>4</v>
      </c>
      <c r="AR109">
        <v>4</v>
      </c>
      <c r="AS109" t="s">
        <v>44</v>
      </c>
      <c r="AT109" t="s">
        <v>1186</v>
      </c>
      <c r="AU109" t="s">
        <v>43</v>
      </c>
      <c r="AV109" t="s">
        <v>42</v>
      </c>
      <c r="AW109" t="s">
        <v>41</v>
      </c>
      <c r="AX109" t="s">
        <v>135</v>
      </c>
      <c r="AY109" t="s">
        <v>134</v>
      </c>
      <c r="AZ109" t="s">
        <v>133</v>
      </c>
      <c r="BA109">
        <v>0</v>
      </c>
      <c r="BB109" t="s">
        <v>59</v>
      </c>
      <c r="BC109" t="s">
        <v>59</v>
      </c>
      <c r="BD109">
        <v>109</v>
      </c>
      <c r="BE109">
        <v>109</v>
      </c>
      <c r="BK109" t="s">
        <v>59</v>
      </c>
      <c r="BL109" t="s">
        <v>59</v>
      </c>
      <c r="BM109" t="s">
        <v>59</v>
      </c>
      <c r="BN109" t="s">
        <v>59</v>
      </c>
      <c r="BT109">
        <v>30</v>
      </c>
      <c r="BU109">
        <v>14</v>
      </c>
      <c r="BV109">
        <v>0</v>
      </c>
      <c r="BW109">
        <v>14</v>
      </c>
      <c r="BX109">
        <v>142</v>
      </c>
      <c r="CF109" t="s">
        <v>59</v>
      </c>
      <c r="CG109" t="s">
        <v>59</v>
      </c>
      <c r="CH109" t="s">
        <v>59</v>
      </c>
      <c r="CX109" t="s">
        <v>59</v>
      </c>
      <c r="DA109" t="s">
        <v>59</v>
      </c>
      <c r="DB109" t="s">
        <v>59</v>
      </c>
      <c r="DH109" t="s">
        <v>59</v>
      </c>
      <c r="DK109" t="s">
        <v>59</v>
      </c>
      <c r="DL109" t="s">
        <v>59</v>
      </c>
      <c r="DM109" t="s">
        <v>59</v>
      </c>
    </row>
    <row r="110" spans="1:122">
      <c r="A110">
        <v>17027</v>
      </c>
      <c r="B110" t="s">
        <v>337</v>
      </c>
      <c r="C110" t="s">
        <v>1310</v>
      </c>
      <c r="D110" t="s">
        <v>1311</v>
      </c>
      <c r="E110" t="s">
        <v>1312</v>
      </c>
      <c r="F110" t="s">
        <v>336</v>
      </c>
      <c r="G110" t="s">
        <v>335</v>
      </c>
      <c r="H110" t="s">
        <v>63</v>
      </c>
      <c r="I110">
        <v>7.5</v>
      </c>
      <c r="J110" t="s">
        <v>19</v>
      </c>
      <c r="K110" t="s">
        <v>53</v>
      </c>
      <c r="L110" t="s">
        <v>45</v>
      </c>
      <c r="M110" t="s">
        <v>59</v>
      </c>
      <c r="N110" t="s">
        <v>59</v>
      </c>
      <c r="O110" t="s">
        <v>334</v>
      </c>
      <c r="P110" t="s">
        <v>333</v>
      </c>
      <c r="Q110" t="s">
        <v>92</v>
      </c>
      <c r="R110" t="s">
        <v>91</v>
      </c>
      <c r="S110" t="s">
        <v>90</v>
      </c>
      <c r="T110">
        <v>7201</v>
      </c>
      <c r="U110" t="s">
        <v>97</v>
      </c>
      <c r="V110" t="s">
        <v>96</v>
      </c>
      <c r="W110">
        <v>7201</v>
      </c>
      <c r="X110" t="s">
        <v>97</v>
      </c>
      <c r="Y110" t="s">
        <v>96</v>
      </c>
      <c r="Z110">
        <v>40</v>
      </c>
      <c r="AA110">
        <v>1</v>
      </c>
      <c r="AB110">
        <v>1</v>
      </c>
      <c r="AC110" t="s">
        <v>1767</v>
      </c>
      <c r="AD110" t="s">
        <v>1768</v>
      </c>
      <c r="AE110" t="s">
        <v>332</v>
      </c>
      <c r="AF110" t="s">
        <v>332</v>
      </c>
      <c r="AG110" t="s">
        <v>1769</v>
      </c>
      <c r="AH110" t="s">
        <v>1770</v>
      </c>
      <c r="AI110" t="b">
        <v>1</v>
      </c>
      <c r="AJ110">
        <v>0</v>
      </c>
      <c r="AK110" t="b">
        <v>0</v>
      </c>
      <c r="AL110">
        <v>4790606</v>
      </c>
      <c r="AM110">
        <v>35879</v>
      </c>
      <c r="AN110" t="s">
        <v>429</v>
      </c>
      <c r="AO110" t="s">
        <v>1193</v>
      </c>
      <c r="AP110" t="s">
        <v>45</v>
      </c>
      <c r="AQ110">
        <v>4</v>
      </c>
      <c r="AR110">
        <v>4</v>
      </c>
      <c r="AS110" t="s">
        <v>44</v>
      </c>
      <c r="AT110" t="s">
        <v>1186</v>
      </c>
      <c r="AU110" t="s">
        <v>43</v>
      </c>
      <c r="AV110" t="s">
        <v>42</v>
      </c>
      <c r="AW110" t="s">
        <v>41</v>
      </c>
      <c r="AX110" t="s">
        <v>429</v>
      </c>
      <c r="AY110" t="s">
        <v>428</v>
      </c>
      <c r="AZ110" t="s">
        <v>427</v>
      </c>
      <c r="BA110">
        <v>0</v>
      </c>
      <c r="BB110" t="s">
        <v>59</v>
      </c>
      <c r="BC110" t="s">
        <v>59</v>
      </c>
      <c r="BD110">
        <v>110</v>
      </c>
      <c r="BE110">
        <v>110</v>
      </c>
      <c r="BK110" t="s">
        <v>59</v>
      </c>
      <c r="BL110" t="s">
        <v>59</v>
      </c>
      <c r="BM110" t="s">
        <v>59</v>
      </c>
      <c r="BN110" t="s">
        <v>59</v>
      </c>
      <c r="BY110">
        <v>10</v>
      </c>
      <c r="BZ110">
        <v>0</v>
      </c>
      <c r="CA110">
        <v>28</v>
      </c>
      <c r="CB110">
        <v>2</v>
      </c>
      <c r="CC110">
        <v>160</v>
      </c>
      <c r="CF110" t="s">
        <v>59</v>
      </c>
      <c r="CG110" t="s">
        <v>59</v>
      </c>
      <c r="CH110" t="s">
        <v>59</v>
      </c>
      <c r="CX110" t="s">
        <v>59</v>
      </c>
      <c r="DA110" t="s">
        <v>59</v>
      </c>
      <c r="DB110" t="s">
        <v>59</v>
      </c>
      <c r="DH110" t="s">
        <v>59</v>
      </c>
      <c r="DK110" t="s">
        <v>59</v>
      </c>
      <c r="DL110" t="s">
        <v>59</v>
      </c>
      <c r="DM110" t="s">
        <v>59</v>
      </c>
    </row>
    <row r="111" spans="1:122">
      <c r="A111">
        <v>17027</v>
      </c>
      <c r="B111" t="s">
        <v>337</v>
      </c>
      <c r="C111" t="s">
        <v>1310</v>
      </c>
      <c r="D111" t="s">
        <v>1311</v>
      </c>
      <c r="E111" t="s">
        <v>1312</v>
      </c>
      <c r="F111" t="s">
        <v>336</v>
      </c>
      <c r="G111" t="s">
        <v>335</v>
      </c>
      <c r="H111" t="s">
        <v>63</v>
      </c>
      <c r="I111">
        <v>7.5</v>
      </c>
      <c r="J111" t="s">
        <v>19</v>
      </c>
      <c r="K111" t="s">
        <v>53</v>
      </c>
      <c r="L111" t="s">
        <v>45</v>
      </c>
      <c r="M111" t="s">
        <v>59</v>
      </c>
      <c r="N111" t="s">
        <v>59</v>
      </c>
      <c r="O111" t="s">
        <v>334</v>
      </c>
      <c r="P111" t="s">
        <v>333</v>
      </c>
      <c r="Q111" t="s">
        <v>92</v>
      </c>
      <c r="R111" t="s">
        <v>91</v>
      </c>
      <c r="S111" t="s">
        <v>90</v>
      </c>
      <c r="T111">
        <v>7201</v>
      </c>
      <c r="U111" t="s">
        <v>97</v>
      </c>
      <c r="V111" t="s">
        <v>96</v>
      </c>
      <c r="W111">
        <v>7201</v>
      </c>
      <c r="X111" t="s">
        <v>97</v>
      </c>
      <c r="Y111" t="s">
        <v>96</v>
      </c>
      <c r="Z111">
        <v>40</v>
      </c>
      <c r="AA111">
        <v>1</v>
      </c>
      <c r="AB111">
        <v>1</v>
      </c>
      <c r="AC111" t="s">
        <v>1767</v>
      </c>
      <c r="AD111" t="s">
        <v>1768</v>
      </c>
      <c r="AE111" t="s">
        <v>332</v>
      </c>
      <c r="AF111" t="s">
        <v>332</v>
      </c>
      <c r="AG111" t="s">
        <v>1769</v>
      </c>
      <c r="AH111" t="s">
        <v>1770</v>
      </c>
      <c r="AI111" t="b">
        <v>1</v>
      </c>
      <c r="AJ111">
        <v>0</v>
      </c>
      <c r="AK111" t="b">
        <v>0</v>
      </c>
      <c r="AL111">
        <v>4790609</v>
      </c>
      <c r="AM111">
        <v>35879</v>
      </c>
      <c r="AN111" t="s">
        <v>397</v>
      </c>
      <c r="AO111" t="s">
        <v>1192</v>
      </c>
      <c r="AP111" t="s">
        <v>45</v>
      </c>
      <c r="AQ111">
        <v>4</v>
      </c>
      <c r="AR111">
        <v>4</v>
      </c>
      <c r="AS111" t="s">
        <v>44</v>
      </c>
      <c r="AT111" t="s">
        <v>1186</v>
      </c>
      <c r="AU111" t="s">
        <v>43</v>
      </c>
      <c r="AV111" t="s">
        <v>42</v>
      </c>
      <c r="AW111" t="s">
        <v>41</v>
      </c>
      <c r="AX111" t="s">
        <v>397</v>
      </c>
      <c r="AY111" t="s">
        <v>396</v>
      </c>
      <c r="AZ111" t="s">
        <v>395</v>
      </c>
      <c r="BA111">
        <v>0</v>
      </c>
      <c r="BB111" t="s">
        <v>59</v>
      </c>
      <c r="BC111" t="s">
        <v>59</v>
      </c>
      <c r="BD111">
        <v>110</v>
      </c>
      <c r="BE111">
        <v>110</v>
      </c>
      <c r="BK111" t="s">
        <v>59</v>
      </c>
      <c r="BL111" t="s">
        <v>59</v>
      </c>
      <c r="BM111" t="s">
        <v>59</v>
      </c>
      <c r="BN111" t="s">
        <v>59</v>
      </c>
      <c r="BY111">
        <v>10</v>
      </c>
      <c r="BZ111">
        <v>0</v>
      </c>
      <c r="CA111">
        <v>28</v>
      </c>
      <c r="CB111">
        <v>2</v>
      </c>
      <c r="CC111">
        <v>160</v>
      </c>
      <c r="CF111" t="s">
        <v>59</v>
      </c>
      <c r="CG111" t="s">
        <v>59</v>
      </c>
      <c r="CH111" t="s">
        <v>59</v>
      </c>
      <c r="CX111" t="s">
        <v>59</v>
      </c>
      <c r="DA111" t="s">
        <v>59</v>
      </c>
      <c r="DB111" t="s">
        <v>59</v>
      </c>
      <c r="DH111" t="s">
        <v>59</v>
      </c>
      <c r="DK111" t="s">
        <v>59</v>
      </c>
      <c r="DL111" t="s">
        <v>59</v>
      </c>
      <c r="DM111" t="s">
        <v>59</v>
      </c>
    </row>
    <row r="112" spans="1:122">
      <c r="A112">
        <v>17027</v>
      </c>
      <c r="B112" t="s">
        <v>337</v>
      </c>
      <c r="C112" t="s">
        <v>1310</v>
      </c>
      <c r="D112" t="s">
        <v>1311</v>
      </c>
      <c r="E112" t="s">
        <v>1312</v>
      </c>
      <c r="F112" t="s">
        <v>336</v>
      </c>
      <c r="G112" t="s">
        <v>335</v>
      </c>
      <c r="H112" t="s">
        <v>63</v>
      </c>
      <c r="I112">
        <v>7.5</v>
      </c>
      <c r="J112" t="s">
        <v>19</v>
      </c>
      <c r="K112" t="s">
        <v>53</v>
      </c>
      <c r="L112" t="s">
        <v>45</v>
      </c>
      <c r="M112" t="s">
        <v>59</v>
      </c>
      <c r="N112" t="s">
        <v>59</v>
      </c>
      <c r="O112" t="s">
        <v>334</v>
      </c>
      <c r="P112" t="s">
        <v>333</v>
      </c>
      <c r="Q112" t="s">
        <v>92</v>
      </c>
      <c r="R112" t="s">
        <v>91</v>
      </c>
      <c r="S112" t="s">
        <v>90</v>
      </c>
      <c r="T112">
        <v>7201</v>
      </c>
      <c r="U112" t="s">
        <v>97</v>
      </c>
      <c r="V112" t="s">
        <v>96</v>
      </c>
      <c r="W112">
        <v>7201</v>
      </c>
      <c r="X112" t="s">
        <v>97</v>
      </c>
      <c r="Y112" t="s">
        <v>96</v>
      </c>
      <c r="Z112">
        <v>40</v>
      </c>
      <c r="AA112">
        <v>1</v>
      </c>
      <c r="AB112">
        <v>1</v>
      </c>
      <c r="AC112" t="s">
        <v>1767</v>
      </c>
      <c r="AD112" t="s">
        <v>1768</v>
      </c>
      <c r="AE112" t="s">
        <v>332</v>
      </c>
      <c r="AF112" t="s">
        <v>332</v>
      </c>
      <c r="AG112" t="s">
        <v>1769</v>
      </c>
      <c r="AH112" t="s">
        <v>1770</v>
      </c>
      <c r="AI112" t="b">
        <v>1</v>
      </c>
      <c r="AJ112">
        <v>0</v>
      </c>
      <c r="AK112" t="b">
        <v>0</v>
      </c>
      <c r="AL112">
        <v>4790612</v>
      </c>
      <c r="AM112">
        <v>35879</v>
      </c>
      <c r="AN112" t="s">
        <v>282</v>
      </c>
      <c r="AO112" t="s">
        <v>1196</v>
      </c>
      <c r="AP112" t="s">
        <v>45</v>
      </c>
      <c r="AQ112">
        <v>4</v>
      </c>
      <c r="AR112">
        <v>4</v>
      </c>
      <c r="AS112" t="s">
        <v>44</v>
      </c>
      <c r="AT112" t="s">
        <v>1186</v>
      </c>
      <c r="AU112" t="s">
        <v>43</v>
      </c>
      <c r="AV112" t="s">
        <v>42</v>
      </c>
      <c r="AW112" t="s">
        <v>41</v>
      </c>
      <c r="AX112" t="s">
        <v>282</v>
      </c>
      <c r="AY112" t="s">
        <v>281</v>
      </c>
      <c r="AZ112" t="s">
        <v>280</v>
      </c>
      <c r="BA112">
        <v>0</v>
      </c>
      <c r="BB112" t="s">
        <v>59</v>
      </c>
      <c r="BC112" t="s">
        <v>59</v>
      </c>
      <c r="BD112">
        <v>110</v>
      </c>
      <c r="BE112">
        <v>110</v>
      </c>
      <c r="BK112" t="s">
        <v>59</v>
      </c>
      <c r="BL112" t="s">
        <v>59</v>
      </c>
      <c r="BM112" t="s">
        <v>59</v>
      </c>
      <c r="BN112" t="s">
        <v>59</v>
      </c>
      <c r="BY112">
        <v>10</v>
      </c>
      <c r="BZ112">
        <v>0</v>
      </c>
      <c r="CA112">
        <v>28</v>
      </c>
      <c r="CB112">
        <v>2</v>
      </c>
      <c r="CC112">
        <v>160</v>
      </c>
      <c r="CF112" t="s">
        <v>59</v>
      </c>
      <c r="CG112" t="s">
        <v>59</v>
      </c>
      <c r="CH112" t="s">
        <v>59</v>
      </c>
      <c r="CX112" t="s">
        <v>59</v>
      </c>
      <c r="DA112" t="s">
        <v>59</v>
      </c>
      <c r="DB112" t="s">
        <v>59</v>
      </c>
      <c r="DH112" t="s">
        <v>59</v>
      </c>
      <c r="DK112" t="s">
        <v>59</v>
      </c>
      <c r="DL112" t="s">
        <v>59</v>
      </c>
      <c r="DM112" t="s">
        <v>59</v>
      </c>
    </row>
    <row r="113" spans="1:117">
      <c r="A113">
        <v>17051</v>
      </c>
      <c r="B113" t="s">
        <v>302</v>
      </c>
      <c r="C113" t="s">
        <v>1310</v>
      </c>
      <c r="D113" t="s">
        <v>1311</v>
      </c>
      <c r="E113" t="s">
        <v>1312</v>
      </c>
      <c r="F113" t="s">
        <v>301</v>
      </c>
      <c r="G113" t="s">
        <v>300</v>
      </c>
      <c r="H113" t="s">
        <v>54</v>
      </c>
      <c r="I113">
        <v>7.5</v>
      </c>
      <c r="J113" t="s">
        <v>18</v>
      </c>
      <c r="K113" t="s">
        <v>53</v>
      </c>
      <c r="L113" t="s">
        <v>45</v>
      </c>
      <c r="M113" t="s">
        <v>59</v>
      </c>
      <c r="N113" t="s">
        <v>59</v>
      </c>
      <c r="O113" t="s">
        <v>299</v>
      </c>
      <c r="P113" t="s">
        <v>298</v>
      </c>
      <c r="Q113" t="s">
        <v>51</v>
      </c>
      <c r="R113" t="s">
        <v>50</v>
      </c>
      <c r="S113" t="s">
        <v>49</v>
      </c>
      <c r="T113">
        <v>7201</v>
      </c>
      <c r="U113" t="s">
        <v>97</v>
      </c>
      <c r="V113" t="s">
        <v>96</v>
      </c>
      <c r="W113">
        <v>7201</v>
      </c>
      <c r="X113" t="s">
        <v>97</v>
      </c>
      <c r="Y113" t="s">
        <v>96</v>
      </c>
      <c r="AA113">
        <v>0</v>
      </c>
      <c r="AB113">
        <v>1</v>
      </c>
      <c r="AC113" t="s">
        <v>1771</v>
      </c>
      <c r="AD113" t="s">
        <v>1772</v>
      </c>
      <c r="AE113" t="s">
        <v>297</v>
      </c>
      <c r="AF113" t="s">
        <v>297</v>
      </c>
      <c r="AG113" t="s">
        <v>1773</v>
      </c>
      <c r="AH113" t="s">
        <v>1774</v>
      </c>
      <c r="AI113" t="b">
        <v>1</v>
      </c>
      <c r="AJ113">
        <v>1</v>
      </c>
      <c r="AK113" t="b">
        <v>0</v>
      </c>
      <c r="AL113">
        <v>4790834</v>
      </c>
      <c r="AM113">
        <v>35948</v>
      </c>
      <c r="AN113" t="s">
        <v>282</v>
      </c>
      <c r="AO113" t="s">
        <v>1196</v>
      </c>
      <c r="AP113" t="s">
        <v>45</v>
      </c>
      <c r="AQ113">
        <v>4</v>
      </c>
      <c r="AR113">
        <v>4</v>
      </c>
      <c r="AS113" t="s">
        <v>44</v>
      </c>
      <c r="AT113" t="s">
        <v>1186</v>
      </c>
      <c r="AU113" t="s">
        <v>43</v>
      </c>
      <c r="AV113" t="s">
        <v>42</v>
      </c>
      <c r="AW113" t="s">
        <v>41</v>
      </c>
      <c r="AX113" t="s">
        <v>282</v>
      </c>
      <c r="AY113" t="s">
        <v>281</v>
      </c>
      <c r="AZ113" t="s">
        <v>280</v>
      </c>
      <c r="BA113">
        <v>0</v>
      </c>
      <c r="BB113" t="s">
        <v>59</v>
      </c>
      <c r="BC113" t="s">
        <v>59</v>
      </c>
      <c r="BD113">
        <v>109</v>
      </c>
      <c r="BE113">
        <v>109</v>
      </c>
      <c r="BK113" t="s">
        <v>59</v>
      </c>
      <c r="BL113" t="s">
        <v>59</v>
      </c>
      <c r="BM113" t="s">
        <v>59</v>
      </c>
      <c r="BN113" t="s">
        <v>59</v>
      </c>
      <c r="BT113">
        <v>13</v>
      </c>
      <c r="BU113">
        <v>6</v>
      </c>
      <c r="BV113">
        <v>0</v>
      </c>
      <c r="BW113">
        <v>4</v>
      </c>
      <c r="BX113">
        <v>177</v>
      </c>
      <c r="CF113" t="s">
        <v>59</v>
      </c>
      <c r="CG113" t="s">
        <v>59</v>
      </c>
      <c r="CH113" t="s">
        <v>59</v>
      </c>
      <c r="CX113" t="s">
        <v>59</v>
      </c>
      <c r="DA113" t="s">
        <v>59</v>
      </c>
      <c r="DB113" t="s">
        <v>59</v>
      </c>
      <c r="DH113" t="s">
        <v>59</v>
      </c>
      <c r="DK113" t="s">
        <v>59</v>
      </c>
      <c r="DL113" t="s">
        <v>59</v>
      </c>
      <c r="DM113" t="s">
        <v>59</v>
      </c>
    </row>
    <row r="114" spans="1:117">
      <c r="A114">
        <v>17978</v>
      </c>
      <c r="B114" t="s">
        <v>388</v>
      </c>
      <c r="C114" t="s">
        <v>1310</v>
      </c>
      <c r="D114" t="s">
        <v>1311</v>
      </c>
      <c r="E114" t="s">
        <v>1312</v>
      </c>
      <c r="F114" t="s">
        <v>387</v>
      </c>
      <c r="G114" t="s">
        <v>386</v>
      </c>
      <c r="H114" t="s">
        <v>54</v>
      </c>
      <c r="I114">
        <v>7.5</v>
      </c>
      <c r="J114" t="s">
        <v>19</v>
      </c>
      <c r="K114" t="s">
        <v>53</v>
      </c>
      <c r="L114" t="s">
        <v>45</v>
      </c>
      <c r="M114" t="s">
        <v>59</v>
      </c>
      <c r="N114" t="s">
        <v>59</v>
      </c>
      <c r="O114" t="s">
        <v>1775</v>
      </c>
      <c r="P114" t="s">
        <v>1775</v>
      </c>
      <c r="Q114" t="s">
        <v>92</v>
      </c>
      <c r="R114" t="s">
        <v>91</v>
      </c>
      <c r="S114" t="s">
        <v>90</v>
      </c>
      <c r="T114">
        <v>6171</v>
      </c>
      <c r="U114" t="s">
        <v>385</v>
      </c>
      <c r="V114" t="s">
        <v>384</v>
      </c>
      <c r="W114">
        <v>7888</v>
      </c>
      <c r="X114" t="s">
        <v>383</v>
      </c>
      <c r="Y114" t="s">
        <v>382</v>
      </c>
      <c r="Z114">
        <v>250</v>
      </c>
      <c r="AA114">
        <v>1</v>
      </c>
      <c r="AB114">
        <v>0</v>
      </c>
      <c r="AC114" t="s">
        <v>1776</v>
      </c>
      <c r="AD114" t="s">
        <v>1777</v>
      </c>
      <c r="AE114" t="s">
        <v>381</v>
      </c>
      <c r="AF114" t="s">
        <v>381</v>
      </c>
      <c r="AG114" t="s">
        <v>1778</v>
      </c>
      <c r="AH114" t="s">
        <v>1779</v>
      </c>
      <c r="AI114" t="b">
        <v>0</v>
      </c>
      <c r="AJ114">
        <v>0</v>
      </c>
      <c r="AK114" t="b">
        <v>0</v>
      </c>
      <c r="AL114">
        <v>4799063</v>
      </c>
      <c r="AM114">
        <v>38442</v>
      </c>
      <c r="AN114" t="s">
        <v>463</v>
      </c>
      <c r="AO114" t="s">
        <v>1190</v>
      </c>
      <c r="AP114" t="s">
        <v>45</v>
      </c>
      <c r="AQ114">
        <v>4</v>
      </c>
      <c r="AR114">
        <v>4</v>
      </c>
      <c r="AS114" t="s">
        <v>44</v>
      </c>
      <c r="AT114" t="s">
        <v>1186</v>
      </c>
      <c r="AU114" t="s">
        <v>43</v>
      </c>
      <c r="AV114" t="s">
        <v>42</v>
      </c>
      <c r="AW114" t="s">
        <v>41</v>
      </c>
      <c r="AX114" t="s">
        <v>463</v>
      </c>
      <c r="AY114" t="s">
        <v>462</v>
      </c>
      <c r="AZ114" t="s">
        <v>461</v>
      </c>
      <c r="BA114">
        <v>0</v>
      </c>
      <c r="BB114" t="s">
        <v>59</v>
      </c>
      <c r="BC114" t="s">
        <v>59</v>
      </c>
      <c r="BD114">
        <v>109</v>
      </c>
      <c r="BE114">
        <v>109</v>
      </c>
      <c r="BK114" t="s">
        <v>59</v>
      </c>
      <c r="BL114" t="s">
        <v>59</v>
      </c>
      <c r="BM114" t="s">
        <v>59</v>
      </c>
      <c r="BN114" t="s">
        <v>59</v>
      </c>
      <c r="BT114">
        <v>34</v>
      </c>
      <c r="BU114">
        <v>10</v>
      </c>
      <c r="BV114">
        <v>30</v>
      </c>
      <c r="BW114">
        <v>0</v>
      </c>
      <c r="BX114">
        <v>126</v>
      </c>
      <c r="CF114" t="s">
        <v>59</v>
      </c>
      <c r="CG114" t="s">
        <v>59</v>
      </c>
      <c r="CH114" t="s">
        <v>59</v>
      </c>
      <c r="CX114" t="s">
        <v>59</v>
      </c>
      <c r="DA114" t="s">
        <v>59</v>
      </c>
      <c r="DB114" t="s">
        <v>59</v>
      </c>
      <c r="DH114" t="s">
        <v>59</v>
      </c>
      <c r="DK114" t="s">
        <v>59</v>
      </c>
      <c r="DL114" t="s">
        <v>59</v>
      </c>
      <c r="DM114" t="s">
        <v>59</v>
      </c>
    </row>
    <row r="115" spans="1:117">
      <c r="A115">
        <v>17978</v>
      </c>
      <c r="B115" t="s">
        <v>388</v>
      </c>
      <c r="C115" t="s">
        <v>1310</v>
      </c>
      <c r="D115" t="s">
        <v>1311</v>
      </c>
      <c r="E115" t="s">
        <v>1312</v>
      </c>
      <c r="F115" t="s">
        <v>387</v>
      </c>
      <c r="G115" t="s">
        <v>386</v>
      </c>
      <c r="H115" t="s">
        <v>54</v>
      </c>
      <c r="I115">
        <v>7.5</v>
      </c>
      <c r="J115" t="s">
        <v>19</v>
      </c>
      <c r="K115" t="s">
        <v>53</v>
      </c>
      <c r="L115" t="s">
        <v>45</v>
      </c>
      <c r="M115" t="s">
        <v>59</v>
      </c>
      <c r="N115" t="s">
        <v>59</v>
      </c>
      <c r="O115" t="s">
        <v>1775</v>
      </c>
      <c r="P115" t="s">
        <v>1775</v>
      </c>
      <c r="Q115" t="s">
        <v>92</v>
      </c>
      <c r="R115" t="s">
        <v>91</v>
      </c>
      <c r="S115" t="s">
        <v>90</v>
      </c>
      <c r="T115">
        <v>6171</v>
      </c>
      <c r="U115" t="s">
        <v>385</v>
      </c>
      <c r="V115" t="s">
        <v>384</v>
      </c>
      <c r="W115">
        <v>7888</v>
      </c>
      <c r="X115" t="s">
        <v>383</v>
      </c>
      <c r="Y115" t="s">
        <v>382</v>
      </c>
      <c r="Z115">
        <v>250</v>
      </c>
      <c r="AA115">
        <v>1</v>
      </c>
      <c r="AB115">
        <v>0</v>
      </c>
      <c r="AC115" t="s">
        <v>1776</v>
      </c>
      <c r="AD115" t="s">
        <v>1777</v>
      </c>
      <c r="AE115" t="s">
        <v>381</v>
      </c>
      <c r="AF115" t="s">
        <v>381</v>
      </c>
      <c r="AG115" t="s">
        <v>1778</v>
      </c>
      <c r="AH115" t="s">
        <v>1779</v>
      </c>
      <c r="AI115" t="b">
        <v>0</v>
      </c>
      <c r="AJ115">
        <v>0</v>
      </c>
      <c r="AK115" t="b">
        <v>0</v>
      </c>
      <c r="AL115">
        <v>4799066</v>
      </c>
      <c r="AM115">
        <v>38442</v>
      </c>
      <c r="AN115" t="s">
        <v>346</v>
      </c>
      <c r="AO115" t="s">
        <v>1187</v>
      </c>
      <c r="AP115" t="s">
        <v>45</v>
      </c>
      <c r="AQ115">
        <v>4</v>
      </c>
      <c r="AR115">
        <v>4</v>
      </c>
      <c r="AS115" t="s">
        <v>44</v>
      </c>
      <c r="AT115" t="s">
        <v>1186</v>
      </c>
      <c r="AU115" t="s">
        <v>43</v>
      </c>
      <c r="AV115" t="s">
        <v>42</v>
      </c>
      <c r="AW115" t="s">
        <v>41</v>
      </c>
      <c r="AX115" t="s">
        <v>346</v>
      </c>
      <c r="AY115" t="s">
        <v>345</v>
      </c>
      <c r="AZ115" t="s">
        <v>344</v>
      </c>
      <c r="BA115">
        <v>0</v>
      </c>
      <c r="BB115" t="s">
        <v>59</v>
      </c>
      <c r="BC115" t="s">
        <v>59</v>
      </c>
      <c r="BD115">
        <v>109</v>
      </c>
      <c r="BE115">
        <v>109</v>
      </c>
      <c r="BK115" t="s">
        <v>59</v>
      </c>
      <c r="BL115" t="s">
        <v>59</v>
      </c>
      <c r="BM115" t="s">
        <v>59</v>
      </c>
      <c r="BN115" t="s">
        <v>59</v>
      </c>
      <c r="BT115">
        <v>34</v>
      </c>
      <c r="BU115">
        <v>10</v>
      </c>
      <c r="BV115">
        <v>30</v>
      </c>
      <c r="BW115">
        <v>0</v>
      </c>
      <c r="BX115">
        <v>126</v>
      </c>
      <c r="CF115" t="s">
        <v>59</v>
      </c>
      <c r="CG115" t="s">
        <v>59</v>
      </c>
      <c r="CH115" t="s">
        <v>59</v>
      </c>
      <c r="CX115" t="s">
        <v>59</v>
      </c>
      <c r="DA115" t="s">
        <v>59</v>
      </c>
      <c r="DB115" t="s">
        <v>59</v>
      </c>
      <c r="DH115" t="s">
        <v>59</v>
      </c>
      <c r="DK115" t="s">
        <v>59</v>
      </c>
      <c r="DL115" t="s">
        <v>59</v>
      </c>
      <c r="DM115" t="s">
        <v>59</v>
      </c>
    </row>
    <row r="116" spans="1:117">
      <c r="A116">
        <v>18008</v>
      </c>
      <c r="B116" t="s">
        <v>831</v>
      </c>
      <c r="C116" t="s">
        <v>1310</v>
      </c>
      <c r="D116" t="s">
        <v>1311</v>
      </c>
      <c r="E116" t="s">
        <v>1312</v>
      </c>
      <c r="F116" t="s">
        <v>830</v>
      </c>
      <c r="G116" t="s">
        <v>829</v>
      </c>
      <c r="H116" t="s">
        <v>54</v>
      </c>
      <c r="I116">
        <v>7.5</v>
      </c>
      <c r="J116" t="s">
        <v>150</v>
      </c>
      <c r="K116" t="s">
        <v>53</v>
      </c>
      <c r="L116" t="s">
        <v>45</v>
      </c>
      <c r="M116" t="s">
        <v>59</v>
      </c>
      <c r="N116" t="s">
        <v>59</v>
      </c>
      <c r="O116" t="s">
        <v>1780</v>
      </c>
      <c r="P116" t="s">
        <v>1780</v>
      </c>
      <c r="Q116" t="s">
        <v>142</v>
      </c>
      <c r="R116" t="s">
        <v>141</v>
      </c>
      <c r="S116" t="s">
        <v>140</v>
      </c>
      <c r="T116">
        <v>7151</v>
      </c>
      <c r="U116" t="s">
        <v>89</v>
      </c>
      <c r="V116" t="s">
        <v>88</v>
      </c>
      <c r="W116">
        <v>7150</v>
      </c>
      <c r="X116" t="s">
        <v>77</v>
      </c>
      <c r="Y116" t="s">
        <v>76</v>
      </c>
      <c r="AA116">
        <v>0</v>
      </c>
      <c r="AB116">
        <v>1</v>
      </c>
      <c r="AC116" t="s">
        <v>1781</v>
      </c>
      <c r="AD116" t="s">
        <v>1782</v>
      </c>
      <c r="AE116" t="s">
        <v>828</v>
      </c>
      <c r="AF116" t="s">
        <v>828</v>
      </c>
      <c r="AG116" t="s">
        <v>1783</v>
      </c>
      <c r="AH116" t="s">
        <v>1784</v>
      </c>
      <c r="AI116" t="b">
        <v>0</v>
      </c>
      <c r="AJ116">
        <v>0</v>
      </c>
      <c r="AK116" t="b">
        <v>0</v>
      </c>
      <c r="AL116">
        <v>4799372</v>
      </c>
      <c r="AM116">
        <v>38549</v>
      </c>
      <c r="AN116" t="s">
        <v>1186</v>
      </c>
      <c r="AO116" t="s">
        <v>890</v>
      </c>
      <c r="AP116" t="s">
        <v>45</v>
      </c>
      <c r="AQ116">
        <v>1</v>
      </c>
      <c r="AR116">
        <v>1</v>
      </c>
      <c r="AS116" t="s">
        <v>44</v>
      </c>
      <c r="AT116" t="s">
        <v>1186</v>
      </c>
      <c r="AU116" t="s">
        <v>43</v>
      </c>
      <c r="AV116" t="s">
        <v>42</v>
      </c>
      <c r="AW116" t="s">
        <v>41</v>
      </c>
      <c r="AX116" t="s">
        <v>496</v>
      </c>
      <c r="AY116" t="s">
        <v>495</v>
      </c>
      <c r="AZ116" t="s">
        <v>494</v>
      </c>
      <c r="BA116">
        <v>1</v>
      </c>
      <c r="BB116" t="s">
        <v>59</v>
      </c>
      <c r="BC116" t="s">
        <v>59</v>
      </c>
      <c r="BD116">
        <v>108</v>
      </c>
      <c r="BE116">
        <v>108</v>
      </c>
      <c r="BF116">
        <v>26</v>
      </c>
      <c r="BG116">
        <v>0</v>
      </c>
      <c r="BH116">
        <v>0</v>
      </c>
      <c r="BI116">
        <v>0</v>
      </c>
      <c r="BJ116">
        <v>174</v>
      </c>
      <c r="BK116" t="s">
        <v>59</v>
      </c>
      <c r="BL116" t="s">
        <v>59</v>
      </c>
      <c r="BM116" t="s">
        <v>59</v>
      </c>
      <c r="BN116" t="s">
        <v>59</v>
      </c>
      <c r="CF116" t="s">
        <v>59</v>
      </c>
      <c r="CG116" t="s">
        <v>59</v>
      </c>
      <c r="CH116" t="s">
        <v>59</v>
      </c>
      <c r="CX116" t="s">
        <v>59</v>
      </c>
      <c r="DA116" t="s">
        <v>59</v>
      </c>
      <c r="DB116" t="s">
        <v>59</v>
      </c>
      <c r="DH116" t="s">
        <v>59</v>
      </c>
      <c r="DK116" t="s">
        <v>59</v>
      </c>
      <c r="DL116" t="s">
        <v>59</v>
      </c>
      <c r="DM116" t="s">
        <v>59</v>
      </c>
    </row>
    <row r="117" spans="1:117">
      <c r="A117">
        <v>17964</v>
      </c>
      <c r="B117" t="s">
        <v>445</v>
      </c>
      <c r="C117" t="s">
        <v>1310</v>
      </c>
      <c r="D117" t="s">
        <v>1311</v>
      </c>
      <c r="E117" t="s">
        <v>1312</v>
      </c>
      <c r="F117" t="s">
        <v>444</v>
      </c>
      <c r="G117" t="s">
        <v>443</v>
      </c>
      <c r="H117" t="s">
        <v>54</v>
      </c>
      <c r="I117">
        <v>7.5</v>
      </c>
      <c r="J117" t="s">
        <v>18</v>
      </c>
      <c r="K117" t="s">
        <v>53</v>
      </c>
      <c r="L117" t="s">
        <v>45</v>
      </c>
      <c r="M117" t="s">
        <v>59</v>
      </c>
      <c r="N117" t="s">
        <v>59</v>
      </c>
      <c r="O117" t="s">
        <v>442</v>
      </c>
      <c r="P117" t="s">
        <v>441</v>
      </c>
      <c r="Q117" t="s">
        <v>51</v>
      </c>
      <c r="R117" t="s">
        <v>50</v>
      </c>
      <c r="S117" t="s">
        <v>49</v>
      </c>
      <c r="T117">
        <v>7201</v>
      </c>
      <c r="U117" t="s">
        <v>97</v>
      </c>
      <c r="V117" t="s">
        <v>96</v>
      </c>
      <c r="W117">
        <v>7201</v>
      </c>
      <c r="X117" t="s">
        <v>97</v>
      </c>
      <c r="Y117" t="s">
        <v>96</v>
      </c>
      <c r="AA117">
        <v>0</v>
      </c>
      <c r="AB117">
        <v>1</v>
      </c>
      <c r="AC117" t="s">
        <v>1785</v>
      </c>
      <c r="AD117" t="s">
        <v>1786</v>
      </c>
      <c r="AE117" t="s">
        <v>440</v>
      </c>
      <c r="AF117" t="s">
        <v>440</v>
      </c>
      <c r="AG117" t="s">
        <v>1787</v>
      </c>
      <c r="AH117" t="s">
        <v>1788</v>
      </c>
      <c r="AI117" t="b">
        <v>1</v>
      </c>
      <c r="AJ117">
        <v>0</v>
      </c>
      <c r="AK117" t="b">
        <v>0</v>
      </c>
      <c r="AL117">
        <v>4798973</v>
      </c>
      <c r="AM117">
        <v>38412</v>
      </c>
      <c r="AN117" t="s">
        <v>429</v>
      </c>
      <c r="AO117" t="s">
        <v>1193</v>
      </c>
      <c r="AP117" t="s">
        <v>45</v>
      </c>
      <c r="AQ117">
        <v>4</v>
      </c>
      <c r="AR117">
        <v>4</v>
      </c>
      <c r="AS117" t="s">
        <v>44</v>
      </c>
      <c r="AT117" t="s">
        <v>1186</v>
      </c>
      <c r="AU117" t="s">
        <v>43</v>
      </c>
      <c r="AV117" t="s">
        <v>42</v>
      </c>
      <c r="AW117" t="s">
        <v>41</v>
      </c>
      <c r="AX117" t="s">
        <v>429</v>
      </c>
      <c r="AY117" t="s">
        <v>428</v>
      </c>
      <c r="AZ117" t="s">
        <v>427</v>
      </c>
      <c r="BA117">
        <v>0</v>
      </c>
      <c r="BB117" t="s">
        <v>59</v>
      </c>
      <c r="BC117" t="s">
        <v>59</v>
      </c>
      <c r="BD117">
        <v>108</v>
      </c>
      <c r="BE117">
        <v>108</v>
      </c>
      <c r="BF117">
        <v>18</v>
      </c>
      <c r="BG117">
        <v>18</v>
      </c>
      <c r="BH117">
        <v>12</v>
      </c>
      <c r="BI117">
        <v>0</v>
      </c>
      <c r="BJ117">
        <v>152</v>
      </c>
      <c r="BK117" t="s">
        <v>59</v>
      </c>
      <c r="BL117" t="s">
        <v>59</v>
      </c>
      <c r="BM117" t="s">
        <v>59</v>
      </c>
      <c r="BN117" t="s">
        <v>59</v>
      </c>
      <c r="CF117" t="s">
        <v>59</v>
      </c>
      <c r="CG117" t="s">
        <v>59</v>
      </c>
      <c r="CH117" t="s">
        <v>59</v>
      </c>
      <c r="CX117" t="s">
        <v>59</v>
      </c>
      <c r="DA117" t="s">
        <v>59</v>
      </c>
      <c r="DB117" t="s">
        <v>59</v>
      </c>
      <c r="DH117" t="s">
        <v>59</v>
      </c>
      <c r="DK117" t="s">
        <v>59</v>
      </c>
      <c r="DL117" t="s">
        <v>59</v>
      </c>
      <c r="DM117" t="s">
        <v>59</v>
      </c>
    </row>
    <row r="118" spans="1:117">
      <c r="A118">
        <v>17240</v>
      </c>
      <c r="B118" t="s">
        <v>612</v>
      </c>
      <c r="C118" t="s">
        <v>1310</v>
      </c>
      <c r="D118" t="s">
        <v>1311</v>
      </c>
      <c r="E118" t="s">
        <v>1312</v>
      </c>
      <c r="F118" t="s">
        <v>611</v>
      </c>
      <c r="G118" t="s">
        <v>610</v>
      </c>
      <c r="H118" t="s">
        <v>63</v>
      </c>
      <c r="I118">
        <v>15</v>
      </c>
      <c r="J118" t="s">
        <v>150</v>
      </c>
      <c r="K118" t="s">
        <v>609</v>
      </c>
      <c r="L118" t="s">
        <v>45</v>
      </c>
      <c r="M118" t="s">
        <v>59</v>
      </c>
      <c r="N118" t="s">
        <v>59</v>
      </c>
      <c r="O118" t="s">
        <v>608</v>
      </c>
      <c r="P118" t="s">
        <v>607</v>
      </c>
      <c r="Q118" t="s">
        <v>142</v>
      </c>
      <c r="R118" t="s">
        <v>141</v>
      </c>
      <c r="S118" t="s">
        <v>140</v>
      </c>
      <c r="T118">
        <v>105</v>
      </c>
      <c r="U118" t="s">
        <v>606</v>
      </c>
      <c r="V118" t="s">
        <v>605</v>
      </c>
      <c r="W118">
        <v>7888</v>
      </c>
      <c r="X118" t="s">
        <v>383</v>
      </c>
      <c r="Y118" t="s">
        <v>382</v>
      </c>
      <c r="Z118">
        <v>25</v>
      </c>
      <c r="AA118">
        <v>0</v>
      </c>
      <c r="AB118">
        <v>0</v>
      </c>
      <c r="AC118" t="s">
        <v>1789</v>
      </c>
      <c r="AD118" t="s">
        <v>1790</v>
      </c>
      <c r="AE118" t="s">
        <v>604</v>
      </c>
      <c r="AF118" t="s">
        <v>604</v>
      </c>
      <c r="AG118" t="s">
        <v>1791</v>
      </c>
      <c r="AH118" t="s">
        <v>1792</v>
      </c>
      <c r="AI118" t="b">
        <v>0</v>
      </c>
      <c r="AJ118">
        <v>0</v>
      </c>
      <c r="AK118" t="b">
        <v>0</v>
      </c>
      <c r="AL118">
        <v>4792919</v>
      </c>
      <c r="AM118">
        <v>36584</v>
      </c>
      <c r="AN118" t="s">
        <v>51</v>
      </c>
      <c r="AO118" t="s">
        <v>1283</v>
      </c>
      <c r="AP118" t="s">
        <v>45</v>
      </c>
      <c r="AQ118">
        <v>4</v>
      </c>
      <c r="AR118">
        <v>1</v>
      </c>
      <c r="AS118" t="s">
        <v>603</v>
      </c>
      <c r="AT118" t="s">
        <v>51</v>
      </c>
      <c r="AU118" t="s">
        <v>43</v>
      </c>
      <c r="AV118" t="s">
        <v>42</v>
      </c>
      <c r="AW118" t="s">
        <v>41</v>
      </c>
      <c r="AX118" t="s">
        <v>496</v>
      </c>
      <c r="AY118" t="s">
        <v>495</v>
      </c>
      <c r="AZ118" t="s">
        <v>494</v>
      </c>
      <c r="BA118">
        <v>1</v>
      </c>
      <c r="BB118" t="s">
        <v>1666</v>
      </c>
      <c r="BC118" t="s">
        <v>1667</v>
      </c>
      <c r="BD118">
        <v>110</v>
      </c>
      <c r="BE118">
        <v>111</v>
      </c>
      <c r="BK118" t="s">
        <v>59</v>
      </c>
      <c r="BL118" t="s">
        <v>59</v>
      </c>
      <c r="BM118" t="s">
        <v>59</v>
      </c>
      <c r="BN118" t="s">
        <v>59</v>
      </c>
      <c r="BO118">
        <v>0</v>
      </c>
      <c r="BP118">
        <v>32</v>
      </c>
      <c r="BQ118">
        <v>0</v>
      </c>
      <c r="BR118">
        <v>0</v>
      </c>
      <c r="BS118">
        <v>165</v>
      </c>
      <c r="BY118">
        <v>0</v>
      </c>
      <c r="BZ118">
        <v>34</v>
      </c>
      <c r="CA118">
        <v>0</v>
      </c>
      <c r="CB118">
        <v>0</v>
      </c>
      <c r="CC118">
        <v>165</v>
      </c>
      <c r="CF118" t="s">
        <v>59</v>
      </c>
      <c r="CG118" t="s">
        <v>59</v>
      </c>
      <c r="CH118" t="s">
        <v>59</v>
      </c>
      <c r="CX118" t="s">
        <v>59</v>
      </c>
      <c r="DA118" t="s">
        <v>59</v>
      </c>
      <c r="DB118" t="s">
        <v>59</v>
      </c>
      <c r="DH118" t="s">
        <v>59</v>
      </c>
      <c r="DK118" t="s">
        <v>59</v>
      </c>
      <c r="DL118" t="s">
        <v>59</v>
      </c>
      <c r="DM118" t="s">
        <v>59</v>
      </c>
    </row>
    <row r="119" spans="1:117">
      <c r="A119">
        <v>17968</v>
      </c>
      <c r="B119" t="s">
        <v>913</v>
      </c>
      <c r="C119" t="s">
        <v>1310</v>
      </c>
      <c r="D119" t="s">
        <v>1311</v>
      </c>
      <c r="E119" t="s">
        <v>1312</v>
      </c>
      <c r="F119" t="s">
        <v>912</v>
      </c>
      <c r="G119" t="s">
        <v>911</v>
      </c>
      <c r="H119" t="s">
        <v>54</v>
      </c>
      <c r="I119">
        <v>7.5</v>
      </c>
      <c r="J119" t="s">
        <v>19</v>
      </c>
      <c r="K119" t="s">
        <v>53</v>
      </c>
      <c r="L119" t="s">
        <v>45</v>
      </c>
      <c r="M119" t="s">
        <v>59</v>
      </c>
      <c r="N119" t="s">
        <v>59</v>
      </c>
      <c r="O119" t="s">
        <v>910</v>
      </c>
      <c r="P119" t="s">
        <v>909</v>
      </c>
      <c r="Q119" t="s">
        <v>51</v>
      </c>
      <c r="R119" t="s">
        <v>50</v>
      </c>
      <c r="S119" t="s">
        <v>49</v>
      </c>
      <c r="T119">
        <v>7201</v>
      </c>
      <c r="U119" t="s">
        <v>97</v>
      </c>
      <c r="V119" t="s">
        <v>96</v>
      </c>
      <c r="W119">
        <v>7201</v>
      </c>
      <c r="X119" t="s">
        <v>97</v>
      </c>
      <c r="Y119" t="s">
        <v>96</v>
      </c>
      <c r="AA119">
        <v>0</v>
      </c>
      <c r="AB119">
        <v>1</v>
      </c>
      <c r="AC119" t="s">
        <v>1793</v>
      </c>
      <c r="AD119" t="s">
        <v>1794</v>
      </c>
      <c r="AE119" t="s">
        <v>908</v>
      </c>
      <c r="AF119" t="s">
        <v>908</v>
      </c>
      <c r="AG119" t="s">
        <v>1795</v>
      </c>
      <c r="AH119" t="s">
        <v>1796</v>
      </c>
      <c r="AI119" t="b">
        <v>1</v>
      </c>
      <c r="AJ119">
        <v>0</v>
      </c>
      <c r="AK119" t="b">
        <v>0</v>
      </c>
      <c r="AL119">
        <v>4799018</v>
      </c>
      <c r="AM119">
        <v>38425</v>
      </c>
      <c r="AN119" t="s">
        <v>1186</v>
      </c>
      <c r="AO119" t="s">
        <v>890</v>
      </c>
      <c r="AP119" t="s">
        <v>45</v>
      </c>
      <c r="AQ119">
        <v>5</v>
      </c>
      <c r="AR119">
        <v>4</v>
      </c>
      <c r="AS119" t="s">
        <v>44</v>
      </c>
      <c r="AT119" t="s">
        <v>1186</v>
      </c>
      <c r="AU119" t="s">
        <v>43</v>
      </c>
      <c r="AV119" t="s">
        <v>42</v>
      </c>
      <c r="AW119" t="s">
        <v>41</v>
      </c>
      <c r="AX119" t="s">
        <v>496</v>
      </c>
      <c r="AY119" t="s">
        <v>495</v>
      </c>
      <c r="AZ119" t="s">
        <v>494</v>
      </c>
      <c r="BA119">
        <v>1</v>
      </c>
      <c r="BB119" t="s">
        <v>59</v>
      </c>
      <c r="BC119" t="s">
        <v>59</v>
      </c>
      <c r="BD119">
        <v>109</v>
      </c>
      <c r="BE119">
        <v>109</v>
      </c>
      <c r="BK119" t="s">
        <v>59</v>
      </c>
      <c r="BL119" t="s">
        <v>59</v>
      </c>
      <c r="BM119" t="s">
        <v>59</v>
      </c>
      <c r="BN119" t="s">
        <v>59</v>
      </c>
      <c r="BT119">
        <v>28</v>
      </c>
      <c r="BU119">
        <v>14</v>
      </c>
      <c r="BV119">
        <v>0</v>
      </c>
      <c r="BW119">
        <v>2</v>
      </c>
      <c r="BX119">
        <v>156</v>
      </c>
      <c r="CF119" t="s">
        <v>59</v>
      </c>
      <c r="CG119" t="s">
        <v>59</v>
      </c>
      <c r="CH119" t="s">
        <v>59</v>
      </c>
      <c r="CX119" t="s">
        <v>59</v>
      </c>
      <c r="DA119" t="s">
        <v>59</v>
      </c>
      <c r="DB119" t="s">
        <v>59</v>
      </c>
      <c r="DH119" t="s">
        <v>59</v>
      </c>
      <c r="DK119" t="s">
        <v>59</v>
      </c>
      <c r="DL119" t="s">
        <v>59</v>
      </c>
      <c r="DM119" t="s">
        <v>59</v>
      </c>
    </row>
    <row r="120" spans="1:117">
      <c r="A120">
        <v>17813</v>
      </c>
      <c r="B120" t="s">
        <v>1069</v>
      </c>
      <c r="C120" t="s">
        <v>1310</v>
      </c>
      <c r="D120" t="s">
        <v>1311</v>
      </c>
      <c r="E120" t="s">
        <v>1312</v>
      </c>
      <c r="F120" t="s">
        <v>1068</v>
      </c>
      <c r="G120" t="s">
        <v>1067</v>
      </c>
      <c r="H120" t="s">
        <v>63</v>
      </c>
      <c r="I120">
        <v>15</v>
      </c>
      <c r="J120" t="s">
        <v>18</v>
      </c>
      <c r="K120" t="s">
        <v>513</v>
      </c>
      <c r="L120" t="s">
        <v>45</v>
      </c>
      <c r="M120" t="s">
        <v>59</v>
      </c>
      <c r="N120" t="s">
        <v>59</v>
      </c>
      <c r="O120" t="s">
        <v>1066</v>
      </c>
      <c r="P120" t="s">
        <v>1066</v>
      </c>
      <c r="Q120" t="s">
        <v>59</v>
      </c>
      <c r="R120" t="s">
        <v>509</v>
      </c>
      <c r="S120" t="s">
        <v>508</v>
      </c>
      <c r="T120">
        <v>7121</v>
      </c>
      <c r="U120" t="s">
        <v>171</v>
      </c>
      <c r="V120" t="s">
        <v>170</v>
      </c>
      <c r="W120">
        <v>7121</v>
      </c>
      <c r="X120" t="s">
        <v>171</v>
      </c>
      <c r="Y120" t="s">
        <v>170</v>
      </c>
      <c r="AA120">
        <v>0</v>
      </c>
      <c r="AB120">
        <v>0</v>
      </c>
      <c r="AC120" t="s">
        <v>59</v>
      </c>
      <c r="AD120" t="s">
        <v>59</v>
      </c>
      <c r="AE120" t="s">
        <v>507</v>
      </c>
      <c r="AF120" t="s">
        <v>506</v>
      </c>
      <c r="AG120" t="s">
        <v>1797</v>
      </c>
      <c r="AH120" t="s">
        <v>1798</v>
      </c>
      <c r="AI120" t="b">
        <v>0</v>
      </c>
      <c r="AJ120">
        <v>0</v>
      </c>
      <c r="AK120" t="b">
        <v>0</v>
      </c>
      <c r="AL120">
        <v>4797923</v>
      </c>
      <c r="AM120">
        <v>38088</v>
      </c>
      <c r="AN120" t="s">
        <v>1188</v>
      </c>
      <c r="AO120" t="s">
        <v>1277</v>
      </c>
      <c r="AP120" t="s">
        <v>45</v>
      </c>
      <c r="AQ120">
        <v>3</v>
      </c>
      <c r="AR120">
        <v>3</v>
      </c>
      <c r="AS120" t="s">
        <v>44</v>
      </c>
      <c r="AT120" t="s">
        <v>1186</v>
      </c>
      <c r="AU120" t="s">
        <v>43</v>
      </c>
      <c r="AV120" t="s">
        <v>42</v>
      </c>
      <c r="AW120" t="s">
        <v>41</v>
      </c>
      <c r="AX120" t="s">
        <v>496</v>
      </c>
      <c r="AY120" t="s">
        <v>495</v>
      </c>
      <c r="AZ120" t="s">
        <v>494</v>
      </c>
      <c r="BA120">
        <v>1</v>
      </c>
      <c r="BB120" t="s">
        <v>59</v>
      </c>
      <c r="BC120" t="s">
        <v>59</v>
      </c>
      <c r="BK120" t="s">
        <v>59</v>
      </c>
      <c r="BL120" t="s">
        <v>59</v>
      </c>
      <c r="BM120" t="s">
        <v>59</v>
      </c>
      <c r="BN120" t="s">
        <v>59</v>
      </c>
      <c r="CF120" t="s">
        <v>59</v>
      </c>
      <c r="CG120" t="s">
        <v>59</v>
      </c>
      <c r="CH120" t="s">
        <v>59</v>
      </c>
      <c r="CX120" t="s">
        <v>59</v>
      </c>
      <c r="DA120" t="s">
        <v>59</v>
      </c>
      <c r="DB120" t="s">
        <v>59</v>
      </c>
      <c r="DH120" t="s">
        <v>59</v>
      </c>
      <c r="DK120" t="s">
        <v>59</v>
      </c>
      <c r="DL120" t="s">
        <v>59</v>
      </c>
      <c r="DM120" t="s">
        <v>59</v>
      </c>
    </row>
    <row r="121" spans="1:117">
      <c r="A121">
        <v>17814</v>
      </c>
      <c r="B121" t="s">
        <v>940</v>
      </c>
      <c r="C121" t="s">
        <v>1310</v>
      </c>
      <c r="D121" t="s">
        <v>1311</v>
      </c>
      <c r="E121" t="s">
        <v>1312</v>
      </c>
      <c r="F121" t="s">
        <v>939</v>
      </c>
      <c r="G121" t="s">
        <v>938</v>
      </c>
      <c r="H121" t="s">
        <v>63</v>
      </c>
      <c r="I121">
        <v>15</v>
      </c>
      <c r="J121" t="s">
        <v>18</v>
      </c>
      <c r="K121" t="s">
        <v>513</v>
      </c>
      <c r="L121" t="s">
        <v>45</v>
      </c>
      <c r="M121" t="s">
        <v>59</v>
      </c>
      <c r="N121" t="s">
        <v>59</v>
      </c>
      <c r="O121" t="s">
        <v>934</v>
      </c>
      <c r="P121" t="s">
        <v>934</v>
      </c>
      <c r="Q121" t="s">
        <v>59</v>
      </c>
      <c r="R121" t="s">
        <v>509</v>
      </c>
      <c r="S121" t="s">
        <v>508</v>
      </c>
      <c r="T121">
        <v>7201</v>
      </c>
      <c r="U121" t="s">
        <v>97</v>
      </c>
      <c r="V121" t="s">
        <v>96</v>
      </c>
      <c r="W121">
        <v>7201</v>
      </c>
      <c r="X121" t="s">
        <v>97</v>
      </c>
      <c r="Y121" t="s">
        <v>96</v>
      </c>
      <c r="AA121">
        <v>0</v>
      </c>
      <c r="AB121">
        <v>0</v>
      </c>
      <c r="AC121" t="s">
        <v>59</v>
      </c>
      <c r="AD121" t="s">
        <v>59</v>
      </c>
      <c r="AE121" t="s">
        <v>507</v>
      </c>
      <c r="AF121" t="s">
        <v>506</v>
      </c>
      <c r="AG121" t="s">
        <v>1799</v>
      </c>
      <c r="AH121" t="s">
        <v>1800</v>
      </c>
      <c r="AI121" t="b">
        <v>0</v>
      </c>
      <c r="AJ121">
        <v>0</v>
      </c>
      <c r="AK121" t="b">
        <v>0</v>
      </c>
      <c r="AL121">
        <v>4797938</v>
      </c>
      <c r="AM121">
        <v>38093</v>
      </c>
      <c r="AN121" t="s">
        <v>1188</v>
      </c>
      <c r="AO121" t="s">
        <v>1277</v>
      </c>
      <c r="AP121" t="s">
        <v>45</v>
      </c>
      <c r="AQ121">
        <v>3</v>
      </c>
      <c r="AR121">
        <v>3</v>
      </c>
      <c r="AS121" t="s">
        <v>44</v>
      </c>
      <c r="AT121" t="s">
        <v>1186</v>
      </c>
      <c r="AU121" t="s">
        <v>43</v>
      </c>
      <c r="AV121" t="s">
        <v>42</v>
      </c>
      <c r="AW121" t="s">
        <v>41</v>
      </c>
      <c r="AX121" t="s">
        <v>496</v>
      </c>
      <c r="AY121" t="s">
        <v>495</v>
      </c>
      <c r="AZ121" t="s">
        <v>494</v>
      </c>
      <c r="BA121">
        <v>1</v>
      </c>
      <c r="BB121" t="s">
        <v>59</v>
      </c>
      <c r="BC121" t="s">
        <v>59</v>
      </c>
      <c r="BK121" t="s">
        <v>59</v>
      </c>
      <c r="BL121" t="s">
        <v>59</v>
      </c>
      <c r="BM121" t="s">
        <v>59</v>
      </c>
      <c r="BN121" t="s">
        <v>59</v>
      </c>
      <c r="CF121" t="s">
        <v>59</v>
      </c>
      <c r="CG121" t="s">
        <v>59</v>
      </c>
      <c r="CH121" t="s">
        <v>59</v>
      </c>
      <c r="CX121" t="s">
        <v>59</v>
      </c>
      <c r="DA121" t="s">
        <v>59</v>
      </c>
      <c r="DB121" t="s">
        <v>59</v>
      </c>
      <c r="DH121" t="s">
        <v>59</v>
      </c>
      <c r="DK121" t="s">
        <v>59</v>
      </c>
      <c r="DL121" t="s">
        <v>59</v>
      </c>
      <c r="DM121" t="s">
        <v>59</v>
      </c>
    </row>
    <row r="122" spans="1:117">
      <c r="A122">
        <v>17884</v>
      </c>
      <c r="B122" t="s">
        <v>576</v>
      </c>
      <c r="C122" t="s">
        <v>1310</v>
      </c>
      <c r="D122" t="s">
        <v>1311</v>
      </c>
      <c r="E122" t="s">
        <v>1312</v>
      </c>
      <c r="F122" t="s">
        <v>575</v>
      </c>
      <c r="G122" t="s">
        <v>574</v>
      </c>
      <c r="H122" t="s">
        <v>63</v>
      </c>
      <c r="I122">
        <v>15</v>
      </c>
      <c r="J122" t="s">
        <v>18</v>
      </c>
      <c r="K122" t="s">
        <v>513</v>
      </c>
      <c r="L122" t="s">
        <v>45</v>
      </c>
      <c r="M122" t="s">
        <v>59</v>
      </c>
      <c r="N122" t="s">
        <v>59</v>
      </c>
      <c r="O122" t="s">
        <v>59</v>
      </c>
      <c r="P122" t="s">
        <v>59</v>
      </c>
      <c r="Q122" t="s">
        <v>59</v>
      </c>
      <c r="R122" t="s">
        <v>509</v>
      </c>
      <c r="S122" t="s">
        <v>508</v>
      </c>
      <c r="T122">
        <v>7324</v>
      </c>
      <c r="U122" t="s">
        <v>158</v>
      </c>
      <c r="V122" t="s">
        <v>157</v>
      </c>
      <c r="W122">
        <v>7340</v>
      </c>
      <c r="X122" t="s">
        <v>156</v>
      </c>
      <c r="Y122" t="s">
        <v>155</v>
      </c>
      <c r="AA122">
        <v>0</v>
      </c>
      <c r="AB122">
        <v>0</v>
      </c>
      <c r="AC122" t="s">
        <v>59</v>
      </c>
      <c r="AD122" t="s">
        <v>59</v>
      </c>
      <c r="AE122" t="s">
        <v>507</v>
      </c>
      <c r="AF122" t="s">
        <v>506</v>
      </c>
      <c r="AG122" t="s">
        <v>1801</v>
      </c>
      <c r="AH122" t="s">
        <v>1802</v>
      </c>
      <c r="AI122" t="b">
        <v>0</v>
      </c>
      <c r="AJ122">
        <v>0</v>
      </c>
      <c r="AK122" t="b">
        <v>0</v>
      </c>
      <c r="AL122">
        <v>4798370</v>
      </c>
      <c r="AM122">
        <v>38233</v>
      </c>
      <c r="AN122" t="s">
        <v>1188</v>
      </c>
      <c r="AO122" t="s">
        <v>1277</v>
      </c>
      <c r="AP122" t="s">
        <v>45</v>
      </c>
      <c r="AQ122">
        <v>3</v>
      </c>
      <c r="AR122">
        <v>3</v>
      </c>
      <c r="AS122" t="s">
        <v>44</v>
      </c>
      <c r="AT122" t="s">
        <v>1186</v>
      </c>
      <c r="AU122" t="s">
        <v>43</v>
      </c>
      <c r="AV122" t="s">
        <v>42</v>
      </c>
      <c r="AW122" t="s">
        <v>41</v>
      </c>
      <c r="AX122" t="s">
        <v>496</v>
      </c>
      <c r="AY122" t="s">
        <v>495</v>
      </c>
      <c r="AZ122" t="s">
        <v>494</v>
      </c>
      <c r="BA122">
        <v>1</v>
      </c>
      <c r="BB122" t="s">
        <v>59</v>
      </c>
      <c r="BC122" t="s">
        <v>59</v>
      </c>
      <c r="BK122" t="s">
        <v>59</v>
      </c>
      <c r="BL122" t="s">
        <v>59</v>
      </c>
      <c r="BM122" t="s">
        <v>59</v>
      </c>
      <c r="BN122" t="s">
        <v>59</v>
      </c>
      <c r="CF122" t="s">
        <v>59</v>
      </c>
      <c r="CG122" t="s">
        <v>59</v>
      </c>
      <c r="CH122" t="s">
        <v>59</v>
      </c>
      <c r="CX122" t="s">
        <v>59</v>
      </c>
      <c r="DA122" t="s">
        <v>59</v>
      </c>
      <c r="DB122" t="s">
        <v>59</v>
      </c>
      <c r="DH122" t="s">
        <v>59</v>
      </c>
      <c r="DK122" t="s">
        <v>59</v>
      </c>
      <c r="DL122" t="s">
        <v>59</v>
      </c>
      <c r="DM122" t="s">
        <v>59</v>
      </c>
    </row>
    <row r="123" spans="1:117">
      <c r="A123">
        <v>17881</v>
      </c>
      <c r="B123" t="s">
        <v>790</v>
      </c>
      <c r="C123" t="s">
        <v>1310</v>
      </c>
      <c r="D123" t="s">
        <v>1311</v>
      </c>
      <c r="E123" t="s">
        <v>1312</v>
      </c>
      <c r="F123" t="s">
        <v>789</v>
      </c>
      <c r="G123" t="s">
        <v>788</v>
      </c>
      <c r="H123" t="s">
        <v>63</v>
      </c>
      <c r="I123">
        <v>15</v>
      </c>
      <c r="J123" t="s">
        <v>18</v>
      </c>
      <c r="K123" t="s">
        <v>513</v>
      </c>
      <c r="L123" t="s">
        <v>45</v>
      </c>
      <c r="M123" t="s">
        <v>59</v>
      </c>
      <c r="N123" t="s">
        <v>59</v>
      </c>
      <c r="O123" t="s">
        <v>59</v>
      </c>
      <c r="P123" t="s">
        <v>59</v>
      </c>
      <c r="Q123" t="s">
        <v>59</v>
      </c>
      <c r="R123" t="s">
        <v>509</v>
      </c>
      <c r="S123" t="s">
        <v>508</v>
      </c>
      <c r="T123">
        <v>7151</v>
      </c>
      <c r="U123" t="s">
        <v>89</v>
      </c>
      <c r="V123" t="s">
        <v>88</v>
      </c>
      <c r="W123">
        <v>7150</v>
      </c>
      <c r="X123" t="s">
        <v>77</v>
      </c>
      <c r="Y123" t="s">
        <v>76</v>
      </c>
      <c r="AA123">
        <v>0</v>
      </c>
      <c r="AB123">
        <v>0</v>
      </c>
      <c r="AC123" t="s">
        <v>59</v>
      </c>
      <c r="AD123" t="s">
        <v>59</v>
      </c>
      <c r="AE123" t="s">
        <v>507</v>
      </c>
      <c r="AF123" t="s">
        <v>506</v>
      </c>
      <c r="AG123" t="s">
        <v>1803</v>
      </c>
      <c r="AH123" t="s">
        <v>1804</v>
      </c>
      <c r="AI123" t="b">
        <v>0</v>
      </c>
      <c r="AJ123">
        <v>0</v>
      </c>
      <c r="AK123" t="b">
        <v>0</v>
      </c>
      <c r="AL123">
        <v>4798340</v>
      </c>
      <c r="AM123">
        <v>38223</v>
      </c>
      <c r="AN123" t="s">
        <v>1188</v>
      </c>
      <c r="AO123" t="s">
        <v>1277</v>
      </c>
      <c r="AP123" t="s">
        <v>45</v>
      </c>
      <c r="AQ123">
        <v>3</v>
      </c>
      <c r="AR123">
        <v>3</v>
      </c>
      <c r="AS123" t="s">
        <v>44</v>
      </c>
      <c r="AT123" t="s">
        <v>1186</v>
      </c>
      <c r="AU123" t="s">
        <v>43</v>
      </c>
      <c r="AV123" t="s">
        <v>42</v>
      </c>
      <c r="AW123" t="s">
        <v>41</v>
      </c>
      <c r="AX123" t="s">
        <v>496</v>
      </c>
      <c r="AY123" t="s">
        <v>495</v>
      </c>
      <c r="AZ123" t="s">
        <v>494</v>
      </c>
      <c r="BA123">
        <v>1</v>
      </c>
      <c r="BB123" t="s">
        <v>59</v>
      </c>
      <c r="BC123" t="s">
        <v>59</v>
      </c>
      <c r="BK123" t="s">
        <v>59</v>
      </c>
      <c r="BL123" t="s">
        <v>59</v>
      </c>
      <c r="BM123" t="s">
        <v>59</v>
      </c>
      <c r="BN123" t="s">
        <v>59</v>
      </c>
      <c r="CF123" t="s">
        <v>59</v>
      </c>
      <c r="CG123" t="s">
        <v>59</v>
      </c>
      <c r="CH123" t="s">
        <v>59</v>
      </c>
      <c r="CX123" t="s">
        <v>59</v>
      </c>
      <c r="DA123" t="s">
        <v>59</v>
      </c>
      <c r="DB123" t="s">
        <v>59</v>
      </c>
      <c r="DH123" t="s">
        <v>59</v>
      </c>
      <c r="DK123" t="s">
        <v>59</v>
      </c>
      <c r="DL123" t="s">
        <v>59</v>
      </c>
      <c r="DM123" t="s">
        <v>59</v>
      </c>
    </row>
    <row r="124" spans="1:117">
      <c r="A124">
        <v>17783</v>
      </c>
      <c r="B124" t="s">
        <v>700</v>
      </c>
      <c r="C124" t="s">
        <v>1310</v>
      </c>
      <c r="D124" t="s">
        <v>1311</v>
      </c>
      <c r="E124" t="s">
        <v>1312</v>
      </c>
      <c r="F124" t="s">
        <v>699</v>
      </c>
      <c r="G124" t="s">
        <v>698</v>
      </c>
      <c r="H124" t="s">
        <v>63</v>
      </c>
      <c r="I124">
        <v>15</v>
      </c>
      <c r="J124" t="s">
        <v>18</v>
      </c>
      <c r="K124" t="s">
        <v>513</v>
      </c>
      <c r="L124" t="s">
        <v>45</v>
      </c>
      <c r="M124" t="s">
        <v>59</v>
      </c>
      <c r="N124" t="s">
        <v>59</v>
      </c>
      <c r="O124" t="s">
        <v>693</v>
      </c>
      <c r="P124" t="s">
        <v>693</v>
      </c>
      <c r="Q124" t="s">
        <v>59</v>
      </c>
      <c r="R124" t="s">
        <v>509</v>
      </c>
      <c r="S124" t="s">
        <v>508</v>
      </c>
      <c r="T124">
        <v>7152</v>
      </c>
      <c r="U124" t="s">
        <v>79</v>
      </c>
      <c r="V124" t="s">
        <v>78</v>
      </c>
      <c r="W124">
        <v>7150</v>
      </c>
      <c r="X124" t="s">
        <v>77</v>
      </c>
      <c r="Y124" t="s">
        <v>76</v>
      </c>
      <c r="AA124">
        <v>0</v>
      </c>
      <c r="AB124">
        <v>0</v>
      </c>
      <c r="AC124" t="s">
        <v>59</v>
      </c>
      <c r="AD124" t="s">
        <v>59</v>
      </c>
      <c r="AE124" t="s">
        <v>507</v>
      </c>
      <c r="AF124" t="s">
        <v>506</v>
      </c>
      <c r="AG124" t="s">
        <v>1805</v>
      </c>
      <c r="AH124" t="s">
        <v>1806</v>
      </c>
      <c r="AI124" t="b">
        <v>0</v>
      </c>
      <c r="AJ124">
        <v>0</v>
      </c>
      <c r="AK124" t="b">
        <v>0</v>
      </c>
      <c r="AL124">
        <v>4797743</v>
      </c>
      <c r="AM124">
        <v>38026</v>
      </c>
      <c r="AN124" t="s">
        <v>1188</v>
      </c>
      <c r="AO124" t="s">
        <v>1277</v>
      </c>
      <c r="AP124" t="s">
        <v>45</v>
      </c>
      <c r="AQ124">
        <v>3</v>
      </c>
      <c r="AR124">
        <v>3</v>
      </c>
      <c r="AS124" t="s">
        <v>44</v>
      </c>
      <c r="AT124" t="s">
        <v>1186</v>
      </c>
      <c r="AU124" t="s">
        <v>43</v>
      </c>
      <c r="AV124" t="s">
        <v>42</v>
      </c>
      <c r="AW124" t="s">
        <v>41</v>
      </c>
      <c r="AX124" t="s">
        <v>496</v>
      </c>
      <c r="AY124" t="s">
        <v>495</v>
      </c>
      <c r="AZ124" t="s">
        <v>494</v>
      </c>
      <c r="BA124">
        <v>1</v>
      </c>
      <c r="BB124" t="s">
        <v>59</v>
      </c>
      <c r="BC124" t="s">
        <v>59</v>
      </c>
      <c r="BK124" t="s">
        <v>59</v>
      </c>
      <c r="BL124" t="s">
        <v>59</v>
      </c>
      <c r="BM124" t="s">
        <v>59</v>
      </c>
      <c r="BN124" t="s">
        <v>59</v>
      </c>
      <c r="CF124" t="s">
        <v>59</v>
      </c>
      <c r="CG124" t="s">
        <v>59</v>
      </c>
      <c r="CH124" t="s">
        <v>59</v>
      </c>
      <c r="CX124" t="s">
        <v>59</v>
      </c>
      <c r="DA124" t="s">
        <v>59</v>
      </c>
      <c r="DB124" t="s">
        <v>59</v>
      </c>
      <c r="DH124" t="s">
        <v>59</v>
      </c>
      <c r="DK124" t="s">
        <v>59</v>
      </c>
      <c r="DL124" t="s">
        <v>59</v>
      </c>
      <c r="DM124" t="s">
        <v>59</v>
      </c>
    </row>
    <row r="125" spans="1:117">
      <c r="A125">
        <v>17815</v>
      </c>
      <c r="B125" t="s">
        <v>729</v>
      </c>
      <c r="C125" t="s">
        <v>1310</v>
      </c>
      <c r="D125" t="s">
        <v>1311</v>
      </c>
      <c r="E125" t="s">
        <v>1312</v>
      </c>
      <c r="F125" t="s">
        <v>728</v>
      </c>
      <c r="G125" t="s">
        <v>727</v>
      </c>
      <c r="H125" t="s">
        <v>63</v>
      </c>
      <c r="I125">
        <v>15</v>
      </c>
      <c r="J125" t="s">
        <v>18</v>
      </c>
      <c r="K125" t="s">
        <v>513</v>
      </c>
      <c r="L125" t="s">
        <v>45</v>
      </c>
      <c r="M125" t="s">
        <v>59</v>
      </c>
      <c r="N125" t="s">
        <v>59</v>
      </c>
      <c r="O125" t="s">
        <v>722</v>
      </c>
      <c r="P125" t="s">
        <v>722</v>
      </c>
      <c r="Q125" t="s">
        <v>59</v>
      </c>
      <c r="R125" t="s">
        <v>509</v>
      </c>
      <c r="S125" t="s">
        <v>508</v>
      </c>
      <c r="T125">
        <v>7154</v>
      </c>
      <c r="U125" t="s">
        <v>712</v>
      </c>
      <c r="V125" t="s">
        <v>711</v>
      </c>
      <c r="W125">
        <v>7150</v>
      </c>
      <c r="X125" t="s">
        <v>77</v>
      </c>
      <c r="Y125" t="s">
        <v>76</v>
      </c>
      <c r="AA125">
        <v>0</v>
      </c>
      <c r="AB125">
        <v>0</v>
      </c>
      <c r="AC125" t="s">
        <v>59</v>
      </c>
      <c r="AD125" t="s">
        <v>59</v>
      </c>
      <c r="AE125" t="s">
        <v>507</v>
      </c>
      <c r="AF125" t="s">
        <v>506</v>
      </c>
      <c r="AG125" t="s">
        <v>1807</v>
      </c>
      <c r="AH125" t="s">
        <v>1808</v>
      </c>
      <c r="AI125" t="b">
        <v>0</v>
      </c>
      <c r="AJ125">
        <v>0</v>
      </c>
      <c r="AK125" t="b">
        <v>0</v>
      </c>
      <c r="AL125">
        <v>4797953</v>
      </c>
      <c r="AM125">
        <v>38098</v>
      </c>
      <c r="AN125" t="s">
        <v>1188</v>
      </c>
      <c r="AO125" t="s">
        <v>1277</v>
      </c>
      <c r="AP125" t="s">
        <v>45</v>
      </c>
      <c r="AQ125">
        <v>3</v>
      </c>
      <c r="AR125">
        <v>3</v>
      </c>
      <c r="AS125" t="s">
        <v>44</v>
      </c>
      <c r="AT125" t="s">
        <v>1186</v>
      </c>
      <c r="AU125" t="s">
        <v>43</v>
      </c>
      <c r="AV125" t="s">
        <v>42</v>
      </c>
      <c r="AW125" t="s">
        <v>41</v>
      </c>
      <c r="AX125" t="s">
        <v>496</v>
      </c>
      <c r="AY125" t="s">
        <v>495</v>
      </c>
      <c r="AZ125" t="s">
        <v>494</v>
      </c>
      <c r="BA125">
        <v>1</v>
      </c>
      <c r="BB125" t="s">
        <v>59</v>
      </c>
      <c r="BC125" t="s">
        <v>59</v>
      </c>
      <c r="BK125" t="s">
        <v>59</v>
      </c>
      <c r="BL125" t="s">
        <v>59</v>
      </c>
      <c r="BM125" t="s">
        <v>59</v>
      </c>
      <c r="BN125" t="s">
        <v>59</v>
      </c>
      <c r="CF125" t="s">
        <v>59</v>
      </c>
      <c r="CG125" t="s">
        <v>59</v>
      </c>
      <c r="CH125" t="s">
        <v>59</v>
      </c>
      <c r="CX125" t="s">
        <v>59</v>
      </c>
      <c r="DA125" t="s">
        <v>59</v>
      </c>
      <c r="DB125" t="s">
        <v>59</v>
      </c>
      <c r="DH125" t="s">
        <v>59</v>
      </c>
      <c r="DK125" t="s">
        <v>59</v>
      </c>
      <c r="DL125" t="s">
        <v>59</v>
      </c>
      <c r="DM125" t="s">
        <v>59</v>
      </c>
    </row>
    <row r="126" spans="1:117">
      <c r="A126">
        <v>17878</v>
      </c>
      <c r="B126" t="s">
        <v>659</v>
      </c>
      <c r="C126" t="s">
        <v>1310</v>
      </c>
      <c r="D126" t="s">
        <v>1311</v>
      </c>
      <c r="E126" t="s">
        <v>1312</v>
      </c>
      <c r="F126" t="s">
        <v>658</v>
      </c>
      <c r="G126" t="s">
        <v>657</v>
      </c>
      <c r="H126" t="s">
        <v>63</v>
      </c>
      <c r="I126">
        <v>15</v>
      </c>
      <c r="J126" t="s">
        <v>18</v>
      </c>
      <c r="K126" t="s">
        <v>513</v>
      </c>
      <c r="L126" t="s">
        <v>45</v>
      </c>
      <c r="M126" t="s">
        <v>59</v>
      </c>
      <c r="N126" t="s">
        <v>59</v>
      </c>
      <c r="O126" t="s">
        <v>59</v>
      </c>
      <c r="P126" t="s">
        <v>59</v>
      </c>
      <c r="Q126" t="s">
        <v>59</v>
      </c>
      <c r="R126" t="s">
        <v>509</v>
      </c>
      <c r="S126" t="s">
        <v>508</v>
      </c>
      <c r="T126">
        <v>7161</v>
      </c>
      <c r="U126" t="s">
        <v>48</v>
      </c>
      <c r="V126" t="s">
        <v>47</v>
      </c>
      <c r="W126">
        <v>7161</v>
      </c>
      <c r="X126" t="s">
        <v>48</v>
      </c>
      <c r="Y126" t="s">
        <v>47</v>
      </c>
      <c r="AA126">
        <v>0</v>
      </c>
      <c r="AB126">
        <v>0</v>
      </c>
      <c r="AC126" t="s">
        <v>59</v>
      </c>
      <c r="AD126" t="s">
        <v>59</v>
      </c>
      <c r="AE126" t="s">
        <v>507</v>
      </c>
      <c r="AF126" t="s">
        <v>506</v>
      </c>
      <c r="AG126" t="s">
        <v>1809</v>
      </c>
      <c r="AH126" t="s">
        <v>1810</v>
      </c>
      <c r="AI126" t="b">
        <v>0</v>
      </c>
      <c r="AJ126">
        <v>0</v>
      </c>
      <c r="AK126" t="b">
        <v>0</v>
      </c>
      <c r="AL126">
        <v>4798316</v>
      </c>
      <c r="AM126">
        <v>38215</v>
      </c>
      <c r="AN126" t="s">
        <v>1188</v>
      </c>
      <c r="AO126" t="s">
        <v>1277</v>
      </c>
      <c r="AP126" t="s">
        <v>45</v>
      </c>
      <c r="AQ126">
        <v>3</v>
      </c>
      <c r="AR126">
        <v>3</v>
      </c>
      <c r="AS126" t="s">
        <v>44</v>
      </c>
      <c r="AT126" t="s">
        <v>1186</v>
      </c>
      <c r="AU126" t="s">
        <v>43</v>
      </c>
      <c r="AV126" t="s">
        <v>42</v>
      </c>
      <c r="AW126" t="s">
        <v>41</v>
      </c>
      <c r="AX126" t="s">
        <v>496</v>
      </c>
      <c r="AY126" t="s">
        <v>495</v>
      </c>
      <c r="AZ126" t="s">
        <v>494</v>
      </c>
      <c r="BA126">
        <v>1</v>
      </c>
      <c r="BB126" t="s">
        <v>59</v>
      </c>
      <c r="BC126" t="s">
        <v>59</v>
      </c>
      <c r="BK126" t="s">
        <v>59</v>
      </c>
      <c r="BL126" t="s">
        <v>59</v>
      </c>
      <c r="BM126" t="s">
        <v>59</v>
      </c>
      <c r="BN126" t="s">
        <v>59</v>
      </c>
      <c r="CF126" t="s">
        <v>59</v>
      </c>
      <c r="CG126" t="s">
        <v>59</v>
      </c>
      <c r="CH126" t="s">
        <v>59</v>
      </c>
      <c r="CX126" t="s">
        <v>59</v>
      </c>
      <c r="DA126" t="s">
        <v>59</v>
      </c>
      <c r="DB126" t="s">
        <v>59</v>
      </c>
      <c r="DH126" t="s">
        <v>59</v>
      </c>
      <c r="DK126" t="s">
        <v>59</v>
      </c>
      <c r="DL126" t="s">
        <v>59</v>
      </c>
      <c r="DM126" t="s">
        <v>59</v>
      </c>
    </row>
    <row r="127" spans="1:117">
      <c r="A127">
        <v>18334</v>
      </c>
      <c r="B127" t="s">
        <v>1811</v>
      </c>
      <c r="C127" t="s">
        <v>1310</v>
      </c>
      <c r="D127" t="s">
        <v>1311</v>
      </c>
      <c r="E127" t="s">
        <v>1312</v>
      </c>
      <c r="F127" t="s">
        <v>617</v>
      </c>
      <c r="G127" t="s">
        <v>616</v>
      </c>
      <c r="H127" t="s">
        <v>1812</v>
      </c>
      <c r="I127">
        <v>15</v>
      </c>
      <c r="J127" t="s">
        <v>150</v>
      </c>
      <c r="K127" t="s">
        <v>609</v>
      </c>
      <c r="L127" t="s">
        <v>45</v>
      </c>
      <c r="M127" t="s">
        <v>59</v>
      </c>
      <c r="N127" t="s">
        <v>59</v>
      </c>
      <c r="O127" t="s">
        <v>615</v>
      </c>
      <c r="P127" t="s">
        <v>615</v>
      </c>
      <c r="Q127" t="s">
        <v>142</v>
      </c>
      <c r="R127" t="s">
        <v>141</v>
      </c>
      <c r="S127" t="s">
        <v>140</v>
      </c>
      <c r="T127">
        <v>104</v>
      </c>
      <c r="U127" t="s">
        <v>614</v>
      </c>
      <c r="V127" t="s">
        <v>613</v>
      </c>
      <c r="W127">
        <v>7888</v>
      </c>
      <c r="X127" t="s">
        <v>383</v>
      </c>
      <c r="Y127" t="s">
        <v>382</v>
      </c>
      <c r="Z127">
        <v>30</v>
      </c>
      <c r="AA127">
        <v>0</v>
      </c>
      <c r="AB127">
        <v>0</v>
      </c>
      <c r="AC127" t="s">
        <v>1813</v>
      </c>
      <c r="AD127" t="s">
        <v>1814</v>
      </c>
      <c r="AE127" t="s">
        <v>1815</v>
      </c>
      <c r="AF127" t="s">
        <v>1815</v>
      </c>
      <c r="AG127" t="s">
        <v>1816</v>
      </c>
      <c r="AH127" t="s">
        <v>1817</v>
      </c>
      <c r="AI127" t="b">
        <v>0</v>
      </c>
      <c r="AJ127">
        <v>0</v>
      </c>
      <c r="AK127" t="b">
        <v>0</v>
      </c>
      <c r="AL127">
        <v>4801655</v>
      </c>
      <c r="AM127">
        <v>39394</v>
      </c>
      <c r="AN127" t="s">
        <v>51</v>
      </c>
      <c r="AO127" t="s">
        <v>1283</v>
      </c>
      <c r="AP127" t="s">
        <v>45</v>
      </c>
      <c r="AQ127">
        <v>4</v>
      </c>
      <c r="AR127">
        <v>1</v>
      </c>
      <c r="AS127" t="s">
        <v>603</v>
      </c>
      <c r="AT127" t="s">
        <v>51</v>
      </c>
      <c r="AU127" t="s">
        <v>43</v>
      </c>
      <c r="AV127" t="s">
        <v>42</v>
      </c>
      <c r="AW127" t="s">
        <v>41</v>
      </c>
      <c r="AX127" t="s">
        <v>496</v>
      </c>
      <c r="AY127" t="s">
        <v>495</v>
      </c>
      <c r="AZ127" t="s">
        <v>494</v>
      </c>
      <c r="BA127">
        <v>1</v>
      </c>
      <c r="BB127" t="s">
        <v>1818</v>
      </c>
      <c r="BC127" t="s">
        <v>1819</v>
      </c>
      <c r="BD127">
        <v>108</v>
      </c>
      <c r="BE127">
        <v>109</v>
      </c>
      <c r="BF127">
        <v>32</v>
      </c>
      <c r="BG127">
        <v>0</v>
      </c>
      <c r="BH127">
        <v>0</v>
      </c>
      <c r="BI127">
        <v>0</v>
      </c>
      <c r="BJ127">
        <v>168</v>
      </c>
      <c r="BK127" t="s">
        <v>59</v>
      </c>
      <c r="BL127" t="s">
        <v>59</v>
      </c>
      <c r="BM127" t="s">
        <v>59</v>
      </c>
      <c r="BN127" t="s">
        <v>59</v>
      </c>
      <c r="BT127">
        <v>32</v>
      </c>
      <c r="BU127">
        <v>0</v>
      </c>
      <c r="BV127">
        <v>0</v>
      </c>
      <c r="BW127">
        <v>0</v>
      </c>
      <c r="BX127">
        <v>168</v>
      </c>
      <c r="CF127" t="s">
        <v>59</v>
      </c>
      <c r="CG127" t="s">
        <v>59</v>
      </c>
      <c r="CH127" t="s">
        <v>59</v>
      </c>
      <c r="CX127" t="s">
        <v>59</v>
      </c>
      <c r="DA127" t="s">
        <v>59</v>
      </c>
      <c r="DB127" t="s">
        <v>59</v>
      </c>
      <c r="DH127" t="s">
        <v>59</v>
      </c>
      <c r="DK127" t="s">
        <v>59</v>
      </c>
      <c r="DL127" t="s">
        <v>59</v>
      </c>
      <c r="DM127" t="s">
        <v>59</v>
      </c>
    </row>
    <row r="128" spans="1:117">
      <c r="A128">
        <v>17378</v>
      </c>
      <c r="B128" t="s">
        <v>847</v>
      </c>
      <c r="C128" t="s">
        <v>1310</v>
      </c>
      <c r="D128" t="s">
        <v>1311</v>
      </c>
      <c r="E128" t="s">
        <v>1312</v>
      </c>
      <c r="F128" t="s">
        <v>846</v>
      </c>
      <c r="G128" t="s">
        <v>845</v>
      </c>
      <c r="H128" t="s">
        <v>54</v>
      </c>
      <c r="I128">
        <v>4.5</v>
      </c>
      <c r="J128" t="s">
        <v>150</v>
      </c>
      <c r="K128" t="s">
        <v>53</v>
      </c>
      <c r="L128" t="s">
        <v>45</v>
      </c>
      <c r="M128" t="s">
        <v>844</v>
      </c>
      <c r="N128" t="s">
        <v>59</v>
      </c>
      <c r="O128" t="s">
        <v>843</v>
      </c>
      <c r="P128" t="s">
        <v>843</v>
      </c>
      <c r="Q128" t="s">
        <v>142</v>
      </c>
      <c r="R128" t="s">
        <v>141</v>
      </c>
      <c r="S128" t="s">
        <v>140</v>
      </c>
      <c r="T128">
        <v>11</v>
      </c>
      <c r="U128" t="s">
        <v>838</v>
      </c>
      <c r="V128" t="s">
        <v>837</v>
      </c>
      <c r="W128">
        <v>7888</v>
      </c>
      <c r="X128" t="s">
        <v>383</v>
      </c>
      <c r="Y128" t="s">
        <v>382</v>
      </c>
      <c r="AA128">
        <v>0</v>
      </c>
      <c r="AB128">
        <v>0</v>
      </c>
      <c r="AC128" t="s">
        <v>1820</v>
      </c>
      <c r="AD128" t="s">
        <v>1821</v>
      </c>
      <c r="AE128" t="s">
        <v>842</v>
      </c>
      <c r="AF128" t="s">
        <v>842</v>
      </c>
      <c r="AG128" t="s">
        <v>1822</v>
      </c>
      <c r="AH128" t="s">
        <v>1823</v>
      </c>
      <c r="AI128" t="b">
        <v>0</v>
      </c>
      <c r="AJ128">
        <v>0</v>
      </c>
      <c r="AK128" t="b">
        <v>0</v>
      </c>
      <c r="AL128">
        <v>4794431</v>
      </c>
      <c r="AM128">
        <v>37021</v>
      </c>
      <c r="AN128" t="s">
        <v>1200</v>
      </c>
      <c r="AO128" t="s">
        <v>1278</v>
      </c>
      <c r="AP128" t="s">
        <v>45</v>
      </c>
      <c r="AQ128">
        <v>1</v>
      </c>
      <c r="AR128">
        <v>1</v>
      </c>
      <c r="AS128" t="s">
        <v>666</v>
      </c>
      <c r="AT128" t="s">
        <v>1194</v>
      </c>
      <c r="AU128" t="s">
        <v>43</v>
      </c>
      <c r="AV128" t="s">
        <v>42</v>
      </c>
      <c r="AW128" t="s">
        <v>41</v>
      </c>
      <c r="AX128" t="s">
        <v>496</v>
      </c>
      <c r="AY128" t="s">
        <v>495</v>
      </c>
      <c r="AZ128" t="s">
        <v>494</v>
      </c>
      <c r="BA128">
        <v>1</v>
      </c>
      <c r="BB128" t="s">
        <v>59</v>
      </c>
      <c r="BC128" t="s">
        <v>59</v>
      </c>
      <c r="BD128">
        <v>109</v>
      </c>
      <c r="BE128">
        <v>109</v>
      </c>
      <c r="BK128" t="s">
        <v>59</v>
      </c>
      <c r="BL128" t="s">
        <v>59</v>
      </c>
      <c r="BM128" t="s">
        <v>59</v>
      </c>
      <c r="BN128" t="s">
        <v>59</v>
      </c>
      <c r="BT128">
        <v>20</v>
      </c>
      <c r="BU128">
        <v>12</v>
      </c>
      <c r="BV128">
        <v>0</v>
      </c>
      <c r="BW128">
        <v>0</v>
      </c>
      <c r="BX128">
        <v>84</v>
      </c>
      <c r="CF128" t="s">
        <v>59</v>
      </c>
      <c r="CG128" t="s">
        <v>59</v>
      </c>
      <c r="CH128" t="s">
        <v>59</v>
      </c>
      <c r="CX128" t="s">
        <v>59</v>
      </c>
      <c r="DA128" t="s">
        <v>59</v>
      </c>
      <c r="DB128" t="s">
        <v>59</v>
      </c>
      <c r="DH128" t="s">
        <v>59</v>
      </c>
      <c r="DK128" t="s">
        <v>59</v>
      </c>
      <c r="DL128" t="s">
        <v>59</v>
      </c>
      <c r="DM128" t="s">
        <v>59</v>
      </c>
    </row>
    <row r="129" spans="1:117">
      <c r="A129">
        <v>17658</v>
      </c>
      <c r="B129" t="s">
        <v>256</v>
      </c>
      <c r="C129" t="s">
        <v>1310</v>
      </c>
      <c r="D129" t="s">
        <v>1311</v>
      </c>
      <c r="E129" t="s">
        <v>1312</v>
      </c>
      <c r="F129" t="s">
        <v>255</v>
      </c>
      <c r="G129" t="s">
        <v>254</v>
      </c>
      <c r="H129" t="s">
        <v>54</v>
      </c>
      <c r="I129">
        <v>7.5</v>
      </c>
      <c r="J129" t="s">
        <v>19</v>
      </c>
      <c r="K129" t="s">
        <v>53</v>
      </c>
      <c r="L129" t="s">
        <v>45</v>
      </c>
      <c r="M129" t="s">
        <v>59</v>
      </c>
      <c r="N129" t="s">
        <v>59</v>
      </c>
      <c r="O129" t="s">
        <v>253</v>
      </c>
      <c r="P129" t="s">
        <v>253</v>
      </c>
      <c r="Q129" t="s">
        <v>92</v>
      </c>
      <c r="R129" t="s">
        <v>91</v>
      </c>
      <c r="S129" t="s">
        <v>90</v>
      </c>
      <c r="T129">
        <v>7121</v>
      </c>
      <c r="U129" t="s">
        <v>171</v>
      </c>
      <c r="V129" t="s">
        <v>170</v>
      </c>
      <c r="W129">
        <v>7121</v>
      </c>
      <c r="X129" t="s">
        <v>171</v>
      </c>
      <c r="Y129" t="s">
        <v>170</v>
      </c>
      <c r="AA129">
        <v>1</v>
      </c>
      <c r="AB129">
        <v>1</v>
      </c>
      <c r="AC129" t="s">
        <v>1824</v>
      </c>
      <c r="AD129" t="s">
        <v>1825</v>
      </c>
      <c r="AE129" t="s">
        <v>252</v>
      </c>
      <c r="AF129" t="s">
        <v>252</v>
      </c>
      <c r="AG129" t="s">
        <v>1826</v>
      </c>
      <c r="AH129" t="s">
        <v>1827</v>
      </c>
      <c r="AI129" t="b">
        <v>1</v>
      </c>
      <c r="AJ129">
        <v>0</v>
      </c>
      <c r="AK129" t="b">
        <v>0</v>
      </c>
      <c r="AL129">
        <v>4796489</v>
      </c>
      <c r="AM129">
        <v>37636</v>
      </c>
      <c r="AN129" t="s">
        <v>397</v>
      </c>
      <c r="AO129" t="s">
        <v>1192</v>
      </c>
      <c r="AP129" t="s">
        <v>45</v>
      </c>
      <c r="AQ129">
        <v>4</v>
      </c>
      <c r="AR129">
        <v>4</v>
      </c>
      <c r="AS129" t="s">
        <v>44</v>
      </c>
      <c r="AT129" t="s">
        <v>1186</v>
      </c>
      <c r="AU129" t="s">
        <v>43</v>
      </c>
      <c r="AV129" t="s">
        <v>42</v>
      </c>
      <c r="AW129" t="s">
        <v>41</v>
      </c>
      <c r="AX129" t="s">
        <v>397</v>
      </c>
      <c r="AY129" t="s">
        <v>396</v>
      </c>
      <c r="AZ129" t="s">
        <v>395</v>
      </c>
      <c r="BA129">
        <v>0</v>
      </c>
      <c r="BB129" t="s">
        <v>59</v>
      </c>
      <c r="BC129" t="s">
        <v>59</v>
      </c>
      <c r="BD129">
        <v>108</v>
      </c>
      <c r="BE129">
        <v>108</v>
      </c>
      <c r="BF129">
        <v>28</v>
      </c>
      <c r="BG129">
        <v>0</v>
      </c>
      <c r="BH129">
        <v>12</v>
      </c>
      <c r="BI129">
        <v>0</v>
      </c>
      <c r="BJ129">
        <v>160</v>
      </c>
      <c r="BK129" t="s">
        <v>59</v>
      </c>
      <c r="BL129" t="s">
        <v>59</v>
      </c>
      <c r="BM129" t="s">
        <v>59</v>
      </c>
      <c r="BN129" t="s">
        <v>59</v>
      </c>
      <c r="CF129" t="s">
        <v>59</v>
      </c>
      <c r="CG129" t="s">
        <v>59</v>
      </c>
      <c r="CH129" t="s">
        <v>59</v>
      </c>
      <c r="CX129" t="s">
        <v>59</v>
      </c>
      <c r="DA129" t="s">
        <v>59</v>
      </c>
      <c r="DB129" t="s">
        <v>59</v>
      </c>
      <c r="DH129" t="s">
        <v>59</v>
      </c>
      <c r="DK129" t="s">
        <v>59</v>
      </c>
      <c r="DL129" t="s">
        <v>59</v>
      </c>
      <c r="DM129" t="s">
        <v>59</v>
      </c>
    </row>
    <row r="130" spans="1:117">
      <c r="A130">
        <v>17658</v>
      </c>
      <c r="B130" t="s">
        <v>256</v>
      </c>
      <c r="C130" t="s">
        <v>1310</v>
      </c>
      <c r="D130" t="s">
        <v>1311</v>
      </c>
      <c r="E130" t="s">
        <v>1312</v>
      </c>
      <c r="F130" t="s">
        <v>255</v>
      </c>
      <c r="G130" t="s">
        <v>254</v>
      </c>
      <c r="H130" t="s">
        <v>54</v>
      </c>
      <c r="I130">
        <v>7.5</v>
      </c>
      <c r="J130" t="s">
        <v>19</v>
      </c>
      <c r="K130" t="s">
        <v>53</v>
      </c>
      <c r="L130" t="s">
        <v>45</v>
      </c>
      <c r="M130" t="s">
        <v>59</v>
      </c>
      <c r="N130" t="s">
        <v>59</v>
      </c>
      <c r="O130" t="s">
        <v>253</v>
      </c>
      <c r="P130" t="s">
        <v>253</v>
      </c>
      <c r="Q130" t="s">
        <v>92</v>
      </c>
      <c r="R130" t="s">
        <v>91</v>
      </c>
      <c r="S130" t="s">
        <v>90</v>
      </c>
      <c r="T130">
        <v>7121</v>
      </c>
      <c r="U130" t="s">
        <v>171</v>
      </c>
      <c r="V130" t="s">
        <v>170</v>
      </c>
      <c r="W130">
        <v>7121</v>
      </c>
      <c r="X130" t="s">
        <v>171</v>
      </c>
      <c r="Y130" t="s">
        <v>170</v>
      </c>
      <c r="AA130">
        <v>1</v>
      </c>
      <c r="AB130">
        <v>1</v>
      </c>
      <c r="AC130" t="s">
        <v>1824</v>
      </c>
      <c r="AD130" t="s">
        <v>1825</v>
      </c>
      <c r="AE130" t="s">
        <v>252</v>
      </c>
      <c r="AF130" t="s">
        <v>252</v>
      </c>
      <c r="AG130" t="s">
        <v>1826</v>
      </c>
      <c r="AH130" t="s">
        <v>1827</v>
      </c>
      <c r="AI130" t="b">
        <v>1</v>
      </c>
      <c r="AJ130">
        <v>0</v>
      </c>
      <c r="AK130" t="b">
        <v>0</v>
      </c>
      <c r="AL130">
        <v>4796492</v>
      </c>
      <c r="AM130">
        <v>37636</v>
      </c>
      <c r="AN130" t="s">
        <v>217</v>
      </c>
      <c r="AO130" t="s">
        <v>1197</v>
      </c>
      <c r="AP130" t="s">
        <v>45</v>
      </c>
      <c r="AQ130">
        <v>4</v>
      </c>
      <c r="AR130">
        <v>4</v>
      </c>
      <c r="AS130" t="s">
        <v>44</v>
      </c>
      <c r="AT130" t="s">
        <v>1186</v>
      </c>
      <c r="AU130" t="s">
        <v>43</v>
      </c>
      <c r="AV130" t="s">
        <v>42</v>
      </c>
      <c r="AW130" t="s">
        <v>41</v>
      </c>
      <c r="AX130" t="s">
        <v>217</v>
      </c>
      <c r="AY130" t="s">
        <v>216</v>
      </c>
      <c r="AZ130" t="s">
        <v>215</v>
      </c>
      <c r="BA130">
        <v>0</v>
      </c>
      <c r="BB130" t="s">
        <v>59</v>
      </c>
      <c r="BC130" t="s">
        <v>59</v>
      </c>
      <c r="BD130">
        <v>108</v>
      </c>
      <c r="BE130">
        <v>108</v>
      </c>
      <c r="BF130">
        <v>28</v>
      </c>
      <c r="BG130">
        <v>0</v>
      </c>
      <c r="BH130">
        <v>12</v>
      </c>
      <c r="BI130">
        <v>0</v>
      </c>
      <c r="BJ130">
        <v>160</v>
      </c>
      <c r="BK130" t="s">
        <v>59</v>
      </c>
      <c r="BL130" t="s">
        <v>59</v>
      </c>
      <c r="BM130" t="s">
        <v>59</v>
      </c>
      <c r="BN130" t="s">
        <v>59</v>
      </c>
      <c r="CF130" t="s">
        <v>59</v>
      </c>
      <c r="CG130" t="s">
        <v>59</v>
      </c>
      <c r="CH130" t="s">
        <v>59</v>
      </c>
      <c r="CX130" t="s">
        <v>59</v>
      </c>
      <c r="DA130" t="s">
        <v>59</v>
      </c>
      <c r="DB130" t="s">
        <v>59</v>
      </c>
      <c r="DH130" t="s">
        <v>59</v>
      </c>
      <c r="DK130" t="s">
        <v>59</v>
      </c>
      <c r="DL130" t="s">
        <v>59</v>
      </c>
      <c r="DM130" t="s">
        <v>59</v>
      </c>
    </row>
    <row r="131" spans="1:117">
      <c r="A131">
        <v>17030</v>
      </c>
      <c r="B131" t="s">
        <v>882</v>
      </c>
      <c r="C131" t="s">
        <v>1310</v>
      </c>
      <c r="D131" t="s">
        <v>1311</v>
      </c>
      <c r="E131" t="s">
        <v>1312</v>
      </c>
      <c r="F131" t="s">
        <v>881</v>
      </c>
      <c r="G131" t="s">
        <v>880</v>
      </c>
      <c r="H131" t="s">
        <v>54</v>
      </c>
      <c r="I131">
        <v>4.5</v>
      </c>
      <c r="J131" t="s">
        <v>18</v>
      </c>
      <c r="K131" t="s">
        <v>53</v>
      </c>
      <c r="L131" t="s">
        <v>45</v>
      </c>
      <c r="M131" t="s">
        <v>879</v>
      </c>
      <c r="N131" t="s">
        <v>59</v>
      </c>
      <c r="O131" t="s">
        <v>878</v>
      </c>
      <c r="P131" t="s">
        <v>878</v>
      </c>
      <c r="Q131" t="s">
        <v>142</v>
      </c>
      <c r="R131" t="s">
        <v>141</v>
      </c>
      <c r="S131" t="s">
        <v>140</v>
      </c>
      <c r="T131">
        <v>7136</v>
      </c>
      <c r="U131" t="s">
        <v>528</v>
      </c>
      <c r="V131" t="s">
        <v>527</v>
      </c>
      <c r="W131">
        <v>7131</v>
      </c>
      <c r="X131" t="s">
        <v>526</v>
      </c>
      <c r="Y131" t="s">
        <v>525</v>
      </c>
      <c r="AA131">
        <v>0</v>
      </c>
      <c r="AB131">
        <v>1</v>
      </c>
      <c r="AC131" t="s">
        <v>1828</v>
      </c>
      <c r="AD131" t="s">
        <v>1829</v>
      </c>
      <c r="AE131" t="s">
        <v>877</v>
      </c>
      <c r="AF131" t="s">
        <v>877</v>
      </c>
      <c r="AG131" t="s">
        <v>1830</v>
      </c>
      <c r="AH131" t="s">
        <v>1831</v>
      </c>
      <c r="AI131" t="b">
        <v>0</v>
      </c>
      <c r="AJ131">
        <v>0</v>
      </c>
      <c r="AK131" t="b">
        <v>0</v>
      </c>
      <c r="AL131">
        <v>4790651</v>
      </c>
      <c r="AM131">
        <v>35893</v>
      </c>
      <c r="AN131" t="s">
        <v>1186</v>
      </c>
      <c r="AO131" t="s">
        <v>890</v>
      </c>
      <c r="AP131" t="s">
        <v>45</v>
      </c>
      <c r="AQ131">
        <v>4</v>
      </c>
      <c r="AR131">
        <v>4</v>
      </c>
      <c r="AS131" t="s">
        <v>44</v>
      </c>
      <c r="AT131" t="s">
        <v>1186</v>
      </c>
      <c r="AU131" t="s">
        <v>43</v>
      </c>
      <c r="AV131" t="s">
        <v>42</v>
      </c>
      <c r="AW131" t="s">
        <v>41</v>
      </c>
      <c r="AX131" t="s">
        <v>496</v>
      </c>
      <c r="AY131" t="s">
        <v>495</v>
      </c>
      <c r="AZ131" t="s">
        <v>494</v>
      </c>
      <c r="BA131">
        <v>1</v>
      </c>
      <c r="BB131" t="s">
        <v>59</v>
      </c>
      <c r="BC131" t="s">
        <v>59</v>
      </c>
      <c r="BD131">
        <v>111</v>
      </c>
      <c r="BE131">
        <v>111</v>
      </c>
      <c r="BK131" t="s">
        <v>59</v>
      </c>
      <c r="BL131" t="s">
        <v>59</v>
      </c>
      <c r="BM131" t="s">
        <v>59</v>
      </c>
      <c r="BN131" t="s">
        <v>59</v>
      </c>
      <c r="BO131">
        <v>30</v>
      </c>
      <c r="BP131">
        <v>12</v>
      </c>
      <c r="BQ131">
        <v>8</v>
      </c>
      <c r="BR131">
        <v>0</v>
      </c>
      <c r="BS131">
        <v>70</v>
      </c>
      <c r="CF131" t="s">
        <v>59</v>
      </c>
      <c r="CG131" t="s">
        <v>59</v>
      </c>
      <c r="CH131" t="s">
        <v>59</v>
      </c>
      <c r="CX131" t="s">
        <v>59</v>
      </c>
      <c r="DA131" t="s">
        <v>59</v>
      </c>
      <c r="DB131" t="s">
        <v>59</v>
      </c>
      <c r="DH131" t="s">
        <v>59</v>
      </c>
      <c r="DK131" t="s">
        <v>59</v>
      </c>
      <c r="DL131" t="s">
        <v>59</v>
      </c>
      <c r="DM131" t="s">
        <v>59</v>
      </c>
    </row>
    <row r="132" spans="1:117">
      <c r="A132">
        <v>17125</v>
      </c>
      <c r="B132" t="s">
        <v>3</v>
      </c>
      <c r="C132" t="s">
        <v>1310</v>
      </c>
      <c r="D132" t="s">
        <v>1311</v>
      </c>
      <c r="E132" t="s">
        <v>1312</v>
      </c>
      <c r="F132" t="s">
        <v>17</v>
      </c>
      <c r="G132" t="s">
        <v>203</v>
      </c>
      <c r="H132" t="s">
        <v>54</v>
      </c>
      <c r="I132">
        <v>7.5</v>
      </c>
      <c r="J132" t="s">
        <v>19</v>
      </c>
      <c r="K132" t="s">
        <v>53</v>
      </c>
      <c r="L132" t="s">
        <v>45</v>
      </c>
      <c r="M132" t="s">
        <v>59</v>
      </c>
      <c r="N132" t="s">
        <v>59</v>
      </c>
      <c r="O132" t="s">
        <v>202</v>
      </c>
      <c r="P132" t="s">
        <v>202</v>
      </c>
      <c r="Q132" t="s">
        <v>51</v>
      </c>
      <c r="R132" t="s">
        <v>50</v>
      </c>
      <c r="S132" t="s">
        <v>49</v>
      </c>
      <c r="T132">
        <v>7121</v>
      </c>
      <c r="U132" t="s">
        <v>171</v>
      </c>
      <c r="V132" t="s">
        <v>170</v>
      </c>
      <c r="W132">
        <v>7121</v>
      </c>
      <c r="X132" t="s">
        <v>171</v>
      </c>
      <c r="Y132" t="s">
        <v>170</v>
      </c>
      <c r="Z132">
        <v>56</v>
      </c>
      <c r="AA132">
        <v>1</v>
      </c>
      <c r="AB132">
        <v>0</v>
      </c>
      <c r="AC132" t="s">
        <v>1832</v>
      </c>
      <c r="AD132" t="s">
        <v>1833</v>
      </c>
      <c r="AE132" t="s">
        <v>201</v>
      </c>
      <c r="AF132" t="s">
        <v>201</v>
      </c>
      <c r="AG132" t="s">
        <v>1834</v>
      </c>
      <c r="AH132" t="s">
        <v>1835</v>
      </c>
      <c r="AI132" t="b">
        <v>1</v>
      </c>
      <c r="AJ132">
        <v>0</v>
      </c>
      <c r="AK132" t="b">
        <v>0</v>
      </c>
      <c r="AL132">
        <v>4791428</v>
      </c>
      <c r="AM132">
        <v>36133</v>
      </c>
      <c r="AN132" t="s">
        <v>135</v>
      </c>
      <c r="AO132" t="s">
        <v>1189</v>
      </c>
      <c r="AP132" t="s">
        <v>45</v>
      </c>
      <c r="AQ132">
        <v>4</v>
      </c>
      <c r="AR132">
        <v>4</v>
      </c>
      <c r="AS132" t="s">
        <v>44</v>
      </c>
      <c r="AT132" t="s">
        <v>1186</v>
      </c>
      <c r="AU132" t="s">
        <v>43</v>
      </c>
      <c r="AV132" t="s">
        <v>42</v>
      </c>
      <c r="AW132" t="s">
        <v>41</v>
      </c>
      <c r="AX132" t="s">
        <v>135</v>
      </c>
      <c r="AY132" t="s">
        <v>134</v>
      </c>
      <c r="AZ132" t="s">
        <v>133</v>
      </c>
      <c r="BA132">
        <v>0</v>
      </c>
      <c r="BB132" t="s">
        <v>59</v>
      </c>
      <c r="BC132" t="s">
        <v>59</v>
      </c>
      <c r="BD132">
        <v>109</v>
      </c>
      <c r="BE132">
        <v>109</v>
      </c>
      <c r="BK132" t="s">
        <v>59</v>
      </c>
      <c r="BL132" t="s">
        <v>59</v>
      </c>
      <c r="BM132" t="s">
        <v>59</v>
      </c>
      <c r="BN132" t="s">
        <v>59</v>
      </c>
      <c r="BT132">
        <v>28</v>
      </c>
      <c r="BU132">
        <v>14</v>
      </c>
      <c r="BV132">
        <v>12</v>
      </c>
      <c r="BW132">
        <v>2</v>
      </c>
      <c r="BX132">
        <v>144</v>
      </c>
      <c r="CF132" t="s">
        <v>59</v>
      </c>
      <c r="CG132" t="s">
        <v>59</v>
      </c>
      <c r="CH132" t="s">
        <v>59</v>
      </c>
      <c r="CX132" t="s">
        <v>59</v>
      </c>
      <c r="DA132" t="s">
        <v>59</v>
      </c>
      <c r="DB132" t="s">
        <v>59</v>
      </c>
      <c r="DH132" t="s">
        <v>59</v>
      </c>
      <c r="DK132" t="s">
        <v>59</v>
      </c>
      <c r="DL132" t="s">
        <v>59</v>
      </c>
      <c r="DM132" t="s">
        <v>59</v>
      </c>
    </row>
    <row r="133" spans="1:117">
      <c r="A133">
        <v>17126</v>
      </c>
      <c r="B133" t="s">
        <v>421</v>
      </c>
      <c r="C133" t="s">
        <v>1310</v>
      </c>
      <c r="D133" t="s">
        <v>1311</v>
      </c>
      <c r="E133" t="s">
        <v>1312</v>
      </c>
      <c r="F133" t="s">
        <v>420</v>
      </c>
      <c r="G133" t="s">
        <v>419</v>
      </c>
      <c r="H133" t="s">
        <v>54</v>
      </c>
      <c r="I133">
        <v>7.5</v>
      </c>
      <c r="J133" t="s">
        <v>19</v>
      </c>
      <c r="K133" t="s">
        <v>53</v>
      </c>
      <c r="L133" t="s">
        <v>45</v>
      </c>
      <c r="M133" t="s">
        <v>59</v>
      </c>
      <c r="N133" t="s">
        <v>59</v>
      </c>
      <c r="O133" t="s">
        <v>418</v>
      </c>
      <c r="P133" t="s">
        <v>418</v>
      </c>
      <c r="Q133" t="s">
        <v>51</v>
      </c>
      <c r="R133" t="s">
        <v>50</v>
      </c>
      <c r="S133" t="s">
        <v>49</v>
      </c>
      <c r="T133">
        <v>7121</v>
      </c>
      <c r="U133" t="s">
        <v>171</v>
      </c>
      <c r="V133" t="s">
        <v>170</v>
      </c>
      <c r="W133">
        <v>7121</v>
      </c>
      <c r="X133" t="s">
        <v>171</v>
      </c>
      <c r="Y133" t="s">
        <v>170</v>
      </c>
      <c r="AA133">
        <v>1</v>
      </c>
      <c r="AB133">
        <v>0</v>
      </c>
      <c r="AC133" t="s">
        <v>1836</v>
      </c>
      <c r="AD133" t="s">
        <v>1837</v>
      </c>
      <c r="AE133" t="s">
        <v>417</v>
      </c>
      <c r="AF133" t="s">
        <v>417</v>
      </c>
      <c r="AG133" t="s">
        <v>1838</v>
      </c>
      <c r="AH133" t="s">
        <v>1839</v>
      </c>
      <c r="AI133" t="b">
        <v>1</v>
      </c>
      <c r="AJ133">
        <v>0</v>
      </c>
      <c r="AK133" t="b">
        <v>0</v>
      </c>
      <c r="AL133">
        <v>4791443</v>
      </c>
      <c r="AM133">
        <v>36138</v>
      </c>
      <c r="AN133" t="s">
        <v>429</v>
      </c>
      <c r="AO133" t="s">
        <v>1193</v>
      </c>
      <c r="AP133" t="s">
        <v>45</v>
      </c>
      <c r="AQ133">
        <v>4</v>
      </c>
      <c r="AR133">
        <v>4</v>
      </c>
      <c r="AS133" t="s">
        <v>44</v>
      </c>
      <c r="AT133" t="s">
        <v>1186</v>
      </c>
      <c r="AU133" t="s">
        <v>43</v>
      </c>
      <c r="AV133" t="s">
        <v>42</v>
      </c>
      <c r="AW133" t="s">
        <v>41</v>
      </c>
      <c r="AX133" t="s">
        <v>429</v>
      </c>
      <c r="AY133" t="s">
        <v>428</v>
      </c>
      <c r="AZ133" t="s">
        <v>427</v>
      </c>
      <c r="BA133">
        <v>0</v>
      </c>
      <c r="BB133" t="s">
        <v>59</v>
      </c>
      <c r="BC133" t="s">
        <v>59</v>
      </c>
      <c r="BD133">
        <v>111</v>
      </c>
      <c r="BE133">
        <v>111</v>
      </c>
      <c r="BK133" t="s">
        <v>59</v>
      </c>
      <c r="BL133" t="s">
        <v>59</v>
      </c>
      <c r="BM133" t="s">
        <v>59</v>
      </c>
      <c r="BN133" t="s">
        <v>59</v>
      </c>
      <c r="BO133">
        <v>24</v>
      </c>
      <c r="BP133">
        <v>4</v>
      </c>
      <c r="BQ133">
        <v>14</v>
      </c>
      <c r="BR133">
        <v>0</v>
      </c>
      <c r="BS133">
        <v>150</v>
      </c>
      <c r="CF133" t="s">
        <v>59</v>
      </c>
      <c r="CG133" t="s">
        <v>59</v>
      </c>
      <c r="CH133" t="s">
        <v>59</v>
      </c>
      <c r="CX133" t="s">
        <v>59</v>
      </c>
      <c r="DA133" t="s">
        <v>59</v>
      </c>
      <c r="DB133" t="s">
        <v>59</v>
      </c>
      <c r="DH133" t="s">
        <v>59</v>
      </c>
      <c r="DK133" t="s">
        <v>59</v>
      </c>
      <c r="DL133" t="s">
        <v>59</v>
      </c>
      <c r="DM133" t="s">
        <v>59</v>
      </c>
    </row>
    <row r="134" spans="1:117">
      <c r="A134">
        <v>17126</v>
      </c>
      <c r="B134" t="s">
        <v>421</v>
      </c>
      <c r="C134" t="s">
        <v>1310</v>
      </c>
      <c r="D134" t="s">
        <v>1311</v>
      </c>
      <c r="E134" t="s">
        <v>1312</v>
      </c>
      <c r="F134" t="s">
        <v>420</v>
      </c>
      <c r="G134" t="s">
        <v>419</v>
      </c>
      <c r="H134" t="s">
        <v>54</v>
      </c>
      <c r="I134">
        <v>7.5</v>
      </c>
      <c r="J134" t="s">
        <v>19</v>
      </c>
      <c r="K134" t="s">
        <v>53</v>
      </c>
      <c r="L134" t="s">
        <v>45</v>
      </c>
      <c r="M134" t="s">
        <v>59</v>
      </c>
      <c r="N134" t="s">
        <v>59</v>
      </c>
      <c r="O134" t="s">
        <v>418</v>
      </c>
      <c r="P134" t="s">
        <v>418</v>
      </c>
      <c r="Q134" t="s">
        <v>51</v>
      </c>
      <c r="R134" t="s">
        <v>50</v>
      </c>
      <c r="S134" t="s">
        <v>49</v>
      </c>
      <c r="T134">
        <v>7121</v>
      </c>
      <c r="U134" t="s">
        <v>171</v>
      </c>
      <c r="V134" t="s">
        <v>170</v>
      </c>
      <c r="W134">
        <v>7121</v>
      </c>
      <c r="X134" t="s">
        <v>171</v>
      </c>
      <c r="Y134" t="s">
        <v>170</v>
      </c>
      <c r="AA134">
        <v>1</v>
      </c>
      <c r="AB134">
        <v>0</v>
      </c>
      <c r="AC134" t="s">
        <v>1836</v>
      </c>
      <c r="AD134" t="s">
        <v>1837</v>
      </c>
      <c r="AE134" t="s">
        <v>417</v>
      </c>
      <c r="AF134" t="s">
        <v>417</v>
      </c>
      <c r="AG134" t="s">
        <v>1838</v>
      </c>
      <c r="AH134" t="s">
        <v>1839</v>
      </c>
      <c r="AI134" t="b">
        <v>1</v>
      </c>
      <c r="AJ134">
        <v>0</v>
      </c>
      <c r="AK134" t="b">
        <v>0</v>
      </c>
      <c r="AL134">
        <v>4791446</v>
      </c>
      <c r="AM134">
        <v>36138</v>
      </c>
      <c r="AN134" t="s">
        <v>397</v>
      </c>
      <c r="AO134" t="s">
        <v>1192</v>
      </c>
      <c r="AP134" t="s">
        <v>45</v>
      </c>
      <c r="AQ134">
        <v>4</v>
      </c>
      <c r="AR134">
        <v>4</v>
      </c>
      <c r="AS134" t="s">
        <v>44</v>
      </c>
      <c r="AT134" t="s">
        <v>1186</v>
      </c>
      <c r="AU134" t="s">
        <v>43</v>
      </c>
      <c r="AV134" t="s">
        <v>42</v>
      </c>
      <c r="AW134" t="s">
        <v>41</v>
      </c>
      <c r="AX134" t="s">
        <v>397</v>
      </c>
      <c r="AY134" t="s">
        <v>396</v>
      </c>
      <c r="AZ134" t="s">
        <v>395</v>
      </c>
      <c r="BA134">
        <v>0</v>
      </c>
      <c r="BB134" t="s">
        <v>59</v>
      </c>
      <c r="BC134" t="s">
        <v>59</v>
      </c>
      <c r="BD134">
        <v>111</v>
      </c>
      <c r="BE134">
        <v>111</v>
      </c>
      <c r="BK134" t="s">
        <v>59</v>
      </c>
      <c r="BL134" t="s">
        <v>59</v>
      </c>
      <c r="BM134" t="s">
        <v>59</v>
      </c>
      <c r="BN134" t="s">
        <v>59</v>
      </c>
      <c r="BO134">
        <v>24</v>
      </c>
      <c r="BP134">
        <v>4</v>
      </c>
      <c r="BQ134">
        <v>14</v>
      </c>
      <c r="BR134">
        <v>0</v>
      </c>
      <c r="BS134">
        <v>150</v>
      </c>
      <c r="CF134" t="s">
        <v>59</v>
      </c>
      <c r="CG134" t="s">
        <v>59</v>
      </c>
      <c r="CH134" t="s">
        <v>59</v>
      </c>
      <c r="CX134" t="s">
        <v>59</v>
      </c>
      <c r="DA134" t="s">
        <v>59</v>
      </c>
      <c r="DB134" t="s">
        <v>59</v>
      </c>
      <c r="DH134" t="s">
        <v>59</v>
      </c>
      <c r="DK134" t="s">
        <v>59</v>
      </c>
      <c r="DL134" t="s">
        <v>59</v>
      </c>
      <c r="DM134" t="s">
        <v>59</v>
      </c>
    </row>
    <row r="135" spans="1:117">
      <c r="A135">
        <v>18011</v>
      </c>
      <c r="B135" t="s">
        <v>188</v>
      </c>
      <c r="C135" t="s">
        <v>1310</v>
      </c>
      <c r="D135" t="s">
        <v>1311</v>
      </c>
      <c r="E135" t="s">
        <v>1312</v>
      </c>
      <c r="F135" t="s">
        <v>187</v>
      </c>
      <c r="G135" t="s">
        <v>186</v>
      </c>
      <c r="H135" t="s">
        <v>54</v>
      </c>
      <c r="I135">
        <v>7.5</v>
      </c>
      <c r="J135" t="s">
        <v>19</v>
      </c>
      <c r="K135" t="s">
        <v>53</v>
      </c>
      <c r="L135" t="s">
        <v>45</v>
      </c>
      <c r="M135" t="s">
        <v>59</v>
      </c>
      <c r="N135" t="s">
        <v>59</v>
      </c>
      <c r="O135" t="s">
        <v>59</v>
      </c>
      <c r="P135" t="s">
        <v>59</v>
      </c>
      <c r="Q135" t="s">
        <v>51</v>
      </c>
      <c r="R135" t="s">
        <v>50</v>
      </c>
      <c r="S135" t="s">
        <v>49</v>
      </c>
      <c r="T135">
        <v>7201</v>
      </c>
      <c r="U135" t="s">
        <v>97</v>
      </c>
      <c r="V135" t="s">
        <v>96</v>
      </c>
      <c r="W135">
        <v>7201</v>
      </c>
      <c r="X135" t="s">
        <v>97</v>
      </c>
      <c r="Y135" t="s">
        <v>96</v>
      </c>
      <c r="AA135">
        <v>1</v>
      </c>
      <c r="AB135">
        <v>1</v>
      </c>
      <c r="AC135" t="s">
        <v>1840</v>
      </c>
      <c r="AD135" t="s">
        <v>1841</v>
      </c>
      <c r="AE135" t="s">
        <v>185</v>
      </c>
      <c r="AF135" t="s">
        <v>185</v>
      </c>
      <c r="AG135" t="s">
        <v>1842</v>
      </c>
      <c r="AH135" t="s">
        <v>1843</v>
      </c>
      <c r="AI135" t="b">
        <v>1</v>
      </c>
      <c r="AJ135">
        <v>0</v>
      </c>
      <c r="AK135" t="b">
        <v>0</v>
      </c>
      <c r="AL135">
        <v>4799444</v>
      </c>
      <c r="AM135">
        <v>38572</v>
      </c>
      <c r="AN135" t="s">
        <v>282</v>
      </c>
      <c r="AO135" t="s">
        <v>1196</v>
      </c>
      <c r="AP135" t="s">
        <v>45</v>
      </c>
      <c r="AQ135">
        <v>4</v>
      </c>
      <c r="AR135">
        <v>4</v>
      </c>
      <c r="AS135" t="s">
        <v>44</v>
      </c>
      <c r="AT135" t="s">
        <v>1186</v>
      </c>
      <c r="AU135" t="s">
        <v>43</v>
      </c>
      <c r="AV135" t="s">
        <v>42</v>
      </c>
      <c r="AW135" t="s">
        <v>41</v>
      </c>
      <c r="AX135" t="s">
        <v>282</v>
      </c>
      <c r="AY135" t="s">
        <v>281</v>
      </c>
      <c r="AZ135" t="s">
        <v>280</v>
      </c>
      <c r="BA135">
        <v>0</v>
      </c>
      <c r="BB135" t="s">
        <v>59</v>
      </c>
      <c r="BC135" t="s">
        <v>59</v>
      </c>
      <c r="BD135">
        <v>110</v>
      </c>
      <c r="BE135">
        <v>110</v>
      </c>
      <c r="BK135" t="s">
        <v>59</v>
      </c>
      <c r="BL135" t="s">
        <v>59</v>
      </c>
      <c r="BM135" t="s">
        <v>59</v>
      </c>
      <c r="BN135" t="s">
        <v>59</v>
      </c>
      <c r="BY135">
        <v>26</v>
      </c>
      <c r="BZ135">
        <v>0</v>
      </c>
      <c r="CA135">
        <v>0</v>
      </c>
      <c r="CB135">
        <v>4</v>
      </c>
      <c r="CC135">
        <v>170</v>
      </c>
      <c r="CF135" t="s">
        <v>59</v>
      </c>
      <c r="CG135" t="s">
        <v>59</v>
      </c>
      <c r="CH135" t="s">
        <v>59</v>
      </c>
      <c r="CX135" t="s">
        <v>59</v>
      </c>
      <c r="DA135" t="s">
        <v>59</v>
      </c>
      <c r="DB135" t="s">
        <v>59</v>
      </c>
      <c r="DH135" t="s">
        <v>59</v>
      </c>
      <c r="DK135" t="s">
        <v>59</v>
      </c>
      <c r="DL135" t="s">
        <v>59</v>
      </c>
      <c r="DM135" t="s">
        <v>59</v>
      </c>
    </row>
    <row r="136" spans="1:117">
      <c r="A136">
        <v>18011</v>
      </c>
      <c r="B136" t="s">
        <v>188</v>
      </c>
      <c r="C136" t="s">
        <v>1310</v>
      </c>
      <c r="D136" t="s">
        <v>1311</v>
      </c>
      <c r="E136" t="s">
        <v>1312</v>
      </c>
      <c r="F136" t="s">
        <v>187</v>
      </c>
      <c r="G136" t="s">
        <v>186</v>
      </c>
      <c r="H136" t="s">
        <v>54</v>
      </c>
      <c r="I136">
        <v>7.5</v>
      </c>
      <c r="J136" t="s">
        <v>19</v>
      </c>
      <c r="K136" t="s">
        <v>53</v>
      </c>
      <c r="L136" t="s">
        <v>45</v>
      </c>
      <c r="M136" t="s">
        <v>59</v>
      </c>
      <c r="N136" t="s">
        <v>59</v>
      </c>
      <c r="O136" t="s">
        <v>59</v>
      </c>
      <c r="P136" t="s">
        <v>59</v>
      </c>
      <c r="Q136" t="s">
        <v>51</v>
      </c>
      <c r="R136" t="s">
        <v>50</v>
      </c>
      <c r="S136" t="s">
        <v>49</v>
      </c>
      <c r="T136">
        <v>7201</v>
      </c>
      <c r="U136" t="s">
        <v>97</v>
      </c>
      <c r="V136" t="s">
        <v>96</v>
      </c>
      <c r="W136">
        <v>7201</v>
      </c>
      <c r="X136" t="s">
        <v>97</v>
      </c>
      <c r="Y136" t="s">
        <v>96</v>
      </c>
      <c r="AA136">
        <v>1</v>
      </c>
      <c r="AB136">
        <v>1</v>
      </c>
      <c r="AC136" t="s">
        <v>1840</v>
      </c>
      <c r="AD136" t="s">
        <v>1841</v>
      </c>
      <c r="AE136" t="s">
        <v>185</v>
      </c>
      <c r="AF136" t="s">
        <v>185</v>
      </c>
      <c r="AG136" t="s">
        <v>1842</v>
      </c>
      <c r="AH136" t="s">
        <v>1843</v>
      </c>
      <c r="AI136" t="b">
        <v>1</v>
      </c>
      <c r="AJ136">
        <v>0</v>
      </c>
      <c r="AK136" t="b">
        <v>0</v>
      </c>
      <c r="AL136">
        <v>4799447</v>
      </c>
      <c r="AM136">
        <v>38572</v>
      </c>
      <c r="AN136" t="s">
        <v>135</v>
      </c>
      <c r="AO136" t="s">
        <v>1189</v>
      </c>
      <c r="AP136" t="s">
        <v>45</v>
      </c>
      <c r="AQ136">
        <v>4</v>
      </c>
      <c r="AR136">
        <v>4</v>
      </c>
      <c r="AS136" t="s">
        <v>44</v>
      </c>
      <c r="AT136" t="s">
        <v>1186</v>
      </c>
      <c r="AU136" t="s">
        <v>43</v>
      </c>
      <c r="AV136" t="s">
        <v>42</v>
      </c>
      <c r="AW136" t="s">
        <v>41</v>
      </c>
      <c r="AX136" t="s">
        <v>135</v>
      </c>
      <c r="AY136" t="s">
        <v>134</v>
      </c>
      <c r="AZ136" t="s">
        <v>133</v>
      </c>
      <c r="BA136">
        <v>0</v>
      </c>
      <c r="BB136" t="s">
        <v>59</v>
      </c>
      <c r="BC136" t="s">
        <v>59</v>
      </c>
      <c r="BD136">
        <v>110</v>
      </c>
      <c r="BE136">
        <v>110</v>
      </c>
      <c r="BK136" t="s">
        <v>59</v>
      </c>
      <c r="BL136" t="s">
        <v>59</v>
      </c>
      <c r="BM136" t="s">
        <v>59</v>
      </c>
      <c r="BN136" t="s">
        <v>59</v>
      </c>
      <c r="BY136">
        <v>26</v>
      </c>
      <c r="BZ136">
        <v>0</v>
      </c>
      <c r="CA136">
        <v>0</v>
      </c>
      <c r="CB136">
        <v>4</v>
      </c>
      <c r="CC136">
        <v>170</v>
      </c>
      <c r="CF136" t="s">
        <v>59</v>
      </c>
      <c r="CG136" t="s">
        <v>59</v>
      </c>
      <c r="CH136" t="s">
        <v>59</v>
      </c>
      <c r="CX136" t="s">
        <v>59</v>
      </c>
      <c r="DA136" t="s">
        <v>59</v>
      </c>
      <c r="DB136" t="s">
        <v>59</v>
      </c>
      <c r="DH136" t="s">
        <v>59</v>
      </c>
      <c r="DK136" t="s">
        <v>59</v>
      </c>
      <c r="DL136" t="s">
        <v>59</v>
      </c>
      <c r="DM136" t="s">
        <v>59</v>
      </c>
    </row>
    <row r="137" spans="1:117">
      <c r="A137">
        <v>17481</v>
      </c>
      <c r="B137" t="s">
        <v>767</v>
      </c>
      <c r="C137" t="s">
        <v>1310</v>
      </c>
      <c r="D137" t="s">
        <v>1311</v>
      </c>
      <c r="E137" t="s">
        <v>1312</v>
      </c>
      <c r="F137" t="s">
        <v>766</v>
      </c>
      <c r="G137" t="s">
        <v>765</v>
      </c>
      <c r="H137" t="s">
        <v>54</v>
      </c>
      <c r="I137">
        <v>7.5</v>
      </c>
      <c r="J137" t="s">
        <v>19</v>
      </c>
      <c r="K137" t="s">
        <v>53</v>
      </c>
      <c r="L137" t="s">
        <v>45</v>
      </c>
      <c r="M137" t="s">
        <v>764</v>
      </c>
      <c r="N137" t="s">
        <v>59</v>
      </c>
      <c r="O137" t="s">
        <v>1844</v>
      </c>
      <c r="P137" t="s">
        <v>1844</v>
      </c>
      <c r="Q137" t="s">
        <v>142</v>
      </c>
      <c r="R137" t="s">
        <v>141</v>
      </c>
      <c r="S137" t="s">
        <v>140</v>
      </c>
      <c r="T137">
        <v>7151</v>
      </c>
      <c r="U137" t="s">
        <v>89</v>
      </c>
      <c r="V137" t="s">
        <v>88</v>
      </c>
      <c r="W137">
        <v>7150</v>
      </c>
      <c r="X137" t="s">
        <v>77</v>
      </c>
      <c r="Y137" t="s">
        <v>76</v>
      </c>
      <c r="AA137">
        <v>1</v>
      </c>
      <c r="AB137">
        <v>1</v>
      </c>
      <c r="AC137" t="s">
        <v>1845</v>
      </c>
      <c r="AD137" t="s">
        <v>1846</v>
      </c>
      <c r="AE137" t="s">
        <v>763</v>
      </c>
      <c r="AF137" t="s">
        <v>763</v>
      </c>
      <c r="AG137" t="s">
        <v>1847</v>
      </c>
      <c r="AH137" t="s">
        <v>1848</v>
      </c>
      <c r="AI137" t="b">
        <v>0</v>
      </c>
      <c r="AJ137">
        <v>0</v>
      </c>
      <c r="AK137" t="b">
        <v>0</v>
      </c>
      <c r="AL137">
        <v>4795010</v>
      </c>
      <c r="AM137">
        <v>37194</v>
      </c>
      <c r="AN137" t="s">
        <v>1186</v>
      </c>
      <c r="AO137" t="s">
        <v>890</v>
      </c>
      <c r="AP137" t="s">
        <v>45</v>
      </c>
      <c r="AQ137">
        <v>4</v>
      </c>
      <c r="AR137">
        <v>4</v>
      </c>
      <c r="AS137" t="s">
        <v>44</v>
      </c>
      <c r="AT137" t="s">
        <v>1186</v>
      </c>
      <c r="AU137" t="s">
        <v>43</v>
      </c>
      <c r="AV137" t="s">
        <v>42</v>
      </c>
      <c r="AW137" t="s">
        <v>41</v>
      </c>
      <c r="AX137" t="s">
        <v>496</v>
      </c>
      <c r="AY137" t="s">
        <v>495</v>
      </c>
      <c r="AZ137" t="s">
        <v>494</v>
      </c>
      <c r="BA137">
        <v>1</v>
      </c>
      <c r="BB137" t="s">
        <v>59</v>
      </c>
      <c r="BC137" t="s">
        <v>59</v>
      </c>
      <c r="BD137">
        <v>110</v>
      </c>
      <c r="BE137">
        <v>111</v>
      </c>
      <c r="BK137" t="s">
        <v>59</v>
      </c>
      <c r="BL137" t="s">
        <v>59</v>
      </c>
      <c r="BM137" t="s">
        <v>59</v>
      </c>
      <c r="BN137" t="s">
        <v>59</v>
      </c>
      <c r="BO137">
        <v>22</v>
      </c>
      <c r="BP137">
        <v>14</v>
      </c>
      <c r="BQ137">
        <v>2</v>
      </c>
      <c r="BR137">
        <v>0</v>
      </c>
      <c r="BS137">
        <v>62</v>
      </c>
      <c r="BY137">
        <v>24</v>
      </c>
      <c r="BZ137">
        <v>12</v>
      </c>
      <c r="CA137">
        <v>2</v>
      </c>
      <c r="CB137">
        <v>0</v>
      </c>
      <c r="CC137">
        <v>62</v>
      </c>
      <c r="CF137" t="s">
        <v>59</v>
      </c>
      <c r="CG137" t="s">
        <v>59</v>
      </c>
      <c r="CH137" t="s">
        <v>59</v>
      </c>
      <c r="CX137" t="s">
        <v>59</v>
      </c>
      <c r="DA137" t="s">
        <v>59</v>
      </c>
      <c r="DB137" t="s">
        <v>59</v>
      </c>
      <c r="DH137" t="s">
        <v>59</v>
      </c>
      <c r="DK137" t="s">
        <v>59</v>
      </c>
      <c r="DL137" t="s">
        <v>59</v>
      </c>
      <c r="DM137" t="s">
        <v>59</v>
      </c>
    </row>
    <row r="138" spans="1:117">
      <c r="A138">
        <v>17471</v>
      </c>
      <c r="B138" t="s">
        <v>947</v>
      </c>
      <c r="C138" t="s">
        <v>1310</v>
      </c>
      <c r="D138" t="s">
        <v>1311</v>
      </c>
      <c r="E138" t="s">
        <v>1312</v>
      </c>
      <c r="F138" t="s">
        <v>946</v>
      </c>
      <c r="G138" t="s">
        <v>945</v>
      </c>
      <c r="H138" t="s">
        <v>54</v>
      </c>
      <c r="I138">
        <v>4.5</v>
      </c>
      <c r="J138" t="s">
        <v>18</v>
      </c>
      <c r="K138" t="s">
        <v>53</v>
      </c>
      <c r="L138" t="s">
        <v>45</v>
      </c>
      <c r="M138" t="s">
        <v>944</v>
      </c>
      <c r="N138" t="s">
        <v>59</v>
      </c>
      <c r="O138" t="s">
        <v>943</v>
      </c>
      <c r="P138" t="s">
        <v>942</v>
      </c>
      <c r="Q138" t="s">
        <v>142</v>
      </c>
      <c r="R138" t="s">
        <v>141</v>
      </c>
      <c r="S138" t="s">
        <v>140</v>
      </c>
      <c r="T138">
        <v>7201</v>
      </c>
      <c r="U138" t="s">
        <v>97</v>
      </c>
      <c r="V138" t="s">
        <v>96</v>
      </c>
      <c r="W138">
        <v>7201</v>
      </c>
      <c r="X138" t="s">
        <v>97</v>
      </c>
      <c r="Y138" t="s">
        <v>96</v>
      </c>
      <c r="AA138">
        <v>0</v>
      </c>
      <c r="AB138">
        <v>1</v>
      </c>
      <c r="AC138" t="s">
        <v>1849</v>
      </c>
      <c r="AD138" t="s">
        <v>1850</v>
      </c>
      <c r="AE138" t="s">
        <v>941</v>
      </c>
      <c r="AF138" t="s">
        <v>941</v>
      </c>
      <c r="AG138" t="s">
        <v>1851</v>
      </c>
      <c r="AH138" t="s">
        <v>1852</v>
      </c>
      <c r="AI138" t="b">
        <v>1</v>
      </c>
      <c r="AJ138">
        <v>0</v>
      </c>
      <c r="AK138" t="b">
        <v>0</v>
      </c>
      <c r="AL138">
        <v>4794920</v>
      </c>
      <c r="AM138">
        <v>37166</v>
      </c>
      <c r="AN138" t="s">
        <v>1195</v>
      </c>
      <c r="AO138" t="s">
        <v>1282</v>
      </c>
      <c r="AP138" t="s">
        <v>45</v>
      </c>
      <c r="AQ138">
        <v>3</v>
      </c>
      <c r="AR138">
        <v>3</v>
      </c>
      <c r="AS138" t="s">
        <v>666</v>
      </c>
      <c r="AT138" t="s">
        <v>1194</v>
      </c>
      <c r="AU138" t="s">
        <v>43</v>
      </c>
      <c r="AV138" t="s">
        <v>42</v>
      </c>
      <c r="AW138" t="s">
        <v>41</v>
      </c>
      <c r="AX138" t="s">
        <v>496</v>
      </c>
      <c r="AY138" t="s">
        <v>495</v>
      </c>
      <c r="AZ138" t="s">
        <v>494</v>
      </c>
      <c r="BA138">
        <v>1</v>
      </c>
      <c r="BB138" t="s">
        <v>59</v>
      </c>
      <c r="BC138" t="s">
        <v>59</v>
      </c>
      <c r="BD138">
        <v>111</v>
      </c>
      <c r="BE138">
        <v>111</v>
      </c>
      <c r="BK138" t="s">
        <v>59</v>
      </c>
      <c r="BL138" t="s">
        <v>59</v>
      </c>
      <c r="BM138" t="s">
        <v>59</v>
      </c>
      <c r="BN138" t="s">
        <v>59</v>
      </c>
      <c r="BO138">
        <v>14</v>
      </c>
      <c r="BP138">
        <v>22</v>
      </c>
      <c r="BQ138">
        <v>8</v>
      </c>
      <c r="BR138">
        <v>0</v>
      </c>
      <c r="BS138">
        <v>76</v>
      </c>
      <c r="CF138" t="s">
        <v>59</v>
      </c>
      <c r="CG138" t="s">
        <v>59</v>
      </c>
      <c r="CH138" t="s">
        <v>59</v>
      </c>
      <c r="CX138" t="s">
        <v>59</v>
      </c>
      <c r="DA138" t="s">
        <v>59</v>
      </c>
      <c r="DB138" t="s">
        <v>59</v>
      </c>
      <c r="DH138" t="s">
        <v>59</v>
      </c>
      <c r="DK138" t="s">
        <v>59</v>
      </c>
      <c r="DL138" t="s">
        <v>59</v>
      </c>
      <c r="DM138" t="s">
        <v>59</v>
      </c>
    </row>
    <row r="139" spans="1:117">
      <c r="A139">
        <v>17046</v>
      </c>
      <c r="B139" t="s">
        <v>21</v>
      </c>
      <c r="C139" t="s">
        <v>1310</v>
      </c>
      <c r="D139" t="s">
        <v>1311</v>
      </c>
      <c r="E139" t="s">
        <v>1312</v>
      </c>
      <c r="F139" t="s">
        <v>20</v>
      </c>
      <c r="G139" t="s">
        <v>179</v>
      </c>
      <c r="H139" t="s">
        <v>54</v>
      </c>
      <c r="I139">
        <v>7.5</v>
      </c>
      <c r="J139" t="s">
        <v>19</v>
      </c>
      <c r="K139" t="s">
        <v>53</v>
      </c>
      <c r="L139" t="s">
        <v>45</v>
      </c>
      <c r="M139" t="s">
        <v>178</v>
      </c>
      <c r="N139" t="s">
        <v>59</v>
      </c>
      <c r="O139" t="s">
        <v>177</v>
      </c>
      <c r="P139" t="s">
        <v>177</v>
      </c>
      <c r="Q139" t="s">
        <v>142</v>
      </c>
      <c r="R139" t="s">
        <v>141</v>
      </c>
      <c r="S139" t="s">
        <v>140</v>
      </c>
      <c r="T139">
        <v>7121</v>
      </c>
      <c r="U139" t="s">
        <v>171</v>
      </c>
      <c r="V139" t="s">
        <v>170</v>
      </c>
      <c r="W139">
        <v>7121</v>
      </c>
      <c r="X139" t="s">
        <v>171</v>
      </c>
      <c r="Y139" t="s">
        <v>170</v>
      </c>
      <c r="AA139">
        <v>1</v>
      </c>
      <c r="AB139">
        <v>0</v>
      </c>
      <c r="AC139" t="s">
        <v>1853</v>
      </c>
      <c r="AD139" t="s">
        <v>1854</v>
      </c>
      <c r="AE139" t="s">
        <v>176</v>
      </c>
      <c r="AF139" t="s">
        <v>176</v>
      </c>
      <c r="AG139" t="s">
        <v>1855</v>
      </c>
      <c r="AH139" t="s">
        <v>1856</v>
      </c>
      <c r="AI139" t="b">
        <v>0</v>
      </c>
      <c r="AJ139">
        <v>0</v>
      </c>
      <c r="AK139" t="b">
        <v>0</v>
      </c>
      <c r="AL139">
        <v>4790801</v>
      </c>
      <c r="AM139">
        <v>35937</v>
      </c>
      <c r="AN139" t="s">
        <v>135</v>
      </c>
      <c r="AO139" t="s">
        <v>1189</v>
      </c>
      <c r="AP139" t="s">
        <v>45</v>
      </c>
      <c r="AQ139">
        <v>4</v>
      </c>
      <c r="AR139">
        <v>4</v>
      </c>
      <c r="AS139" t="s">
        <v>44</v>
      </c>
      <c r="AT139" t="s">
        <v>1186</v>
      </c>
      <c r="AU139" t="s">
        <v>43</v>
      </c>
      <c r="AV139" t="s">
        <v>42</v>
      </c>
      <c r="AW139" t="s">
        <v>41</v>
      </c>
      <c r="AX139" t="s">
        <v>135</v>
      </c>
      <c r="AY139" t="s">
        <v>134</v>
      </c>
      <c r="AZ139" t="s">
        <v>133</v>
      </c>
      <c r="BA139">
        <v>0</v>
      </c>
      <c r="BB139" t="s">
        <v>59</v>
      </c>
      <c r="BC139" t="s">
        <v>59</v>
      </c>
      <c r="BD139">
        <v>110</v>
      </c>
      <c r="BE139">
        <v>110</v>
      </c>
      <c r="BK139" t="s">
        <v>59</v>
      </c>
      <c r="BL139" t="s">
        <v>59</v>
      </c>
      <c r="BM139" t="s">
        <v>59</v>
      </c>
      <c r="BN139" t="s">
        <v>59</v>
      </c>
      <c r="BY139">
        <v>16</v>
      </c>
      <c r="BZ139">
        <v>10</v>
      </c>
      <c r="CA139">
        <v>8</v>
      </c>
      <c r="CB139">
        <v>14</v>
      </c>
      <c r="CC139">
        <v>150</v>
      </c>
      <c r="CF139" t="s">
        <v>59</v>
      </c>
      <c r="CG139" t="s">
        <v>59</v>
      </c>
      <c r="CH139" t="s">
        <v>59</v>
      </c>
      <c r="CX139" t="s">
        <v>59</v>
      </c>
      <c r="DA139" t="s">
        <v>59</v>
      </c>
      <c r="DB139" t="s">
        <v>59</v>
      </c>
      <c r="DH139" t="s">
        <v>59</v>
      </c>
      <c r="DK139" t="s">
        <v>59</v>
      </c>
      <c r="DL139" t="s">
        <v>59</v>
      </c>
      <c r="DM139" t="s">
        <v>59</v>
      </c>
    </row>
    <row r="140" spans="1:117">
      <c r="A140">
        <v>18027</v>
      </c>
      <c r="B140" t="s">
        <v>895</v>
      </c>
      <c r="C140" t="s">
        <v>1310</v>
      </c>
      <c r="D140" t="s">
        <v>1311</v>
      </c>
      <c r="E140" t="s">
        <v>1312</v>
      </c>
      <c r="F140" t="s">
        <v>894</v>
      </c>
      <c r="G140" t="s">
        <v>893</v>
      </c>
      <c r="H140" t="s">
        <v>63</v>
      </c>
      <c r="I140">
        <v>7.5</v>
      </c>
      <c r="J140" t="s">
        <v>19</v>
      </c>
      <c r="K140" t="s">
        <v>53</v>
      </c>
      <c r="L140" t="s">
        <v>45</v>
      </c>
      <c r="M140" t="s">
        <v>59</v>
      </c>
      <c r="N140" t="s">
        <v>59</v>
      </c>
      <c r="O140" t="s">
        <v>892</v>
      </c>
      <c r="P140" t="s">
        <v>891</v>
      </c>
      <c r="Q140" t="s">
        <v>92</v>
      </c>
      <c r="R140" t="s">
        <v>91</v>
      </c>
      <c r="S140" t="s">
        <v>90</v>
      </c>
      <c r="T140">
        <v>7201</v>
      </c>
      <c r="U140" t="s">
        <v>97</v>
      </c>
      <c r="V140" t="s">
        <v>96</v>
      </c>
      <c r="W140">
        <v>7201</v>
      </c>
      <c r="X140" t="s">
        <v>97</v>
      </c>
      <c r="Y140" t="s">
        <v>96</v>
      </c>
      <c r="Z140">
        <v>24</v>
      </c>
      <c r="AA140">
        <v>0</v>
      </c>
      <c r="AB140">
        <v>1</v>
      </c>
      <c r="AC140" t="s">
        <v>1857</v>
      </c>
      <c r="AD140" t="s">
        <v>1858</v>
      </c>
      <c r="AE140" t="s">
        <v>889</v>
      </c>
      <c r="AF140" t="s">
        <v>889</v>
      </c>
      <c r="AG140" t="s">
        <v>1859</v>
      </c>
      <c r="AH140" t="s">
        <v>1860</v>
      </c>
      <c r="AI140" t="b">
        <v>1</v>
      </c>
      <c r="AJ140">
        <v>0</v>
      </c>
      <c r="AK140" t="b">
        <v>0</v>
      </c>
      <c r="AL140">
        <v>4799696</v>
      </c>
      <c r="AM140">
        <v>38643</v>
      </c>
      <c r="AN140" t="s">
        <v>1186</v>
      </c>
      <c r="AO140" t="s">
        <v>890</v>
      </c>
      <c r="AP140" t="s">
        <v>45</v>
      </c>
      <c r="AQ140">
        <v>4</v>
      </c>
      <c r="AR140">
        <v>4</v>
      </c>
      <c r="AS140" t="s">
        <v>44</v>
      </c>
      <c r="AT140" t="s">
        <v>1186</v>
      </c>
      <c r="AU140" t="s">
        <v>43</v>
      </c>
      <c r="AV140" t="s">
        <v>42</v>
      </c>
      <c r="AW140" t="s">
        <v>41</v>
      </c>
      <c r="AX140" t="s">
        <v>496</v>
      </c>
      <c r="AY140" t="s">
        <v>495</v>
      </c>
      <c r="AZ140" t="s">
        <v>494</v>
      </c>
      <c r="BA140">
        <v>1</v>
      </c>
      <c r="BB140" t="s">
        <v>59</v>
      </c>
      <c r="BC140" t="s">
        <v>59</v>
      </c>
      <c r="BD140">
        <v>109</v>
      </c>
      <c r="BE140">
        <v>109</v>
      </c>
      <c r="BK140" t="s">
        <v>59</v>
      </c>
      <c r="BL140" t="s">
        <v>59</v>
      </c>
      <c r="BM140" t="s">
        <v>59</v>
      </c>
      <c r="BN140" t="s">
        <v>59</v>
      </c>
      <c r="BT140">
        <v>6</v>
      </c>
      <c r="BU140">
        <v>0</v>
      </c>
      <c r="BV140">
        <v>4</v>
      </c>
      <c r="BW140">
        <v>10</v>
      </c>
      <c r="BX140">
        <v>180</v>
      </c>
      <c r="CF140" t="s">
        <v>59</v>
      </c>
      <c r="CG140" t="s">
        <v>59</v>
      </c>
      <c r="CH140" t="s">
        <v>59</v>
      </c>
      <c r="CX140" t="s">
        <v>59</v>
      </c>
      <c r="DA140" t="s">
        <v>59</v>
      </c>
      <c r="DB140" t="s">
        <v>59</v>
      </c>
      <c r="DH140" t="s">
        <v>59</v>
      </c>
      <c r="DK140" t="s">
        <v>59</v>
      </c>
      <c r="DL140" t="s">
        <v>59</v>
      </c>
      <c r="DM140" t="s">
        <v>59</v>
      </c>
    </row>
    <row r="141" spans="1:117">
      <c r="A141">
        <v>17546</v>
      </c>
      <c r="B141" t="s">
        <v>343</v>
      </c>
      <c r="C141" t="s">
        <v>1310</v>
      </c>
      <c r="D141" t="s">
        <v>1311</v>
      </c>
      <c r="E141" t="s">
        <v>1312</v>
      </c>
      <c r="F141" t="s">
        <v>342</v>
      </c>
      <c r="G141" t="s">
        <v>341</v>
      </c>
      <c r="H141" t="s">
        <v>54</v>
      </c>
      <c r="I141">
        <v>7.5</v>
      </c>
      <c r="J141" t="s">
        <v>19</v>
      </c>
      <c r="K141" t="s">
        <v>53</v>
      </c>
      <c r="L141" t="s">
        <v>45</v>
      </c>
      <c r="M141" t="s">
        <v>59</v>
      </c>
      <c r="N141" t="s">
        <v>59</v>
      </c>
      <c r="O141" t="s">
        <v>340</v>
      </c>
      <c r="P141" t="s">
        <v>339</v>
      </c>
      <c r="Q141" t="s">
        <v>92</v>
      </c>
      <c r="R141" t="s">
        <v>91</v>
      </c>
      <c r="S141" t="s">
        <v>90</v>
      </c>
      <c r="T141">
        <v>7201</v>
      </c>
      <c r="U141" t="s">
        <v>97</v>
      </c>
      <c r="V141" t="s">
        <v>96</v>
      </c>
      <c r="W141">
        <v>7201</v>
      </c>
      <c r="X141" t="s">
        <v>97</v>
      </c>
      <c r="Y141" t="s">
        <v>96</v>
      </c>
      <c r="AA141">
        <v>0</v>
      </c>
      <c r="AB141">
        <v>1</v>
      </c>
      <c r="AC141" t="s">
        <v>1861</v>
      </c>
      <c r="AD141" t="s">
        <v>1862</v>
      </c>
      <c r="AE141" t="s">
        <v>338</v>
      </c>
      <c r="AF141" t="s">
        <v>338</v>
      </c>
      <c r="AG141" t="s">
        <v>1863</v>
      </c>
      <c r="AH141" t="s">
        <v>1864</v>
      </c>
      <c r="AI141" t="b">
        <v>1</v>
      </c>
      <c r="AJ141">
        <v>0</v>
      </c>
      <c r="AK141" t="b">
        <v>0</v>
      </c>
      <c r="AL141">
        <v>4795631</v>
      </c>
      <c r="AM141">
        <v>37382</v>
      </c>
      <c r="AN141" t="s">
        <v>282</v>
      </c>
      <c r="AO141" t="s">
        <v>1196</v>
      </c>
      <c r="AP141" t="s">
        <v>45</v>
      </c>
      <c r="AQ141">
        <v>5</v>
      </c>
      <c r="AR141">
        <v>4</v>
      </c>
      <c r="AS141" t="s">
        <v>44</v>
      </c>
      <c r="AT141" t="s">
        <v>1186</v>
      </c>
      <c r="AU141" t="s">
        <v>43</v>
      </c>
      <c r="AV141" t="s">
        <v>42</v>
      </c>
      <c r="AW141" t="s">
        <v>41</v>
      </c>
      <c r="AX141" t="s">
        <v>282</v>
      </c>
      <c r="AY141" t="s">
        <v>281</v>
      </c>
      <c r="AZ141" t="s">
        <v>280</v>
      </c>
      <c r="BA141">
        <v>0</v>
      </c>
      <c r="BB141" t="s">
        <v>59</v>
      </c>
      <c r="BC141" t="s">
        <v>59</v>
      </c>
      <c r="BD141">
        <v>109</v>
      </c>
      <c r="BE141">
        <v>109</v>
      </c>
      <c r="BK141" t="s">
        <v>59</v>
      </c>
      <c r="BL141" t="s">
        <v>59</v>
      </c>
      <c r="BM141" t="s">
        <v>59</v>
      </c>
      <c r="BN141" t="s">
        <v>59</v>
      </c>
      <c r="BT141">
        <v>36</v>
      </c>
      <c r="BU141">
        <v>14</v>
      </c>
      <c r="BV141">
        <v>0</v>
      </c>
      <c r="BW141">
        <v>2</v>
      </c>
      <c r="BX141">
        <v>148</v>
      </c>
      <c r="CF141" t="s">
        <v>59</v>
      </c>
      <c r="CG141" t="s">
        <v>59</v>
      </c>
      <c r="CH141" t="s">
        <v>59</v>
      </c>
      <c r="CX141" t="s">
        <v>59</v>
      </c>
      <c r="DA141" t="s">
        <v>59</v>
      </c>
      <c r="DB141" t="s">
        <v>59</v>
      </c>
      <c r="DH141" t="s">
        <v>59</v>
      </c>
      <c r="DK141" t="s">
        <v>59</v>
      </c>
      <c r="DL141" t="s">
        <v>59</v>
      </c>
      <c r="DM141" t="s">
        <v>59</v>
      </c>
    </row>
    <row r="142" spans="1:117">
      <c r="A142">
        <v>17552</v>
      </c>
      <c r="B142" t="s">
        <v>2</v>
      </c>
      <c r="C142" t="s">
        <v>1310</v>
      </c>
      <c r="D142" t="s">
        <v>1311</v>
      </c>
      <c r="E142" t="s">
        <v>1312</v>
      </c>
      <c r="F142" t="s">
        <v>15</v>
      </c>
      <c r="G142" t="s">
        <v>561</v>
      </c>
      <c r="H142" t="s">
        <v>54</v>
      </c>
      <c r="I142">
        <v>7.5</v>
      </c>
      <c r="J142" t="s">
        <v>19</v>
      </c>
      <c r="K142" t="s">
        <v>53</v>
      </c>
      <c r="L142" t="s">
        <v>45</v>
      </c>
      <c r="M142" t="s">
        <v>59</v>
      </c>
      <c r="N142" t="s">
        <v>59</v>
      </c>
      <c r="O142" t="s">
        <v>470</v>
      </c>
      <c r="P142" t="s">
        <v>470</v>
      </c>
      <c r="Q142" t="s">
        <v>142</v>
      </c>
      <c r="R142" t="s">
        <v>141</v>
      </c>
      <c r="S142" t="s">
        <v>140</v>
      </c>
      <c r="T142">
        <v>7324</v>
      </c>
      <c r="U142" t="s">
        <v>158</v>
      </c>
      <c r="V142" t="s">
        <v>157</v>
      </c>
      <c r="W142">
        <v>7340</v>
      </c>
      <c r="X142" t="s">
        <v>156</v>
      </c>
      <c r="Y142" t="s">
        <v>155</v>
      </c>
      <c r="Z142">
        <v>60</v>
      </c>
      <c r="AA142">
        <v>0</v>
      </c>
      <c r="AB142">
        <v>1</v>
      </c>
      <c r="AC142" t="s">
        <v>1865</v>
      </c>
      <c r="AD142" t="s">
        <v>1866</v>
      </c>
      <c r="AE142" t="s">
        <v>560</v>
      </c>
      <c r="AF142" t="s">
        <v>560</v>
      </c>
      <c r="AG142" t="s">
        <v>1867</v>
      </c>
      <c r="AH142" t="s">
        <v>1868</v>
      </c>
      <c r="AI142" t="b">
        <v>0</v>
      </c>
      <c r="AJ142">
        <v>0</v>
      </c>
      <c r="AK142" t="b">
        <v>0</v>
      </c>
      <c r="AL142">
        <v>4795730</v>
      </c>
      <c r="AM142">
        <v>37412</v>
      </c>
      <c r="AN142" t="s">
        <v>1186</v>
      </c>
      <c r="AO142" t="s">
        <v>890</v>
      </c>
      <c r="AP142" t="s">
        <v>45</v>
      </c>
      <c r="AQ142">
        <v>4</v>
      </c>
      <c r="AR142">
        <v>4</v>
      </c>
      <c r="AS142" t="s">
        <v>44</v>
      </c>
      <c r="AT142" t="s">
        <v>1186</v>
      </c>
      <c r="AU142" t="s">
        <v>43</v>
      </c>
      <c r="AV142" t="s">
        <v>42</v>
      </c>
      <c r="AW142" t="s">
        <v>41</v>
      </c>
      <c r="AX142" t="s">
        <v>496</v>
      </c>
      <c r="AY142" t="s">
        <v>495</v>
      </c>
      <c r="AZ142" t="s">
        <v>494</v>
      </c>
      <c r="BA142">
        <v>1</v>
      </c>
      <c r="BB142" t="s">
        <v>59</v>
      </c>
      <c r="BC142" t="s">
        <v>59</v>
      </c>
      <c r="BD142">
        <v>111</v>
      </c>
      <c r="BE142">
        <v>111</v>
      </c>
      <c r="BK142" t="s">
        <v>59</v>
      </c>
      <c r="BL142" t="s">
        <v>59</v>
      </c>
      <c r="BM142" t="s">
        <v>59</v>
      </c>
      <c r="BN142" t="s">
        <v>59</v>
      </c>
      <c r="BO142">
        <v>30</v>
      </c>
      <c r="BP142">
        <v>0</v>
      </c>
      <c r="BQ142">
        <v>0</v>
      </c>
      <c r="BR142">
        <v>28</v>
      </c>
      <c r="BS142">
        <v>142</v>
      </c>
      <c r="CF142" t="s">
        <v>59</v>
      </c>
      <c r="CG142" t="s">
        <v>59</v>
      </c>
      <c r="CH142" t="s">
        <v>59</v>
      </c>
      <c r="CX142" t="s">
        <v>59</v>
      </c>
      <c r="DA142" t="s">
        <v>59</v>
      </c>
      <c r="DB142" t="s">
        <v>59</v>
      </c>
      <c r="DH142" t="s">
        <v>59</v>
      </c>
      <c r="DK142" t="s">
        <v>59</v>
      </c>
      <c r="DL142" t="s">
        <v>59</v>
      </c>
      <c r="DM142" t="s">
        <v>59</v>
      </c>
    </row>
    <row r="143" spans="1:117">
      <c r="A143">
        <v>17206</v>
      </c>
      <c r="B143" t="s">
        <v>827</v>
      </c>
      <c r="C143" t="s">
        <v>1310</v>
      </c>
      <c r="D143" t="s">
        <v>1311</v>
      </c>
      <c r="E143" t="s">
        <v>1312</v>
      </c>
      <c r="F143" t="s">
        <v>826</v>
      </c>
      <c r="G143" t="s">
        <v>825</v>
      </c>
      <c r="H143" t="s">
        <v>54</v>
      </c>
      <c r="I143">
        <v>6</v>
      </c>
      <c r="J143" t="s">
        <v>150</v>
      </c>
      <c r="K143" t="s">
        <v>53</v>
      </c>
      <c r="L143" t="s">
        <v>45</v>
      </c>
      <c r="M143" t="s">
        <v>824</v>
      </c>
      <c r="N143" t="s">
        <v>59</v>
      </c>
      <c r="O143" t="s">
        <v>1869</v>
      </c>
      <c r="P143" t="s">
        <v>1869</v>
      </c>
      <c r="Q143" t="s">
        <v>142</v>
      </c>
      <c r="R143" t="s">
        <v>141</v>
      </c>
      <c r="S143" t="s">
        <v>140</v>
      </c>
      <c r="T143">
        <v>7151</v>
      </c>
      <c r="U143" t="s">
        <v>89</v>
      </c>
      <c r="V143" t="s">
        <v>88</v>
      </c>
      <c r="W143">
        <v>7150</v>
      </c>
      <c r="X143" t="s">
        <v>77</v>
      </c>
      <c r="Y143" t="s">
        <v>76</v>
      </c>
      <c r="AA143">
        <v>0</v>
      </c>
      <c r="AB143">
        <v>0</v>
      </c>
      <c r="AC143" t="s">
        <v>1870</v>
      </c>
      <c r="AD143" t="s">
        <v>1871</v>
      </c>
      <c r="AE143" t="s">
        <v>823</v>
      </c>
      <c r="AF143" t="s">
        <v>823</v>
      </c>
      <c r="AG143" t="s">
        <v>1872</v>
      </c>
      <c r="AH143" t="s">
        <v>1873</v>
      </c>
      <c r="AI143" t="b">
        <v>0</v>
      </c>
      <c r="AJ143">
        <v>0</v>
      </c>
      <c r="AK143" t="b">
        <v>0</v>
      </c>
      <c r="AL143">
        <v>4792334</v>
      </c>
      <c r="AM143">
        <v>36388</v>
      </c>
      <c r="AN143" t="s">
        <v>1200</v>
      </c>
      <c r="AO143" t="s">
        <v>1278</v>
      </c>
      <c r="AP143" t="s">
        <v>45</v>
      </c>
      <c r="AQ143">
        <v>1</v>
      </c>
      <c r="AR143">
        <v>1</v>
      </c>
      <c r="AS143" t="s">
        <v>666</v>
      </c>
      <c r="AT143" t="s">
        <v>1194</v>
      </c>
      <c r="AU143" t="s">
        <v>43</v>
      </c>
      <c r="AV143" t="s">
        <v>42</v>
      </c>
      <c r="AW143" t="s">
        <v>41</v>
      </c>
      <c r="AX143" t="s">
        <v>496</v>
      </c>
      <c r="AY143" t="s">
        <v>495</v>
      </c>
      <c r="AZ143" t="s">
        <v>494</v>
      </c>
      <c r="BA143">
        <v>1</v>
      </c>
      <c r="BB143" t="s">
        <v>59</v>
      </c>
      <c r="BC143" t="s">
        <v>59</v>
      </c>
      <c r="BD143">
        <v>111</v>
      </c>
      <c r="BE143">
        <v>111</v>
      </c>
      <c r="BK143" t="s">
        <v>59</v>
      </c>
      <c r="BL143" t="s">
        <v>59</v>
      </c>
      <c r="BM143" t="s">
        <v>59</v>
      </c>
      <c r="BN143" t="s">
        <v>59</v>
      </c>
      <c r="BO143">
        <v>40</v>
      </c>
      <c r="BP143">
        <v>16</v>
      </c>
      <c r="BQ143">
        <v>0</v>
      </c>
      <c r="BR143">
        <v>0</v>
      </c>
      <c r="BS143">
        <v>106</v>
      </c>
      <c r="CF143" t="s">
        <v>59</v>
      </c>
      <c r="CG143" t="s">
        <v>59</v>
      </c>
      <c r="CH143" t="s">
        <v>59</v>
      </c>
      <c r="CX143" t="s">
        <v>59</v>
      </c>
      <c r="DA143" t="s">
        <v>59</v>
      </c>
      <c r="DB143" t="s">
        <v>59</v>
      </c>
      <c r="DH143" t="s">
        <v>59</v>
      </c>
      <c r="DK143" t="s">
        <v>59</v>
      </c>
      <c r="DL143" t="s">
        <v>59</v>
      </c>
      <c r="DM143" t="s">
        <v>59</v>
      </c>
    </row>
    <row r="144" spans="1:117">
      <c r="A144">
        <v>18248</v>
      </c>
      <c r="B144" t="s">
        <v>1874</v>
      </c>
      <c r="C144" t="s">
        <v>1310</v>
      </c>
      <c r="D144" t="s">
        <v>1311</v>
      </c>
      <c r="E144" t="s">
        <v>1312</v>
      </c>
      <c r="F144" t="s">
        <v>219</v>
      </c>
      <c r="G144" t="s">
        <v>218</v>
      </c>
      <c r="H144" t="s">
        <v>54</v>
      </c>
      <c r="I144">
        <v>7.5</v>
      </c>
      <c r="J144" t="s">
        <v>19</v>
      </c>
      <c r="K144" t="s">
        <v>53</v>
      </c>
      <c r="L144" t="s">
        <v>45</v>
      </c>
      <c r="M144" t="s">
        <v>59</v>
      </c>
      <c r="N144" t="s">
        <v>59</v>
      </c>
      <c r="O144" t="s">
        <v>1875</v>
      </c>
      <c r="P144" t="s">
        <v>1875</v>
      </c>
      <c r="Q144" t="s">
        <v>92</v>
      </c>
      <c r="R144" t="s">
        <v>91</v>
      </c>
      <c r="S144" t="s">
        <v>90</v>
      </c>
      <c r="T144">
        <v>7151</v>
      </c>
      <c r="U144" t="s">
        <v>89</v>
      </c>
      <c r="V144" t="s">
        <v>88</v>
      </c>
      <c r="W144">
        <v>7150</v>
      </c>
      <c r="X144" t="s">
        <v>77</v>
      </c>
      <c r="Y144" t="s">
        <v>76</v>
      </c>
      <c r="AA144">
        <v>0</v>
      </c>
      <c r="AB144">
        <v>1</v>
      </c>
      <c r="AC144" t="s">
        <v>1876</v>
      </c>
      <c r="AD144" t="s">
        <v>1877</v>
      </c>
      <c r="AE144" t="s">
        <v>1878</v>
      </c>
      <c r="AF144" t="s">
        <v>1878</v>
      </c>
      <c r="AG144" t="s">
        <v>1879</v>
      </c>
      <c r="AH144" t="s">
        <v>1880</v>
      </c>
      <c r="AI144" t="b">
        <v>1</v>
      </c>
      <c r="AJ144">
        <v>0</v>
      </c>
      <c r="AK144" t="b">
        <v>0</v>
      </c>
      <c r="AL144">
        <v>4801151</v>
      </c>
      <c r="AM144">
        <v>39149</v>
      </c>
      <c r="AN144" t="s">
        <v>217</v>
      </c>
      <c r="AO144" t="s">
        <v>1197</v>
      </c>
      <c r="AP144" t="s">
        <v>45</v>
      </c>
      <c r="AQ144">
        <v>4</v>
      </c>
      <c r="AR144">
        <v>4</v>
      </c>
      <c r="AS144" t="s">
        <v>44</v>
      </c>
      <c r="AT144" t="s">
        <v>1186</v>
      </c>
      <c r="AU144" t="s">
        <v>43</v>
      </c>
      <c r="AV144" t="s">
        <v>42</v>
      </c>
      <c r="AW144" t="s">
        <v>41</v>
      </c>
      <c r="AX144" t="s">
        <v>217</v>
      </c>
      <c r="AY144" t="s">
        <v>216</v>
      </c>
      <c r="AZ144" t="s">
        <v>215</v>
      </c>
      <c r="BA144">
        <v>0</v>
      </c>
      <c r="BB144" t="s">
        <v>59</v>
      </c>
      <c r="BC144" t="s">
        <v>59</v>
      </c>
      <c r="BD144">
        <v>110</v>
      </c>
      <c r="BE144">
        <v>110</v>
      </c>
      <c r="BK144" t="s">
        <v>59</v>
      </c>
      <c r="BL144" t="s">
        <v>59</v>
      </c>
      <c r="BM144" t="s">
        <v>59</v>
      </c>
      <c r="BN144" t="s">
        <v>59</v>
      </c>
      <c r="BY144">
        <v>28</v>
      </c>
      <c r="BZ144">
        <v>0</v>
      </c>
      <c r="CA144">
        <v>0</v>
      </c>
      <c r="CB144">
        <v>4</v>
      </c>
      <c r="CC144">
        <v>168</v>
      </c>
      <c r="CF144" t="s">
        <v>59</v>
      </c>
      <c r="CG144" t="s">
        <v>59</v>
      </c>
      <c r="CH144" t="s">
        <v>59</v>
      </c>
      <c r="CX144" t="s">
        <v>59</v>
      </c>
      <c r="DA144" t="s">
        <v>59</v>
      </c>
      <c r="DB144" t="s">
        <v>59</v>
      </c>
      <c r="DH144" t="s">
        <v>59</v>
      </c>
      <c r="DK144" t="s">
        <v>59</v>
      </c>
      <c r="DL144" t="s">
        <v>59</v>
      </c>
      <c r="DM144" t="s">
        <v>59</v>
      </c>
    </row>
    <row r="145" spans="1:117">
      <c r="A145">
        <v>17266</v>
      </c>
      <c r="B145" t="s">
        <v>692</v>
      </c>
      <c r="C145" t="s">
        <v>1310</v>
      </c>
      <c r="D145" t="s">
        <v>1311</v>
      </c>
      <c r="E145" t="s">
        <v>1312</v>
      </c>
      <c r="F145" t="s">
        <v>691</v>
      </c>
      <c r="G145" t="s">
        <v>690</v>
      </c>
      <c r="H145" t="s">
        <v>54</v>
      </c>
      <c r="I145">
        <v>7.5</v>
      </c>
      <c r="J145" t="s">
        <v>19</v>
      </c>
      <c r="K145" t="s">
        <v>53</v>
      </c>
      <c r="L145" t="s">
        <v>45</v>
      </c>
      <c r="M145" t="s">
        <v>59</v>
      </c>
      <c r="N145" t="s">
        <v>59</v>
      </c>
      <c r="O145" t="s">
        <v>1881</v>
      </c>
      <c r="P145" t="s">
        <v>1881</v>
      </c>
      <c r="Q145" t="s">
        <v>51</v>
      </c>
      <c r="R145" t="s">
        <v>50</v>
      </c>
      <c r="S145" t="s">
        <v>49</v>
      </c>
      <c r="T145">
        <v>7152</v>
      </c>
      <c r="U145" t="s">
        <v>79</v>
      </c>
      <c r="V145" t="s">
        <v>78</v>
      </c>
      <c r="W145">
        <v>7150</v>
      </c>
      <c r="X145" t="s">
        <v>77</v>
      </c>
      <c r="Y145" t="s">
        <v>76</v>
      </c>
      <c r="AA145">
        <v>1</v>
      </c>
      <c r="AB145">
        <v>0</v>
      </c>
      <c r="AC145" t="s">
        <v>1882</v>
      </c>
      <c r="AD145" t="s">
        <v>1883</v>
      </c>
      <c r="AE145" t="s">
        <v>689</v>
      </c>
      <c r="AF145" t="s">
        <v>689</v>
      </c>
      <c r="AG145" t="s">
        <v>1884</v>
      </c>
      <c r="AH145" t="s">
        <v>1885</v>
      </c>
      <c r="AI145" t="b">
        <v>1</v>
      </c>
      <c r="AJ145">
        <v>0</v>
      </c>
      <c r="AK145" t="b">
        <v>0</v>
      </c>
      <c r="AL145">
        <v>4793261</v>
      </c>
      <c r="AM145">
        <v>36674</v>
      </c>
      <c r="AN145" t="s">
        <v>1186</v>
      </c>
      <c r="AO145" t="s">
        <v>890</v>
      </c>
      <c r="AP145" t="s">
        <v>45</v>
      </c>
      <c r="AQ145">
        <v>4</v>
      </c>
      <c r="AR145">
        <v>4</v>
      </c>
      <c r="AS145" t="s">
        <v>44</v>
      </c>
      <c r="AT145" t="s">
        <v>1186</v>
      </c>
      <c r="AU145" t="s">
        <v>43</v>
      </c>
      <c r="AV145" t="s">
        <v>42</v>
      </c>
      <c r="AW145" t="s">
        <v>41</v>
      </c>
      <c r="AX145" t="s">
        <v>496</v>
      </c>
      <c r="AY145" t="s">
        <v>495</v>
      </c>
      <c r="AZ145" t="s">
        <v>494</v>
      </c>
      <c r="BA145">
        <v>1</v>
      </c>
      <c r="BB145" t="s">
        <v>59</v>
      </c>
      <c r="BC145" t="s">
        <v>59</v>
      </c>
      <c r="BD145">
        <v>111</v>
      </c>
      <c r="BE145">
        <v>111</v>
      </c>
      <c r="BK145" t="s">
        <v>59</v>
      </c>
      <c r="BL145" t="s">
        <v>59</v>
      </c>
      <c r="BM145" t="s">
        <v>59</v>
      </c>
      <c r="BN145" t="s">
        <v>59</v>
      </c>
      <c r="BO145">
        <v>24</v>
      </c>
      <c r="BP145">
        <v>0</v>
      </c>
      <c r="BQ145">
        <v>26</v>
      </c>
      <c r="BR145">
        <v>2</v>
      </c>
      <c r="BS145">
        <v>120</v>
      </c>
      <c r="CF145" t="s">
        <v>59</v>
      </c>
      <c r="CG145" t="s">
        <v>59</v>
      </c>
      <c r="CH145" t="s">
        <v>59</v>
      </c>
      <c r="CX145" t="s">
        <v>59</v>
      </c>
      <c r="DA145" t="s">
        <v>59</v>
      </c>
      <c r="DB145" t="s">
        <v>59</v>
      </c>
      <c r="DH145" t="s">
        <v>59</v>
      </c>
      <c r="DK145" t="s">
        <v>59</v>
      </c>
      <c r="DL145" t="s">
        <v>59</v>
      </c>
      <c r="DM145" t="s">
        <v>59</v>
      </c>
    </row>
    <row r="146" spans="1:117">
      <c r="A146">
        <v>17907</v>
      </c>
      <c r="B146" t="s">
        <v>552</v>
      </c>
      <c r="C146" t="s">
        <v>1310</v>
      </c>
      <c r="D146" t="s">
        <v>1311</v>
      </c>
      <c r="E146" t="s">
        <v>1312</v>
      </c>
      <c r="F146" t="s">
        <v>551</v>
      </c>
      <c r="G146" t="s">
        <v>550</v>
      </c>
      <c r="H146" t="s">
        <v>54</v>
      </c>
      <c r="I146">
        <v>7.5</v>
      </c>
      <c r="J146" t="s">
        <v>18</v>
      </c>
      <c r="K146" t="s">
        <v>53</v>
      </c>
      <c r="L146" t="s">
        <v>45</v>
      </c>
      <c r="M146" t="s">
        <v>59</v>
      </c>
      <c r="N146" t="s">
        <v>59</v>
      </c>
      <c r="O146" t="s">
        <v>143</v>
      </c>
      <c r="P146" t="s">
        <v>143</v>
      </c>
      <c r="Q146" t="s">
        <v>142</v>
      </c>
      <c r="R146" t="s">
        <v>141</v>
      </c>
      <c r="S146" t="s">
        <v>140</v>
      </c>
      <c r="T146">
        <v>7312</v>
      </c>
      <c r="U146" t="s">
        <v>139</v>
      </c>
      <c r="V146" t="s">
        <v>138</v>
      </c>
      <c r="W146">
        <v>7310</v>
      </c>
      <c r="X146" t="s">
        <v>137</v>
      </c>
      <c r="Y146" t="s">
        <v>136</v>
      </c>
      <c r="AA146">
        <v>0</v>
      </c>
      <c r="AB146">
        <v>1</v>
      </c>
      <c r="AC146" t="s">
        <v>1886</v>
      </c>
      <c r="AD146" t="s">
        <v>1887</v>
      </c>
      <c r="AE146" t="s">
        <v>549</v>
      </c>
      <c r="AF146" t="s">
        <v>549</v>
      </c>
      <c r="AG146" t="s">
        <v>1888</v>
      </c>
      <c r="AH146" t="s">
        <v>1889</v>
      </c>
      <c r="AI146" t="b">
        <v>0</v>
      </c>
      <c r="AJ146">
        <v>0</v>
      </c>
      <c r="AK146" t="b">
        <v>0</v>
      </c>
      <c r="AL146">
        <v>4798538</v>
      </c>
      <c r="AM146">
        <v>38285</v>
      </c>
      <c r="AN146" t="s">
        <v>1186</v>
      </c>
      <c r="AO146" t="s">
        <v>890</v>
      </c>
      <c r="AP146" t="s">
        <v>45</v>
      </c>
      <c r="AQ146">
        <v>5</v>
      </c>
      <c r="AR146">
        <v>4</v>
      </c>
      <c r="AS146" t="s">
        <v>44</v>
      </c>
      <c r="AT146" t="s">
        <v>1186</v>
      </c>
      <c r="AU146" t="s">
        <v>43</v>
      </c>
      <c r="AV146" t="s">
        <v>42</v>
      </c>
      <c r="AW146" t="s">
        <v>41</v>
      </c>
      <c r="AX146" t="s">
        <v>496</v>
      </c>
      <c r="AY146" t="s">
        <v>495</v>
      </c>
      <c r="AZ146" t="s">
        <v>494</v>
      </c>
      <c r="BA146">
        <v>1</v>
      </c>
      <c r="BB146" t="s">
        <v>59</v>
      </c>
      <c r="BC146" t="s">
        <v>59</v>
      </c>
      <c r="BD146">
        <v>109</v>
      </c>
      <c r="BE146">
        <v>109</v>
      </c>
      <c r="BK146" t="s">
        <v>59</v>
      </c>
      <c r="BL146" t="s">
        <v>59</v>
      </c>
      <c r="BM146" t="s">
        <v>59</v>
      </c>
      <c r="BN146" t="s">
        <v>59</v>
      </c>
      <c r="BT146">
        <v>34</v>
      </c>
      <c r="BU146">
        <v>6</v>
      </c>
      <c r="BV146">
        <v>0</v>
      </c>
      <c r="BW146">
        <v>6</v>
      </c>
      <c r="BX146">
        <v>154</v>
      </c>
      <c r="CF146" t="s">
        <v>59</v>
      </c>
      <c r="CG146" t="s">
        <v>59</v>
      </c>
      <c r="CH146" t="s">
        <v>59</v>
      </c>
      <c r="CX146" t="s">
        <v>59</v>
      </c>
      <c r="DA146" t="s">
        <v>59</v>
      </c>
      <c r="DB146" t="s">
        <v>59</v>
      </c>
      <c r="DH146" t="s">
        <v>59</v>
      </c>
      <c r="DK146" t="s">
        <v>59</v>
      </c>
      <c r="DL146" t="s">
        <v>59</v>
      </c>
      <c r="DM146" t="s">
        <v>59</v>
      </c>
    </row>
    <row r="147" spans="1:117">
      <c r="A147">
        <v>17272</v>
      </c>
      <c r="B147" t="s">
        <v>286</v>
      </c>
      <c r="C147" t="s">
        <v>1310</v>
      </c>
      <c r="D147" t="s">
        <v>1311</v>
      </c>
      <c r="E147" t="s">
        <v>1312</v>
      </c>
      <c r="F147" t="s">
        <v>285</v>
      </c>
      <c r="G147" t="s">
        <v>284</v>
      </c>
      <c r="H147" t="s">
        <v>54</v>
      </c>
      <c r="I147">
        <v>7.5</v>
      </c>
      <c r="J147" t="s">
        <v>18</v>
      </c>
      <c r="K147" t="s">
        <v>53</v>
      </c>
      <c r="L147" t="s">
        <v>45</v>
      </c>
      <c r="M147" t="s">
        <v>59</v>
      </c>
      <c r="N147" t="s">
        <v>59</v>
      </c>
      <c r="O147" t="s">
        <v>1890</v>
      </c>
      <c r="P147" t="s">
        <v>1890</v>
      </c>
      <c r="Q147" t="s">
        <v>51</v>
      </c>
      <c r="R147" t="s">
        <v>50</v>
      </c>
      <c r="S147" t="s">
        <v>49</v>
      </c>
      <c r="T147">
        <v>7152</v>
      </c>
      <c r="U147" t="s">
        <v>79</v>
      </c>
      <c r="V147" t="s">
        <v>78</v>
      </c>
      <c r="W147">
        <v>7150</v>
      </c>
      <c r="X147" t="s">
        <v>77</v>
      </c>
      <c r="Y147" t="s">
        <v>76</v>
      </c>
      <c r="AA147">
        <v>1</v>
      </c>
      <c r="AB147">
        <v>1</v>
      </c>
      <c r="AC147" t="s">
        <v>1891</v>
      </c>
      <c r="AD147" t="s">
        <v>1892</v>
      </c>
      <c r="AE147" t="s">
        <v>283</v>
      </c>
      <c r="AF147" t="s">
        <v>283</v>
      </c>
      <c r="AG147" t="s">
        <v>1893</v>
      </c>
      <c r="AH147" t="s">
        <v>1894</v>
      </c>
      <c r="AI147" t="b">
        <v>1</v>
      </c>
      <c r="AJ147">
        <v>0</v>
      </c>
      <c r="AK147" t="b">
        <v>0</v>
      </c>
      <c r="AL147">
        <v>4793396</v>
      </c>
      <c r="AM147">
        <v>36704</v>
      </c>
      <c r="AN147" t="s">
        <v>282</v>
      </c>
      <c r="AO147" t="s">
        <v>1196</v>
      </c>
      <c r="AP147" t="s">
        <v>45</v>
      </c>
      <c r="AQ147">
        <v>4</v>
      </c>
      <c r="AR147">
        <v>4</v>
      </c>
      <c r="AS147" t="s">
        <v>44</v>
      </c>
      <c r="AT147" t="s">
        <v>1186</v>
      </c>
      <c r="AU147" t="s">
        <v>43</v>
      </c>
      <c r="AV147" t="s">
        <v>42</v>
      </c>
      <c r="AW147" t="s">
        <v>41</v>
      </c>
      <c r="AX147" t="s">
        <v>282</v>
      </c>
      <c r="AY147" t="s">
        <v>281</v>
      </c>
      <c r="AZ147" t="s">
        <v>280</v>
      </c>
      <c r="BA147">
        <v>0</v>
      </c>
      <c r="BB147" t="s">
        <v>279</v>
      </c>
      <c r="BC147" t="s">
        <v>278</v>
      </c>
      <c r="BD147">
        <v>108</v>
      </c>
      <c r="BE147">
        <v>108</v>
      </c>
      <c r="BF147">
        <v>26</v>
      </c>
      <c r="BG147">
        <v>16</v>
      </c>
      <c r="BH147">
        <v>6</v>
      </c>
      <c r="BI147">
        <v>0</v>
      </c>
      <c r="BJ147">
        <v>140</v>
      </c>
      <c r="BK147" t="s">
        <v>59</v>
      </c>
      <c r="BL147" t="s">
        <v>59</v>
      </c>
      <c r="BM147" t="s">
        <v>59</v>
      </c>
      <c r="BN147" t="s">
        <v>59</v>
      </c>
      <c r="CF147" t="s">
        <v>59</v>
      </c>
      <c r="CG147" t="s">
        <v>59</v>
      </c>
      <c r="CH147" t="s">
        <v>59</v>
      </c>
      <c r="CX147" t="s">
        <v>59</v>
      </c>
      <c r="DA147" t="s">
        <v>59</v>
      </c>
      <c r="DB147" t="s">
        <v>59</v>
      </c>
      <c r="DH147" t="s">
        <v>59</v>
      </c>
      <c r="DK147" t="s">
        <v>59</v>
      </c>
      <c r="DL147" t="s">
        <v>59</v>
      </c>
      <c r="DM147" t="s">
        <v>59</v>
      </c>
    </row>
    <row r="148" spans="1:117">
      <c r="A148">
        <v>17900</v>
      </c>
      <c r="B148" t="s">
        <v>376</v>
      </c>
      <c r="C148" t="s">
        <v>1310</v>
      </c>
      <c r="D148" t="s">
        <v>1311</v>
      </c>
      <c r="E148" t="s">
        <v>1312</v>
      </c>
      <c r="F148" t="s">
        <v>375</v>
      </c>
      <c r="G148" t="s">
        <v>374</v>
      </c>
      <c r="H148" t="s">
        <v>54</v>
      </c>
      <c r="I148">
        <v>7.5</v>
      </c>
      <c r="J148" t="s">
        <v>19</v>
      </c>
      <c r="K148" t="s">
        <v>53</v>
      </c>
      <c r="L148" t="s">
        <v>45</v>
      </c>
      <c r="M148" t="s">
        <v>59</v>
      </c>
      <c r="N148" t="s">
        <v>59</v>
      </c>
      <c r="O148" t="s">
        <v>1895</v>
      </c>
      <c r="P148" t="s">
        <v>1895</v>
      </c>
      <c r="Q148" t="s">
        <v>92</v>
      </c>
      <c r="R148" t="s">
        <v>91</v>
      </c>
      <c r="S148" t="s">
        <v>90</v>
      </c>
      <c r="T148">
        <v>7151</v>
      </c>
      <c r="U148" t="s">
        <v>89</v>
      </c>
      <c r="V148" t="s">
        <v>88</v>
      </c>
      <c r="W148">
        <v>7150</v>
      </c>
      <c r="X148" t="s">
        <v>77</v>
      </c>
      <c r="Y148" t="s">
        <v>76</v>
      </c>
      <c r="Z148">
        <v>110</v>
      </c>
      <c r="AA148">
        <v>1</v>
      </c>
      <c r="AB148">
        <v>1</v>
      </c>
      <c r="AC148" t="s">
        <v>1896</v>
      </c>
      <c r="AD148" t="s">
        <v>1897</v>
      </c>
      <c r="AE148" t="s">
        <v>373</v>
      </c>
      <c r="AF148" t="s">
        <v>373</v>
      </c>
      <c r="AG148" t="s">
        <v>1898</v>
      </c>
      <c r="AH148" t="s">
        <v>1899</v>
      </c>
      <c r="AI148" t="b">
        <v>0</v>
      </c>
      <c r="AJ148">
        <v>0</v>
      </c>
      <c r="AK148" t="b">
        <v>0</v>
      </c>
      <c r="AL148">
        <v>4798463</v>
      </c>
      <c r="AM148">
        <v>38264</v>
      </c>
      <c r="AN148" t="s">
        <v>463</v>
      </c>
      <c r="AO148" t="s">
        <v>1190</v>
      </c>
      <c r="AP148" t="s">
        <v>45</v>
      </c>
      <c r="AQ148">
        <v>4</v>
      </c>
      <c r="AR148">
        <v>4</v>
      </c>
      <c r="AS148" t="s">
        <v>44</v>
      </c>
      <c r="AT148" t="s">
        <v>1186</v>
      </c>
      <c r="AU148" t="s">
        <v>43</v>
      </c>
      <c r="AV148" t="s">
        <v>42</v>
      </c>
      <c r="AW148" t="s">
        <v>41</v>
      </c>
      <c r="AX148" t="s">
        <v>463</v>
      </c>
      <c r="AY148" t="s">
        <v>462</v>
      </c>
      <c r="AZ148" t="s">
        <v>461</v>
      </c>
      <c r="BA148">
        <v>0</v>
      </c>
      <c r="BB148" t="s">
        <v>1900</v>
      </c>
      <c r="BC148" t="s">
        <v>1901</v>
      </c>
      <c r="BD148">
        <v>111</v>
      </c>
      <c r="BE148">
        <v>111</v>
      </c>
      <c r="BK148" t="s">
        <v>59</v>
      </c>
      <c r="BL148" t="s">
        <v>59</v>
      </c>
      <c r="BM148" t="s">
        <v>59</v>
      </c>
      <c r="BN148" t="s">
        <v>59</v>
      </c>
      <c r="BO148">
        <v>28</v>
      </c>
      <c r="BP148">
        <v>0</v>
      </c>
      <c r="BQ148">
        <v>0</v>
      </c>
      <c r="BR148">
        <v>2</v>
      </c>
      <c r="BS148">
        <v>170</v>
      </c>
      <c r="CF148" t="s">
        <v>59</v>
      </c>
      <c r="CG148" t="s">
        <v>59</v>
      </c>
      <c r="CH148" t="s">
        <v>59</v>
      </c>
      <c r="CX148" t="s">
        <v>59</v>
      </c>
      <c r="DA148" t="s">
        <v>59</v>
      </c>
      <c r="DB148" t="s">
        <v>59</v>
      </c>
      <c r="DH148" t="s">
        <v>59</v>
      </c>
      <c r="DK148" t="s">
        <v>59</v>
      </c>
      <c r="DL148" t="s">
        <v>59</v>
      </c>
      <c r="DM148" t="s">
        <v>59</v>
      </c>
    </row>
    <row r="149" spans="1:117">
      <c r="A149">
        <v>17900</v>
      </c>
      <c r="B149" t="s">
        <v>376</v>
      </c>
      <c r="C149" t="s">
        <v>1310</v>
      </c>
      <c r="D149" t="s">
        <v>1311</v>
      </c>
      <c r="E149" t="s">
        <v>1312</v>
      </c>
      <c r="F149" t="s">
        <v>375</v>
      </c>
      <c r="G149" t="s">
        <v>374</v>
      </c>
      <c r="H149" t="s">
        <v>54</v>
      </c>
      <c r="I149">
        <v>7.5</v>
      </c>
      <c r="J149" t="s">
        <v>19</v>
      </c>
      <c r="K149" t="s">
        <v>53</v>
      </c>
      <c r="L149" t="s">
        <v>45</v>
      </c>
      <c r="M149" t="s">
        <v>59</v>
      </c>
      <c r="N149" t="s">
        <v>59</v>
      </c>
      <c r="O149" t="s">
        <v>1895</v>
      </c>
      <c r="P149" t="s">
        <v>1895</v>
      </c>
      <c r="Q149" t="s">
        <v>92</v>
      </c>
      <c r="R149" t="s">
        <v>91</v>
      </c>
      <c r="S149" t="s">
        <v>90</v>
      </c>
      <c r="T149">
        <v>7151</v>
      </c>
      <c r="U149" t="s">
        <v>89</v>
      </c>
      <c r="V149" t="s">
        <v>88</v>
      </c>
      <c r="W149">
        <v>7150</v>
      </c>
      <c r="X149" t="s">
        <v>77</v>
      </c>
      <c r="Y149" t="s">
        <v>76</v>
      </c>
      <c r="Z149">
        <v>110</v>
      </c>
      <c r="AA149">
        <v>1</v>
      </c>
      <c r="AB149">
        <v>1</v>
      </c>
      <c r="AC149" t="s">
        <v>1896</v>
      </c>
      <c r="AD149" t="s">
        <v>1897</v>
      </c>
      <c r="AE149" t="s">
        <v>373</v>
      </c>
      <c r="AF149" t="s">
        <v>373</v>
      </c>
      <c r="AG149" t="s">
        <v>1898</v>
      </c>
      <c r="AH149" t="s">
        <v>1899</v>
      </c>
      <c r="AI149" t="b">
        <v>0</v>
      </c>
      <c r="AJ149">
        <v>0</v>
      </c>
      <c r="AK149" t="b">
        <v>0</v>
      </c>
      <c r="AL149">
        <v>4798466</v>
      </c>
      <c r="AM149">
        <v>38264</v>
      </c>
      <c r="AN149" t="s">
        <v>346</v>
      </c>
      <c r="AO149" t="s">
        <v>1187</v>
      </c>
      <c r="AP149" t="s">
        <v>45</v>
      </c>
      <c r="AQ149">
        <v>4</v>
      </c>
      <c r="AR149">
        <v>4</v>
      </c>
      <c r="AS149" t="s">
        <v>44</v>
      </c>
      <c r="AT149" t="s">
        <v>1186</v>
      </c>
      <c r="AU149" t="s">
        <v>43</v>
      </c>
      <c r="AV149" t="s">
        <v>42</v>
      </c>
      <c r="AW149" t="s">
        <v>41</v>
      </c>
      <c r="AX149" t="s">
        <v>346</v>
      </c>
      <c r="AY149" t="s">
        <v>345</v>
      </c>
      <c r="AZ149" t="s">
        <v>344</v>
      </c>
      <c r="BA149">
        <v>0</v>
      </c>
      <c r="BB149" t="s">
        <v>1900</v>
      </c>
      <c r="BC149" t="s">
        <v>1901</v>
      </c>
      <c r="BD149">
        <v>111</v>
      </c>
      <c r="BE149">
        <v>111</v>
      </c>
      <c r="BK149" t="s">
        <v>59</v>
      </c>
      <c r="BL149" t="s">
        <v>59</v>
      </c>
      <c r="BM149" t="s">
        <v>59</v>
      </c>
      <c r="BN149" t="s">
        <v>59</v>
      </c>
      <c r="BO149">
        <v>28</v>
      </c>
      <c r="BP149">
        <v>0</v>
      </c>
      <c r="BQ149">
        <v>0</v>
      </c>
      <c r="BR149">
        <v>2</v>
      </c>
      <c r="BS149">
        <v>170</v>
      </c>
      <c r="CF149" t="s">
        <v>59</v>
      </c>
      <c r="CG149" t="s">
        <v>59</v>
      </c>
      <c r="CH149" t="s">
        <v>59</v>
      </c>
      <c r="CX149" t="s">
        <v>59</v>
      </c>
      <c r="DA149" t="s">
        <v>59</v>
      </c>
      <c r="DB149" t="s">
        <v>59</v>
      </c>
      <c r="DH149" t="s">
        <v>59</v>
      </c>
      <c r="DK149" t="s">
        <v>59</v>
      </c>
      <c r="DL149" t="s">
        <v>59</v>
      </c>
      <c r="DM149" t="s">
        <v>59</v>
      </c>
    </row>
    <row r="150" spans="1:117">
      <c r="A150">
        <v>18305</v>
      </c>
      <c r="B150" t="s">
        <v>1902</v>
      </c>
      <c r="C150" t="s">
        <v>1310</v>
      </c>
      <c r="D150" t="s">
        <v>1311</v>
      </c>
      <c r="E150" t="s">
        <v>1312</v>
      </c>
      <c r="F150" t="s">
        <v>1903</v>
      </c>
      <c r="G150" t="s">
        <v>1904</v>
      </c>
      <c r="H150" t="s">
        <v>54</v>
      </c>
      <c r="I150">
        <v>7.5</v>
      </c>
      <c r="J150" t="s">
        <v>19</v>
      </c>
      <c r="K150" t="s">
        <v>53</v>
      </c>
      <c r="L150" t="s">
        <v>45</v>
      </c>
      <c r="M150" t="s">
        <v>59</v>
      </c>
      <c r="N150" t="s">
        <v>59</v>
      </c>
      <c r="O150" t="s">
        <v>59</v>
      </c>
      <c r="P150" t="s">
        <v>59</v>
      </c>
      <c r="Q150" t="s">
        <v>51</v>
      </c>
      <c r="R150" t="s">
        <v>50</v>
      </c>
      <c r="S150" t="s">
        <v>49</v>
      </c>
      <c r="T150">
        <v>7201</v>
      </c>
      <c r="U150" t="s">
        <v>97</v>
      </c>
      <c r="V150" t="s">
        <v>96</v>
      </c>
      <c r="W150">
        <v>7201</v>
      </c>
      <c r="X150" t="s">
        <v>97</v>
      </c>
      <c r="Y150" t="s">
        <v>96</v>
      </c>
      <c r="Z150">
        <v>20</v>
      </c>
      <c r="AA150">
        <v>0</v>
      </c>
      <c r="AB150">
        <v>1</v>
      </c>
      <c r="AC150" t="s">
        <v>1905</v>
      </c>
      <c r="AD150" t="s">
        <v>1906</v>
      </c>
      <c r="AE150" t="s">
        <v>1907</v>
      </c>
      <c r="AF150" t="s">
        <v>1907</v>
      </c>
      <c r="AG150" t="s">
        <v>1908</v>
      </c>
      <c r="AH150" t="s">
        <v>1909</v>
      </c>
      <c r="AI150" t="b">
        <v>0</v>
      </c>
      <c r="AJ150">
        <v>1</v>
      </c>
      <c r="AK150" t="b">
        <v>0</v>
      </c>
      <c r="AL150">
        <v>4801544</v>
      </c>
      <c r="AM150">
        <v>39337</v>
      </c>
      <c r="AN150" t="s">
        <v>397</v>
      </c>
      <c r="AO150" t="s">
        <v>1192</v>
      </c>
      <c r="AP150" t="s">
        <v>45</v>
      </c>
      <c r="AQ150">
        <v>4</v>
      </c>
      <c r="AR150">
        <v>4</v>
      </c>
      <c r="AS150" t="s">
        <v>44</v>
      </c>
      <c r="AT150" t="s">
        <v>1186</v>
      </c>
      <c r="AU150" t="s">
        <v>43</v>
      </c>
      <c r="AV150" t="s">
        <v>42</v>
      </c>
      <c r="AW150" t="s">
        <v>41</v>
      </c>
      <c r="AX150" t="s">
        <v>397</v>
      </c>
      <c r="AY150" t="s">
        <v>396</v>
      </c>
      <c r="AZ150" t="s">
        <v>395</v>
      </c>
      <c r="BA150">
        <v>0</v>
      </c>
      <c r="BB150" t="s">
        <v>59</v>
      </c>
      <c r="BC150" t="s">
        <v>59</v>
      </c>
      <c r="BD150">
        <v>109</v>
      </c>
      <c r="BE150">
        <v>109</v>
      </c>
      <c r="BK150" t="s">
        <v>59</v>
      </c>
      <c r="BL150" t="s">
        <v>59</v>
      </c>
      <c r="BM150" t="s">
        <v>59</v>
      </c>
      <c r="BN150" t="s">
        <v>59</v>
      </c>
      <c r="BT150">
        <v>20</v>
      </c>
      <c r="BU150">
        <v>4</v>
      </c>
      <c r="BV150">
        <v>12</v>
      </c>
      <c r="BW150">
        <v>4</v>
      </c>
      <c r="BX150">
        <v>160</v>
      </c>
      <c r="CF150" t="s">
        <v>59</v>
      </c>
      <c r="CG150" t="s">
        <v>59</v>
      </c>
      <c r="CH150" t="s">
        <v>59</v>
      </c>
      <c r="CX150" t="s">
        <v>59</v>
      </c>
      <c r="DA150" t="s">
        <v>59</v>
      </c>
      <c r="DB150" t="s">
        <v>59</v>
      </c>
      <c r="DH150" t="s">
        <v>59</v>
      </c>
      <c r="DK150" t="s">
        <v>59</v>
      </c>
      <c r="DL150" t="s">
        <v>59</v>
      </c>
      <c r="DM150" t="s">
        <v>59</v>
      </c>
    </row>
    <row r="151" spans="1:117">
      <c r="A151">
        <v>18305</v>
      </c>
      <c r="B151" t="s">
        <v>1902</v>
      </c>
      <c r="C151" t="s">
        <v>1310</v>
      </c>
      <c r="D151" t="s">
        <v>1311</v>
      </c>
      <c r="E151" t="s">
        <v>1312</v>
      </c>
      <c r="F151" t="s">
        <v>1903</v>
      </c>
      <c r="G151" t="s">
        <v>1904</v>
      </c>
      <c r="H151" t="s">
        <v>54</v>
      </c>
      <c r="I151">
        <v>7.5</v>
      </c>
      <c r="J151" t="s">
        <v>19</v>
      </c>
      <c r="K151" t="s">
        <v>53</v>
      </c>
      <c r="L151" t="s">
        <v>45</v>
      </c>
      <c r="M151" t="s">
        <v>59</v>
      </c>
      <c r="N151" t="s">
        <v>59</v>
      </c>
      <c r="O151" t="s">
        <v>59</v>
      </c>
      <c r="P151" t="s">
        <v>59</v>
      </c>
      <c r="Q151" t="s">
        <v>51</v>
      </c>
      <c r="R151" t="s">
        <v>50</v>
      </c>
      <c r="S151" t="s">
        <v>49</v>
      </c>
      <c r="T151">
        <v>7201</v>
      </c>
      <c r="U151" t="s">
        <v>97</v>
      </c>
      <c r="V151" t="s">
        <v>96</v>
      </c>
      <c r="W151">
        <v>7201</v>
      </c>
      <c r="X151" t="s">
        <v>97</v>
      </c>
      <c r="Y151" t="s">
        <v>96</v>
      </c>
      <c r="Z151">
        <v>20</v>
      </c>
      <c r="AA151">
        <v>0</v>
      </c>
      <c r="AB151">
        <v>1</v>
      </c>
      <c r="AC151" t="s">
        <v>1905</v>
      </c>
      <c r="AD151" t="s">
        <v>1906</v>
      </c>
      <c r="AE151" t="s">
        <v>1907</v>
      </c>
      <c r="AF151" t="s">
        <v>1907</v>
      </c>
      <c r="AG151" t="s">
        <v>1908</v>
      </c>
      <c r="AH151" t="s">
        <v>1909</v>
      </c>
      <c r="AI151" t="b">
        <v>0</v>
      </c>
      <c r="AJ151">
        <v>1</v>
      </c>
      <c r="AK151" t="b">
        <v>0</v>
      </c>
      <c r="AL151">
        <v>4801547</v>
      </c>
      <c r="AM151">
        <v>39337</v>
      </c>
      <c r="AN151" t="s">
        <v>282</v>
      </c>
      <c r="AO151" t="s">
        <v>1196</v>
      </c>
      <c r="AP151" t="s">
        <v>45</v>
      </c>
      <c r="AQ151">
        <v>4</v>
      </c>
      <c r="AR151">
        <v>4</v>
      </c>
      <c r="AS151" t="s">
        <v>44</v>
      </c>
      <c r="AT151" t="s">
        <v>1186</v>
      </c>
      <c r="AU151" t="s">
        <v>43</v>
      </c>
      <c r="AV151" t="s">
        <v>42</v>
      </c>
      <c r="AW151" t="s">
        <v>41</v>
      </c>
      <c r="AX151" t="s">
        <v>282</v>
      </c>
      <c r="AY151" t="s">
        <v>281</v>
      </c>
      <c r="AZ151" t="s">
        <v>280</v>
      </c>
      <c r="BA151">
        <v>0</v>
      </c>
      <c r="BB151" t="s">
        <v>59</v>
      </c>
      <c r="BC151" t="s">
        <v>59</v>
      </c>
      <c r="BD151">
        <v>109</v>
      </c>
      <c r="BE151">
        <v>109</v>
      </c>
      <c r="BK151" t="s">
        <v>59</v>
      </c>
      <c r="BL151" t="s">
        <v>59</v>
      </c>
      <c r="BM151" t="s">
        <v>59</v>
      </c>
      <c r="BN151" t="s">
        <v>59</v>
      </c>
      <c r="BT151">
        <v>20</v>
      </c>
      <c r="BU151">
        <v>4</v>
      </c>
      <c r="BV151">
        <v>12</v>
      </c>
      <c r="BW151">
        <v>4</v>
      </c>
      <c r="BX151">
        <v>160</v>
      </c>
      <c r="CF151" t="s">
        <v>59</v>
      </c>
      <c r="CG151" t="s">
        <v>59</v>
      </c>
      <c r="CH151" t="s">
        <v>59</v>
      </c>
      <c r="CX151" t="s">
        <v>59</v>
      </c>
      <c r="DA151" t="s">
        <v>59</v>
      </c>
      <c r="DB151" t="s">
        <v>59</v>
      </c>
      <c r="DH151" t="s">
        <v>59</v>
      </c>
      <c r="DK151" t="s">
        <v>59</v>
      </c>
      <c r="DL151" t="s">
        <v>59</v>
      </c>
      <c r="DM151" t="s">
        <v>59</v>
      </c>
    </row>
    <row r="152" spans="1:117">
      <c r="A152">
        <v>17220</v>
      </c>
      <c r="B152" t="s">
        <v>809</v>
      </c>
      <c r="C152" t="s">
        <v>1310</v>
      </c>
      <c r="D152" t="s">
        <v>1311</v>
      </c>
      <c r="E152" t="s">
        <v>1312</v>
      </c>
      <c r="F152" t="s">
        <v>808</v>
      </c>
      <c r="G152" t="s">
        <v>807</v>
      </c>
      <c r="H152" t="s">
        <v>54</v>
      </c>
      <c r="I152">
        <v>7</v>
      </c>
      <c r="J152" t="s">
        <v>18</v>
      </c>
      <c r="K152" t="s">
        <v>53</v>
      </c>
      <c r="L152" t="s">
        <v>45</v>
      </c>
      <c r="M152" t="s">
        <v>59</v>
      </c>
      <c r="N152" t="s">
        <v>59</v>
      </c>
      <c r="O152" t="s">
        <v>1910</v>
      </c>
      <c r="P152" t="s">
        <v>1910</v>
      </c>
      <c r="Q152" t="s">
        <v>142</v>
      </c>
      <c r="R152" t="s">
        <v>141</v>
      </c>
      <c r="S152" t="s">
        <v>140</v>
      </c>
      <c r="T152">
        <v>7151</v>
      </c>
      <c r="U152" t="s">
        <v>89</v>
      </c>
      <c r="V152" t="s">
        <v>88</v>
      </c>
      <c r="W152">
        <v>7150</v>
      </c>
      <c r="X152" t="s">
        <v>77</v>
      </c>
      <c r="Y152" t="s">
        <v>76</v>
      </c>
      <c r="AA152">
        <v>1</v>
      </c>
      <c r="AB152">
        <v>1</v>
      </c>
      <c r="AC152" t="s">
        <v>1911</v>
      </c>
      <c r="AD152" t="s">
        <v>1912</v>
      </c>
      <c r="AE152" t="s">
        <v>806</v>
      </c>
      <c r="AF152" t="s">
        <v>806</v>
      </c>
      <c r="AG152" t="s">
        <v>1913</v>
      </c>
      <c r="AH152" t="s">
        <v>1914</v>
      </c>
      <c r="AI152" t="b">
        <v>0</v>
      </c>
      <c r="AJ152">
        <v>0</v>
      </c>
      <c r="AK152" t="b">
        <v>0</v>
      </c>
      <c r="AL152">
        <v>4792526</v>
      </c>
      <c r="AM152">
        <v>36442</v>
      </c>
      <c r="AN152" t="s">
        <v>1199</v>
      </c>
      <c r="AO152" t="s">
        <v>1281</v>
      </c>
      <c r="AP152" t="s">
        <v>45</v>
      </c>
      <c r="AQ152">
        <v>2</v>
      </c>
      <c r="AR152">
        <v>2</v>
      </c>
      <c r="AS152" t="s">
        <v>799</v>
      </c>
      <c r="AT152" t="s">
        <v>19</v>
      </c>
      <c r="AU152" t="s">
        <v>43</v>
      </c>
      <c r="AV152" t="s">
        <v>42</v>
      </c>
      <c r="AW152" t="s">
        <v>41</v>
      </c>
      <c r="AX152" t="s">
        <v>496</v>
      </c>
      <c r="AY152" t="s">
        <v>495</v>
      </c>
      <c r="AZ152" t="s">
        <v>494</v>
      </c>
      <c r="BA152">
        <v>1</v>
      </c>
      <c r="BB152" t="s">
        <v>805</v>
      </c>
      <c r="BC152" t="s">
        <v>804</v>
      </c>
      <c r="BD152">
        <v>110</v>
      </c>
      <c r="BE152">
        <v>110</v>
      </c>
      <c r="BK152" t="s">
        <v>59</v>
      </c>
      <c r="BL152" t="s">
        <v>59</v>
      </c>
      <c r="BM152" t="s">
        <v>59</v>
      </c>
      <c r="BN152" t="s">
        <v>59</v>
      </c>
      <c r="BY152">
        <v>42</v>
      </c>
      <c r="BZ152">
        <v>24</v>
      </c>
      <c r="CA152">
        <v>0</v>
      </c>
      <c r="CB152">
        <v>1</v>
      </c>
      <c r="CC152">
        <v>128</v>
      </c>
      <c r="CF152" t="s">
        <v>59</v>
      </c>
      <c r="CG152" t="s">
        <v>59</v>
      </c>
      <c r="CH152" t="s">
        <v>59</v>
      </c>
      <c r="CX152" t="s">
        <v>59</v>
      </c>
      <c r="DA152" t="s">
        <v>59</v>
      </c>
      <c r="DB152" t="s">
        <v>59</v>
      </c>
      <c r="DH152" t="s">
        <v>59</v>
      </c>
      <c r="DK152" t="s">
        <v>59</v>
      </c>
      <c r="DL152" t="s">
        <v>59</v>
      </c>
      <c r="DM152" t="s">
        <v>59</v>
      </c>
    </row>
    <row r="153" spans="1:117">
      <c r="A153">
        <v>17221</v>
      </c>
      <c r="B153" t="s">
        <v>803</v>
      </c>
      <c r="C153" t="s">
        <v>1310</v>
      </c>
      <c r="D153" t="s">
        <v>1311</v>
      </c>
      <c r="E153" t="s">
        <v>1312</v>
      </c>
      <c r="F153" t="s">
        <v>802</v>
      </c>
      <c r="G153" t="s">
        <v>801</v>
      </c>
      <c r="H153" t="s">
        <v>54</v>
      </c>
      <c r="I153">
        <v>7</v>
      </c>
      <c r="J153" t="s">
        <v>18</v>
      </c>
      <c r="K153" t="s">
        <v>53</v>
      </c>
      <c r="L153" t="s">
        <v>45</v>
      </c>
      <c r="M153" t="s">
        <v>59</v>
      </c>
      <c r="N153" t="s">
        <v>59</v>
      </c>
      <c r="O153" t="s">
        <v>1915</v>
      </c>
      <c r="P153" t="s">
        <v>1915</v>
      </c>
      <c r="Q153" t="s">
        <v>142</v>
      </c>
      <c r="R153" t="s">
        <v>141</v>
      </c>
      <c r="S153" t="s">
        <v>140</v>
      </c>
      <c r="T153">
        <v>7151</v>
      </c>
      <c r="U153" t="s">
        <v>89</v>
      </c>
      <c r="V153" t="s">
        <v>88</v>
      </c>
      <c r="W153">
        <v>7150</v>
      </c>
      <c r="X153" t="s">
        <v>77</v>
      </c>
      <c r="Y153" t="s">
        <v>76</v>
      </c>
      <c r="AA153">
        <v>1</v>
      </c>
      <c r="AB153">
        <v>1</v>
      </c>
      <c r="AC153" t="s">
        <v>1916</v>
      </c>
      <c r="AD153" t="s">
        <v>1917</v>
      </c>
      <c r="AE153" t="s">
        <v>800</v>
      </c>
      <c r="AF153" t="s">
        <v>800</v>
      </c>
      <c r="AG153" t="s">
        <v>1918</v>
      </c>
      <c r="AH153" t="s">
        <v>1919</v>
      </c>
      <c r="AI153" t="b">
        <v>0</v>
      </c>
      <c r="AJ153">
        <v>0</v>
      </c>
      <c r="AK153" t="b">
        <v>0</v>
      </c>
      <c r="AL153">
        <v>4792553</v>
      </c>
      <c r="AM153">
        <v>36451</v>
      </c>
      <c r="AN153" t="s">
        <v>1199</v>
      </c>
      <c r="AO153" t="s">
        <v>1281</v>
      </c>
      <c r="AP153" t="s">
        <v>45</v>
      </c>
      <c r="AQ153">
        <v>2</v>
      </c>
      <c r="AR153">
        <v>2</v>
      </c>
      <c r="AS153" t="s">
        <v>799</v>
      </c>
      <c r="AT153" t="s">
        <v>19</v>
      </c>
      <c r="AU153" t="s">
        <v>43</v>
      </c>
      <c r="AV153" t="s">
        <v>42</v>
      </c>
      <c r="AW153" t="s">
        <v>41</v>
      </c>
      <c r="AX153" t="s">
        <v>496</v>
      </c>
      <c r="AY153" t="s">
        <v>495</v>
      </c>
      <c r="AZ153" t="s">
        <v>494</v>
      </c>
      <c r="BA153">
        <v>1</v>
      </c>
      <c r="BB153" t="s">
        <v>798</v>
      </c>
      <c r="BC153" t="s">
        <v>797</v>
      </c>
      <c r="BD153">
        <v>111</v>
      </c>
      <c r="BE153">
        <v>111</v>
      </c>
      <c r="BK153" t="s">
        <v>59</v>
      </c>
      <c r="BL153" t="s">
        <v>59</v>
      </c>
      <c r="BM153" t="s">
        <v>59</v>
      </c>
      <c r="BN153" t="s">
        <v>59</v>
      </c>
      <c r="BO153">
        <v>40</v>
      </c>
      <c r="BP153">
        <v>16</v>
      </c>
      <c r="BQ153">
        <v>0</v>
      </c>
      <c r="BR153">
        <v>1</v>
      </c>
      <c r="BS153">
        <v>130</v>
      </c>
      <c r="CF153" t="s">
        <v>59</v>
      </c>
      <c r="CG153" t="s">
        <v>59</v>
      </c>
      <c r="CH153" t="s">
        <v>59</v>
      </c>
      <c r="CX153" t="s">
        <v>59</v>
      </c>
      <c r="DA153" t="s">
        <v>59</v>
      </c>
      <c r="DB153" t="s">
        <v>59</v>
      </c>
      <c r="DH153" t="s">
        <v>59</v>
      </c>
      <c r="DK153" t="s">
        <v>59</v>
      </c>
      <c r="DL153" t="s">
        <v>59</v>
      </c>
      <c r="DM153" t="s">
        <v>59</v>
      </c>
    </row>
    <row r="154" spans="1:117">
      <c r="A154">
        <v>17860</v>
      </c>
      <c r="B154" t="s">
        <v>709</v>
      </c>
      <c r="C154" t="s">
        <v>1310</v>
      </c>
      <c r="D154" t="s">
        <v>1311</v>
      </c>
      <c r="E154" t="s">
        <v>1312</v>
      </c>
      <c r="F154" t="s">
        <v>708</v>
      </c>
      <c r="G154" t="s">
        <v>707</v>
      </c>
      <c r="H154" t="s">
        <v>54</v>
      </c>
      <c r="I154">
        <v>7.5</v>
      </c>
      <c r="J154" t="s">
        <v>18</v>
      </c>
      <c r="K154" t="s">
        <v>53</v>
      </c>
      <c r="L154" t="s">
        <v>45</v>
      </c>
      <c r="M154" t="s">
        <v>59</v>
      </c>
      <c r="N154" t="s">
        <v>59</v>
      </c>
      <c r="O154" t="s">
        <v>1920</v>
      </c>
      <c r="P154" t="s">
        <v>1920</v>
      </c>
      <c r="Q154" t="s">
        <v>142</v>
      </c>
      <c r="R154" t="s">
        <v>141</v>
      </c>
      <c r="S154" t="s">
        <v>140</v>
      </c>
      <c r="T154">
        <v>7152</v>
      </c>
      <c r="U154" t="s">
        <v>79</v>
      </c>
      <c r="V154" t="s">
        <v>78</v>
      </c>
      <c r="W154">
        <v>7150</v>
      </c>
      <c r="X154" t="s">
        <v>77</v>
      </c>
      <c r="Y154" t="s">
        <v>76</v>
      </c>
      <c r="AA154">
        <v>1</v>
      </c>
      <c r="AB154">
        <v>1</v>
      </c>
      <c r="AC154" t="s">
        <v>1921</v>
      </c>
      <c r="AD154" t="s">
        <v>1922</v>
      </c>
      <c r="AE154" t="s">
        <v>706</v>
      </c>
      <c r="AF154" t="s">
        <v>706</v>
      </c>
      <c r="AG154" t="s">
        <v>1923</v>
      </c>
      <c r="AH154" t="s">
        <v>1924</v>
      </c>
      <c r="AI154" t="b">
        <v>0</v>
      </c>
      <c r="AJ154">
        <v>0</v>
      </c>
      <c r="AK154" t="b">
        <v>0</v>
      </c>
      <c r="AL154">
        <v>4798178</v>
      </c>
      <c r="AM154">
        <v>38174</v>
      </c>
      <c r="AN154" t="s">
        <v>1195</v>
      </c>
      <c r="AO154" t="s">
        <v>1282</v>
      </c>
      <c r="AP154" t="s">
        <v>45</v>
      </c>
      <c r="AQ154">
        <v>3</v>
      </c>
      <c r="AR154">
        <v>3</v>
      </c>
      <c r="AS154" t="s">
        <v>666</v>
      </c>
      <c r="AT154" t="s">
        <v>1194</v>
      </c>
      <c r="AU154" t="s">
        <v>43</v>
      </c>
      <c r="AV154" t="s">
        <v>42</v>
      </c>
      <c r="AW154" t="s">
        <v>41</v>
      </c>
      <c r="AX154" t="s">
        <v>496</v>
      </c>
      <c r="AY154" t="s">
        <v>495</v>
      </c>
      <c r="AZ154" t="s">
        <v>494</v>
      </c>
      <c r="BA154">
        <v>1</v>
      </c>
      <c r="BB154" t="s">
        <v>59</v>
      </c>
      <c r="BC154" t="s">
        <v>59</v>
      </c>
      <c r="BD154">
        <v>109</v>
      </c>
      <c r="BE154">
        <v>109</v>
      </c>
      <c r="BK154" t="s">
        <v>59</v>
      </c>
      <c r="BL154" t="s">
        <v>59</v>
      </c>
      <c r="BM154" t="s">
        <v>59</v>
      </c>
      <c r="BN154" t="s">
        <v>59</v>
      </c>
      <c r="BT154">
        <v>26</v>
      </c>
      <c r="BU154">
        <v>16</v>
      </c>
      <c r="BV154">
        <v>8</v>
      </c>
      <c r="BW154">
        <v>0</v>
      </c>
      <c r="BX154">
        <v>140</v>
      </c>
      <c r="CF154" t="s">
        <v>59</v>
      </c>
      <c r="CG154" t="s">
        <v>59</v>
      </c>
      <c r="CH154" t="s">
        <v>59</v>
      </c>
      <c r="CX154" t="s">
        <v>59</v>
      </c>
      <c r="DA154" t="s">
        <v>59</v>
      </c>
      <c r="DB154" t="s">
        <v>59</v>
      </c>
      <c r="DH154" t="s">
        <v>59</v>
      </c>
      <c r="DK154" t="s">
        <v>59</v>
      </c>
      <c r="DL154" t="s">
        <v>59</v>
      </c>
      <c r="DM154" t="s">
        <v>59</v>
      </c>
    </row>
    <row r="155" spans="1:117">
      <c r="A155">
        <v>17257</v>
      </c>
      <c r="B155" t="s">
        <v>83</v>
      </c>
      <c r="C155" t="s">
        <v>1310</v>
      </c>
      <c r="D155" t="s">
        <v>1311</v>
      </c>
      <c r="E155" t="s">
        <v>1312</v>
      </c>
      <c r="F155" t="s">
        <v>82</v>
      </c>
      <c r="G155" t="s">
        <v>81</v>
      </c>
      <c r="H155" t="s">
        <v>54</v>
      </c>
      <c r="I155">
        <v>7.5</v>
      </c>
      <c r="J155" t="s">
        <v>19</v>
      </c>
      <c r="K155" t="s">
        <v>53</v>
      </c>
      <c r="L155" t="s">
        <v>45</v>
      </c>
      <c r="M155" t="s">
        <v>80</v>
      </c>
      <c r="N155" t="s">
        <v>59</v>
      </c>
      <c r="O155" t="s">
        <v>1925</v>
      </c>
      <c r="P155" t="s">
        <v>1925</v>
      </c>
      <c r="Q155" t="s">
        <v>51</v>
      </c>
      <c r="R155" t="s">
        <v>50</v>
      </c>
      <c r="S155" t="s">
        <v>49</v>
      </c>
      <c r="T155">
        <v>7152</v>
      </c>
      <c r="U155" t="s">
        <v>79</v>
      </c>
      <c r="V155" t="s">
        <v>78</v>
      </c>
      <c r="W155">
        <v>7150</v>
      </c>
      <c r="X155" t="s">
        <v>77</v>
      </c>
      <c r="Y155" t="s">
        <v>76</v>
      </c>
      <c r="AA155">
        <v>1</v>
      </c>
      <c r="AB155">
        <v>1</v>
      </c>
      <c r="AC155" t="s">
        <v>1926</v>
      </c>
      <c r="AD155" t="s">
        <v>1927</v>
      </c>
      <c r="AE155" t="s">
        <v>75</v>
      </c>
      <c r="AF155" t="s">
        <v>75</v>
      </c>
      <c r="AG155" t="s">
        <v>1928</v>
      </c>
      <c r="AH155" t="s">
        <v>1929</v>
      </c>
      <c r="AI155" t="b">
        <v>1</v>
      </c>
      <c r="AJ155">
        <v>0</v>
      </c>
      <c r="AK155" t="b">
        <v>0</v>
      </c>
      <c r="AL155">
        <v>4793072</v>
      </c>
      <c r="AM155">
        <v>36630</v>
      </c>
      <c r="AN155" t="s">
        <v>40</v>
      </c>
      <c r="AO155" t="s">
        <v>1191</v>
      </c>
      <c r="AP155" t="s">
        <v>45</v>
      </c>
      <c r="AQ155">
        <v>4</v>
      </c>
      <c r="AR155">
        <v>4</v>
      </c>
      <c r="AS155" t="s">
        <v>44</v>
      </c>
      <c r="AT155" t="s">
        <v>1186</v>
      </c>
      <c r="AU155" t="s">
        <v>43</v>
      </c>
      <c r="AV155" t="s">
        <v>42</v>
      </c>
      <c r="AW155" t="s">
        <v>41</v>
      </c>
      <c r="AX155" t="s">
        <v>40</v>
      </c>
      <c r="AY155" t="s">
        <v>39</v>
      </c>
      <c r="AZ155" t="s">
        <v>38</v>
      </c>
      <c r="BA155">
        <v>0</v>
      </c>
      <c r="BB155" t="s">
        <v>74</v>
      </c>
      <c r="BC155" t="s">
        <v>73</v>
      </c>
      <c r="BD155">
        <v>109</v>
      </c>
      <c r="BE155">
        <v>109</v>
      </c>
      <c r="BK155" t="s">
        <v>59</v>
      </c>
      <c r="BL155" t="s">
        <v>59</v>
      </c>
      <c r="BM155" t="s">
        <v>59</v>
      </c>
      <c r="BN155" t="s">
        <v>59</v>
      </c>
      <c r="BT155">
        <v>24</v>
      </c>
      <c r="BU155">
        <v>12</v>
      </c>
      <c r="BV155">
        <v>12</v>
      </c>
      <c r="BW155">
        <v>5</v>
      </c>
      <c r="BX155">
        <v>120</v>
      </c>
      <c r="CF155" t="s">
        <v>59</v>
      </c>
      <c r="CG155" t="s">
        <v>59</v>
      </c>
      <c r="CH155" t="s">
        <v>59</v>
      </c>
      <c r="CX155" t="s">
        <v>59</v>
      </c>
      <c r="DA155" t="s">
        <v>59</v>
      </c>
      <c r="DB155" t="s">
        <v>59</v>
      </c>
      <c r="DH155" t="s">
        <v>59</v>
      </c>
      <c r="DK155" t="s">
        <v>59</v>
      </c>
      <c r="DL155" t="s">
        <v>59</v>
      </c>
      <c r="DM155" t="s">
        <v>59</v>
      </c>
    </row>
    <row r="156" spans="1:117">
      <c r="A156">
        <v>17482</v>
      </c>
      <c r="B156" t="s">
        <v>762</v>
      </c>
      <c r="C156" t="s">
        <v>1310</v>
      </c>
      <c r="D156" t="s">
        <v>1311</v>
      </c>
      <c r="E156" t="s">
        <v>1312</v>
      </c>
      <c r="F156" t="s">
        <v>761</v>
      </c>
      <c r="G156" t="s">
        <v>760</v>
      </c>
      <c r="H156" t="s">
        <v>54</v>
      </c>
      <c r="I156">
        <v>6</v>
      </c>
      <c r="J156" t="s">
        <v>19</v>
      </c>
      <c r="K156" t="s">
        <v>53</v>
      </c>
      <c r="L156" t="s">
        <v>45</v>
      </c>
      <c r="M156" t="s">
        <v>759</v>
      </c>
      <c r="N156" t="s">
        <v>59</v>
      </c>
      <c r="O156" t="s">
        <v>1930</v>
      </c>
      <c r="P156" t="s">
        <v>1930</v>
      </c>
      <c r="Q156" t="s">
        <v>142</v>
      </c>
      <c r="R156" t="s">
        <v>141</v>
      </c>
      <c r="S156" t="s">
        <v>140</v>
      </c>
      <c r="T156">
        <v>7151</v>
      </c>
      <c r="U156" t="s">
        <v>89</v>
      </c>
      <c r="V156" t="s">
        <v>88</v>
      </c>
      <c r="W156">
        <v>7150</v>
      </c>
      <c r="X156" t="s">
        <v>77</v>
      </c>
      <c r="Y156" t="s">
        <v>76</v>
      </c>
      <c r="AA156">
        <v>0</v>
      </c>
      <c r="AB156">
        <v>1</v>
      </c>
      <c r="AC156" t="s">
        <v>1931</v>
      </c>
      <c r="AD156" t="s">
        <v>1932</v>
      </c>
      <c r="AE156" t="s">
        <v>758</v>
      </c>
      <c r="AF156" t="s">
        <v>758</v>
      </c>
      <c r="AG156" t="s">
        <v>1933</v>
      </c>
      <c r="AH156" t="s">
        <v>1934</v>
      </c>
      <c r="AI156" t="b">
        <v>0</v>
      </c>
      <c r="AJ156">
        <v>0</v>
      </c>
      <c r="AK156" t="b">
        <v>0</v>
      </c>
      <c r="AL156">
        <v>4795025</v>
      </c>
      <c r="AM156">
        <v>37199</v>
      </c>
      <c r="AN156" t="s">
        <v>1186</v>
      </c>
      <c r="AO156" t="s">
        <v>890</v>
      </c>
      <c r="AP156" t="s">
        <v>45</v>
      </c>
      <c r="AQ156">
        <v>4</v>
      </c>
      <c r="AR156">
        <v>4</v>
      </c>
      <c r="AS156" t="s">
        <v>44</v>
      </c>
      <c r="AT156" t="s">
        <v>1186</v>
      </c>
      <c r="AU156" t="s">
        <v>43</v>
      </c>
      <c r="AV156" t="s">
        <v>42</v>
      </c>
      <c r="AW156" t="s">
        <v>41</v>
      </c>
      <c r="AX156" t="s">
        <v>496</v>
      </c>
      <c r="AY156" t="s">
        <v>495</v>
      </c>
      <c r="AZ156" t="s">
        <v>494</v>
      </c>
      <c r="BA156">
        <v>1</v>
      </c>
      <c r="BB156" t="s">
        <v>59</v>
      </c>
      <c r="BC156" t="s">
        <v>59</v>
      </c>
      <c r="BD156">
        <v>110</v>
      </c>
      <c r="BE156">
        <v>110</v>
      </c>
      <c r="BK156" t="s">
        <v>59</v>
      </c>
      <c r="BL156" t="s">
        <v>59</v>
      </c>
      <c r="BM156" t="s">
        <v>59</v>
      </c>
      <c r="BN156" t="s">
        <v>59</v>
      </c>
      <c r="BY156">
        <v>28</v>
      </c>
      <c r="BZ156">
        <v>14</v>
      </c>
      <c r="CA156">
        <v>0</v>
      </c>
      <c r="CB156">
        <v>0</v>
      </c>
      <c r="CC156">
        <v>118</v>
      </c>
      <c r="CF156" t="s">
        <v>59</v>
      </c>
      <c r="CG156" t="s">
        <v>59</v>
      </c>
      <c r="CH156" t="s">
        <v>59</v>
      </c>
      <c r="CX156" t="s">
        <v>59</v>
      </c>
      <c r="DA156" t="s">
        <v>59</v>
      </c>
      <c r="DB156" t="s">
        <v>59</v>
      </c>
      <c r="DH156" t="s">
        <v>59</v>
      </c>
      <c r="DK156" t="s">
        <v>59</v>
      </c>
      <c r="DL156" t="s">
        <v>59</v>
      </c>
      <c r="DM156" t="s">
        <v>59</v>
      </c>
    </row>
    <row r="157" spans="1:117">
      <c r="A157">
        <v>18130</v>
      </c>
      <c r="B157" t="s">
        <v>1935</v>
      </c>
      <c r="C157" t="s">
        <v>1310</v>
      </c>
      <c r="D157" t="s">
        <v>1311</v>
      </c>
      <c r="E157" t="s">
        <v>1312</v>
      </c>
      <c r="F157" t="s">
        <v>94</v>
      </c>
      <c r="G157" t="s">
        <v>93</v>
      </c>
      <c r="H157" t="s">
        <v>54</v>
      </c>
      <c r="I157">
        <v>7.5</v>
      </c>
      <c r="J157" t="s">
        <v>19</v>
      </c>
      <c r="K157" t="s">
        <v>53</v>
      </c>
      <c r="L157" t="s">
        <v>45</v>
      </c>
      <c r="M157" t="s">
        <v>59</v>
      </c>
      <c r="N157" t="s">
        <v>59</v>
      </c>
      <c r="O157" t="s">
        <v>1936</v>
      </c>
      <c r="P157" t="s">
        <v>1936</v>
      </c>
      <c r="Q157" t="s">
        <v>92</v>
      </c>
      <c r="R157" t="s">
        <v>91</v>
      </c>
      <c r="S157" t="s">
        <v>90</v>
      </c>
      <c r="T157">
        <v>7151</v>
      </c>
      <c r="U157" t="s">
        <v>89</v>
      </c>
      <c r="V157" t="s">
        <v>88</v>
      </c>
      <c r="W157">
        <v>7150</v>
      </c>
      <c r="X157" t="s">
        <v>77</v>
      </c>
      <c r="Y157" t="s">
        <v>76</v>
      </c>
      <c r="AA157">
        <v>1</v>
      </c>
      <c r="AB157">
        <v>1</v>
      </c>
      <c r="AC157" t="s">
        <v>1937</v>
      </c>
      <c r="AD157" t="s">
        <v>1938</v>
      </c>
      <c r="AE157" t="s">
        <v>1939</v>
      </c>
      <c r="AF157" t="s">
        <v>1939</v>
      </c>
      <c r="AG157" t="s">
        <v>1940</v>
      </c>
      <c r="AH157" t="s">
        <v>1941</v>
      </c>
      <c r="AI157" t="b">
        <v>1</v>
      </c>
      <c r="AJ157">
        <v>0</v>
      </c>
      <c r="AK157" t="b">
        <v>0</v>
      </c>
      <c r="AL157">
        <v>4800644</v>
      </c>
      <c r="AM157">
        <v>38947</v>
      </c>
      <c r="AN157" t="s">
        <v>463</v>
      </c>
      <c r="AO157" t="s">
        <v>1190</v>
      </c>
      <c r="AP157" t="s">
        <v>45</v>
      </c>
      <c r="AQ157">
        <v>4</v>
      </c>
      <c r="AR157">
        <v>4</v>
      </c>
      <c r="AS157" t="s">
        <v>44</v>
      </c>
      <c r="AT157" t="s">
        <v>1186</v>
      </c>
      <c r="AU157" t="s">
        <v>43</v>
      </c>
      <c r="AV157" t="s">
        <v>42</v>
      </c>
      <c r="AW157" t="s">
        <v>41</v>
      </c>
      <c r="AX157" t="s">
        <v>463</v>
      </c>
      <c r="AY157" t="s">
        <v>462</v>
      </c>
      <c r="AZ157" t="s">
        <v>461</v>
      </c>
      <c r="BA157">
        <v>0</v>
      </c>
      <c r="BB157" t="s">
        <v>59</v>
      </c>
      <c r="BC157" t="s">
        <v>59</v>
      </c>
      <c r="BD157">
        <v>108</v>
      </c>
      <c r="BE157">
        <v>109</v>
      </c>
      <c r="BF157">
        <v>18</v>
      </c>
      <c r="BG157">
        <v>10</v>
      </c>
      <c r="BH157">
        <v>0</v>
      </c>
      <c r="BI157">
        <v>1</v>
      </c>
      <c r="BJ157">
        <v>56</v>
      </c>
      <c r="BK157" t="s">
        <v>59</v>
      </c>
      <c r="BL157" t="s">
        <v>59</v>
      </c>
      <c r="BM157" t="s">
        <v>59</v>
      </c>
      <c r="BN157" t="s">
        <v>59</v>
      </c>
      <c r="BT157">
        <v>18</v>
      </c>
      <c r="BU157">
        <v>6</v>
      </c>
      <c r="BV157">
        <v>0</v>
      </c>
      <c r="BW157">
        <v>1</v>
      </c>
      <c r="BX157">
        <v>90</v>
      </c>
      <c r="CF157" t="s">
        <v>59</v>
      </c>
      <c r="CG157" t="s">
        <v>59</v>
      </c>
      <c r="CH157" t="s">
        <v>59</v>
      </c>
      <c r="CX157" t="s">
        <v>59</v>
      </c>
      <c r="DA157" t="s">
        <v>59</v>
      </c>
      <c r="DB157" t="s">
        <v>59</v>
      </c>
      <c r="DH157" t="s">
        <v>59</v>
      </c>
      <c r="DK157" t="s">
        <v>59</v>
      </c>
      <c r="DL157" t="s">
        <v>59</v>
      </c>
      <c r="DM157" t="s">
        <v>59</v>
      </c>
    </row>
    <row r="158" spans="1:117">
      <c r="A158">
        <v>18130</v>
      </c>
      <c r="B158" t="s">
        <v>1935</v>
      </c>
      <c r="C158" t="s">
        <v>1310</v>
      </c>
      <c r="D158" t="s">
        <v>1311</v>
      </c>
      <c r="E158" t="s">
        <v>1312</v>
      </c>
      <c r="F158" t="s">
        <v>94</v>
      </c>
      <c r="G158" t="s">
        <v>93</v>
      </c>
      <c r="H158" t="s">
        <v>54</v>
      </c>
      <c r="I158">
        <v>7.5</v>
      </c>
      <c r="J158" t="s">
        <v>19</v>
      </c>
      <c r="K158" t="s">
        <v>53</v>
      </c>
      <c r="L158" t="s">
        <v>45</v>
      </c>
      <c r="M158" t="s">
        <v>59</v>
      </c>
      <c r="N158" t="s">
        <v>59</v>
      </c>
      <c r="O158" t="s">
        <v>1936</v>
      </c>
      <c r="P158" t="s">
        <v>1936</v>
      </c>
      <c r="Q158" t="s">
        <v>92</v>
      </c>
      <c r="R158" t="s">
        <v>91</v>
      </c>
      <c r="S158" t="s">
        <v>90</v>
      </c>
      <c r="T158">
        <v>7151</v>
      </c>
      <c r="U158" t="s">
        <v>89</v>
      </c>
      <c r="V158" t="s">
        <v>88</v>
      </c>
      <c r="W158">
        <v>7150</v>
      </c>
      <c r="X158" t="s">
        <v>77</v>
      </c>
      <c r="Y158" t="s">
        <v>76</v>
      </c>
      <c r="AA158">
        <v>1</v>
      </c>
      <c r="AB158">
        <v>1</v>
      </c>
      <c r="AC158" t="s">
        <v>1937</v>
      </c>
      <c r="AD158" t="s">
        <v>1938</v>
      </c>
      <c r="AE158" t="s">
        <v>1939</v>
      </c>
      <c r="AF158" t="s">
        <v>1939</v>
      </c>
      <c r="AG158" t="s">
        <v>1940</v>
      </c>
      <c r="AH158" t="s">
        <v>1941</v>
      </c>
      <c r="AI158" t="b">
        <v>1</v>
      </c>
      <c r="AJ158">
        <v>0</v>
      </c>
      <c r="AK158" t="b">
        <v>0</v>
      </c>
      <c r="AL158">
        <v>4800647</v>
      </c>
      <c r="AM158">
        <v>38947</v>
      </c>
      <c r="AN158" t="s">
        <v>40</v>
      </c>
      <c r="AO158" t="s">
        <v>1191</v>
      </c>
      <c r="AP158" t="s">
        <v>45</v>
      </c>
      <c r="AQ158">
        <v>4</v>
      </c>
      <c r="AR158">
        <v>4</v>
      </c>
      <c r="AS158" t="s">
        <v>44</v>
      </c>
      <c r="AT158" t="s">
        <v>1186</v>
      </c>
      <c r="AU158" t="s">
        <v>43</v>
      </c>
      <c r="AV158" t="s">
        <v>42</v>
      </c>
      <c r="AW158" t="s">
        <v>41</v>
      </c>
      <c r="AX158" t="s">
        <v>40</v>
      </c>
      <c r="AY158" t="s">
        <v>39</v>
      </c>
      <c r="AZ158" t="s">
        <v>38</v>
      </c>
      <c r="BA158">
        <v>0</v>
      </c>
      <c r="BB158" t="s">
        <v>59</v>
      </c>
      <c r="BC158" t="s">
        <v>59</v>
      </c>
      <c r="BD158">
        <v>108</v>
      </c>
      <c r="BE158">
        <v>109</v>
      </c>
      <c r="BF158">
        <v>18</v>
      </c>
      <c r="BG158">
        <v>10</v>
      </c>
      <c r="BH158">
        <v>0</v>
      </c>
      <c r="BI158">
        <v>1</v>
      </c>
      <c r="BJ158">
        <v>56</v>
      </c>
      <c r="BK158" t="s">
        <v>59</v>
      </c>
      <c r="BL158" t="s">
        <v>59</v>
      </c>
      <c r="BM158" t="s">
        <v>59</v>
      </c>
      <c r="BN158" t="s">
        <v>59</v>
      </c>
      <c r="BT158">
        <v>18</v>
      </c>
      <c r="BU158">
        <v>6</v>
      </c>
      <c r="BV158">
        <v>0</v>
      </c>
      <c r="BW158">
        <v>1</v>
      </c>
      <c r="BX158">
        <v>90</v>
      </c>
      <c r="CF158" t="s">
        <v>59</v>
      </c>
      <c r="CG158" t="s">
        <v>59</v>
      </c>
      <c r="CH158" t="s">
        <v>59</v>
      </c>
      <c r="CX158" t="s">
        <v>59</v>
      </c>
      <c r="DA158" t="s">
        <v>59</v>
      </c>
      <c r="DB158" t="s">
        <v>59</v>
      </c>
      <c r="DH158" t="s">
        <v>59</v>
      </c>
      <c r="DK158" t="s">
        <v>59</v>
      </c>
      <c r="DL158" t="s">
        <v>59</v>
      </c>
      <c r="DM158" t="s">
        <v>59</v>
      </c>
    </row>
    <row r="159" spans="1:117">
      <c r="A159">
        <v>17033</v>
      </c>
      <c r="B159" t="s">
        <v>439</v>
      </c>
      <c r="C159" t="s">
        <v>1310</v>
      </c>
      <c r="D159" t="s">
        <v>1311</v>
      </c>
      <c r="E159" t="s">
        <v>1312</v>
      </c>
      <c r="F159" t="s">
        <v>438</v>
      </c>
      <c r="G159" t="s">
        <v>437</v>
      </c>
      <c r="H159" t="s">
        <v>63</v>
      </c>
      <c r="I159">
        <v>5</v>
      </c>
      <c r="J159" t="s">
        <v>18</v>
      </c>
      <c r="K159" t="s">
        <v>53</v>
      </c>
      <c r="L159" t="s">
        <v>45</v>
      </c>
      <c r="M159" t="s">
        <v>59</v>
      </c>
      <c r="N159" t="s">
        <v>59</v>
      </c>
      <c r="O159" t="s">
        <v>436</v>
      </c>
      <c r="P159" t="s">
        <v>436</v>
      </c>
      <c r="Q159" t="s">
        <v>142</v>
      </c>
      <c r="R159" t="s">
        <v>141</v>
      </c>
      <c r="S159" t="s">
        <v>140</v>
      </c>
      <c r="T159">
        <v>7231</v>
      </c>
      <c r="U159" t="s">
        <v>105</v>
      </c>
      <c r="V159" t="s">
        <v>104</v>
      </c>
      <c r="W159">
        <v>7231</v>
      </c>
      <c r="X159" t="s">
        <v>105</v>
      </c>
      <c r="Y159" t="s">
        <v>104</v>
      </c>
      <c r="AA159">
        <v>0</v>
      </c>
      <c r="AB159">
        <v>1</v>
      </c>
      <c r="AC159" t="s">
        <v>1942</v>
      </c>
      <c r="AD159" t="s">
        <v>1943</v>
      </c>
      <c r="AE159" t="s">
        <v>435</v>
      </c>
      <c r="AF159" t="s">
        <v>435</v>
      </c>
      <c r="AG159" t="s">
        <v>1944</v>
      </c>
      <c r="AH159" t="s">
        <v>1945</v>
      </c>
      <c r="AI159" t="b">
        <v>0</v>
      </c>
      <c r="AJ159">
        <v>0</v>
      </c>
      <c r="AK159" t="b">
        <v>0</v>
      </c>
      <c r="AL159">
        <v>4790678</v>
      </c>
      <c r="AM159">
        <v>35899</v>
      </c>
      <c r="AN159" t="s">
        <v>429</v>
      </c>
      <c r="AO159" t="s">
        <v>1193</v>
      </c>
      <c r="AP159" t="s">
        <v>45</v>
      </c>
      <c r="AQ159">
        <v>4</v>
      </c>
      <c r="AR159">
        <v>4</v>
      </c>
      <c r="AS159" t="s">
        <v>44</v>
      </c>
      <c r="AT159" t="s">
        <v>1186</v>
      </c>
      <c r="AU159" t="s">
        <v>43</v>
      </c>
      <c r="AV159" t="s">
        <v>42</v>
      </c>
      <c r="AW159" t="s">
        <v>41</v>
      </c>
      <c r="AX159" t="s">
        <v>429</v>
      </c>
      <c r="AY159" t="s">
        <v>428</v>
      </c>
      <c r="AZ159" t="s">
        <v>427</v>
      </c>
      <c r="BA159">
        <v>0</v>
      </c>
      <c r="BB159" t="s">
        <v>59</v>
      </c>
      <c r="BC159" t="s">
        <v>59</v>
      </c>
      <c r="BD159">
        <v>110</v>
      </c>
      <c r="BE159">
        <v>110</v>
      </c>
      <c r="BK159" t="s">
        <v>59</v>
      </c>
      <c r="BL159" t="s">
        <v>59</v>
      </c>
      <c r="BM159" t="s">
        <v>59</v>
      </c>
      <c r="BN159" t="s">
        <v>59</v>
      </c>
      <c r="BY159">
        <v>6</v>
      </c>
      <c r="BZ159">
        <v>20</v>
      </c>
      <c r="CA159">
        <v>20</v>
      </c>
      <c r="CB159">
        <v>3</v>
      </c>
      <c r="CC159">
        <v>70</v>
      </c>
      <c r="CF159" t="s">
        <v>59</v>
      </c>
      <c r="CG159" t="s">
        <v>59</v>
      </c>
      <c r="CH159" t="s">
        <v>59</v>
      </c>
      <c r="CX159" t="s">
        <v>59</v>
      </c>
      <c r="DA159" t="s">
        <v>59</v>
      </c>
      <c r="DB159" t="s">
        <v>59</v>
      </c>
      <c r="DH159" t="s">
        <v>59</v>
      </c>
      <c r="DK159" t="s">
        <v>59</v>
      </c>
      <c r="DL159" t="s">
        <v>59</v>
      </c>
      <c r="DM159" t="s">
        <v>59</v>
      </c>
    </row>
    <row r="160" spans="1:117">
      <c r="A160">
        <v>17676</v>
      </c>
      <c r="B160" t="s">
        <v>775</v>
      </c>
      <c r="C160" t="s">
        <v>1310</v>
      </c>
      <c r="D160" t="s">
        <v>1311</v>
      </c>
      <c r="E160" t="s">
        <v>1312</v>
      </c>
      <c r="F160" t="s">
        <v>774</v>
      </c>
      <c r="G160" t="s">
        <v>773</v>
      </c>
      <c r="H160" t="s">
        <v>54</v>
      </c>
      <c r="I160">
        <v>7.5</v>
      </c>
      <c r="J160" t="s">
        <v>19</v>
      </c>
      <c r="K160" t="s">
        <v>53</v>
      </c>
      <c r="L160" t="s">
        <v>45</v>
      </c>
      <c r="M160" t="s">
        <v>59</v>
      </c>
      <c r="N160" t="s">
        <v>59</v>
      </c>
      <c r="O160" t="s">
        <v>1946</v>
      </c>
      <c r="P160" t="s">
        <v>1946</v>
      </c>
      <c r="Q160" t="s">
        <v>92</v>
      </c>
      <c r="R160" t="s">
        <v>91</v>
      </c>
      <c r="S160" t="s">
        <v>90</v>
      </c>
      <c r="T160">
        <v>7151</v>
      </c>
      <c r="U160" t="s">
        <v>89</v>
      </c>
      <c r="V160" t="s">
        <v>88</v>
      </c>
      <c r="W160">
        <v>7150</v>
      </c>
      <c r="X160" t="s">
        <v>77</v>
      </c>
      <c r="Y160" t="s">
        <v>76</v>
      </c>
      <c r="AA160">
        <v>0</v>
      </c>
      <c r="AB160">
        <v>1</v>
      </c>
      <c r="AC160" t="s">
        <v>1947</v>
      </c>
      <c r="AD160" t="s">
        <v>1948</v>
      </c>
      <c r="AE160" t="s">
        <v>772</v>
      </c>
      <c r="AF160" t="s">
        <v>772</v>
      </c>
      <c r="AG160" t="s">
        <v>1949</v>
      </c>
      <c r="AH160" t="s">
        <v>1950</v>
      </c>
      <c r="AI160" t="b">
        <v>1</v>
      </c>
      <c r="AJ160">
        <v>0</v>
      </c>
      <c r="AK160" t="b">
        <v>0</v>
      </c>
      <c r="AL160">
        <v>4796726</v>
      </c>
      <c r="AM160">
        <v>37697</v>
      </c>
      <c r="AN160" t="s">
        <v>1186</v>
      </c>
      <c r="AO160" t="s">
        <v>890</v>
      </c>
      <c r="AP160" t="s">
        <v>45</v>
      </c>
      <c r="AQ160">
        <v>4</v>
      </c>
      <c r="AR160">
        <v>4</v>
      </c>
      <c r="AS160" t="s">
        <v>44</v>
      </c>
      <c r="AT160" t="s">
        <v>1186</v>
      </c>
      <c r="AU160" t="s">
        <v>43</v>
      </c>
      <c r="AV160" t="s">
        <v>42</v>
      </c>
      <c r="AW160" t="s">
        <v>41</v>
      </c>
      <c r="AX160" t="s">
        <v>496</v>
      </c>
      <c r="AY160" t="s">
        <v>495</v>
      </c>
      <c r="AZ160" t="s">
        <v>494</v>
      </c>
      <c r="BA160">
        <v>1</v>
      </c>
      <c r="BB160" t="s">
        <v>59</v>
      </c>
      <c r="BC160" t="s">
        <v>59</v>
      </c>
      <c r="BD160">
        <v>109</v>
      </c>
      <c r="BE160">
        <v>109</v>
      </c>
      <c r="BK160" t="s">
        <v>59</v>
      </c>
      <c r="BL160" t="s">
        <v>59</v>
      </c>
      <c r="BM160" t="s">
        <v>59</v>
      </c>
      <c r="BN160" t="s">
        <v>59</v>
      </c>
      <c r="BT160">
        <v>32</v>
      </c>
      <c r="BU160">
        <v>0</v>
      </c>
      <c r="BV160">
        <v>0</v>
      </c>
      <c r="BW160">
        <v>3</v>
      </c>
      <c r="BX160">
        <v>165</v>
      </c>
      <c r="CF160" t="s">
        <v>59</v>
      </c>
      <c r="CG160" t="s">
        <v>59</v>
      </c>
      <c r="CH160" t="s">
        <v>59</v>
      </c>
      <c r="CX160" t="s">
        <v>59</v>
      </c>
      <c r="DA160" t="s">
        <v>59</v>
      </c>
      <c r="DB160" t="s">
        <v>59</v>
      </c>
      <c r="DH160" t="s">
        <v>59</v>
      </c>
      <c r="DK160" t="s">
        <v>59</v>
      </c>
      <c r="DL160" t="s">
        <v>59</v>
      </c>
      <c r="DM160" t="s">
        <v>59</v>
      </c>
    </row>
    <row r="161" spans="1:117">
      <c r="A161">
        <v>17602</v>
      </c>
      <c r="B161" t="s">
        <v>1048</v>
      </c>
      <c r="C161" t="s">
        <v>1310</v>
      </c>
      <c r="D161" t="s">
        <v>1311</v>
      </c>
      <c r="E161" t="s">
        <v>1312</v>
      </c>
      <c r="F161" t="s">
        <v>1047</v>
      </c>
      <c r="G161" t="s">
        <v>1046</v>
      </c>
      <c r="H161" t="s">
        <v>63</v>
      </c>
      <c r="I161">
        <v>7.5</v>
      </c>
      <c r="J161" t="s">
        <v>18</v>
      </c>
      <c r="K161" t="s">
        <v>53</v>
      </c>
      <c r="L161" t="s">
        <v>45</v>
      </c>
      <c r="M161" t="s">
        <v>59</v>
      </c>
      <c r="N161" t="s">
        <v>59</v>
      </c>
      <c r="O161" t="s">
        <v>1045</v>
      </c>
      <c r="P161" t="s">
        <v>1045</v>
      </c>
      <c r="Q161" t="s">
        <v>92</v>
      </c>
      <c r="R161" t="s">
        <v>91</v>
      </c>
      <c r="S161" t="s">
        <v>90</v>
      </c>
      <c r="T161">
        <v>7231</v>
      </c>
      <c r="U161" t="s">
        <v>105</v>
      </c>
      <c r="V161" t="s">
        <v>104</v>
      </c>
      <c r="W161">
        <v>7231</v>
      </c>
      <c r="X161" t="s">
        <v>105</v>
      </c>
      <c r="Y161" t="s">
        <v>104</v>
      </c>
      <c r="Z161">
        <v>32</v>
      </c>
      <c r="AA161">
        <v>0</v>
      </c>
      <c r="AB161">
        <v>1</v>
      </c>
      <c r="AC161" t="s">
        <v>1951</v>
      </c>
      <c r="AD161" t="s">
        <v>1952</v>
      </c>
      <c r="AE161" t="s">
        <v>1044</v>
      </c>
      <c r="AF161" t="s">
        <v>1044</v>
      </c>
      <c r="AG161" t="s">
        <v>1953</v>
      </c>
      <c r="AH161" t="s">
        <v>1954</v>
      </c>
      <c r="AI161" t="b">
        <v>1</v>
      </c>
      <c r="AJ161">
        <v>0</v>
      </c>
      <c r="AK161" t="b">
        <v>0</v>
      </c>
      <c r="AL161">
        <v>4796144</v>
      </c>
      <c r="AM161">
        <v>37529</v>
      </c>
      <c r="AN161" t="s">
        <v>1186</v>
      </c>
      <c r="AO161" t="s">
        <v>890</v>
      </c>
      <c r="AP161" t="s">
        <v>45</v>
      </c>
      <c r="AQ161">
        <v>5</v>
      </c>
      <c r="AR161">
        <v>4</v>
      </c>
      <c r="AS161" t="s">
        <v>44</v>
      </c>
      <c r="AT161" t="s">
        <v>1186</v>
      </c>
      <c r="AU161" t="s">
        <v>43</v>
      </c>
      <c r="AV161" t="s">
        <v>42</v>
      </c>
      <c r="AW161" t="s">
        <v>41</v>
      </c>
      <c r="AX161" t="s">
        <v>496</v>
      </c>
      <c r="AY161" t="s">
        <v>495</v>
      </c>
      <c r="AZ161" t="s">
        <v>494</v>
      </c>
      <c r="BA161">
        <v>1</v>
      </c>
      <c r="BB161" t="s">
        <v>1026</v>
      </c>
      <c r="BC161" t="s">
        <v>1043</v>
      </c>
      <c r="BD161">
        <v>109</v>
      </c>
      <c r="BE161">
        <v>109</v>
      </c>
      <c r="BK161" t="s">
        <v>59</v>
      </c>
      <c r="BL161" t="s">
        <v>59</v>
      </c>
      <c r="BM161" t="s">
        <v>59</v>
      </c>
      <c r="BN161" t="s">
        <v>59</v>
      </c>
      <c r="BT161">
        <v>42</v>
      </c>
      <c r="BU161">
        <v>0</v>
      </c>
      <c r="BV161">
        <v>28</v>
      </c>
      <c r="BW161">
        <v>0</v>
      </c>
      <c r="BX161">
        <v>130</v>
      </c>
      <c r="CF161" t="s">
        <v>59</v>
      </c>
      <c r="CG161" t="s">
        <v>59</v>
      </c>
      <c r="CH161" t="s">
        <v>59</v>
      </c>
      <c r="CX161" t="s">
        <v>59</v>
      </c>
      <c r="DA161" t="s">
        <v>59</v>
      </c>
      <c r="DB161" t="s">
        <v>59</v>
      </c>
      <c r="DH161" t="s">
        <v>59</v>
      </c>
      <c r="DK161" t="s">
        <v>59</v>
      </c>
      <c r="DL161" t="s">
        <v>59</v>
      </c>
      <c r="DM161" t="s">
        <v>59</v>
      </c>
    </row>
    <row r="162" spans="1:117">
      <c r="A162">
        <v>17704</v>
      </c>
      <c r="B162" t="s">
        <v>1121</v>
      </c>
      <c r="C162" t="s">
        <v>1310</v>
      </c>
      <c r="D162" t="s">
        <v>1311</v>
      </c>
      <c r="E162" t="s">
        <v>1312</v>
      </c>
      <c r="F162" t="s">
        <v>1120</v>
      </c>
      <c r="G162" t="s">
        <v>1119</v>
      </c>
      <c r="H162" t="s">
        <v>54</v>
      </c>
      <c r="I162">
        <v>7.5</v>
      </c>
      <c r="J162" t="s">
        <v>19</v>
      </c>
      <c r="K162" t="s">
        <v>53</v>
      </c>
      <c r="L162" t="s">
        <v>45</v>
      </c>
      <c r="M162" t="s">
        <v>59</v>
      </c>
      <c r="N162" t="s">
        <v>59</v>
      </c>
      <c r="O162" t="s">
        <v>1118</v>
      </c>
      <c r="P162" t="s">
        <v>1118</v>
      </c>
      <c r="Q162" t="s">
        <v>92</v>
      </c>
      <c r="R162" t="s">
        <v>91</v>
      </c>
      <c r="S162" t="s">
        <v>90</v>
      </c>
      <c r="T162">
        <v>7231</v>
      </c>
      <c r="U162" t="s">
        <v>105</v>
      </c>
      <c r="V162" t="s">
        <v>104</v>
      </c>
      <c r="W162">
        <v>7231</v>
      </c>
      <c r="X162" t="s">
        <v>105</v>
      </c>
      <c r="Y162" t="s">
        <v>104</v>
      </c>
      <c r="AA162">
        <v>0</v>
      </c>
      <c r="AB162">
        <v>1</v>
      </c>
      <c r="AC162" t="s">
        <v>1955</v>
      </c>
      <c r="AD162" t="s">
        <v>1956</v>
      </c>
      <c r="AE162" t="s">
        <v>1117</v>
      </c>
      <c r="AF162" t="s">
        <v>1117</v>
      </c>
      <c r="AG162" t="s">
        <v>1957</v>
      </c>
      <c r="AH162" t="s">
        <v>1958</v>
      </c>
      <c r="AI162" t="b">
        <v>1</v>
      </c>
      <c r="AJ162">
        <v>0</v>
      </c>
      <c r="AK162" t="b">
        <v>0</v>
      </c>
      <c r="AL162">
        <v>4797044</v>
      </c>
      <c r="AM162">
        <v>37790</v>
      </c>
      <c r="AN162" t="s">
        <v>1186</v>
      </c>
      <c r="AO162" t="s">
        <v>890</v>
      </c>
      <c r="AP162" t="s">
        <v>45</v>
      </c>
      <c r="AQ162">
        <v>4</v>
      </c>
      <c r="AR162">
        <v>4</v>
      </c>
      <c r="AS162" t="s">
        <v>44</v>
      </c>
      <c r="AT162" t="s">
        <v>1186</v>
      </c>
      <c r="AU162" t="s">
        <v>43</v>
      </c>
      <c r="AV162" t="s">
        <v>42</v>
      </c>
      <c r="AW162" t="s">
        <v>41</v>
      </c>
      <c r="AX162" t="s">
        <v>496</v>
      </c>
      <c r="AY162" t="s">
        <v>495</v>
      </c>
      <c r="AZ162" t="s">
        <v>494</v>
      </c>
      <c r="BA162">
        <v>1</v>
      </c>
      <c r="BB162" t="s">
        <v>59</v>
      </c>
      <c r="BC162" t="s">
        <v>59</v>
      </c>
      <c r="BD162">
        <v>111</v>
      </c>
      <c r="BE162">
        <v>111</v>
      </c>
      <c r="BK162" t="s">
        <v>59</v>
      </c>
      <c r="BL162" t="s">
        <v>59</v>
      </c>
      <c r="BM162" t="s">
        <v>59</v>
      </c>
      <c r="BN162" t="s">
        <v>59</v>
      </c>
      <c r="BO162">
        <v>14</v>
      </c>
      <c r="BP162">
        <v>14</v>
      </c>
      <c r="BQ162">
        <v>0</v>
      </c>
      <c r="BR162">
        <v>7</v>
      </c>
      <c r="BS162">
        <v>165</v>
      </c>
      <c r="CF162" t="s">
        <v>59</v>
      </c>
      <c r="CG162" t="s">
        <v>59</v>
      </c>
      <c r="CH162" t="s">
        <v>59</v>
      </c>
      <c r="CX162" t="s">
        <v>59</v>
      </c>
      <c r="DA162" t="s">
        <v>59</v>
      </c>
      <c r="DB162" t="s">
        <v>59</v>
      </c>
      <c r="DH162" t="s">
        <v>59</v>
      </c>
      <c r="DK162" t="s">
        <v>59</v>
      </c>
      <c r="DL162" t="s">
        <v>59</v>
      </c>
      <c r="DM162" t="s">
        <v>59</v>
      </c>
    </row>
    <row r="163" spans="1:117">
      <c r="A163">
        <v>17139</v>
      </c>
      <c r="B163" t="s">
        <v>1018</v>
      </c>
      <c r="C163" t="s">
        <v>1310</v>
      </c>
      <c r="D163" t="s">
        <v>1311</v>
      </c>
      <c r="E163" t="s">
        <v>1312</v>
      </c>
      <c r="F163" t="s">
        <v>1017</v>
      </c>
      <c r="G163" t="s">
        <v>1016</v>
      </c>
      <c r="H163" t="s">
        <v>63</v>
      </c>
      <c r="I163">
        <v>10</v>
      </c>
      <c r="J163" t="s">
        <v>19</v>
      </c>
      <c r="K163" t="s">
        <v>53</v>
      </c>
      <c r="L163" t="s">
        <v>45</v>
      </c>
      <c r="M163" t="s">
        <v>59</v>
      </c>
      <c r="N163" t="s">
        <v>59</v>
      </c>
      <c r="O163" t="s">
        <v>413</v>
      </c>
      <c r="P163" t="s">
        <v>413</v>
      </c>
      <c r="Q163" t="s">
        <v>92</v>
      </c>
      <c r="R163" t="s">
        <v>91</v>
      </c>
      <c r="S163" t="s">
        <v>90</v>
      </c>
      <c r="T163">
        <v>7391</v>
      </c>
      <c r="U163" t="s">
        <v>412</v>
      </c>
      <c r="V163" t="s">
        <v>411</v>
      </c>
      <c r="W163">
        <v>7231</v>
      </c>
      <c r="X163" t="s">
        <v>105</v>
      </c>
      <c r="Y163" t="s">
        <v>104</v>
      </c>
      <c r="AA163">
        <v>0</v>
      </c>
      <c r="AB163">
        <v>1</v>
      </c>
      <c r="AC163" t="s">
        <v>1959</v>
      </c>
      <c r="AD163" t="s">
        <v>1960</v>
      </c>
      <c r="AE163" t="s">
        <v>1015</v>
      </c>
      <c r="AF163" t="s">
        <v>1015</v>
      </c>
      <c r="AG163" t="s">
        <v>1961</v>
      </c>
      <c r="AH163" t="s">
        <v>1962</v>
      </c>
      <c r="AI163" t="b">
        <v>1</v>
      </c>
      <c r="AJ163">
        <v>0</v>
      </c>
      <c r="AK163" t="b">
        <v>0</v>
      </c>
      <c r="AL163">
        <v>4791623</v>
      </c>
      <c r="AM163">
        <v>36185</v>
      </c>
      <c r="AN163" t="s">
        <v>1186</v>
      </c>
      <c r="AO163" t="s">
        <v>890</v>
      </c>
      <c r="AP163" t="s">
        <v>45</v>
      </c>
      <c r="AQ163">
        <v>4</v>
      </c>
      <c r="AR163">
        <v>4</v>
      </c>
      <c r="AS163" t="s">
        <v>44</v>
      </c>
      <c r="AT163" t="s">
        <v>1186</v>
      </c>
      <c r="AU163" t="s">
        <v>43</v>
      </c>
      <c r="AV163" t="s">
        <v>42</v>
      </c>
      <c r="AW163" t="s">
        <v>41</v>
      </c>
      <c r="AX163" t="s">
        <v>496</v>
      </c>
      <c r="AY163" t="s">
        <v>495</v>
      </c>
      <c r="AZ163" t="s">
        <v>494</v>
      </c>
      <c r="BA163">
        <v>1</v>
      </c>
      <c r="BB163" t="s">
        <v>59</v>
      </c>
      <c r="BC163" t="s">
        <v>59</v>
      </c>
      <c r="BD163">
        <v>110</v>
      </c>
      <c r="BE163">
        <v>111</v>
      </c>
      <c r="BK163" t="s">
        <v>59</v>
      </c>
      <c r="BL163" t="s">
        <v>59</v>
      </c>
      <c r="BM163" t="s">
        <v>59</v>
      </c>
      <c r="BN163" t="s">
        <v>59</v>
      </c>
      <c r="BO163">
        <v>0</v>
      </c>
      <c r="BP163">
        <v>0</v>
      </c>
      <c r="BQ163">
        <v>0</v>
      </c>
      <c r="BR163">
        <v>14</v>
      </c>
      <c r="BS163">
        <v>120</v>
      </c>
      <c r="BY163">
        <v>0</v>
      </c>
      <c r="BZ163">
        <v>0</v>
      </c>
      <c r="CA163">
        <v>0</v>
      </c>
      <c r="CB163">
        <v>14</v>
      </c>
      <c r="CC163">
        <v>120</v>
      </c>
      <c r="CF163" t="s">
        <v>59</v>
      </c>
      <c r="CG163" t="s">
        <v>59</v>
      </c>
      <c r="CH163" t="s">
        <v>59</v>
      </c>
      <c r="CX163" t="s">
        <v>59</v>
      </c>
      <c r="DA163" t="s">
        <v>59</v>
      </c>
      <c r="DB163" t="s">
        <v>59</v>
      </c>
      <c r="DH163" t="s">
        <v>59</v>
      </c>
      <c r="DK163" t="s">
        <v>59</v>
      </c>
      <c r="DL163" t="s">
        <v>59</v>
      </c>
      <c r="DM163" t="s">
        <v>59</v>
      </c>
    </row>
    <row r="164" spans="1:117">
      <c r="A164">
        <v>17137</v>
      </c>
      <c r="B164" t="s">
        <v>1042</v>
      </c>
      <c r="C164" t="s">
        <v>1310</v>
      </c>
      <c r="D164" t="s">
        <v>1311</v>
      </c>
      <c r="E164" t="s">
        <v>1312</v>
      </c>
      <c r="F164" t="s">
        <v>1041</v>
      </c>
      <c r="G164" t="s">
        <v>1040</v>
      </c>
      <c r="H164" t="s">
        <v>54</v>
      </c>
      <c r="I164">
        <v>7.5</v>
      </c>
      <c r="J164" t="s">
        <v>19</v>
      </c>
      <c r="K164" t="s">
        <v>53</v>
      </c>
      <c r="L164" t="s">
        <v>45</v>
      </c>
      <c r="M164" t="s">
        <v>59</v>
      </c>
      <c r="N164" t="s">
        <v>59</v>
      </c>
      <c r="O164" t="s">
        <v>1039</v>
      </c>
      <c r="P164" t="s">
        <v>1039</v>
      </c>
      <c r="Q164" t="s">
        <v>51</v>
      </c>
      <c r="R164" t="s">
        <v>50</v>
      </c>
      <c r="S164" t="s">
        <v>49</v>
      </c>
      <c r="T164">
        <v>7231</v>
      </c>
      <c r="U164" t="s">
        <v>105</v>
      </c>
      <c r="V164" t="s">
        <v>104</v>
      </c>
      <c r="W164">
        <v>7231</v>
      </c>
      <c r="X164" t="s">
        <v>105</v>
      </c>
      <c r="Y164" t="s">
        <v>104</v>
      </c>
      <c r="Z164">
        <v>28</v>
      </c>
      <c r="AA164">
        <v>0</v>
      </c>
      <c r="AB164">
        <v>1</v>
      </c>
      <c r="AC164" t="s">
        <v>1963</v>
      </c>
      <c r="AD164" t="s">
        <v>1964</v>
      </c>
      <c r="AE164" t="s">
        <v>1038</v>
      </c>
      <c r="AF164" t="s">
        <v>1038</v>
      </c>
      <c r="AG164" t="s">
        <v>1965</v>
      </c>
      <c r="AH164" t="s">
        <v>1966</v>
      </c>
      <c r="AI164" t="b">
        <v>1</v>
      </c>
      <c r="AJ164">
        <v>0</v>
      </c>
      <c r="AK164" t="b">
        <v>0</v>
      </c>
      <c r="AL164">
        <v>4791596</v>
      </c>
      <c r="AM164">
        <v>36178</v>
      </c>
      <c r="AN164" t="s">
        <v>1186</v>
      </c>
      <c r="AO164" t="s">
        <v>890</v>
      </c>
      <c r="AP164" t="s">
        <v>45</v>
      </c>
      <c r="AQ164">
        <v>4</v>
      </c>
      <c r="AR164">
        <v>4</v>
      </c>
      <c r="AS164" t="s">
        <v>44</v>
      </c>
      <c r="AT164" t="s">
        <v>1186</v>
      </c>
      <c r="AU164" t="s">
        <v>43</v>
      </c>
      <c r="AV164" t="s">
        <v>42</v>
      </c>
      <c r="AW164" t="s">
        <v>41</v>
      </c>
      <c r="AX164" t="s">
        <v>496</v>
      </c>
      <c r="AY164" t="s">
        <v>495</v>
      </c>
      <c r="AZ164" t="s">
        <v>494</v>
      </c>
      <c r="BA164">
        <v>1</v>
      </c>
      <c r="BB164" t="s">
        <v>1037</v>
      </c>
      <c r="BC164" t="s">
        <v>1036</v>
      </c>
      <c r="BD164">
        <v>111</v>
      </c>
      <c r="BE164">
        <v>111</v>
      </c>
      <c r="BK164" t="s">
        <v>59</v>
      </c>
      <c r="BL164" t="s">
        <v>59</v>
      </c>
      <c r="BM164" t="s">
        <v>59</v>
      </c>
      <c r="BN164" t="s">
        <v>59</v>
      </c>
      <c r="BO164">
        <v>14</v>
      </c>
      <c r="BP164">
        <v>0</v>
      </c>
      <c r="BQ164">
        <v>28</v>
      </c>
      <c r="BR164">
        <v>60</v>
      </c>
      <c r="BS164">
        <v>108</v>
      </c>
      <c r="CF164" t="s">
        <v>59</v>
      </c>
      <c r="CG164" t="s">
        <v>59</v>
      </c>
      <c r="CH164" t="s">
        <v>59</v>
      </c>
      <c r="CX164" t="s">
        <v>59</v>
      </c>
      <c r="DA164" t="s">
        <v>59</v>
      </c>
      <c r="DB164" t="s">
        <v>59</v>
      </c>
      <c r="DH164" t="s">
        <v>59</v>
      </c>
      <c r="DK164" t="s">
        <v>59</v>
      </c>
      <c r="DL164" t="s">
        <v>59</v>
      </c>
      <c r="DM164" t="s">
        <v>59</v>
      </c>
    </row>
    <row r="165" spans="1:117">
      <c r="A165">
        <v>18082</v>
      </c>
      <c r="B165" t="s">
        <v>1967</v>
      </c>
      <c r="C165" t="s">
        <v>1310</v>
      </c>
      <c r="D165" t="s">
        <v>1311</v>
      </c>
      <c r="E165" t="s">
        <v>1312</v>
      </c>
      <c r="F165" t="s">
        <v>1968</v>
      </c>
      <c r="G165" t="s">
        <v>1969</v>
      </c>
      <c r="H165" t="s">
        <v>54</v>
      </c>
      <c r="I165">
        <v>7.5</v>
      </c>
      <c r="J165" t="s">
        <v>19</v>
      </c>
      <c r="K165" t="s">
        <v>53</v>
      </c>
      <c r="L165" t="s">
        <v>45</v>
      </c>
      <c r="M165" t="s">
        <v>59</v>
      </c>
      <c r="N165" t="s">
        <v>59</v>
      </c>
      <c r="O165" t="s">
        <v>1970</v>
      </c>
      <c r="P165" t="s">
        <v>1970</v>
      </c>
      <c r="Q165" t="s">
        <v>51</v>
      </c>
      <c r="R165" t="s">
        <v>50</v>
      </c>
      <c r="S165" t="s">
        <v>49</v>
      </c>
      <c r="T165">
        <v>7161</v>
      </c>
      <c r="U165" t="s">
        <v>48</v>
      </c>
      <c r="V165" t="s">
        <v>47</v>
      </c>
      <c r="W165">
        <v>7161</v>
      </c>
      <c r="X165" t="s">
        <v>48</v>
      </c>
      <c r="Y165" t="s">
        <v>47</v>
      </c>
      <c r="Z165">
        <v>60</v>
      </c>
      <c r="AA165">
        <v>0</v>
      </c>
      <c r="AB165">
        <v>1</v>
      </c>
      <c r="AC165" t="s">
        <v>1971</v>
      </c>
      <c r="AD165" t="s">
        <v>1972</v>
      </c>
      <c r="AE165" t="s">
        <v>1973</v>
      </c>
      <c r="AF165" t="s">
        <v>1973</v>
      </c>
      <c r="AG165" t="s">
        <v>1974</v>
      </c>
      <c r="AH165" t="s">
        <v>1975</v>
      </c>
      <c r="AI165" t="b">
        <v>1</v>
      </c>
      <c r="AJ165">
        <v>0</v>
      </c>
      <c r="AK165" t="b">
        <v>0</v>
      </c>
      <c r="AL165">
        <v>4800263</v>
      </c>
      <c r="AM165">
        <v>38823</v>
      </c>
      <c r="AN165" t="s">
        <v>346</v>
      </c>
      <c r="AO165" t="s">
        <v>1187</v>
      </c>
      <c r="AP165" t="s">
        <v>45</v>
      </c>
      <c r="AQ165">
        <v>4</v>
      </c>
      <c r="AR165">
        <v>4</v>
      </c>
      <c r="AS165" t="s">
        <v>44</v>
      </c>
      <c r="AT165" t="s">
        <v>1186</v>
      </c>
      <c r="AU165" t="s">
        <v>43</v>
      </c>
      <c r="AV165" t="s">
        <v>42</v>
      </c>
      <c r="AW165" t="s">
        <v>41</v>
      </c>
      <c r="AX165" t="s">
        <v>346</v>
      </c>
      <c r="AY165" t="s">
        <v>345</v>
      </c>
      <c r="AZ165" t="s">
        <v>344</v>
      </c>
      <c r="BA165">
        <v>0</v>
      </c>
      <c r="BB165" t="s">
        <v>1976</v>
      </c>
      <c r="BC165" t="s">
        <v>1977</v>
      </c>
      <c r="BD165">
        <v>108</v>
      </c>
      <c r="BE165">
        <v>109</v>
      </c>
      <c r="BF165">
        <v>16</v>
      </c>
      <c r="BG165">
        <v>10</v>
      </c>
      <c r="BH165">
        <v>4</v>
      </c>
      <c r="BI165">
        <v>0</v>
      </c>
      <c r="BJ165">
        <v>70</v>
      </c>
      <c r="BK165" t="s">
        <v>59</v>
      </c>
      <c r="BL165" t="s">
        <v>59</v>
      </c>
      <c r="BM165" t="s">
        <v>59</v>
      </c>
      <c r="BN165" t="s">
        <v>59</v>
      </c>
      <c r="BT165">
        <v>14</v>
      </c>
      <c r="BU165">
        <v>10</v>
      </c>
      <c r="BV165">
        <v>8</v>
      </c>
      <c r="BW165">
        <v>0</v>
      </c>
      <c r="BX165">
        <v>68</v>
      </c>
      <c r="CF165" t="s">
        <v>59</v>
      </c>
      <c r="CG165" t="s">
        <v>59</v>
      </c>
      <c r="CH165" t="s">
        <v>59</v>
      </c>
      <c r="CX165" t="s">
        <v>59</v>
      </c>
      <c r="DA165" t="s">
        <v>59</v>
      </c>
      <c r="DB165" t="s">
        <v>59</v>
      </c>
      <c r="DH165" t="s">
        <v>59</v>
      </c>
      <c r="DK165" t="s">
        <v>59</v>
      </c>
      <c r="DL165" t="s">
        <v>59</v>
      </c>
      <c r="DM165" t="s">
        <v>59</v>
      </c>
    </row>
    <row r="166" spans="1:117">
      <c r="A166">
        <v>18082</v>
      </c>
      <c r="B166" t="s">
        <v>1967</v>
      </c>
      <c r="C166" t="s">
        <v>1310</v>
      </c>
      <c r="D166" t="s">
        <v>1311</v>
      </c>
      <c r="E166" t="s">
        <v>1312</v>
      </c>
      <c r="F166" t="s">
        <v>1968</v>
      </c>
      <c r="G166" t="s">
        <v>1969</v>
      </c>
      <c r="H166" t="s">
        <v>54</v>
      </c>
      <c r="I166">
        <v>7.5</v>
      </c>
      <c r="J166" t="s">
        <v>19</v>
      </c>
      <c r="K166" t="s">
        <v>53</v>
      </c>
      <c r="L166" t="s">
        <v>45</v>
      </c>
      <c r="M166" t="s">
        <v>59</v>
      </c>
      <c r="N166" t="s">
        <v>59</v>
      </c>
      <c r="O166" t="s">
        <v>1970</v>
      </c>
      <c r="P166" t="s">
        <v>1970</v>
      </c>
      <c r="Q166" t="s">
        <v>51</v>
      </c>
      <c r="R166" t="s">
        <v>50</v>
      </c>
      <c r="S166" t="s">
        <v>49</v>
      </c>
      <c r="T166">
        <v>7161</v>
      </c>
      <c r="U166" t="s">
        <v>48</v>
      </c>
      <c r="V166" t="s">
        <v>47</v>
      </c>
      <c r="W166">
        <v>7161</v>
      </c>
      <c r="X166" t="s">
        <v>48</v>
      </c>
      <c r="Y166" t="s">
        <v>47</v>
      </c>
      <c r="Z166">
        <v>60</v>
      </c>
      <c r="AA166">
        <v>0</v>
      </c>
      <c r="AB166">
        <v>1</v>
      </c>
      <c r="AC166" t="s">
        <v>1971</v>
      </c>
      <c r="AD166" t="s">
        <v>1972</v>
      </c>
      <c r="AE166" t="s">
        <v>1973</v>
      </c>
      <c r="AF166" t="s">
        <v>1973</v>
      </c>
      <c r="AG166" t="s">
        <v>1974</v>
      </c>
      <c r="AH166" t="s">
        <v>1975</v>
      </c>
      <c r="AI166" t="b">
        <v>1</v>
      </c>
      <c r="AJ166">
        <v>0</v>
      </c>
      <c r="AK166" t="b">
        <v>0</v>
      </c>
      <c r="AL166">
        <v>4800266</v>
      </c>
      <c r="AM166">
        <v>38823</v>
      </c>
      <c r="AN166" t="s">
        <v>40</v>
      </c>
      <c r="AO166" t="s">
        <v>1191</v>
      </c>
      <c r="AP166" t="s">
        <v>45</v>
      </c>
      <c r="AQ166">
        <v>4</v>
      </c>
      <c r="AR166">
        <v>4</v>
      </c>
      <c r="AS166" t="s">
        <v>44</v>
      </c>
      <c r="AT166" t="s">
        <v>1186</v>
      </c>
      <c r="AU166" t="s">
        <v>43</v>
      </c>
      <c r="AV166" t="s">
        <v>42</v>
      </c>
      <c r="AW166" t="s">
        <v>41</v>
      </c>
      <c r="AX166" t="s">
        <v>40</v>
      </c>
      <c r="AY166" t="s">
        <v>39</v>
      </c>
      <c r="AZ166" t="s">
        <v>38</v>
      </c>
      <c r="BA166">
        <v>0</v>
      </c>
      <c r="BB166" t="s">
        <v>1976</v>
      </c>
      <c r="BC166" t="s">
        <v>1977</v>
      </c>
      <c r="BD166">
        <v>108</v>
      </c>
      <c r="BE166">
        <v>109</v>
      </c>
      <c r="BF166">
        <v>16</v>
      </c>
      <c r="BG166">
        <v>10</v>
      </c>
      <c r="BH166">
        <v>4</v>
      </c>
      <c r="BI166">
        <v>0</v>
      </c>
      <c r="BJ166">
        <v>70</v>
      </c>
      <c r="BK166" t="s">
        <v>59</v>
      </c>
      <c r="BL166" t="s">
        <v>59</v>
      </c>
      <c r="BM166" t="s">
        <v>59</v>
      </c>
      <c r="BN166" t="s">
        <v>59</v>
      </c>
      <c r="BT166">
        <v>14</v>
      </c>
      <c r="BU166">
        <v>10</v>
      </c>
      <c r="BV166">
        <v>8</v>
      </c>
      <c r="BW166">
        <v>0</v>
      </c>
      <c r="BX166">
        <v>68</v>
      </c>
      <c r="CF166" t="s">
        <v>59</v>
      </c>
      <c r="CG166" t="s">
        <v>59</v>
      </c>
      <c r="CH166" t="s">
        <v>59</v>
      </c>
      <c r="CX166" t="s">
        <v>59</v>
      </c>
      <c r="DA166" t="s">
        <v>59</v>
      </c>
      <c r="DB166" t="s">
        <v>59</v>
      </c>
      <c r="DH166" t="s">
        <v>59</v>
      </c>
      <c r="DK166" t="s">
        <v>59</v>
      </c>
      <c r="DL166" t="s">
        <v>59</v>
      </c>
      <c r="DM166" t="s">
        <v>59</v>
      </c>
    </row>
    <row r="167" spans="1:117">
      <c r="A167">
        <v>18057</v>
      </c>
      <c r="B167" t="s">
        <v>888</v>
      </c>
      <c r="C167" t="s">
        <v>1310</v>
      </c>
      <c r="D167" t="s">
        <v>1311</v>
      </c>
      <c r="E167" t="s">
        <v>1312</v>
      </c>
      <c r="F167" t="s">
        <v>887</v>
      </c>
      <c r="G167" t="s">
        <v>886</v>
      </c>
      <c r="H167" t="s">
        <v>54</v>
      </c>
      <c r="I167">
        <v>7.5</v>
      </c>
      <c r="J167" t="s">
        <v>19</v>
      </c>
      <c r="K167" t="s">
        <v>53</v>
      </c>
      <c r="L167" t="s">
        <v>45</v>
      </c>
      <c r="M167" t="s">
        <v>59</v>
      </c>
      <c r="N167" t="s">
        <v>59</v>
      </c>
      <c r="O167" t="s">
        <v>885</v>
      </c>
      <c r="P167" t="s">
        <v>884</v>
      </c>
      <c r="Q167" t="s">
        <v>51</v>
      </c>
      <c r="R167" t="s">
        <v>50</v>
      </c>
      <c r="S167" t="s">
        <v>49</v>
      </c>
      <c r="T167">
        <v>7201</v>
      </c>
      <c r="U167" t="s">
        <v>97</v>
      </c>
      <c r="V167" t="s">
        <v>96</v>
      </c>
      <c r="W167">
        <v>7201</v>
      </c>
      <c r="X167" t="s">
        <v>97</v>
      </c>
      <c r="Y167" t="s">
        <v>96</v>
      </c>
      <c r="AA167">
        <v>0</v>
      </c>
      <c r="AB167">
        <v>1</v>
      </c>
      <c r="AC167" t="s">
        <v>1978</v>
      </c>
      <c r="AD167" t="s">
        <v>1979</v>
      </c>
      <c r="AE167" t="s">
        <v>883</v>
      </c>
      <c r="AF167" t="s">
        <v>883</v>
      </c>
      <c r="AG167" t="s">
        <v>1980</v>
      </c>
      <c r="AH167" t="s">
        <v>1981</v>
      </c>
      <c r="AI167" t="b">
        <v>1</v>
      </c>
      <c r="AJ167">
        <v>0</v>
      </c>
      <c r="AK167" t="b">
        <v>0</v>
      </c>
      <c r="AL167">
        <v>4800014</v>
      </c>
      <c r="AM167">
        <v>38745</v>
      </c>
      <c r="AN167" t="s">
        <v>1186</v>
      </c>
      <c r="AO167" t="s">
        <v>890</v>
      </c>
      <c r="AP167" t="s">
        <v>45</v>
      </c>
      <c r="AQ167">
        <v>5</v>
      </c>
      <c r="AR167">
        <v>4</v>
      </c>
      <c r="AS167" t="s">
        <v>44</v>
      </c>
      <c r="AT167" t="s">
        <v>1186</v>
      </c>
      <c r="AU167" t="s">
        <v>43</v>
      </c>
      <c r="AV167" t="s">
        <v>42</v>
      </c>
      <c r="AW167" t="s">
        <v>41</v>
      </c>
      <c r="AX167" t="s">
        <v>496</v>
      </c>
      <c r="AY167" t="s">
        <v>495</v>
      </c>
      <c r="AZ167" t="s">
        <v>494</v>
      </c>
      <c r="BA167">
        <v>1</v>
      </c>
      <c r="BB167" t="s">
        <v>59</v>
      </c>
      <c r="BC167" t="s">
        <v>59</v>
      </c>
      <c r="BD167">
        <v>108</v>
      </c>
      <c r="BE167">
        <v>108</v>
      </c>
      <c r="BF167">
        <v>28</v>
      </c>
      <c r="BG167">
        <v>14</v>
      </c>
      <c r="BH167">
        <v>6</v>
      </c>
      <c r="BI167">
        <v>8</v>
      </c>
      <c r="BJ167">
        <v>144</v>
      </c>
      <c r="BK167" t="s">
        <v>59</v>
      </c>
      <c r="BL167" t="s">
        <v>59</v>
      </c>
      <c r="BM167" t="s">
        <v>59</v>
      </c>
      <c r="BN167" t="s">
        <v>59</v>
      </c>
      <c r="CF167" t="s">
        <v>59</v>
      </c>
      <c r="CG167" t="s">
        <v>59</v>
      </c>
      <c r="CH167" t="s">
        <v>59</v>
      </c>
      <c r="CX167" t="s">
        <v>59</v>
      </c>
      <c r="DA167" t="s">
        <v>59</v>
      </c>
      <c r="DB167" t="s">
        <v>59</v>
      </c>
      <c r="DH167" t="s">
        <v>59</v>
      </c>
      <c r="DK167" t="s">
        <v>59</v>
      </c>
      <c r="DL167" t="s">
        <v>59</v>
      </c>
      <c r="DM167" t="s">
        <v>59</v>
      </c>
    </row>
    <row r="168" spans="1:117">
      <c r="A168">
        <v>17261</v>
      </c>
      <c r="B168" t="s">
        <v>684</v>
      </c>
      <c r="C168" t="s">
        <v>1310</v>
      </c>
      <c r="D168" t="s">
        <v>1311</v>
      </c>
      <c r="E168" t="s">
        <v>1312</v>
      </c>
      <c r="F168" t="s">
        <v>683</v>
      </c>
      <c r="G168" t="s">
        <v>682</v>
      </c>
      <c r="H168" t="s">
        <v>54</v>
      </c>
      <c r="I168">
        <v>7.5</v>
      </c>
      <c r="J168" t="s">
        <v>19</v>
      </c>
      <c r="K168" t="s">
        <v>53</v>
      </c>
      <c r="L168" t="s">
        <v>45</v>
      </c>
      <c r="M168" t="s">
        <v>681</v>
      </c>
      <c r="N168" t="s">
        <v>59</v>
      </c>
      <c r="O168" t="s">
        <v>1982</v>
      </c>
      <c r="P168" t="s">
        <v>1982</v>
      </c>
      <c r="Q168" t="s">
        <v>51</v>
      </c>
      <c r="R168" t="s">
        <v>50</v>
      </c>
      <c r="S168" t="s">
        <v>49</v>
      </c>
      <c r="T168">
        <v>7152</v>
      </c>
      <c r="U168" t="s">
        <v>79</v>
      </c>
      <c r="V168" t="s">
        <v>78</v>
      </c>
      <c r="W168">
        <v>7150</v>
      </c>
      <c r="X168" t="s">
        <v>77</v>
      </c>
      <c r="Y168" t="s">
        <v>76</v>
      </c>
      <c r="AA168">
        <v>1</v>
      </c>
      <c r="AB168">
        <v>1</v>
      </c>
      <c r="AC168" t="s">
        <v>1983</v>
      </c>
      <c r="AD168" t="s">
        <v>1984</v>
      </c>
      <c r="AE168" t="s">
        <v>680</v>
      </c>
      <c r="AF168" t="s">
        <v>680</v>
      </c>
      <c r="AG168" t="s">
        <v>1985</v>
      </c>
      <c r="AH168" t="s">
        <v>1986</v>
      </c>
      <c r="AI168" t="b">
        <v>1</v>
      </c>
      <c r="AJ168">
        <v>0</v>
      </c>
      <c r="AK168" t="b">
        <v>0</v>
      </c>
      <c r="AL168">
        <v>4793174</v>
      </c>
      <c r="AM168">
        <v>36654</v>
      </c>
      <c r="AN168" t="s">
        <v>1186</v>
      </c>
      <c r="AO168" t="s">
        <v>890</v>
      </c>
      <c r="AP168" t="s">
        <v>45</v>
      </c>
      <c r="AQ168">
        <v>4</v>
      </c>
      <c r="AR168">
        <v>4</v>
      </c>
      <c r="AS168" t="s">
        <v>44</v>
      </c>
      <c r="AT168" t="s">
        <v>1186</v>
      </c>
      <c r="AU168" t="s">
        <v>43</v>
      </c>
      <c r="AV168" t="s">
        <v>42</v>
      </c>
      <c r="AW168" t="s">
        <v>41</v>
      </c>
      <c r="AX168" t="s">
        <v>496</v>
      </c>
      <c r="AY168" t="s">
        <v>495</v>
      </c>
      <c r="AZ168" t="s">
        <v>494</v>
      </c>
      <c r="BA168">
        <v>1</v>
      </c>
      <c r="BB168" t="s">
        <v>679</v>
      </c>
      <c r="BC168" t="s">
        <v>678</v>
      </c>
      <c r="BD168">
        <v>110</v>
      </c>
      <c r="BE168">
        <v>110</v>
      </c>
      <c r="BK168" t="s">
        <v>59</v>
      </c>
      <c r="BL168" t="s">
        <v>59</v>
      </c>
      <c r="BM168" t="s">
        <v>59</v>
      </c>
      <c r="BN168" t="s">
        <v>59</v>
      </c>
      <c r="BY168">
        <v>28</v>
      </c>
      <c r="BZ168">
        <v>0</v>
      </c>
      <c r="CA168">
        <v>12</v>
      </c>
      <c r="CB168">
        <v>5</v>
      </c>
      <c r="CC168">
        <v>140</v>
      </c>
      <c r="CF168" t="s">
        <v>59</v>
      </c>
      <c r="CG168" t="s">
        <v>59</v>
      </c>
      <c r="CH168" t="s">
        <v>59</v>
      </c>
      <c r="CX168" t="s">
        <v>59</v>
      </c>
      <c r="DA168" t="s">
        <v>59</v>
      </c>
      <c r="DB168" t="s">
        <v>59</v>
      </c>
      <c r="DH168" t="s">
        <v>59</v>
      </c>
      <c r="DK168" t="s">
        <v>59</v>
      </c>
      <c r="DL168" t="s">
        <v>59</v>
      </c>
      <c r="DM168" t="s">
        <v>59</v>
      </c>
    </row>
    <row r="169" spans="1:117">
      <c r="A169">
        <v>17913</v>
      </c>
      <c r="B169" t="s">
        <v>261</v>
      </c>
      <c r="C169" t="s">
        <v>1310</v>
      </c>
      <c r="D169" t="s">
        <v>1311</v>
      </c>
      <c r="E169" t="s">
        <v>1312</v>
      </c>
      <c r="F169" t="s">
        <v>260</v>
      </c>
      <c r="G169" t="s">
        <v>259</v>
      </c>
      <c r="H169" t="s">
        <v>54</v>
      </c>
      <c r="I169">
        <v>7.5</v>
      </c>
      <c r="J169" t="s">
        <v>19</v>
      </c>
      <c r="K169" t="s">
        <v>53</v>
      </c>
      <c r="L169" t="s">
        <v>45</v>
      </c>
      <c r="M169" t="s">
        <v>59</v>
      </c>
      <c r="N169" t="s">
        <v>59</v>
      </c>
      <c r="O169" t="s">
        <v>258</v>
      </c>
      <c r="P169" t="s">
        <v>258</v>
      </c>
      <c r="Q169" t="s">
        <v>142</v>
      </c>
      <c r="R169" t="s">
        <v>141</v>
      </c>
      <c r="S169" t="s">
        <v>140</v>
      </c>
      <c r="T169">
        <v>7121</v>
      </c>
      <c r="U169" t="s">
        <v>171</v>
      </c>
      <c r="V169" t="s">
        <v>170</v>
      </c>
      <c r="W169">
        <v>7121</v>
      </c>
      <c r="X169" t="s">
        <v>171</v>
      </c>
      <c r="Y169" t="s">
        <v>170</v>
      </c>
      <c r="AA169">
        <v>1</v>
      </c>
      <c r="AB169">
        <v>0</v>
      </c>
      <c r="AC169" t="s">
        <v>1987</v>
      </c>
      <c r="AD169" t="s">
        <v>1988</v>
      </c>
      <c r="AE169" t="s">
        <v>257</v>
      </c>
      <c r="AF169" t="s">
        <v>257</v>
      </c>
      <c r="AG169" t="s">
        <v>1989</v>
      </c>
      <c r="AH169" t="s">
        <v>1990</v>
      </c>
      <c r="AI169" t="b">
        <v>0</v>
      </c>
      <c r="AJ169">
        <v>0</v>
      </c>
      <c r="AK169" t="b">
        <v>0</v>
      </c>
      <c r="AL169">
        <v>4798580</v>
      </c>
      <c r="AM169">
        <v>38299</v>
      </c>
      <c r="AN169" t="s">
        <v>397</v>
      </c>
      <c r="AO169" t="s">
        <v>1192</v>
      </c>
      <c r="AP169" t="s">
        <v>45</v>
      </c>
      <c r="AQ169">
        <v>5</v>
      </c>
      <c r="AR169">
        <v>4</v>
      </c>
      <c r="AS169" t="s">
        <v>44</v>
      </c>
      <c r="AT169" t="s">
        <v>1186</v>
      </c>
      <c r="AU169" t="s">
        <v>43</v>
      </c>
      <c r="AV169" t="s">
        <v>42</v>
      </c>
      <c r="AW169" t="s">
        <v>41</v>
      </c>
      <c r="AX169" t="s">
        <v>397</v>
      </c>
      <c r="AY169" t="s">
        <v>396</v>
      </c>
      <c r="AZ169" t="s">
        <v>395</v>
      </c>
      <c r="BA169">
        <v>0</v>
      </c>
      <c r="BB169" t="s">
        <v>59</v>
      </c>
      <c r="BC169" t="s">
        <v>59</v>
      </c>
      <c r="BD169">
        <v>108</v>
      </c>
      <c r="BE169">
        <v>108</v>
      </c>
      <c r="BF169">
        <v>24</v>
      </c>
      <c r="BG169">
        <v>0</v>
      </c>
      <c r="BH169">
        <v>12</v>
      </c>
      <c r="BI169">
        <v>0</v>
      </c>
      <c r="BJ169">
        <v>150</v>
      </c>
      <c r="BK169" t="s">
        <v>59</v>
      </c>
      <c r="BL169" t="s">
        <v>59</v>
      </c>
      <c r="BM169" t="s">
        <v>59</v>
      </c>
      <c r="BN169" t="s">
        <v>59</v>
      </c>
      <c r="CF169" t="s">
        <v>59</v>
      </c>
      <c r="CG169" t="s">
        <v>59</v>
      </c>
      <c r="CH169" t="s">
        <v>59</v>
      </c>
      <c r="CX169" t="s">
        <v>59</v>
      </c>
      <c r="DA169" t="s">
        <v>59</v>
      </c>
      <c r="DB169" t="s">
        <v>59</v>
      </c>
      <c r="DH169" t="s">
        <v>59</v>
      </c>
      <c r="DK169" t="s">
        <v>59</v>
      </c>
      <c r="DL169" t="s">
        <v>59</v>
      </c>
      <c r="DM169" t="s">
        <v>59</v>
      </c>
    </row>
    <row r="170" spans="1:117">
      <c r="A170">
        <v>17913</v>
      </c>
      <c r="B170" t="s">
        <v>261</v>
      </c>
      <c r="C170" t="s">
        <v>1310</v>
      </c>
      <c r="D170" t="s">
        <v>1311</v>
      </c>
      <c r="E170" t="s">
        <v>1312</v>
      </c>
      <c r="F170" t="s">
        <v>260</v>
      </c>
      <c r="G170" t="s">
        <v>259</v>
      </c>
      <c r="H170" t="s">
        <v>54</v>
      </c>
      <c r="I170">
        <v>7.5</v>
      </c>
      <c r="J170" t="s">
        <v>19</v>
      </c>
      <c r="K170" t="s">
        <v>53</v>
      </c>
      <c r="L170" t="s">
        <v>45</v>
      </c>
      <c r="M170" t="s">
        <v>59</v>
      </c>
      <c r="N170" t="s">
        <v>59</v>
      </c>
      <c r="O170" t="s">
        <v>258</v>
      </c>
      <c r="P170" t="s">
        <v>258</v>
      </c>
      <c r="Q170" t="s">
        <v>142</v>
      </c>
      <c r="R170" t="s">
        <v>141</v>
      </c>
      <c r="S170" t="s">
        <v>140</v>
      </c>
      <c r="T170">
        <v>7121</v>
      </c>
      <c r="U170" t="s">
        <v>171</v>
      </c>
      <c r="V170" t="s">
        <v>170</v>
      </c>
      <c r="W170">
        <v>7121</v>
      </c>
      <c r="X170" t="s">
        <v>171</v>
      </c>
      <c r="Y170" t="s">
        <v>170</v>
      </c>
      <c r="AA170">
        <v>1</v>
      </c>
      <c r="AB170">
        <v>0</v>
      </c>
      <c r="AC170" t="s">
        <v>1987</v>
      </c>
      <c r="AD170" t="s">
        <v>1988</v>
      </c>
      <c r="AE170" t="s">
        <v>257</v>
      </c>
      <c r="AF170" t="s">
        <v>257</v>
      </c>
      <c r="AG170" t="s">
        <v>1989</v>
      </c>
      <c r="AH170" t="s">
        <v>1990</v>
      </c>
      <c r="AI170" t="b">
        <v>0</v>
      </c>
      <c r="AJ170">
        <v>0</v>
      </c>
      <c r="AK170" t="b">
        <v>0</v>
      </c>
      <c r="AL170">
        <v>4798583</v>
      </c>
      <c r="AM170">
        <v>38299</v>
      </c>
      <c r="AN170" t="s">
        <v>217</v>
      </c>
      <c r="AO170" t="s">
        <v>1197</v>
      </c>
      <c r="AP170" t="s">
        <v>45</v>
      </c>
      <c r="AQ170">
        <v>5</v>
      </c>
      <c r="AR170">
        <v>4</v>
      </c>
      <c r="AS170" t="s">
        <v>44</v>
      </c>
      <c r="AT170" t="s">
        <v>1186</v>
      </c>
      <c r="AU170" t="s">
        <v>43</v>
      </c>
      <c r="AV170" t="s">
        <v>42</v>
      </c>
      <c r="AW170" t="s">
        <v>41</v>
      </c>
      <c r="AX170" t="s">
        <v>217</v>
      </c>
      <c r="AY170" t="s">
        <v>216</v>
      </c>
      <c r="AZ170" t="s">
        <v>215</v>
      </c>
      <c r="BA170">
        <v>0</v>
      </c>
      <c r="BB170" t="s">
        <v>59</v>
      </c>
      <c r="BC170" t="s">
        <v>59</v>
      </c>
      <c r="BD170">
        <v>108</v>
      </c>
      <c r="BE170">
        <v>108</v>
      </c>
      <c r="BF170">
        <v>24</v>
      </c>
      <c r="BG170">
        <v>0</v>
      </c>
      <c r="BH170">
        <v>12</v>
      </c>
      <c r="BI170">
        <v>0</v>
      </c>
      <c r="BJ170">
        <v>150</v>
      </c>
      <c r="BK170" t="s">
        <v>59</v>
      </c>
      <c r="BL170" t="s">
        <v>59</v>
      </c>
      <c r="BM170" t="s">
        <v>59</v>
      </c>
      <c r="BN170" t="s">
        <v>59</v>
      </c>
      <c r="CF170" t="s">
        <v>59</v>
      </c>
      <c r="CG170" t="s">
        <v>59</v>
      </c>
      <c r="CH170" t="s">
        <v>59</v>
      </c>
      <c r="CX170" t="s">
        <v>59</v>
      </c>
      <c r="DA170" t="s">
        <v>59</v>
      </c>
      <c r="DB170" t="s">
        <v>59</v>
      </c>
      <c r="DH170" t="s">
        <v>59</v>
      </c>
      <c r="DK170" t="s">
        <v>59</v>
      </c>
      <c r="DL170" t="s">
        <v>59</v>
      </c>
      <c r="DM170" t="s">
        <v>59</v>
      </c>
    </row>
    <row r="171" spans="1:117">
      <c r="A171">
        <v>17026</v>
      </c>
      <c r="B171" t="s">
        <v>933</v>
      </c>
      <c r="C171" t="s">
        <v>1310</v>
      </c>
      <c r="D171" t="s">
        <v>1311</v>
      </c>
      <c r="E171" t="s">
        <v>1312</v>
      </c>
      <c r="F171" t="s">
        <v>932</v>
      </c>
      <c r="G171" t="s">
        <v>931</v>
      </c>
      <c r="H171" t="s">
        <v>54</v>
      </c>
      <c r="I171">
        <v>7.5</v>
      </c>
      <c r="J171" t="s">
        <v>19</v>
      </c>
      <c r="K171" t="s">
        <v>53</v>
      </c>
      <c r="L171" t="s">
        <v>45</v>
      </c>
      <c r="M171" t="s">
        <v>59</v>
      </c>
      <c r="N171" t="s">
        <v>59</v>
      </c>
      <c r="O171" t="s">
        <v>930</v>
      </c>
      <c r="P171" t="s">
        <v>929</v>
      </c>
      <c r="Q171" t="s">
        <v>51</v>
      </c>
      <c r="R171" t="s">
        <v>50</v>
      </c>
      <c r="S171" t="s">
        <v>49</v>
      </c>
      <c r="T171">
        <v>7201</v>
      </c>
      <c r="U171" t="s">
        <v>97</v>
      </c>
      <c r="V171" t="s">
        <v>96</v>
      </c>
      <c r="W171">
        <v>7201</v>
      </c>
      <c r="X171" t="s">
        <v>97</v>
      </c>
      <c r="Y171" t="s">
        <v>96</v>
      </c>
      <c r="AA171">
        <v>0</v>
      </c>
      <c r="AB171">
        <v>1</v>
      </c>
      <c r="AC171" t="s">
        <v>1991</v>
      </c>
      <c r="AD171" t="s">
        <v>1992</v>
      </c>
      <c r="AE171" t="s">
        <v>928</v>
      </c>
      <c r="AF171" t="s">
        <v>928</v>
      </c>
      <c r="AG171" t="s">
        <v>1993</v>
      </c>
      <c r="AH171" t="s">
        <v>1994</v>
      </c>
      <c r="AI171" t="b">
        <v>1</v>
      </c>
      <c r="AJ171">
        <v>0</v>
      </c>
      <c r="AK171" t="b">
        <v>0</v>
      </c>
      <c r="AL171">
        <v>4790591</v>
      </c>
      <c r="AM171">
        <v>35875</v>
      </c>
      <c r="AN171" t="s">
        <v>1186</v>
      </c>
      <c r="AO171" t="s">
        <v>890</v>
      </c>
      <c r="AP171" t="s">
        <v>45</v>
      </c>
      <c r="AQ171">
        <v>5</v>
      </c>
      <c r="AR171">
        <v>4</v>
      </c>
      <c r="AS171" t="s">
        <v>44</v>
      </c>
      <c r="AT171" t="s">
        <v>1186</v>
      </c>
      <c r="AU171" t="s">
        <v>43</v>
      </c>
      <c r="AV171" t="s">
        <v>42</v>
      </c>
      <c r="AW171" t="s">
        <v>41</v>
      </c>
      <c r="AX171" t="s">
        <v>496</v>
      </c>
      <c r="AY171" t="s">
        <v>495</v>
      </c>
      <c r="AZ171" t="s">
        <v>494</v>
      </c>
      <c r="BA171">
        <v>1</v>
      </c>
      <c r="BB171" t="s">
        <v>59</v>
      </c>
      <c r="BC171" t="s">
        <v>59</v>
      </c>
      <c r="BD171">
        <v>108</v>
      </c>
      <c r="BE171">
        <v>108</v>
      </c>
      <c r="BF171">
        <v>28</v>
      </c>
      <c r="BG171">
        <v>14</v>
      </c>
      <c r="BH171">
        <v>0</v>
      </c>
      <c r="BI171">
        <v>0</v>
      </c>
      <c r="BJ171">
        <v>158</v>
      </c>
      <c r="BK171" t="s">
        <v>59</v>
      </c>
      <c r="BL171" t="s">
        <v>59</v>
      </c>
      <c r="BM171" t="s">
        <v>59</v>
      </c>
      <c r="BN171" t="s">
        <v>59</v>
      </c>
      <c r="CF171" t="s">
        <v>59</v>
      </c>
      <c r="CG171" t="s">
        <v>59</v>
      </c>
      <c r="CH171" t="s">
        <v>59</v>
      </c>
      <c r="CX171" t="s">
        <v>59</v>
      </c>
      <c r="DA171" t="s">
        <v>59</v>
      </c>
      <c r="DB171" t="s">
        <v>59</v>
      </c>
      <c r="DH171" t="s">
        <v>59</v>
      </c>
      <c r="DK171" t="s">
        <v>59</v>
      </c>
      <c r="DL171" t="s">
        <v>59</v>
      </c>
      <c r="DM171" t="s">
        <v>59</v>
      </c>
    </row>
    <row r="172" spans="1:117">
      <c r="A172">
        <v>17957</v>
      </c>
      <c r="B172" t="s">
        <v>296</v>
      </c>
      <c r="C172" t="s">
        <v>1310</v>
      </c>
      <c r="D172" t="s">
        <v>1311</v>
      </c>
      <c r="E172" t="s">
        <v>1312</v>
      </c>
      <c r="F172" t="s">
        <v>295</v>
      </c>
      <c r="G172" t="s">
        <v>294</v>
      </c>
      <c r="H172" t="s">
        <v>54</v>
      </c>
      <c r="I172">
        <v>7.5</v>
      </c>
      <c r="J172" t="s">
        <v>19</v>
      </c>
      <c r="K172" t="s">
        <v>53</v>
      </c>
      <c r="L172" t="s">
        <v>45</v>
      </c>
      <c r="M172" t="s">
        <v>59</v>
      </c>
      <c r="N172" t="s">
        <v>59</v>
      </c>
      <c r="O172" t="s">
        <v>293</v>
      </c>
      <c r="P172" t="s">
        <v>292</v>
      </c>
      <c r="Q172" t="s">
        <v>51</v>
      </c>
      <c r="R172" t="s">
        <v>50</v>
      </c>
      <c r="S172" t="s">
        <v>49</v>
      </c>
      <c r="T172">
        <v>7201</v>
      </c>
      <c r="U172" t="s">
        <v>97</v>
      </c>
      <c r="V172" t="s">
        <v>96</v>
      </c>
      <c r="W172">
        <v>7201</v>
      </c>
      <c r="X172" t="s">
        <v>97</v>
      </c>
      <c r="Y172" t="s">
        <v>96</v>
      </c>
      <c r="AA172">
        <v>0</v>
      </c>
      <c r="AB172">
        <v>1</v>
      </c>
      <c r="AC172" t="s">
        <v>1995</v>
      </c>
      <c r="AD172" t="s">
        <v>1996</v>
      </c>
      <c r="AE172" t="s">
        <v>291</v>
      </c>
      <c r="AF172" t="s">
        <v>291</v>
      </c>
      <c r="AG172" t="s">
        <v>1997</v>
      </c>
      <c r="AH172" t="s">
        <v>1998</v>
      </c>
      <c r="AI172" t="b">
        <v>1</v>
      </c>
      <c r="AJ172">
        <v>0</v>
      </c>
      <c r="AK172" t="b">
        <v>0</v>
      </c>
      <c r="AL172">
        <v>4798910</v>
      </c>
      <c r="AM172">
        <v>38391</v>
      </c>
      <c r="AN172" t="s">
        <v>282</v>
      </c>
      <c r="AO172" t="s">
        <v>1196</v>
      </c>
      <c r="AP172" t="s">
        <v>45</v>
      </c>
      <c r="AQ172">
        <v>4</v>
      </c>
      <c r="AR172">
        <v>4</v>
      </c>
      <c r="AS172" t="s">
        <v>44</v>
      </c>
      <c r="AT172" t="s">
        <v>1186</v>
      </c>
      <c r="AU172" t="s">
        <v>43</v>
      </c>
      <c r="AV172" t="s">
        <v>42</v>
      </c>
      <c r="AW172" t="s">
        <v>41</v>
      </c>
      <c r="AX172" t="s">
        <v>282</v>
      </c>
      <c r="AY172" t="s">
        <v>281</v>
      </c>
      <c r="AZ172" t="s">
        <v>280</v>
      </c>
      <c r="BA172">
        <v>0</v>
      </c>
      <c r="BB172" t="s">
        <v>59</v>
      </c>
      <c r="BC172" t="s">
        <v>59</v>
      </c>
      <c r="BD172">
        <v>110</v>
      </c>
      <c r="BE172">
        <v>110</v>
      </c>
      <c r="BK172" t="s">
        <v>59</v>
      </c>
      <c r="BL172" t="s">
        <v>59</v>
      </c>
      <c r="BM172" t="s">
        <v>59</v>
      </c>
      <c r="BN172" t="s">
        <v>59</v>
      </c>
      <c r="BY172">
        <v>26</v>
      </c>
      <c r="BZ172">
        <v>13</v>
      </c>
      <c r="CA172">
        <v>2</v>
      </c>
      <c r="CB172">
        <v>13</v>
      </c>
      <c r="CC172">
        <v>146</v>
      </c>
      <c r="CF172" t="s">
        <v>59</v>
      </c>
      <c r="CG172" t="s">
        <v>59</v>
      </c>
      <c r="CH172" t="s">
        <v>59</v>
      </c>
      <c r="CX172" t="s">
        <v>59</v>
      </c>
      <c r="DA172" t="s">
        <v>59</v>
      </c>
      <c r="DB172" t="s">
        <v>59</v>
      </c>
      <c r="DH172" t="s">
        <v>59</v>
      </c>
      <c r="DK172" t="s">
        <v>59</v>
      </c>
      <c r="DL172" t="s">
        <v>59</v>
      </c>
      <c r="DM172" t="s">
        <v>59</v>
      </c>
    </row>
    <row r="173" spans="1:117">
      <c r="A173">
        <v>17673</v>
      </c>
      <c r="B173" t="s">
        <v>646</v>
      </c>
      <c r="C173" t="s">
        <v>1310</v>
      </c>
      <c r="D173" t="s">
        <v>1311</v>
      </c>
      <c r="E173" t="s">
        <v>1312</v>
      </c>
      <c r="F173" t="s">
        <v>645</v>
      </c>
      <c r="G173" t="s">
        <v>644</v>
      </c>
      <c r="H173" t="s">
        <v>54</v>
      </c>
      <c r="I173">
        <v>7.5</v>
      </c>
      <c r="J173" t="s">
        <v>19</v>
      </c>
      <c r="K173" t="s">
        <v>53</v>
      </c>
      <c r="L173" t="s">
        <v>45</v>
      </c>
      <c r="M173" t="s">
        <v>59</v>
      </c>
      <c r="N173" t="s">
        <v>59</v>
      </c>
      <c r="O173" t="s">
        <v>643</v>
      </c>
      <c r="P173" t="s">
        <v>643</v>
      </c>
      <c r="Q173" t="s">
        <v>51</v>
      </c>
      <c r="R173" t="s">
        <v>50</v>
      </c>
      <c r="S173" t="s">
        <v>49</v>
      </c>
      <c r="T173">
        <v>7161</v>
      </c>
      <c r="U173" t="s">
        <v>48</v>
      </c>
      <c r="V173" t="s">
        <v>47</v>
      </c>
      <c r="W173">
        <v>7161</v>
      </c>
      <c r="X173" t="s">
        <v>48</v>
      </c>
      <c r="Y173" t="s">
        <v>47</v>
      </c>
      <c r="AA173">
        <v>0</v>
      </c>
      <c r="AB173">
        <v>1</v>
      </c>
      <c r="AC173" t="s">
        <v>1999</v>
      </c>
      <c r="AD173" t="s">
        <v>2000</v>
      </c>
      <c r="AE173" t="s">
        <v>642</v>
      </c>
      <c r="AF173" t="s">
        <v>642</v>
      </c>
      <c r="AG173" t="s">
        <v>2001</v>
      </c>
      <c r="AH173" t="s">
        <v>2002</v>
      </c>
      <c r="AI173" t="b">
        <v>1</v>
      </c>
      <c r="AJ173">
        <v>0</v>
      </c>
      <c r="AK173" t="b">
        <v>0</v>
      </c>
      <c r="AL173">
        <v>4796684</v>
      </c>
      <c r="AM173">
        <v>37687</v>
      </c>
      <c r="AN173" t="s">
        <v>1186</v>
      </c>
      <c r="AO173" t="s">
        <v>890</v>
      </c>
      <c r="AP173" t="s">
        <v>45</v>
      </c>
      <c r="AQ173">
        <v>4</v>
      </c>
      <c r="AR173">
        <v>4</v>
      </c>
      <c r="AS173" t="s">
        <v>44</v>
      </c>
      <c r="AT173" t="s">
        <v>1186</v>
      </c>
      <c r="AU173" t="s">
        <v>43</v>
      </c>
      <c r="AV173" t="s">
        <v>42</v>
      </c>
      <c r="AW173" t="s">
        <v>41</v>
      </c>
      <c r="AX173" t="s">
        <v>496</v>
      </c>
      <c r="AY173" t="s">
        <v>495</v>
      </c>
      <c r="AZ173" t="s">
        <v>494</v>
      </c>
      <c r="BA173">
        <v>1</v>
      </c>
      <c r="BB173" t="s">
        <v>59</v>
      </c>
      <c r="BC173" t="s">
        <v>59</v>
      </c>
      <c r="BD173">
        <v>111</v>
      </c>
      <c r="BE173">
        <v>111</v>
      </c>
      <c r="BK173" t="s">
        <v>59</v>
      </c>
      <c r="BL173" t="s">
        <v>59</v>
      </c>
      <c r="BM173" t="s">
        <v>59</v>
      </c>
      <c r="BN173" t="s">
        <v>59</v>
      </c>
      <c r="BO173">
        <v>28</v>
      </c>
      <c r="BP173">
        <v>28</v>
      </c>
      <c r="BQ173">
        <v>16</v>
      </c>
      <c r="BR173">
        <v>0</v>
      </c>
      <c r="BS173">
        <v>130</v>
      </c>
      <c r="CF173" t="s">
        <v>59</v>
      </c>
      <c r="CG173" t="s">
        <v>59</v>
      </c>
      <c r="CH173" t="s">
        <v>59</v>
      </c>
      <c r="CX173" t="s">
        <v>59</v>
      </c>
      <c r="DA173" t="s">
        <v>59</v>
      </c>
      <c r="DB173" t="s">
        <v>59</v>
      </c>
      <c r="DH173" t="s">
        <v>59</v>
      </c>
      <c r="DK173" t="s">
        <v>59</v>
      </c>
      <c r="DL173" t="s">
        <v>59</v>
      </c>
      <c r="DM173" t="s">
        <v>59</v>
      </c>
    </row>
    <row r="174" spans="1:117">
      <c r="A174">
        <v>17231</v>
      </c>
      <c r="B174" t="s">
        <v>735</v>
      </c>
      <c r="C174" t="s">
        <v>1310</v>
      </c>
      <c r="D174" t="s">
        <v>1311</v>
      </c>
      <c r="E174" t="s">
        <v>1312</v>
      </c>
      <c r="F174" t="s">
        <v>734</v>
      </c>
      <c r="G174" t="s">
        <v>733</v>
      </c>
      <c r="H174" t="s">
        <v>54</v>
      </c>
      <c r="I174">
        <v>6</v>
      </c>
      <c r="J174" t="s">
        <v>18</v>
      </c>
      <c r="K174" t="s">
        <v>53</v>
      </c>
      <c r="L174" t="s">
        <v>45</v>
      </c>
      <c r="M174" t="s">
        <v>732</v>
      </c>
      <c r="N174" t="s">
        <v>59</v>
      </c>
      <c r="O174" t="s">
        <v>731</v>
      </c>
      <c r="P174" t="s">
        <v>731</v>
      </c>
      <c r="Q174" t="s">
        <v>92</v>
      </c>
      <c r="R174" t="s">
        <v>91</v>
      </c>
      <c r="S174" t="s">
        <v>90</v>
      </c>
      <c r="T174">
        <v>7154</v>
      </c>
      <c r="U174" t="s">
        <v>712</v>
      </c>
      <c r="V174" t="s">
        <v>711</v>
      </c>
      <c r="W174">
        <v>7150</v>
      </c>
      <c r="X174" t="s">
        <v>77</v>
      </c>
      <c r="Y174" t="s">
        <v>76</v>
      </c>
      <c r="AA174">
        <v>0</v>
      </c>
      <c r="AB174">
        <v>1</v>
      </c>
      <c r="AC174" t="s">
        <v>2003</v>
      </c>
      <c r="AD174" t="s">
        <v>2004</v>
      </c>
      <c r="AE174" t="s">
        <v>730</v>
      </c>
      <c r="AF174" t="s">
        <v>730</v>
      </c>
      <c r="AG174" t="s">
        <v>2005</v>
      </c>
      <c r="AH174" t="s">
        <v>2006</v>
      </c>
      <c r="AI174" t="b">
        <v>1</v>
      </c>
      <c r="AJ174">
        <v>0</v>
      </c>
      <c r="AK174" t="b">
        <v>0</v>
      </c>
      <c r="AL174">
        <v>4792664</v>
      </c>
      <c r="AM174">
        <v>36486</v>
      </c>
      <c r="AN174" t="s">
        <v>1195</v>
      </c>
      <c r="AO174" t="s">
        <v>1282</v>
      </c>
      <c r="AP174" t="s">
        <v>45</v>
      </c>
      <c r="AQ174">
        <v>3</v>
      </c>
      <c r="AR174">
        <v>3</v>
      </c>
      <c r="AS174" t="s">
        <v>666</v>
      </c>
      <c r="AT174" t="s">
        <v>1194</v>
      </c>
      <c r="AU174" t="s">
        <v>43</v>
      </c>
      <c r="AV174" t="s">
        <v>42</v>
      </c>
      <c r="AW174" t="s">
        <v>41</v>
      </c>
      <c r="AX174" t="s">
        <v>496</v>
      </c>
      <c r="AY174" t="s">
        <v>495</v>
      </c>
      <c r="AZ174" t="s">
        <v>494</v>
      </c>
      <c r="BA174">
        <v>1</v>
      </c>
      <c r="BB174" t="s">
        <v>59</v>
      </c>
      <c r="BC174" t="s">
        <v>59</v>
      </c>
      <c r="BD174">
        <v>110</v>
      </c>
      <c r="BE174">
        <v>110</v>
      </c>
      <c r="BK174" t="s">
        <v>59</v>
      </c>
      <c r="BL174" t="s">
        <v>59</v>
      </c>
      <c r="BM174" t="s">
        <v>59</v>
      </c>
      <c r="BN174" t="s">
        <v>59</v>
      </c>
      <c r="BY174">
        <v>48</v>
      </c>
      <c r="BZ174">
        <v>12</v>
      </c>
      <c r="CA174">
        <v>0</v>
      </c>
      <c r="CB174">
        <v>3</v>
      </c>
      <c r="CC174">
        <v>100</v>
      </c>
      <c r="CF174" t="s">
        <v>59</v>
      </c>
      <c r="CG174" t="s">
        <v>59</v>
      </c>
      <c r="CH174" t="s">
        <v>59</v>
      </c>
      <c r="CX174" t="s">
        <v>59</v>
      </c>
      <c r="DA174" t="s">
        <v>59</v>
      </c>
      <c r="DB174" t="s">
        <v>59</v>
      </c>
      <c r="DH174" t="s">
        <v>59</v>
      </c>
      <c r="DK174" t="s">
        <v>59</v>
      </c>
      <c r="DL174" t="s">
        <v>59</v>
      </c>
      <c r="DM174" t="s">
        <v>59</v>
      </c>
    </row>
    <row r="175" spans="1:117">
      <c r="A175">
        <v>17500</v>
      </c>
      <c r="B175" t="s">
        <v>24</v>
      </c>
      <c r="C175" t="s">
        <v>1310</v>
      </c>
      <c r="D175" t="s">
        <v>1311</v>
      </c>
      <c r="E175" t="s">
        <v>1312</v>
      </c>
      <c r="F175" t="s">
        <v>25</v>
      </c>
      <c r="G175" t="s">
        <v>1080</v>
      </c>
      <c r="H175" t="s">
        <v>54</v>
      </c>
      <c r="I175">
        <v>4.5</v>
      </c>
      <c r="J175" t="s">
        <v>18</v>
      </c>
      <c r="K175" t="s">
        <v>53</v>
      </c>
      <c r="L175" t="s">
        <v>45</v>
      </c>
      <c r="M175" t="s">
        <v>1079</v>
      </c>
      <c r="N175" t="s">
        <v>59</v>
      </c>
      <c r="O175" t="s">
        <v>1078</v>
      </c>
      <c r="P175" t="s">
        <v>1078</v>
      </c>
      <c r="Q175" t="s">
        <v>142</v>
      </c>
      <c r="R175" t="s">
        <v>141</v>
      </c>
      <c r="S175" t="s">
        <v>140</v>
      </c>
      <c r="T175">
        <v>7121</v>
      </c>
      <c r="U175" t="s">
        <v>171</v>
      </c>
      <c r="V175" t="s">
        <v>170</v>
      </c>
      <c r="W175">
        <v>7121</v>
      </c>
      <c r="X175" t="s">
        <v>171</v>
      </c>
      <c r="Y175" t="s">
        <v>170</v>
      </c>
      <c r="AA175">
        <v>1</v>
      </c>
      <c r="AB175">
        <v>0</v>
      </c>
      <c r="AC175" t="s">
        <v>2007</v>
      </c>
      <c r="AD175" t="s">
        <v>2008</v>
      </c>
      <c r="AE175" t="s">
        <v>1077</v>
      </c>
      <c r="AF175" t="s">
        <v>1077</v>
      </c>
      <c r="AG175" t="s">
        <v>2009</v>
      </c>
      <c r="AH175" t="s">
        <v>2010</v>
      </c>
      <c r="AI175" t="b">
        <v>0</v>
      </c>
      <c r="AJ175">
        <v>0</v>
      </c>
      <c r="AK175" t="b">
        <v>0</v>
      </c>
      <c r="AL175">
        <v>4795262</v>
      </c>
      <c r="AM175">
        <v>37270</v>
      </c>
      <c r="AN175" t="s">
        <v>1198</v>
      </c>
      <c r="AO175" t="s">
        <v>1279</v>
      </c>
      <c r="AP175" t="s">
        <v>45</v>
      </c>
      <c r="AQ175">
        <v>2</v>
      </c>
      <c r="AR175">
        <v>2</v>
      </c>
      <c r="AS175" t="s">
        <v>666</v>
      </c>
      <c r="AT175" t="s">
        <v>1194</v>
      </c>
      <c r="AU175" t="s">
        <v>43</v>
      </c>
      <c r="AV175" t="s">
        <v>42</v>
      </c>
      <c r="AW175" t="s">
        <v>41</v>
      </c>
      <c r="AX175" t="s">
        <v>496</v>
      </c>
      <c r="AY175" t="s">
        <v>495</v>
      </c>
      <c r="AZ175" t="s">
        <v>494</v>
      </c>
      <c r="BA175">
        <v>1</v>
      </c>
      <c r="BB175" t="s">
        <v>59</v>
      </c>
      <c r="BC175" t="s">
        <v>59</v>
      </c>
      <c r="BD175">
        <v>108</v>
      </c>
      <c r="BE175">
        <v>108</v>
      </c>
      <c r="BF175">
        <v>14</v>
      </c>
      <c r="BG175">
        <v>10</v>
      </c>
      <c r="BH175">
        <v>0</v>
      </c>
      <c r="BI175">
        <v>2</v>
      </c>
      <c r="BJ175">
        <v>94</v>
      </c>
      <c r="BK175" t="s">
        <v>59</v>
      </c>
      <c r="BL175" t="s">
        <v>59</v>
      </c>
      <c r="BM175" t="s">
        <v>59</v>
      </c>
      <c r="BN175" t="s">
        <v>59</v>
      </c>
      <c r="CF175" t="s">
        <v>59</v>
      </c>
      <c r="CG175" t="s">
        <v>59</v>
      </c>
      <c r="CH175" t="s">
        <v>59</v>
      </c>
      <c r="CX175" t="s">
        <v>59</v>
      </c>
      <c r="DA175" t="s">
        <v>59</v>
      </c>
      <c r="DB175" t="s">
        <v>59</v>
      </c>
      <c r="DH175" t="s">
        <v>59</v>
      </c>
      <c r="DK175" t="s">
        <v>59</v>
      </c>
      <c r="DL175" t="s">
        <v>59</v>
      </c>
      <c r="DM175" t="s">
        <v>59</v>
      </c>
    </row>
    <row r="176" spans="1:117">
      <c r="A176">
        <v>17235</v>
      </c>
      <c r="B176" t="s">
        <v>651</v>
      </c>
      <c r="C176" t="s">
        <v>1310</v>
      </c>
      <c r="D176" t="s">
        <v>1311</v>
      </c>
      <c r="E176" t="s">
        <v>1312</v>
      </c>
      <c r="F176" t="s">
        <v>650</v>
      </c>
      <c r="G176" t="s">
        <v>649</v>
      </c>
      <c r="H176" t="s">
        <v>54</v>
      </c>
      <c r="I176">
        <v>7.5</v>
      </c>
      <c r="J176" t="s">
        <v>19</v>
      </c>
      <c r="K176" t="s">
        <v>53</v>
      </c>
      <c r="L176" t="s">
        <v>45</v>
      </c>
      <c r="M176" t="s">
        <v>59</v>
      </c>
      <c r="N176" t="s">
        <v>59</v>
      </c>
      <c r="O176" t="s">
        <v>648</v>
      </c>
      <c r="P176" t="s">
        <v>648</v>
      </c>
      <c r="Q176" t="s">
        <v>51</v>
      </c>
      <c r="R176" t="s">
        <v>50</v>
      </c>
      <c r="S176" t="s">
        <v>49</v>
      </c>
      <c r="T176">
        <v>7161</v>
      </c>
      <c r="U176" t="s">
        <v>48</v>
      </c>
      <c r="V176" t="s">
        <v>47</v>
      </c>
      <c r="W176">
        <v>7161</v>
      </c>
      <c r="X176" t="s">
        <v>48</v>
      </c>
      <c r="Y176" t="s">
        <v>47</v>
      </c>
      <c r="AA176">
        <v>0</v>
      </c>
      <c r="AB176">
        <v>1</v>
      </c>
      <c r="AC176" t="s">
        <v>2011</v>
      </c>
      <c r="AD176" t="s">
        <v>2012</v>
      </c>
      <c r="AE176" t="s">
        <v>647</v>
      </c>
      <c r="AF176" t="s">
        <v>647</v>
      </c>
      <c r="AG176" t="s">
        <v>2013</v>
      </c>
      <c r="AH176" t="s">
        <v>2014</v>
      </c>
      <c r="AI176" t="b">
        <v>1</v>
      </c>
      <c r="AJ176">
        <v>0</v>
      </c>
      <c r="AK176" t="b">
        <v>0</v>
      </c>
      <c r="AL176">
        <v>4792721</v>
      </c>
      <c r="AM176">
        <v>36501</v>
      </c>
      <c r="AN176" t="s">
        <v>1186</v>
      </c>
      <c r="AO176" t="s">
        <v>890</v>
      </c>
      <c r="AP176" t="s">
        <v>45</v>
      </c>
      <c r="AQ176">
        <v>4</v>
      </c>
      <c r="AR176">
        <v>4</v>
      </c>
      <c r="AS176" t="s">
        <v>44</v>
      </c>
      <c r="AT176" t="s">
        <v>1186</v>
      </c>
      <c r="AU176" t="s">
        <v>43</v>
      </c>
      <c r="AV176" t="s">
        <v>42</v>
      </c>
      <c r="AW176" t="s">
        <v>41</v>
      </c>
      <c r="AX176" t="s">
        <v>496</v>
      </c>
      <c r="AY176" t="s">
        <v>495</v>
      </c>
      <c r="AZ176" t="s">
        <v>494</v>
      </c>
      <c r="BA176">
        <v>1</v>
      </c>
      <c r="BB176" t="s">
        <v>59</v>
      </c>
      <c r="BC176" t="s">
        <v>59</v>
      </c>
      <c r="BD176">
        <v>109</v>
      </c>
      <c r="BE176">
        <v>109</v>
      </c>
      <c r="BK176" t="s">
        <v>59</v>
      </c>
      <c r="BL176" t="s">
        <v>59</v>
      </c>
      <c r="BM176" t="s">
        <v>59</v>
      </c>
      <c r="BN176" t="s">
        <v>59</v>
      </c>
      <c r="BT176">
        <v>28</v>
      </c>
      <c r="BU176">
        <v>28</v>
      </c>
      <c r="BV176">
        <v>12</v>
      </c>
      <c r="BW176">
        <v>0</v>
      </c>
      <c r="BX176">
        <v>130</v>
      </c>
      <c r="CF176" t="s">
        <v>59</v>
      </c>
      <c r="CG176" t="s">
        <v>59</v>
      </c>
      <c r="CH176" t="s">
        <v>59</v>
      </c>
      <c r="CX176" t="s">
        <v>59</v>
      </c>
      <c r="DA176" t="s">
        <v>59</v>
      </c>
      <c r="DB176" t="s">
        <v>59</v>
      </c>
      <c r="DH176" t="s">
        <v>59</v>
      </c>
      <c r="DK176" t="s">
        <v>59</v>
      </c>
      <c r="DL176" t="s">
        <v>59</v>
      </c>
      <c r="DM176" t="s">
        <v>59</v>
      </c>
    </row>
    <row r="177" spans="1:117">
      <c r="A177">
        <v>17662</v>
      </c>
      <c r="B177" t="s">
        <v>783</v>
      </c>
      <c r="C177" t="s">
        <v>1310</v>
      </c>
      <c r="D177" t="s">
        <v>1311</v>
      </c>
      <c r="E177" t="s">
        <v>1312</v>
      </c>
      <c r="F177" t="s">
        <v>782</v>
      </c>
      <c r="G177" t="s">
        <v>781</v>
      </c>
      <c r="H177" t="s">
        <v>54</v>
      </c>
      <c r="I177">
        <v>7.5</v>
      </c>
      <c r="J177" t="s">
        <v>19</v>
      </c>
      <c r="K177" t="s">
        <v>53</v>
      </c>
      <c r="L177" t="s">
        <v>45</v>
      </c>
      <c r="M177" t="s">
        <v>59</v>
      </c>
      <c r="N177" t="s">
        <v>59</v>
      </c>
      <c r="O177" t="s">
        <v>2015</v>
      </c>
      <c r="P177" t="s">
        <v>2015</v>
      </c>
      <c r="Q177" t="s">
        <v>51</v>
      </c>
      <c r="R177" t="s">
        <v>50</v>
      </c>
      <c r="S177" t="s">
        <v>49</v>
      </c>
      <c r="T177">
        <v>7151</v>
      </c>
      <c r="U177" t="s">
        <v>89</v>
      </c>
      <c r="V177" t="s">
        <v>88</v>
      </c>
      <c r="W177">
        <v>7150</v>
      </c>
      <c r="X177" t="s">
        <v>77</v>
      </c>
      <c r="Y177" t="s">
        <v>76</v>
      </c>
      <c r="AA177">
        <v>0</v>
      </c>
      <c r="AB177">
        <v>1</v>
      </c>
      <c r="AC177" t="s">
        <v>2016</v>
      </c>
      <c r="AD177" t="s">
        <v>2017</v>
      </c>
      <c r="AE177" t="s">
        <v>780</v>
      </c>
      <c r="AF177" t="s">
        <v>780</v>
      </c>
      <c r="AG177" t="s">
        <v>2018</v>
      </c>
      <c r="AH177" t="s">
        <v>2019</v>
      </c>
      <c r="AI177" t="b">
        <v>1</v>
      </c>
      <c r="AJ177">
        <v>0</v>
      </c>
      <c r="AK177" t="b">
        <v>0</v>
      </c>
      <c r="AL177">
        <v>4796570</v>
      </c>
      <c r="AM177">
        <v>37657</v>
      </c>
      <c r="AN177" t="s">
        <v>1186</v>
      </c>
      <c r="AO177" t="s">
        <v>890</v>
      </c>
      <c r="AP177" t="s">
        <v>45</v>
      </c>
      <c r="AQ177">
        <v>4</v>
      </c>
      <c r="AR177">
        <v>4</v>
      </c>
      <c r="AS177" t="s">
        <v>44</v>
      </c>
      <c r="AT177" t="s">
        <v>1186</v>
      </c>
      <c r="AU177" t="s">
        <v>43</v>
      </c>
      <c r="AV177" t="s">
        <v>42</v>
      </c>
      <c r="AW177" t="s">
        <v>41</v>
      </c>
      <c r="AX177" t="s">
        <v>496</v>
      </c>
      <c r="AY177" t="s">
        <v>495</v>
      </c>
      <c r="AZ177" t="s">
        <v>494</v>
      </c>
      <c r="BA177">
        <v>1</v>
      </c>
      <c r="BB177" t="s">
        <v>59</v>
      </c>
      <c r="BC177" t="s">
        <v>59</v>
      </c>
      <c r="BD177">
        <v>108</v>
      </c>
      <c r="BE177">
        <v>109</v>
      </c>
      <c r="BF177">
        <v>16</v>
      </c>
      <c r="BG177">
        <v>6</v>
      </c>
      <c r="BH177">
        <v>0</v>
      </c>
      <c r="BI177">
        <v>0</v>
      </c>
      <c r="BJ177">
        <v>78</v>
      </c>
      <c r="BK177" t="s">
        <v>59</v>
      </c>
      <c r="BL177" t="s">
        <v>59</v>
      </c>
      <c r="BM177" t="s">
        <v>59</v>
      </c>
      <c r="BN177" t="s">
        <v>59</v>
      </c>
      <c r="BT177">
        <v>14</v>
      </c>
      <c r="BU177">
        <v>8</v>
      </c>
      <c r="BV177">
        <v>0</v>
      </c>
      <c r="BW177">
        <v>0</v>
      </c>
      <c r="BX177">
        <v>78</v>
      </c>
      <c r="CF177" t="s">
        <v>59</v>
      </c>
      <c r="CG177" t="s">
        <v>59</v>
      </c>
      <c r="CH177" t="s">
        <v>59</v>
      </c>
      <c r="CX177" t="s">
        <v>59</v>
      </c>
      <c r="DA177" t="s">
        <v>59</v>
      </c>
      <c r="DB177" t="s">
        <v>59</v>
      </c>
      <c r="DH177" t="s">
        <v>59</v>
      </c>
      <c r="DK177" t="s">
        <v>59</v>
      </c>
      <c r="DL177" t="s">
        <v>59</v>
      </c>
      <c r="DM177" t="s">
        <v>59</v>
      </c>
    </row>
    <row r="178" spans="1:117">
      <c r="A178">
        <v>17699</v>
      </c>
      <c r="B178" t="s">
        <v>426</v>
      </c>
      <c r="C178" t="s">
        <v>1310</v>
      </c>
      <c r="D178" t="s">
        <v>1311</v>
      </c>
      <c r="E178" t="s">
        <v>1312</v>
      </c>
      <c r="F178" t="s">
        <v>425</v>
      </c>
      <c r="G178" t="s">
        <v>424</v>
      </c>
      <c r="H178" t="s">
        <v>54</v>
      </c>
      <c r="I178">
        <v>7.5</v>
      </c>
      <c r="J178" t="s">
        <v>18</v>
      </c>
      <c r="K178" t="s">
        <v>53</v>
      </c>
      <c r="L178" t="s">
        <v>67</v>
      </c>
      <c r="M178" t="s">
        <v>59</v>
      </c>
      <c r="N178" t="s">
        <v>59</v>
      </c>
      <c r="O178" t="s">
        <v>423</v>
      </c>
      <c r="P178" t="s">
        <v>423</v>
      </c>
      <c r="Q178" t="s">
        <v>92</v>
      </c>
      <c r="R178" t="s">
        <v>91</v>
      </c>
      <c r="S178" t="s">
        <v>90</v>
      </c>
      <c r="T178">
        <v>7121</v>
      </c>
      <c r="U178" t="s">
        <v>171</v>
      </c>
      <c r="V178" t="s">
        <v>170</v>
      </c>
      <c r="W178">
        <v>7121</v>
      </c>
      <c r="X178" t="s">
        <v>171</v>
      </c>
      <c r="Y178" t="s">
        <v>170</v>
      </c>
      <c r="AA178">
        <v>1</v>
      </c>
      <c r="AB178">
        <v>1</v>
      </c>
      <c r="AC178" t="s">
        <v>2020</v>
      </c>
      <c r="AD178" t="s">
        <v>2021</v>
      </c>
      <c r="AE178" t="s">
        <v>422</v>
      </c>
      <c r="AF178" t="s">
        <v>422</v>
      </c>
      <c r="AG178" t="s">
        <v>2022</v>
      </c>
      <c r="AH178" t="s">
        <v>2023</v>
      </c>
      <c r="AI178" t="b">
        <v>1</v>
      </c>
      <c r="AJ178">
        <v>0</v>
      </c>
      <c r="AK178" t="b">
        <v>0</v>
      </c>
      <c r="AL178">
        <v>4796960</v>
      </c>
      <c r="AM178">
        <v>37766</v>
      </c>
      <c r="AN178" t="s">
        <v>397</v>
      </c>
      <c r="AO178" t="s">
        <v>1192</v>
      </c>
      <c r="AP178" t="s">
        <v>67</v>
      </c>
      <c r="AQ178">
        <v>4</v>
      </c>
      <c r="AR178">
        <v>4</v>
      </c>
      <c r="AS178" t="s">
        <v>44</v>
      </c>
      <c r="AT178" t="s">
        <v>1186</v>
      </c>
      <c r="AU178" t="s">
        <v>43</v>
      </c>
      <c r="AV178" t="s">
        <v>42</v>
      </c>
      <c r="AW178" t="s">
        <v>41</v>
      </c>
      <c r="AX178" t="s">
        <v>397</v>
      </c>
      <c r="AY178" t="s">
        <v>396</v>
      </c>
      <c r="AZ178" t="s">
        <v>395</v>
      </c>
      <c r="BA178">
        <v>0</v>
      </c>
      <c r="BB178" t="s">
        <v>1354</v>
      </c>
      <c r="BC178" t="s">
        <v>2024</v>
      </c>
      <c r="BD178">
        <v>111</v>
      </c>
      <c r="BE178">
        <v>111</v>
      </c>
      <c r="BK178" t="s">
        <v>59</v>
      </c>
      <c r="BL178" t="s">
        <v>59</v>
      </c>
      <c r="BM178" t="s">
        <v>59</v>
      </c>
      <c r="BN178" t="s">
        <v>59</v>
      </c>
      <c r="BO178">
        <v>12</v>
      </c>
      <c r="BP178">
        <v>0</v>
      </c>
      <c r="BQ178">
        <v>10</v>
      </c>
      <c r="BR178">
        <v>0</v>
      </c>
      <c r="BS178">
        <v>178</v>
      </c>
      <c r="CF178" t="s">
        <v>59</v>
      </c>
      <c r="CG178" t="s">
        <v>59</v>
      </c>
      <c r="CH178" t="s">
        <v>59</v>
      </c>
      <c r="CX178" t="s">
        <v>59</v>
      </c>
      <c r="DA178" t="s">
        <v>59</v>
      </c>
      <c r="DB178" t="s">
        <v>59</v>
      </c>
      <c r="DH178" t="s">
        <v>59</v>
      </c>
      <c r="DK178" t="s">
        <v>59</v>
      </c>
      <c r="DL178" t="s">
        <v>59</v>
      </c>
      <c r="DM178" t="s">
        <v>59</v>
      </c>
    </row>
    <row r="179" spans="1:117">
      <c r="A179">
        <v>17688</v>
      </c>
      <c r="B179" t="s">
        <v>114</v>
      </c>
      <c r="C179" t="s">
        <v>1310</v>
      </c>
      <c r="D179" t="s">
        <v>1311</v>
      </c>
      <c r="E179" t="s">
        <v>1312</v>
      </c>
      <c r="F179" t="s">
        <v>113</v>
      </c>
      <c r="G179" t="s">
        <v>112</v>
      </c>
      <c r="H179" t="s">
        <v>54</v>
      </c>
      <c r="I179">
        <v>7.5</v>
      </c>
      <c r="J179" t="s">
        <v>19</v>
      </c>
      <c r="K179" t="s">
        <v>53</v>
      </c>
      <c r="L179" t="s">
        <v>45</v>
      </c>
      <c r="M179" t="s">
        <v>59</v>
      </c>
      <c r="N179" t="s">
        <v>59</v>
      </c>
      <c r="O179" t="s">
        <v>111</v>
      </c>
      <c r="P179" t="s">
        <v>111</v>
      </c>
      <c r="Q179" t="s">
        <v>51</v>
      </c>
      <c r="R179" t="s">
        <v>50</v>
      </c>
      <c r="S179" t="s">
        <v>49</v>
      </c>
      <c r="T179">
        <v>7231</v>
      </c>
      <c r="U179" t="s">
        <v>105</v>
      </c>
      <c r="V179" t="s">
        <v>104</v>
      </c>
      <c r="W179">
        <v>7231</v>
      </c>
      <c r="X179" t="s">
        <v>105</v>
      </c>
      <c r="Y179" t="s">
        <v>104</v>
      </c>
      <c r="AA179">
        <v>0</v>
      </c>
      <c r="AB179">
        <v>1</v>
      </c>
      <c r="AC179" t="s">
        <v>2025</v>
      </c>
      <c r="AD179" t="s">
        <v>2026</v>
      </c>
      <c r="AE179" t="s">
        <v>110</v>
      </c>
      <c r="AF179" t="s">
        <v>110</v>
      </c>
      <c r="AG179" t="s">
        <v>2027</v>
      </c>
      <c r="AH179" t="s">
        <v>2028</v>
      </c>
      <c r="AI179" t="b">
        <v>1</v>
      </c>
      <c r="AJ179">
        <v>0</v>
      </c>
      <c r="AK179" t="b">
        <v>0</v>
      </c>
      <c r="AL179">
        <v>4796822</v>
      </c>
      <c r="AM179">
        <v>37726</v>
      </c>
      <c r="AN179" t="s">
        <v>40</v>
      </c>
      <c r="AO179" t="s">
        <v>1191</v>
      </c>
      <c r="AP179" t="s">
        <v>45</v>
      </c>
      <c r="AQ179">
        <v>4</v>
      </c>
      <c r="AR179">
        <v>4</v>
      </c>
      <c r="AS179" t="s">
        <v>44</v>
      </c>
      <c r="AT179" t="s">
        <v>1186</v>
      </c>
      <c r="AU179" t="s">
        <v>43</v>
      </c>
      <c r="AV179" t="s">
        <v>42</v>
      </c>
      <c r="AW179" t="s">
        <v>41</v>
      </c>
      <c r="AX179" t="s">
        <v>40</v>
      </c>
      <c r="AY179" t="s">
        <v>39</v>
      </c>
      <c r="AZ179" t="s">
        <v>38</v>
      </c>
      <c r="BA179">
        <v>0</v>
      </c>
      <c r="BB179" t="s">
        <v>59</v>
      </c>
      <c r="BC179" t="s">
        <v>59</v>
      </c>
      <c r="BD179">
        <v>108</v>
      </c>
      <c r="BE179">
        <v>108</v>
      </c>
      <c r="BF179">
        <v>16</v>
      </c>
      <c r="BG179">
        <v>28</v>
      </c>
      <c r="BH179">
        <v>8</v>
      </c>
      <c r="BI179">
        <v>0</v>
      </c>
      <c r="BJ179">
        <v>148</v>
      </c>
      <c r="BK179" t="s">
        <v>59</v>
      </c>
      <c r="BL179" t="s">
        <v>59</v>
      </c>
      <c r="BM179" t="s">
        <v>59</v>
      </c>
      <c r="BN179" t="s">
        <v>59</v>
      </c>
      <c r="CF179" t="s">
        <v>59</v>
      </c>
      <c r="CG179" t="s">
        <v>59</v>
      </c>
      <c r="CH179" t="s">
        <v>59</v>
      </c>
      <c r="CX179" t="s">
        <v>59</v>
      </c>
      <c r="DA179" t="s">
        <v>59</v>
      </c>
      <c r="DB179" t="s">
        <v>59</v>
      </c>
      <c r="DH179" t="s">
        <v>59</v>
      </c>
      <c r="DK179" t="s">
        <v>59</v>
      </c>
      <c r="DL179" t="s">
        <v>59</v>
      </c>
      <c r="DM179" t="s">
        <v>59</v>
      </c>
    </row>
    <row r="180" spans="1:117">
      <c r="A180">
        <v>17056</v>
      </c>
      <c r="B180" t="s">
        <v>244</v>
      </c>
      <c r="C180" t="s">
        <v>1310</v>
      </c>
      <c r="D180" t="s">
        <v>1311</v>
      </c>
      <c r="E180" t="s">
        <v>1312</v>
      </c>
      <c r="F180" t="s">
        <v>243</v>
      </c>
      <c r="G180" t="s">
        <v>242</v>
      </c>
      <c r="H180" t="s">
        <v>54</v>
      </c>
      <c r="I180">
        <v>7.5</v>
      </c>
      <c r="J180" t="s">
        <v>19</v>
      </c>
      <c r="K180" t="s">
        <v>53</v>
      </c>
      <c r="L180" t="s">
        <v>45</v>
      </c>
      <c r="M180" t="s">
        <v>241</v>
      </c>
      <c r="N180" t="s">
        <v>59</v>
      </c>
      <c r="O180" t="s">
        <v>240</v>
      </c>
      <c r="P180" t="s">
        <v>240</v>
      </c>
      <c r="Q180" t="s">
        <v>142</v>
      </c>
      <c r="R180" t="s">
        <v>141</v>
      </c>
      <c r="S180" t="s">
        <v>140</v>
      </c>
      <c r="T180">
        <v>7121</v>
      </c>
      <c r="U180" t="s">
        <v>171</v>
      </c>
      <c r="V180" t="s">
        <v>170</v>
      </c>
      <c r="W180">
        <v>7121</v>
      </c>
      <c r="X180" t="s">
        <v>171</v>
      </c>
      <c r="Y180" t="s">
        <v>170</v>
      </c>
      <c r="AA180">
        <v>1</v>
      </c>
      <c r="AB180">
        <v>0</v>
      </c>
      <c r="AC180" t="s">
        <v>2029</v>
      </c>
      <c r="AD180" t="s">
        <v>2030</v>
      </c>
      <c r="AE180" t="s">
        <v>239</v>
      </c>
      <c r="AF180" t="s">
        <v>239</v>
      </c>
      <c r="AG180" t="s">
        <v>2031</v>
      </c>
      <c r="AH180" t="s">
        <v>2032</v>
      </c>
      <c r="AI180" t="b">
        <v>1</v>
      </c>
      <c r="AJ180">
        <v>0</v>
      </c>
      <c r="AK180" t="b">
        <v>0</v>
      </c>
      <c r="AL180">
        <v>4790924</v>
      </c>
      <c r="AM180">
        <v>35974</v>
      </c>
      <c r="AN180" t="s">
        <v>397</v>
      </c>
      <c r="AO180" t="s">
        <v>1192</v>
      </c>
      <c r="AP180" t="s">
        <v>45</v>
      </c>
      <c r="AQ180">
        <v>5</v>
      </c>
      <c r="AR180">
        <v>4</v>
      </c>
      <c r="AS180" t="s">
        <v>44</v>
      </c>
      <c r="AT180" t="s">
        <v>1186</v>
      </c>
      <c r="AU180" t="s">
        <v>43</v>
      </c>
      <c r="AV180" t="s">
        <v>42</v>
      </c>
      <c r="AW180" t="s">
        <v>41</v>
      </c>
      <c r="AX180" t="s">
        <v>397</v>
      </c>
      <c r="AY180" t="s">
        <v>396</v>
      </c>
      <c r="AZ180" t="s">
        <v>395</v>
      </c>
      <c r="BA180">
        <v>0</v>
      </c>
      <c r="BB180" t="s">
        <v>1761</v>
      </c>
      <c r="BC180" t="s">
        <v>2033</v>
      </c>
      <c r="BD180">
        <v>110</v>
      </c>
      <c r="BE180">
        <v>110</v>
      </c>
      <c r="BK180" t="s">
        <v>59</v>
      </c>
      <c r="BL180" t="s">
        <v>59</v>
      </c>
      <c r="BM180" t="s">
        <v>59</v>
      </c>
      <c r="BN180" t="s">
        <v>59</v>
      </c>
      <c r="BY180">
        <v>28</v>
      </c>
      <c r="BZ180">
        <v>12</v>
      </c>
      <c r="CA180">
        <v>4</v>
      </c>
      <c r="CB180">
        <v>0</v>
      </c>
      <c r="CC180">
        <v>140</v>
      </c>
      <c r="CF180" t="s">
        <v>59</v>
      </c>
      <c r="CG180" t="s">
        <v>59</v>
      </c>
      <c r="CH180" t="s">
        <v>59</v>
      </c>
      <c r="CX180" t="s">
        <v>59</v>
      </c>
      <c r="DA180" t="s">
        <v>59</v>
      </c>
      <c r="DB180" t="s">
        <v>59</v>
      </c>
      <c r="DH180" t="s">
        <v>59</v>
      </c>
      <c r="DK180" t="s">
        <v>59</v>
      </c>
      <c r="DL180" t="s">
        <v>59</v>
      </c>
      <c r="DM180" t="s">
        <v>59</v>
      </c>
    </row>
    <row r="181" spans="1:117">
      <c r="A181">
        <v>17056</v>
      </c>
      <c r="B181" t="s">
        <v>244</v>
      </c>
      <c r="C181" t="s">
        <v>1310</v>
      </c>
      <c r="D181" t="s">
        <v>1311</v>
      </c>
      <c r="E181" t="s">
        <v>1312</v>
      </c>
      <c r="F181" t="s">
        <v>243</v>
      </c>
      <c r="G181" t="s">
        <v>242</v>
      </c>
      <c r="H181" t="s">
        <v>54</v>
      </c>
      <c r="I181">
        <v>7.5</v>
      </c>
      <c r="J181" t="s">
        <v>19</v>
      </c>
      <c r="K181" t="s">
        <v>53</v>
      </c>
      <c r="L181" t="s">
        <v>45</v>
      </c>
      <c r="M181" t="s">
        <v>241</v>
      </c>
      <c r="N181" t="s">
        <v>59</v>
      </c>
      <c r="O181" t="s">
        <v>240</v>
      </c>
      <c r="P181" t="s">
        <v>240</v>
      </c>
      <c r="Q181" t="s">
        <v>142</v>
      </c>
      <c r="R181" t="s">
        <v>141</v>
      </c>
      <c r="S181" t="s">
        <v>140</v>
      </c>
      <c r="T181">
        <v>7121</v>
      </c>
      <c r="U181" t="s">
        <v>171</v>
      </c>
      <c r="V181" t="s">
        <v>170</v>
      </c>
      <c r="W181">
        <v>7121</v>
      </c>
      <c r="X181" t="s">
        <v>171</v>
      </c>
      <c r="Y181" t="s">
        <v>170</v>
      </c>
      <c r="AA181">
        <v>1</v>
      </c>
      <c r="AB181">
        <v>0</v>
      </c>
      <c r="AC181" t="s">
        <v>2029</v>
      </c>
      <c r="AD181" t="s">
        <v>2030</v>
      </c>
      <c r="AE181" t="s">
        <v>239</v>
      </c>
      <c r="AF181" t="s">
        <v>239</v>
      </c>
      <c r="AG181" t="s">
        <v>2031</v>
      </c>
      <c r="AH181" t="s">
        <v>2032</v>
      </c>
      <c r="AI181" t="b">
        <v>1</v>
      </c>
      <c r="AJ181">
        <v>0</v>
      </c>
      <c r="AK181" t="b">
        <v>0</v>
      </c>
      <c r="AL181">
        <v>4790927</v>
      </c>
      <c r="AM181">
        <v>35974</v>
      </c>
      <c r="AN181" t="s">
        <v>217</v>
      </c>
      <c r="AO181" t="s">
        <v>1197</v>
      </c>
      <c r="AP181" t="s">
        <v>45</v>
      </c>
      <c r="AQ181">
        <v>5</v>
      </c>
      <c r="AR181">
        <v>4</v>
      </c>
      <c r="AS181" t="s">
        <v>44</v>
      </c>
      <c r="AT181" t="s">
        <v>1186</v>
      </c>
      <c r="AU181" t="s">
        <v>43</v>
      </c>
      <c r="AV181" t="s">
        <v>42</v>
      </c>
      <c r="AW181" t="s">
        <v>41</v>
      </c>
      <c r="AX181" t="s">
        <v>217</v>
      </c>
      <c r="AY181" t="s">
        <v>216</v>
      </c>
      <c r="AZ181" t="s">
        <v>215</v>
      </c>
      <c r="BA181">
        <v>0</v>
      </c>
      <c r="BB181" t="s">
        <v>1761</v>
      </c>
      <c r="BC181" t="s">
        <v>2033</v>
      </c>
      <c r="BD181">
        <v>110</v>
      </c>
      <c r="BE181">
        <v>110</v>
      </c>
      <c r="BK181" t="s">
        <v>59</v>
      </c>
      <c r="BL181" t="s">
        <v>59</v>
      </c>
      <c r="BM181" t="s">
        <v>59</v>
      </c>
      <c r="BN181" t="s">
        <v>59</v>
      </c>
      <c r="BY181">
        <v>28</v>
      </c>
      <c r="BZ181">
        <v>12</v>
      </c>
      <c r="CA181">
        <v>4</v>
      </c>
      <c r="CB181">
        <v>0</v>
      </c>
      <c r="CC181">
        <v>140</v>
      </c>
      <c r="CF181" t="s">
        <v>59</v>
      </c>
      <c r="CG181" t="s">
        <v>59</v>
      </c>
      <c r="CH181" t="s">
        <v>59</v>
      </c>
      <c r="CX181" t="s">
        <v>59</v>
      </c>
      <c r="DA181" t="s">
        <v>59</v>
      </c>
      <c r="DB181" t="s">
        <v>59</v>
      </c>
      <c r="DH181" t="s">
        <v>59</v>
      </c>
      <c r="DK181" t="s">
        <v>59</v>
      </c>
      <c r="DL181" t="s">
        <v>59</v>
      </c>
      <c r="DM181" t="s">
        <v>59</v>
      </c>
    </row>
    <row r="182" spans="1:117">
      <c r="A182">
        <v>18131</v>
      </c>
      <c r="B182" t="s">
        <v>2034</v>
      </c>
      <c r="C182" t="s">
        <v>1310</v>
      </c>
      <c r="D182" t="s">
        <v>1311</v>
      </c>
      <c r="E182" t="s">
        <v>1312</v>
      </c>
      <c r="F182" t="s">
        <v>372</v>
      </c>
      <c r="G182" t="s">
        <v>371</v>
      </c>
      <c r="H182" t="s">
        <v>54</v>
      </c>
      <c r="I182">
        <v>7.5</v>
      </c>
      <c r="J182" t="s">
        <v>19</v>
      </c>
      <c r="K182" t="s">
        <v>53</v>
      </c>
      <c r="L182" t="s">
        <v>45</v>
      </c>
      <c r="M182" t="s">
        <v>59</v>
      </c>
      <c r="N182" t="s">
        <v>59</v>
      </c>
      <c r="O182" t="s">
        <v>2035</v>
      </c>
      <c r="P182" t="s">
        <v>2035</v>
      </c>
      <c r="Q182" t="s">
        <v>92</v>
      </c>
      <c r="R182" t="s">
        <v>91</v>
      </c>
      <c r="S182" t="s">
        <v>90</v>
      </c>
      <c r="T182">
        <v>7151</v>
      </c>
      <c r="U182" t="s">
        <v>89</v>
      </c>
      <c r="V182" t="s">
        <v>88</v>
      </c>
      <c r="W182">
        <v>7150</v>
      </c>
      <c r="X182" t="s">
        <v>77</v>
      </c>
      <c r="Y182" t="s">
        <v>76</v>
      </c>
      <c r="AA182">
        <v>0</v>
      </c>
      <c r="AB182">
        <v>1</v>
      </c>
      <c r="AC182" t="s">
        <v>2036</v>
      </c>
      <c r="AD182" t="s">
        <v>2037</v>
      </c>
      <c r="AE182" t="s">
        <v>2038</v>
      </c>
      <c r="AF182" t="s">
        <v>2038</v>
      </c>
      <c r="AG182" t="s">
        <v>2039</v>
      </c>
      <c r="AH182" t="s">
        <v>2040</v>
      </c>
      <c r="AI182" t="b">
        <v>1</v>
      </c>
      <c r="AJ182">
        <v>0</v>
      </c>
      <c r="AK182" t="b">
        <v>0</v>
      </c>
      <c r="AL182">
        <v>4800680</v>
      </c>
      <c r="AM182">
        <v>38953</v>
      </c>
      <c r="AN182" t="s">
        <v>346</v>
      </c>
      <c r="AO182" t="s">
        <v>1187</v>
      </c>
      <c r="AP182" t="s">
        <v>45</v>
      </c>
      <c r="AQ182">
        <v>4</v>
      </c>
      <c r="AR182">
        <v>4</v>
      </c>
      <c r="AS182" t="s">
        <v>44</v>
      </c>
      <c r="AT182" t="s">
        <v>1186</v>
      </c>
      <c r="AU182" t="s">
        <v>43</v>
      </c>
      <c r="AV182" t="s">
        <v>42</v>
      </c>
      <c r="AW182" t="s">
        <v>41</v>
      </c>
      <c r="AX182" t="s">
        <v>346</v>
      </c>
      <c r="AY182" t="s">
        <v>345</v>
      </c>
      <c r="AZ182" t="s">
        <v>344</v>
      </c>
      <c r="BA182">
        <v>0</v>
      </c>
      <c r="BB182" t="s">
        <v>59</v>
      </c>
      <c r="BC182" t="s">
        <v>59</v>
      </c>
      <c r="BD182">
        <v>109</v>
      </c>
      <c r="BE182">
        <v>109</v>
      </c>
      <c r="BK182" t="s">
        <v>59</v>
      </c>
      <c r="BL182" t="s">
        <v>59</v>
      </c>
      <c r="BM182" t="s">
        <v>59</v>
      </c>
      <c r="BN182" t="s">
        <v>59</v>
      </c>
      <c r="BT182">
        <v>32</v>
      </c>
      <c r="BU182">
        <v>14</v>
      </c>
      <c r="BV182">
        <v>4</v>
      </c>
      <c r="BW182">
        <v>2</v>
      </c>
      <c r="BX182">
        <v>148</v>
      </c>
      <c r="CF182" t="s">
        <v>59</v>
      </c>
      <c r="CG182" t="s">
        <v>59</v>
      </c>
      <c r="CH182" t="s">
        <v>59</v>
      </c>
      <c r="CX182" t="s">
        <v>59</v>
      </c>
      <c r="DA182" t="s">
        <v>59</v>
      </c>
      <c r="DB182" t="s">
        <v>59</v>
      </c>
      <c r="DH182" t="s">
        <v>59</v>
      </c>
      <c r="DK182" t="s">
        <v>59</v>
      </c>
      <c r="DL182" t="s">
        <v>59</v>
      </c>
      <c r="DM182" t="s">
        <v>59</v>
      </c>
    </row>
    <row r="183" spans="1:117">
      <c r="A183">
        <v>18015</v>
      </c>
      <c r="B183" t="s">
        <v>360</v>
      </c>
      <c r="C183" t="s">
        <v>1310</v>
      </c>
      <c r="D183" t="s">
        <v>1311</v>
      </c>
      <c r="E183" t="s">
        <v>1312</v>
      </c>
      <c r="F183" t="s">
        <v>359</v>
      </c>
      <c r="G183" t="s">
        <v>358</v>
      </c>
      <c r="H183" t="s">
        <v>54</v>
      </c>
      <c r="I183">
        <v>7.5</v>
      </c>
      <c r="J183" t="s">
        <v>19</v>
      </c>
      <c r="K183" t="s">
        <v>53</v>
      </c>
      <c r="L183" t="s">
        <v>45</v>
      </c>
      <c r="M183" t="s">
        <v>59</v>
      </c>
      <c r="N183" t="s">
        <v>59</v>
      </c>
      <c r="O183" t="s">
        <v>357</v>
      </c>
      <c r="P183" t="s">
        <v>357</v>
      </c>
      <c r="Q183" t="s">
        <v>51</v>
      </c>
      <c r="R183" t="s">
        <v>50</v>
      </c>
      <c r="S183" t="s">
        <v>49</v>
      </c>
      <c r="T183">
        <v>7161</v>
      </c>
      <c r="U183" t="s">
        <v>48</v>
      </c>
      <c r="V183" t="s">
        <v>47</v>
      </c>
      <c r="W183">
        <v>7161</v>
      </c>
      <c r="X183" t="s">
        <v>48</v>
      </c>
      <c r="Y183" t="s">
        <v>47</v>
      </c>
      <c r="Z183">
        <v>90</v>
      </c>
      <c r="AA183">
        <v>0</v>
      </c>
      <c r="AB183">
        <v>1</v>
      </c>
      <c r="AC183" t="s">
        <v>2041</v>
      </c>
      <c r="AD183" t="s">
        <v>2042</v>
      </c>
      <c r="AE183" t="s">
        <v>356</v>
      </c>
      <c r="AF183" t="s">
        <v>356</v>
      </c>
      <c r="AG183" t="s">
        <v>2043</v>
      </c>
      <c r="AH183" t="s">
        <v>2044</v>
      </c>
      <c r="AI183" t="b">
        <v>1</v>
      </c>
      <c r="AJ183">
        <v>0</v>
      </c>
      <c r="AK183" t="b">
        <v>0</v>
      </c>
      <c r="AL183">
        <v>4799483</v>
      </c>
      <c r="AM183">
        <v>38584</v>
      </c>
      <c r="AN183" t="s">
        <v>346</v>
      </c>
      <c r="AO183" t="s">
        <v>1187</v>
      </c>
      <c r="AP183" t="s">
        <v>45</v>
      </c>
      <c r="AQ183">
        <v>5</v>
      </c>
      <c r="AR183">
        <v>4</v>
      </c>
      <c r="AS183" t="s">
        <v>44</v>
      </c>
      <c r="AT183" t="s">
        <v>1186</v>
      </c>
      <c r="AU183" t="s">
        <v>43</v>
      </c>
      <c r="AV183" t="s">
        <v>42</v>
      </c>
      <c r="AW183" t="s">
        <v>41</v>
      </c>
      <c r="AX183" t="s">
        <v>346</v>
      </c>
      <c r="AY183" t="s">
        <v>345</v>
      </c>
      <c r="AZ183" t="s">
        <v>344</v>
      </c>
      <c r="BA183">
        <v>0</v>
      </c>
      <c r="BB183" t="s">
        <v>59</v>
      </c>
      <c r="BC183" t="s">
        <v>59</v>
      </c>
      <c r="BD183">
        <v>108</v>
      </c>
      <c r="BE183">
        <v>108</v>
      </c>
      <c r="BF183">
        <v>28</v>
      </c>
      <c r="BG183">
        <v>28</v>
      </c>
      <c r="BH183">
        <v>0</v>
      </c>
      <c r="BI183">
        <v>10</v>
      </c>
      <c r="BJ183">
        <v>130</v>
      </c>
      <c r="BK183" t="s">
        <v>59</v>
      </c>
      <c r="BL183" t="s">
        <v>59</v>
      </c>
      <c r="BM183" t="s">
        <v>59</v>
      </c>
      <c r="BN183" t="s">
        <v>59</v>
      </c>
      <c r="CF183" t="s">
        <v>59</v>
      </c>
      <c r="CG183" t="s">
        <v>59</v>
      </c>
      <c r="CH183" t="s">
        <v>59</v>
      </c>
      <c r="CX183" t="s">
        <v>59</v>
      </c>
      <c r="DA183" t="s">
        <v>59</v>
      </c>
      <c r="DB183" t="s">
        <v>59</v>
      </c>
      <c r="DH183" t="s">
        <v>59</v>
      </c>
      <c r="DK183" t="s">
        <v>59</v>
      </c>
      <c r="DL183" t="s">
        <v>59</v>
      </c>
      <c r="DM183" t="s">
        <v>59</v>
      </c>
    </row>
    <row r="184" spans="1:117">
      <c r="A184">
        <v>17569</v>
      </c>
      <c r="B184" t="s">
        <v>876</v>
      </c>
      <c r="C184" t="s">
        <v>1310</v>
      </c>
      <c r="D184" t="s">
        <v>1311</v>
      </c>
      <c r="E184" t="s">
        <v>1312</v>
      </c>
      <c r="F184" t="s">
        <v>875</v>
      </c>
      <c r="G184" t="s">
        <v>874</v>
      </c>
      <c r="H184" t="s">
        <v>54</v>
      </c>
      <c r="I184">
        <v>7.5</v>
      </c>
      <c r="J184" t="s">
        <v>150</v>
      </c>
      <c r="K184" t="s">
        <v>53</v>
      </c>
      <c r="L184" t="s">
        <v>45</v>
      </c>
      <c r="M184" t="s">
        <v>59</v>
      </c>
      <c r="N184" t="s">
        <v>59</v>
      </c>
      <c r="O184" t="s">
        <v>873</v>
      </c>
      <c r="P184" t="s">
        <v>872</v>
      </c>
      <c r="Q184" t="s">
        <v>51</v>
      </c>
      <c r="R184" t="s">
        <v>50</v>
      </c>
      <c r="S184" t="s">
        <v>49</v>
      </c>
      <c r="T184">
        <v>7201</v>
      </c>
      <c r="U184" t="s">
        <v>97</v>
      </c>
      <c r="V184" t="s">
        <v>96</v>
      </c>
      <c r="W184">
        <v>7201</v>
      </c>
      <c r="X184" t="s">
        <v>97</v>
      </c>
      <c r="Y184" t="s">
        <v>96</v>
      </c>
      <c r="AA184">
        <v>0</v>
      </c>
      <c r="AB184">
        <v>0</v>
      </c>
      <c r="AC184" t="s">
        <v>2045</v>
      </c>
      <c r="AD184" t="s">
        <v>2046</v>
      </c>
      <c r="AE184" t="s">
        <v>871</v>
      </c>
      <c r="AF184" t="s">
        <v>871</v>
      </c>
      <c r="AG184" t="s">
        <v>2047</v>
      </c>
      <c r="AH184" t="s">
        <v>2048</v>
      </c>
      <c r="AI184" t="b">
        <v>1</v>
      </c>
      <c r="AJ184">
        <v>0</v>
      </c>
      <c r="AK184" t="b">
        <v>0</v>
      </c>
      <c r="AL184">
        <v>4795799</v>
      </c>
      <c r="AM184">
        <v>37435</v>
      </c>
      <c r="AN184" t="s">
        <v>1186</v>
      </c>
      <c r="AO184" t="s">
        <v>890</v>
      </c>
      <c r="AP184" t="s">
        <v>45</v>
      </c>
      <c r="AQ184">
        <v>4</v>
      </c>
      <c r="AR184">
        <v>4</v>
      </c>
      <c r="AS184" t="s">
        <v>44</v>
      </c>
      <c r="AT184" t="s">
        <v>1186</v>
      </c>
      <c r="AU184" t="s">
        <v>43</v>
      </c>
      <c r="AV184" t="s">
        <v>42</v>
      </c>
      <c r="AW184" t="s">
        <v>41</v>
      </c>
      <c r="AX184" t="s">
        <v>496</v>
      </c>
      <c r="AY184" t="s">
        <v>495</v>
      </c>
      <c r="AZ184" t="s">
        <v>494</v>
      </c>
      <c r="BA184">
        <v>1</v>
      </c>
      <c r="BB184" t="s">
        <v>59</v>
      </c>
      <c r="BC184" t="s">
        <v>59</v>
      </c>
      <c r="BD184">
        <v>110</v>
      </c>
      <c r="BE184">
        <v>110</v>
      </c>
      <c r="BK184" t="s">
        <v>59</v>
      </c>
      <c r="BL184" t="s">
        <v>59</v>
      </c>
      <c r="BM184" t="s">
        <v>59</v>
      </c>
      <c r="BN184" t="s">
        <v>59</v>
      </c>
      <c r="BY184">
        <v>28</v>
      </c>
      <c r="BZ184">
        <v>6</v>
      </c>
      <c r="CA184">
        <v>3</v>
      </c>
      <c r="CB184">
        <v>0</v>
      </c>
      <c r="CC184">
        <v>160</v>
      </c>
      <c r="CF184" t="s">
        <v>59</v>
      </c>
      <c r="CG184" t="s">
        <v>59</v>
      </c>
      <c r="CH184" t="s">
        <v>59</v>
      </c>
      <c r="CX184" t="s">
        <v>59</v>
      </c>
      <c r="DA184" t="s">
        <v>59</v>
      </c>
      <c r="DB184" t="s">
        <v>59</v>
      </c>
      <c r="DH184" t="s">
        <v>59</v>
      </c>
      <c r="DK184" t="s">
        <v>59</v>
      </c>
      <c r="DL184" t="s">
        <v>59</v>
      </c>
      <c r="DM184" t="s">
        <v>59</v>
      </c>
    </row>
    <row r="185" spans="1:117">
      <c r="A185">
        <v>18033</v>
      </c>
      <c r="B185" t="s">
        <v>228</v>
      </c>
      <c r="C185" t="s">
        <v>1310</v>
      </c>
      <c r="D185" t="s">
        <v>1311</v>
      </c>
      <c r="E185" t="s">
        <v>1312</v>
      </c>
      <c r="F185" t="s">
        <v>227</v>
      </c>
      <c r="G185" t="s">
        <v>226</v>
      </c>
      <c r="H185" t="s">
        <v>54</v>
      </c>
      <c r="I185">
        <v>7.5</v>
      </c>
      <c r="J185" t="s">
        <v>19</v>
      </c>
      <c r="K185" t="s">
        <v>53</v>
      </c>
      <c r="L185" t="s">
        <v>45</v>
      </c>
      <c r="M185" t="s">
        <v>59</v>
      </c>
      <c r="N185" t="s">
        <v>59</v>
      </c>
      <c r="O185" t="s">
        <v>225</v>
      </c>
      <c r="P185" t="s">
        <v>225</v>
      </c>
      <c r="Q185" t="s">
        <v>51</v>
      </c>
      <c r="R185" t="s">
        <v>50</v>
      </c>
      <c r="S185" t="s">
        <v>49</v>
      </c>
      <c r="T185">
        <v>7121</v>
      </c>
      <c r="U185" t="s">
        <v>171</v>
      </c>
      <c r="V185" t="s">
        <v>170</v>
      </c>
      <c r="W185">
        <v>7121</v>
      </c>
      <c r="X185" t="s">
        <v>171</v>
      </c>
      <c r="Y185" t="s">
        <v>170</v>
      </c>
      <c r="AA185">
        <v>1</v>
      </c>
      <c r="AB185">
        <v>0</v>
      </c>
      <c r="AC185" t="s">
        <v>2049</v>
      </c>
      <c r="AD185" t="s">
        <v>2050</v>
      </c>
      <c r="AE185" t="s">
        <v>224</v>
      </c>
      <c r="AF185" t="s">
        <v>224</v>
      </c>
      <c r="AG185" t="s">
        <v>2051</v>
      </c>
      <c r="AH185" t="s">
        <v>2052</v>
      </c>
      <c r="AI185" t="b">
        <v>1</v>
      </c>
      <c r="AJ185">
        <v>0</v>
      </c>
      <c r="AK185" t="b">
        <v>0</v>
      </c>
      <c r="AL185">
        <v>4799744</v>
      </c>
      <c r="AM185">
        <v>38658</v>
      </c>
      <c r="AN185" t="s">
        <v>217</v>
      </c>
      <c r="AO185" t="s">
        <v>1197</v>
      </c>
      <c r="AP185" t="s">
        <v>45</v>
      </c>
      <c r="AQ185">
        <v>4</v>
      </c>
      <c r="AR185">
        <v>4</v>
      </c>
      <c r="AS185" t="s">
        <v>44</v>
      </c>
      <c r="AT185" t="s">
        <v>1186</v>
      </c>
      <c r="AU185" t="s">
        <v>43</v>
      </c>
      <c r="AV185" t="s">
        <v>42</v>
      </c>
      <c r="AW185" t="s">
        <v>41</v>
      </c>
      <c r="AX185" t="s">
        <v>217</v>
      </c>
      <c r="AY185" t="s">
        <v>216</v>
      </c>
      <c r="AZ185" t="s">
        <v>215</v>
      </c>
      <c r="BA185">
        <v>0</v>
      </c>
      <c r="BB185" t="s">
        <v>1761</v>
      </c>
      <c r="BC185" t="s">
        <v>1756</v>
      </c>
      <c r="BD185">
        <v>109</v>
      </c>
      <c r="BE185">
        <v>109</v>
      </c>
      <c r="BK185" t="s">
        <v>59</v>
      </c>
      <c r="BL185" t="s">
        <v>59</v>
      </c>
      <c r="BM185" t="s">
        <v>59</v>
      </c>
      <c r="BN185" t="s">
        <v>59</v>
      </c>
      <c r="BT185">
        <v>28</v>
      </c>
      <c r="BU185">
        <v>0</v>
      </c>
      <c r="BV185">
        <v>12</v>
      </c>
      <c r="BW185">
        <v>0</v>
      </c>
      <c r="BX185">
        <v>160</v>
      </c>
      <c r="CF185" t="s">
        <v>59</v>
      </c>
      <c r="CG185" t="s">
        <v>59</v>
      </c>
      <c r="CH185" t="s">
        <v>59</v>
      </c>
      <c r="CX185" t="s">
        <v>59</v>
      </c>
      <c r="DA185" t="s">
        <v>59</v>
      </c>
      <c r="DB185" t="s">
        <v>59</v>
      </c>
      <c r="DH185" t="s">
        <v>59</v>
      </c>
      <c r="DK185" t="s">
        <v>59</v>
      </c>
      <c r="DL185" t="s">
        <v>59</v>
      </c>
      <c r="DM185" t="s">
        <v>59</v>
      </c>
    </row>
    <row r="186" spans="1:117">
      <c r="A186">
        <v>17902</v>
      </c>
      <c r="B186" t="s">
        <v>1101</v>
      </c>
      <c r="C186" t="s">
        <v>1310</v>
      </c>
      <c r="D186" t="s">
        <v>1311</v>
      </c>
      <c r="E186" t="s">
        <v>1312</v>
      </c>
      <c r="F186" t="s">
        <v>1100</v>
      </c>
      <c r="G186" t="s">
        <v>1099</v>
      </c>
      <c r="H186" t="s">
        <v>54</v>
      </c>
      <c r="I186">
        <v>7.5</v>
      </c>
      <c r="J186" t="s">
        <v>150</v>
      </c>
      <c r="K186" t="s">
        <v>53</v>
      </c>
      <c r="L186" t="s">
        <v>45</v>
      </c>
      <c r="M186" t="s">
        <v>59</v>
      </c>
      <c r="N186" t="s">
        <v>59</v>
      </c>
      <c r="O186" t="s">
        <v>1098</v>
      </c>
      <c r="P186" t="s">
        <v>1098</v>
      </c>
      <c r="Q186" t="s">
        <v>142</v>
      </c>
      <c r="R186" t="s">
        <v>141</v>
      </c>
      <c r="S186" t="s">
        <v>140</v>
      </c>
      <c r="T186">
        <v>7121</v>
      </c>
      <c r="U186" t="s">
        <v>171</v>
      </c>
      <c r="V186" t="s">
        <v>170</v>
      </c>
      <c r="W186">
        <v>7121</v>
      </c>
      <c r="X186" t="s">
        <v>171</v>
      </c>
      <c r="Y186" t="s">
        <v>170</v>
      </c>
      <c r="AA186">
        <v>0</v>
      </c>
      <c r="AB186">
        <v>0</v>
      </c>
      <c r="AC186" t="s">
        <v>2053</v>
      </c>
      <c r="AD186" t="s">
        <v>2054</v>
      </c>
      <c r="AE186" t="s">
        <v>1097</v>
      </c>
      <c r="AF186" t="s">
        <v>1097</v>
      </c>
      <c r="AG186" t="s">
        <v>2055</v>
      </c>
      <c r="AH186" t="s">
        <v>2056</v>
      </c>
      <c r="AI186" t="b">
        <v>0</v>
      </c>
      <c r="AJ186">
        <v>0</v>
      </c>
      <c r="AK186" t="b">
        <v>0</v>
      </c>
      <c r="AL186">
        <v>4798502</v>
      </c>
      <c r="AM186">
        <v>38273</v>
      </c>
      <c r="AN186" t="s">
        <v>1200</v>
      </c>
      <c r="AO186" t="s">
        <v>1278</v>
      </c>
      <c r="AP186" t="s">
        <v>45</v>
      </c>
      <c r="AQ186">
        <v>1</v>
      </c>
      <c r="AR186">
        <v>1</v>
      </c>
      <c r="AS186" t="s">
        <v>666</v>
      </c>
      <c r="AT186" t="s">
        <v>1194</v>
      </c>
      <c r="AU186" t="s">
        <v>43</v>
      </c>
      <c r="AV186" t="s">
        <v>42</v>
      </c>
      <c r="AW186" t="s">
        <v>41</v>
      </c>
      <c r="AX186" t="s">
        <v>496</v>
      </c>
      <c r="AY186" t="s">
        <v>495</v>
      </c>
      <c r="AZ186" t="s">
        <v>494</v>
      </c>
      <c r="BA186">
        <v>1</v>
      </c>
      <c r="BB186" t="s">
        <v>59</v>
      </c>
      <c r="BC186" t="s">
        <v>59</v>
      </c>
      <c r="BD186">
        <v>108</v>
      </c>
      <c r="BE186">
        <v>109</v>
      </c>
      <c r="BF186">
        <v>24</v>
      </c>
      <c r="BG186">
        <v>14</v>
      </c>
      <c r="BH186">
        <v>12</v>
      </c>
      <c r="BI186">
        <v>0</v>
      </c>
      <c r="BJ186">
        <v>40</v>
      </c>
      <c r="BK186" t="s">
        <v>59</v>
      </c>
      <c r="BL186" t="s">
        <v>59</v>
      </c>
      <c r="BM186" t="s">
        <v>59</v>
      </c>
      <c r="BN186" t="s">
        <v>59</v>
      </c>
      <c r="BT186">
        <v>24</v>
      </c>
      <c r="BU186">
        <v>14</v>
      </c>
      <c r="BV186">
        <v>10</v>
      </c>
      <c r="BW186">
        <v>0</v>
      </c>
      <c r="BX186">
        <v>62</v>
      </c>
      <c r="CF186" t="s">
        <v>59</v>
      </c>
      <c r="CG186" t="s">
        <v>59</v>
      </c>
      <c r="CH186" t="s">
        <v>59</v>
      </c>
      <c r="CX186" t="s">
        <v>59</v>
      </c>
      <c r="DA186" t="s">
        <v>59</v>
      </c>
      <c r="DB186" t="s">
        <v>59</v>
      </c>
      <c r="DH186" t="s">
        <v>59</v>
      </c>
      <c r="DK186" t="s">
        <v>59</v>
      </c>
      <c r="DL186" t="s">
        <v>59</v>
      </c>
      <c r="DM186" t="s">
        <v>59</v>
      </c>
    </row>
    <row r="187" spans="1:117">
      <c r="A187">
        <v>17501</v>
      </c>
      <c r="B187" t="s">
        <v>1116</v>
      </c>
      <c r="C187" t="s">
        <v>1310</v>
      </c>
      <c r="D187" t="s">
        <v>1311</v>
      </c>
      <c r="E187" t="s">
        <v>1312</v>
      </c>
      <c r="F187" t="s">
        <v>1115</v>
      </c>
      <c r="G187" t="s">
        <v>1114</v>
      </c>
      <c r="H187" t="s">
        <v>54</v>
      </c>
      <c r="I187">
        <v>7.5</v>
      </c>
      <c r="J187" t="s">
        <v>150</v>
      </c>
      <c r="K187" t="s">
        <v>53</v>
      </c>
      <c r="L187" t="s">
        <v>45</v>
      </c>
      <c r="M187" t="s">
        <v>59</v>
      </c>
      <c r="N187" t="s">
        <v>59</v>
      </c>
      <c r="O187" t="s">
        <v>1113</v>
      </c>
      <c r="P187" t="s">
        <v>1113</v>
      </c>
      <c r="Q187" t="s">
        <v>142</v>
      </c>
      <c r="R187" t="s">
        <v>141</v>
      </c>
      <c r="S187" t="s">
        <v>140</v>
      </c>
      <c r="T187">
        <v>7121</v>
      </c>
      <c r="U187" t="s">
        <v>171</v>
      </c>
      <c r="V187" t="s">
        <v>170</v>
      </c>
      <c r="W187">
        <v>7121</v>
      </c>
      <c r="X187" t="s">
        <v>171</v>
      </c>
      <c r="Y187" t="s">
        <v>170</v>
      </c>
      <c r="AA187">
        <v>1</v>
      </c>
      <c r="AB187">
        <v>0</v>
      </c>
      <c r="AC187" t="s">
        <v>2057</v>
      </c>
      <c r="AD187" t="s">
        <v>2058</v>
      </c>
      <c r="AE187" t="s">
        <v>1112</v>
      </c>
      <c r="AF187" t="s">
        <v>1112</v>
      </c>
      <c r="AG187" t="s">
        <v>2059</v>
      </c>
      <c r="AH187" t="s">
        <v>2060</v>
      </c>
      <c r="AI187" t="b">
        <v>0</v>
      </c>
      <c r="AJ187">
        <v>0</v>
      </c>
      <c r="AK187" t="b">
        <v>0</v>
      </c>
      <c r="AL187">
        <v>4795289</v>
      </c>
      <c r="AM187">
        <v>37278</v>
      </c>
      <c r="AN187" t="s">
        <v>1200</v>
      </c>
      <c r="AO187" t="s">
        <v>1278</v>
      </c>
      <c r="AP187" t="s">
        <v>45</v>
      </c>
      <c r="AQ187">
        <v>1</v>
      </c>
      <c r="AR187">
        <v>1</v>
      </c>
      <c r="AS187" t="s">
        <v>666</v>
      </c>
      <c r="AT187" t="s">
        <v>1194</v>
      </c>
      <c r="AU187" t="s">
        <v>43</v>
      </c>
      <c r="AV187" t="s">
        <v>42</v>
      </c>
      <c r="AW187" t="s">
        <v>41</v>
      </c>
      <c r="AX187" t="s">
        <v>496</v>
      </c>
      <c r="AY187" t="s">
        <v>495</v>
      </c>
      <c r="AZ187" t="s">
        <v>494</v>
      </c>
      <c r="BA187">
        <v>1</v>
      </c>
      <c r="BB187" t="s">
        <v>59</v>
      </c>
      <c r="BC187" t="s">
        <v>59</v>
      </c>
      <c r="BD187">
        <v>110</v>
      </c>
      <c r="BE187">
        <v>110</v>
      </c>
      <c r="BK187" t="s">
        <v>59</v>
      </c>
      <c r="BL187" t="s">
        <v>59</v>
      </c>
      <c r="BM187" t="s">
        <v>59</v>
      </c>
      <c r="BN187" t="s">
        <v>59</v>
      </c>
      <c r="BY187">
        <v>28</v>
      </c>
      <c r="BZ187">
        <v>0</v>
      </c>
      <c r="CA187">
        <v>14</v>
      </c>
      <c r="CB187">
        <v>0</v>
      </c>
      <c r="CC187">
        <v>158</v>
      </c>
      <c r="CF187" t="s">
        <v>59</v>
      </c>
      <c r="CG187" t="s">
        <v>59</v>
      </c>
      <c r="CH187" t="s">
        <v>59</v>
      </c>
      <c r="CX187" t="s">
        <v>59</v>
      </c>
      <c r="DA187" t="s">
        <v>59</v>
      </c>
      <c r="DB187" t="s">
        <v>59</v>
      </c>
      <c r="DH187" t="s">
        <v>59</v>
      </c>
      <c r="DK187" t="s">
        <v>59</v>
      </c>
      <c r="DL187" t="s">
        <v>59</v>
      </c>
      <c r="DM187" t="s">
        <v>59</v>
      </c>
    </row>
    <row r="188" spans="1:117">
      <c r="A188">
        <v>18026</v>
      </c>
      <c r="B188" t="s">
        <v>233</v>
      </c>
      <c r="C188" t="s">
        <v>1310</v>
      </c>
      <c r="D188" t="s">
        <v>1311</v>
      </c>
      <c r="E188" t="s">
        <v>1312</v>
      </c>
      <c r="F188" t="s">
        <v>232</v>
      </c>
      <c r="G188" t="s">
        <v>231</v>
      </c>
      <c r="H188" t="s">
        <v>54</v>
      </c>
      <c r="I188">
        <v>7.5</v>
      </c>
      <c r="J188" t="s">
        <v>19</v>
      </c>
      <c r="K188" t="s">
        <v>53</v>
      </c>
      <c r="L188" t="s">
        <v>67</v>
      </c>
      <c r="M188" t="s">
        <v>59</v>
      </c>
      <c r="N188" t="s">
        <v>59</v>
      </c>
      <c r="O188" t="s">
        <v>230</v>
      </c>
      <c r="P188" t="s">
        <v>230</v>
      </c>
      <c r="Q188" t="s">
        <v>51</v>
      </c>
      <c r="R188" t="s">
        <v>50</v>
      </c>
      <c r="S188" t="s">
        <v>49</v>
      </c>
      <c r="T188">
        <v>7121</v>
      </c>
      <c r="U188" t="s">
        <v>171</v>
      </c>
      <c r="V188" t="s">
        <v>170</v>
      </c>
      <c r="W188">
        <v>7121</v>
      </c>
      <c r="X188" t="s">
        <v>171</v>
      </c>
      <c r="Y188" t="s">
        <v>170</v>
      </c>
      <c r="AA188">
        <v>1</v>
      </c>
      <c r="AB188">
        <v>0</v>
      </c>
      <c r="AC188" t="s">
        <v>2061</v>
      </c>
      <c r="AD188" t="s">
        <v>2062</v>
      </c>
      <c r="AE188" t="s">
        <v>229</v>
      </c>
      <c r="AF188" t="s">
        <v>229</v>
      </c>
      <c r="AG188" t="s">
        <v>2063</v>
      </c>
      <c r="AH188" t="s">
        <v>2064</v>
      </c>
      <c r="AI188" t="b">
        <v>1</v>
      </c>
      <c r="AJ188">
        <v>0</v>
      </c>
      <c r="AK188" t="b">
        <v>0</v>
      </c>
      <c r="AL188">
        <v>4799678</v>
      </c>
      <c r="AM188">
        <v>38638</v>
      </c>
      <c r="AN188" t="s">
        <v>217</v>
      </c>
      <c r="AO188" t="s">
        <v>1197</v>
      </c>
      <c r="AP188" t="s">
        <v>67</v>
      </c>
      <c r="AQ188">
        <v>4</v>
      </c>
      <c r="AR188">
        <v>4</v>
      </c>
      <c r="AS188" t="s">
        <v>44</v>
      </c>
      <c r="AT188" t="s">
        <v>1186</v>
      </c>
      <c r="AU188" t="s">
        <v>43</v>
      </c>
      <c r="AV188" t="s">
        <v>42</v>
      </c>
      <c r="AW188" t="s">
        <v>41</v>
      </c>
      <c r="AX188" t="s">
        <v>217</v>
      </c>
      <c r="AY188" t="s">
        <v>216</v>
      </c>
      <c r="AZ188" t="s">
        <v>215</v>
      </c>
      <c r="BA188">
        <v>0</v>
      </c>
      <c r="BB188" t="s">
        <v>2065</v>
      </c>
      <c r="BC188" t="s">
        <v>2066</v>
      </c>
      <c r="BD188">
        <v>109</v>
      </c>
      <c r="BE188">
        <v>109</v>
      </c>
      <c r="BK188" t="s">
        <v>59</v>
      </c>
      <c r="BL188" t="s">
        <v>59</v>
      </c>
      <c r="BM188" t="s">
        <v>59</v>
      </c>
      <c r="BN188" t="s">
        <v>59</v>
      </c>
      <c r="BT188">
        <v>28</v>
      </c>
      <c r="BU188">
        <v>0</v>
      </c>
      <c r="BV188">
        <v>12</v>
      </c>
      <c r="BW188">
        <v>0</v>
      </c>
      <c r="BX188">
        <v>160</v>
      </c>
      <c r="CF188" t="s">
        <v>59</v>
      </c>
      <c r="CG188" t="s">
        <v>59</v>
      </c>
      <c r="CH188" t="s">
        <v>59</v>
      </c>
      <c r="CX188" t="s">
        <v>59</v>
      </c>
      <c r="DA188" t="s">
        <v>59</v>
      </c>
      <c r="DB188" t="s">
        <v>59</v>
      </c>
      <c r="DH188" t="s">
        <v>59</v>
      </c>
      <c r="DK188" t="s">
        <v>59</v>
      </c>
      <c r="DL188" t="s">
        <v>59</v>
      </c>
      <c r="DM188" t="s">
        <v>59</v>
      </c>
    </row>
    <row r="189" spans="1:117">
      <c r="A189">
        <v>17472</v>
      </c>
      <c r="B189" t="s">
        <v>175</v>
      </c>
      <c r="C189" t="s">
        <v>1310</v>
      </c>
      <c r="D189" t="s">
        <v>1311</v>
      </c>
      <c r="E189" t="s">
        <v>1312</v>
      </c>
      <c r="F189" t="s">
        <v>11</v>
      </c>
      <c r="G189" t="s">
        <v>174</v>
      </c>
      <c r="H189" t="s">
        <v>54</v>
      </c>
      <c r="I189">
        <v>7.5</v>
      </c>
      <c r="J189" t="s">
        <v>19</v>
      </c>
      <c r="K189" t="s">
        <v>53</v>
      </c>
      <c r="L189" t="s">
        <v>45</v>
      </c>
      <c r="M189" t="s">
        <v>173</v>
      </c>
      <c r="N189" t="s">
        <v>59</v>
      </c>
      <c r="O189" t="s">
        <v>172</v>
      </c>
      <c r="P189" t="s">
        <v>172</v>
      </c>
      <c r="Q189" t="s">
        <v>51</v>
      </c>
      <c r="R189" t="s">
        <v>50</v>
      </c>
      <c r="S189" t="s">
        <v>49</v>
      </c>
      <c r="T189">
        <v>7121</v>
      </c>
      <c r="U189" t="s">
        <v>171</v>
      </c>
      <c r="V189" t="s">
        <v>170</v>
      </c>
      <c r="W189">
        <v>7121</v>
      </c>
      <c r="X189" t="s">
        <v>171</v>
      </c>
      <c r="Y189" t="s">
        <v>170</v>
      </c>
      <c r="AA189">
        <v>1</v>
      </c>
      <c r="AB189">
        <v>0</v>
      </c>
      <c r="AC189" t="s">
        <v>2067</v>
      </c>
      <c r="AD189" t="s">
        <v>2068</v>
      </c>
      <c r="AE189" t="s">
        <v>169</v>
      </c>
      <c r="AF189" t="s">
        <v>169</v>
      </c>
      <c r="AG189" t="s">
        <v>2069</v>
      </c>
      <c r="AH189" t="s">
        <v>2070</v>
      </c>
      <c r="AI189" t="b">
        <v>1</v>
      </c>
      <c r="AJ189">
        <v>0</v>
      </c>
      <c r="AK189" t="b">
        <v>0</v>
      </c>
      <c r="AL189">
        <v>4794929</v>
      </c>
      <c r="AM189">
        <v>37169</v>
      </c>
      <c r="AN189" t="s">
        <v>135</v>
      </c>
      <c r="AO189" t="s">
        <v>1189</v>
      </c>
      <c r="AP189" t="s">
        <v>45</v>
      </c>
      <c r="AQ189">
        <v>4</v>
      </c>
      <c r="AR189">
        <v>4</v>
      </c>
      <c r="AS189" t="s">
        <v>44</v>
      </c>
      <c r="AT189" t="s">
        <v>1186</v>
      </c>
      <c r="AU189" t="s">
        <v>43</v>
      </c>
      <c r="AV189" t="s">
        <v>42</v>
      </c>
      <c r="AW189" t="s">
        <v>41</v>
      </c>
      <c r="AX189" t="s">
        <v>135</v>
      </c>
      <c r="AY189" t="s">
        <v>134</v>
      </c>
      <c r="AZ189" t="s">
        <v>133</v>
      </c>
      <c r="BA189">
        <v>0</v>
      </c>
      <c r="BB189" t="s">
        <v>59</v>
      </c>
      <c r="BC189" t="s">
        <v>59</v>
      </c>
      <c r="BD189">
        <v>109</v>
      </c>
      <c r="BE189">
        <v>109</v>
      </c>
      <c r="BK189" t="s">
        <v>59</v>
      </c>
      <c r="BL189" t="s">
        <v>59</v>
      </c>
      <c r="BM189" t="s">
        <v>59</v>
      </c>
      <c r="BN189" t="s">
        <v>59</v>
      </c>
      <c r="BT189">
        <v>16</v>
      </c>
      <c r="BU189">
        <v>3</v>
      </c>
      <c r="BV189">
        <v>8</v>
      </c>
      <c r="BW189">
        <v>1</v>
      </c>
      <c r="BX189">
        <v>170</v>
      </c>
      <c r="CF189" t="s">
        <v>59</v>
      </c>
      <c r="CG189" t="s">
        <v>59</v>
      </c>
      <c r="CH189" t="s">
        <v>59</v>
      </c>
      <c r="CX189" t="s">
        <v>59</v>
      </c>
      <c r="DA189" t="s">
        <v>59</v>
      </c>
      <c r="DB189" t="s">
        <v>59</v>
      </c>
      <c r="DH189" t="s">
        <v>59</v>
      </c>
      <c r="DK189" t="s">
        <v>59</v>
      </c>
      <c r="DL189" t="s">
        <v>59</v>
      </c>
      <c r="DM189" t="s">
        <v>59</v>
      </c>
    </row>
    <row r="190" spans="1:117">
      <c r="A190">
        <v>17052</v>
      </c>
      <c r="B190" t="s">
        <v>184</v>
      </c>
      <c r="C190" t="s">
        <v>1310</v>
      </c>
      <c r="D190" t="s">
        <v>1311</v>
      </c>
      <c r="E190" t="s">
        <v>1312</v>
      </c>
      <c r="F190" t="s">
        <v>183</v>
      </c>
      <c r="G190" t="s">
        <v>182</v>
      </c>
      <c r="H190" t="s">
        <v>54</v>
      </c>
      <c r="I190">
        <v>7.5</v>
      </c>
      <c r="J190" t="s">
        <v>19</v>
      </c>
      <c r="K190" t="s">
        <v>53</v>
      </c>
      <c r="L190" t="s">
        <v>45</v>
      </c>
      <c r="M190" t="s">
        <v>59</v>
      </c>
      <c r="N190" t="s">
        <v>59</v>
      </c>
      <c r="O190" t="s">
        <v>181</v>
      </c>
      <c r="P190" t="s">
        <v>181</v>
      </c>
      <c r="Q190" t="s">
        <v>142</v>
      </c>
      <c r="R190" t="s">
        <v>141</v>
      </c>
      <c r="S190" t="s">
        <v>140</v>
      </c>
      <c r="T190">
        <v>7121</v>
      </c>
      <c r="U190" t="s">
        <v>171</v>
      </c>
      <c r="V190" t="s">
        <v>170</v>
      </c>
      <c r="W190">
        <v>7121</v>
      </c>
      <c r="X190" t="s">
        <v>171</v>
      </c>
      <c r="Y190" t="s">
        <v>170</v>
      </c>
      <c r="AA190">
        <v>1</v>
      </c>
      <c r="AB190">
        <v>0</v>
      </c>
      <c r="AC190" t="s">
        <v>2071</v>
      </c>
      <c r="AD190" t="s">
        <v>2072</v>
      </c>
      <c r="AE190" t="s">
        <v>180</v>
      </c>
      <c r="AF190" t="s">
        <v>180</v>
      </c>
      <c r="AG190" t="s">
        <v>2073</v>
      </c>
      <c r="AH190" t="s">
        <v>2074</v>
      </c>
      <c r="AI190" t="b">
        <v>0</v>
      </c>
      <c r="AJ190">
        <v>0</v>
      </c>
      <c r="AK190" t="b">
        <v>0</v>
      </c>
      <c r="AL190">
        <v>4790846</v>
      </c>
      <c r="AM190">
        <v>35952</v>
      </c>
      <c r="AN190" t="s">
        <v>135</v>
      </c>
      <c r="AO190" t="s">
        <v>1189</v>
      </c>
      <c r="AP190" t="s">
        <v>45</v>
      </c>
      <c r="AQ190">
        <v>4</v>
      </c>
      <c r="AR190">
        <v>4</v>
      </c>
      <c r="AS190" t="s">
        <v>44</v>
      </c>
      <c r="AT190" t="s">
        <v>1186</v>
      </c>
      <c r="AU190" t="s">
        <v>43</v>
      </c>
      <c r="AV190" t="s">
        <v>42</v>
      </c>
      <c r="AW190" t="s">
        <v>41</v>
      </c>
      <c r="AX190" t="s">
        <v>135</v>
      </c>
      <c r="AY190" t="s">
        <v>134</v>
      </c>
      <c r="AZ190" t="s">
        <v>133</v>
      </c>
      <c r="BA190">
        <v>0</v>
      </c>
      <c r="BB190" t="s">
        <v>59</v>
      </c>
      <c r="BC190" t="s">
        <v>59</v>
      </c>
      <c r="BD190">
        <v>108</v>
      </c>
      <c r="BE190">
        <v>108</v>
      </c>
      <c r="BF190">
        <v>10</v>
      </c>
      <c r="BG190">
        <v>8</v>
      </c>
      <c r="BH190">
        <v>4</v>
      </c>
      <c r="BI190">
        <v>10</v>
      </c>
      <c r="BJ190">
        <v>168</v>
      </c>
      <c r="BK190" t="s">
        <v>59</v>
      </c>
      <c r="BL190" t="s">
        <v>59</v>
      </c>
      <c r="BM190" t="s">
        <v>59</v>
      </c>
      <c r="BN190" t="s">
        <v>59</v>
      </c>
      <c r="CF190" t="s">
        <v>59</v>
      </c>
      <c r="CG190" t="s">
        <v>59</v>
      </c>
      <c r="CH190" t="s">
        <v>59</v>
      </c>
      <c r="CX190" t="s">
        <v>59</v>
      </c>
      <c r="DA190" t="s">
        <v>59</v>
      </c>
      <c r="DB190" t="s">
        <v>59</v>
      </c>
      <c r="DH190" t="s">
        <v>59</v>
      </c>
      <c r="DK190" t="s">
        <v>59</v>
      </c>
      <c r="DL190" t="s">
        <v>59</v>
      </c>
      <c r="DM190" t="s">
        <v>59</v>
      </c>
    </row>
    <row r="191" spans="1:117">
      <c r="A191">
        <v>17910</v>
      </c>
      <c r="B191" t="s">
        <v>1085</v>
      </c>
      <c r="C191" t="s">
        <v>1310</v>
      </c>
      <c r="D191" t="s">
        <v>1311</v>
      </c>
      <c r="E191" t="s">
        <v>1312</v>
      </c>
      <c r="F191" t="s">
        <v>1084</v>
      </c>
      <c r="G191" t="s">
        <v>1083</v>
      </c>
      <c r="H191" t="s">
        <v>63</v>
      </c>
      <c r="I191">
        <v>7.5</v>
      </c>
      <c r="J191" t="s">
        <v>18</v>
      </c>
      <c r="K191" t="s">
        <v>53</v>
      </c>
      <c r="L191" t="s">
        <v>45</v>
      </c>
      <c r="M191" t="s">
        <v>59</v>
      </c>
      <c r="N191" t="s">
        <v>59</v>
      </c>
      <c r="O191" t="s">
        <v>1082</v>
      </c>
      <c r="P191" t="s">
        <v>1082</v>
      </c>
      <c r="Q191" t="s">
        <v>142</v>
      </c>
      <c r="R191" t="s">
        <v>141</v>
      </c>
      <c r="S191" t="s">
        <v>140</v>
      </c>
      <c r="T191">
        <v>7121</v>
      </c>
      <c r="U191" t="s">
        <v>171</v>
      </c>
      <c r="V191" t="s">
        <v>170</v>
      </c>
      <c r="W191">
        <v>7121</v>
      </c>
      <c r="X191" t="s">
        <v>171</v>
      </c>
      <c r="Y191" t="s">
        <v>170</v>
      </c>
      <c r="Z191">
        <v>120</v>
      </c>
      <c r="AA191">
        <v>1</v>
      </c>
      <c r="AB191">
        <v>0</v>
      </c>
      <c r="AC191" t="s">
        <v>2075</v>
      </c>
      <c r="AD191" t="s">
        <v>2076</v>
      </c>
      <c r="AE191" t="s">
        <v>1081</v>
      </c>
      <c r="AF191" t="s">
        <v>1081</v>
      </c>
      <c r="AG191" t="s">
        <v>2077</v>
      </c>
      <c r="AH191" t="s">
        <v>2078</v>
      </c>
      <c r="AI191" t="b">
        <v>0</v>
      </c>
      <c r="AJ191">
        <v>0</v>
      </c>
      <c r="AK191" t="b">
        <v>0</v>
      </c>
      <c r="AL191">
        <v>4798562</v>
      </c>
      <c r="AM191">
        <v>38293</v>
      </c>
      <c r="AN191" t="s">
        <v>1198</v>
      </c>
      <c r="AO191" t="s">
        <v>1279</v>
      </c>
      <c r="AP191" t="s">
        <v>45</v>
      </c>
      <c r="AQ191">
        <v>2</v>
      </c>
      <c r="AR191">
        <v>2</v>
      </c>
      <c r="AS191" t="s">
        <v>666</v>
      </c>
      <c r="AT191" t="s">
        <v>1194</v>
      </c>
      <c r="AU191" t="s">
        <v>43</v>
      </c>
      <c r="AV191" t="s">
        <v>42</v>
      </c>
      <c r="AW191" t="s">
        <v>41</v>
      </c>
      <c r="AX191" t="s">
        <v>496</v>
      </c>
      <c r="AY191" t="s">
        <v>495</v>
      </c>
      <c r="AZ191" t="s">
        <v>494</v>
      </c>
      <c r="BA191">
        <v>1</v>
      </c>
      <c r="BB191" t="s">
        <v>59</v>
      </c>
      <c r="BC191" t="s">
        <v>59</v>
      </c>
      <c r="BD191">
        <v>109</v>
      </c>
      <c r="BE191">
        <v>110</v>
      </c>
      <c r="BK191" t="s">
        <v>59</v>
      </c>
      <c r="BL191" t="s">
        <v>59</v>
      </c>
      <c r="BM191" t="s">
        <v>59</v>
      </c>
      <c r="BN191" t="s">
        <v>59</v>
      </c>
      <c r="BT191">
        <v>20</v>
      </c>
      <c r="BU191">
        <v>0</v>
      </c>
      <c r="BV191">
        <v>10</v>
      </c>
      <c r="BW191">
        <v>0</v>
      </c>
      <c r="BX191">
        <v>50</v>
      </c>
      <c r="BY191">
        <v>2</v>
      </c>
      <c r="BZ191">
        <v>16</v>
      </c>
      <c r="CA191">
        <v>48</v>
      </c>
      <c r="CB191">
        <v>0</v>
      </c>
      <c r="CC191">
        <v>54</v>
      </c>
      <c r="CF191" t="s">
        <v>59</v>
      </c>
      <c r="CG191" t="s">
        <v>59</v>
      </c>
      <c r="CH191" t="s">
        <v>59</v>
      </c>
      <c r="CX191" t="s">
        <v>59</v>
      </c>
      <c r="DA191" t="s">
        <v>59</v>
      </c>
      <c r="DB191" t="s">
        <v>59</v>
      </c>
      <c r="DH191" t="s">
        <v>59</v>
      </c>
      <c r="DK191" t="s">
        <v>59</v>
      </c>
      <c r="DL191" t="s">
        <v>59</v>
      </c>
      <c r="DM191" t="s">
        <v>59</v>
      </c>
    </row>
    <row r="192" spans="1:117">
      <c r="A192">
        <v>17660</v>
      </c>
      <c r="B192" t="s">
        <v>251</v>
      </c>
      <c r="C192" t="s">
        <v>1310</v>
      </c>
      <c r="D192" t="s">
        <v>1311</v>
      </c>
      <c r="E192" t="s">
        <v>1312</v>
      </c>
      <c r="F192" t="s">
        <v>250</v>
      </c>
      <c r="G192" t="s">
        <v>249</v>
      </c>
      <c r="H192" t="s">
        <v>63</v>
      </c>
      <c r="I192">
        <v>7.5</v>
      </c>
      <c r="J192" t="s">
        <v>19</v>
      </c>
      <c r="K192" t="s">
        <v>53</v>
      </c>
      <c r="L192" t="s">
        <v>45</v>
      </c>
      <c r="M192" t="s">
        <v>59</v>
      </c>
      <c r="N192" t="s">
        <v>59</v>
      </c>
      <c r="O192" t="s">
        <v>248</v>
      </c>
      <c r="P192" t="s">
        <v>248</v>
      </c>
      <c r="Q192" t="s">
        <v>92</v>
      </c>
      <c r="R192" t="s">
        <v>91</v>
      </c>
      <c r="S192" t="s">
        <v>90</v>
      </c>
      <c r="T192">
        <v>7121</v>
      </c>
      <c r="U192" t="s">
        <v>171</v>
      </c>
      <c r="V192" t="s">
        <v>170</v>
      </c>
      <c r="W192">
        <v>7121</v>
      </c>
      <c r="X192" t="s">
        <v>171</v>
      </c>
      <c r="Y192" t="s">
        <v>170</v>
      </c>
      <c r="Z192">
        <v>30</v>
      </c>
      <c r="AA192">
        <v>1</v>
      </c>
      <c r="AB192">
        <v>0</v>
      </c>
      <c r="AC192" t="s">
        <v>2079</v>
      </c>
      <c r="AD192" t="s">
        <v>2080</v>
      </c>
      <c r="AE192" t="s">
        <v>247</v>
      </c>
      <c r="AF192" t="s">
        <v>247</v>
      </c>
      <c r="AG192" t="s">
        <v>2081</v>
      </c>
      <c r="AH192" t="s">
        <v>2082</v>
      </c>
      <c r="AI192" t="b">
        <v>1</v>
      </c>
      <c r="AJ192">
        <v>0</v>
      </c>
      <c r="AK192" t="b">
        <v>0</v>
      </c>
      <c r="AL192">
        <v>4796528</v>
      </c>
      <c r="AM192">
        <v>37645</v>
      </c>
      <c r="AN192" t="s">
        <v>217</v>
      </c>
      <c r="AO192" t="s">
        <v>1197</v>
      </c>
      <c r="AP192" t="s">
        <v>45</v>
      </c>
      <c r="AQ192">
        <v>4</v>
      </c>
      <c r="AR192">
        <v>4</v>
      </c>
      <c r="AS192" t="s">
        <v>44</v>
      </c>
      <c r="AT192" t="s">
        <v>1186</v>
      </c>
      <c r="AU192" t="s">
        <v>43</v>
      </c>
      <c r="AV192" t="s">
        <v>42</v>
      </c>
      <c r="AW192" t="s">
        <v>41</v>
      </c>
      <c r="AX192" t="s">
        <v>217</v>
      </c>
      <c r="AY192" t="s">
        <v>216</v>
      </c>
      <c r="AZ192" t="s">
        <v>215</v>
      </c>
      <c r="BA192">
        <v>0</v>
      </c>
      <c r="BB192" t="s">
        <v>246</v>
      </c>
      <c r="BC192" t="s">
        <v>245</v>
      </c>
      <c r="BD192">
        <v>109</v>
      </c>
      <c r="BE192">
        <v>109</v>
      </c>
      <c r="BK192" t="s">
        <v>59</v>
      </c>
      <c r="BL192" t="s">
        <v>59</v>
      </c>
      <c r="BM192" t="s">
        <v>59</v>
      </c>
      <c r="BN192" t="s">
        <v>59</v>
      </c>
      <c r="BT192">
        <v>2</v>
      </c>
      <c r="BU192">
        <v>4</v>
      </c>
      <c r="BV192">
        <v>0</v>
      </c>
      <c r="BW192">
        <v>12</v>
      </c>
      <c r="BX192">
        <v>182</v>
      </c>
      <c r="CD192">
        <v>111</v>
      </c>
      <c r="CE192">
        <v>111</v>
      </c>
      <c r="CF192" t="s">
        <v>59</v>
      </c>
      <c r="CG192" t="s">
        <v>59</v>
      </c>
      <c r="CH192" t="s">
        <v>59</v>
      </c>
      <c r="CI192">
        <v>2</v>
      </c>
      <c r="CJ192">
        <v>4</v>
      </c>
      <c r="CK192">
        <v>0</v>
      </c>
      <c r="CL192">
        <v>12</v>
      </c>
      <c r="CM192">
        <v>182</v>
      </c>
      <c r="CX192" t="s">
        <v>59</v>
      </c>
      <c r="DA192" t="s">
        <v>59</v>
      </c>
      <c r="DB192" t="s">
        <v>59</v>
      </c>
      <c r="DH192" t="s">
        <v>59</v>
      </c>
      <c r="DK192" t="s">
        <v>59</v>
      </c>
      <c r="DL192" t="s">
        <v>59</v>
      </c>
      <c r="DM192" t="s">
        <v>59</v>
      </c>
    </row>
    <row r="193" spans="1:122">
      <c r="A193">
        <v>17028</v>
      </c>
      <c r="B193" t="s">
        <v>921</v>
      </c>
      <c r="C193" t="s">
        <v>1310</v>
      </c>
      <c r="D193" t="s">
        <v>1311</v>
      </c>
      <c r="E193" t="s">
        <v>1312</v>
      </c>
      <c r="F193" t="s">
        <v>920</v>
      </c>
      <c r="G193" t="s">
        <v>919</v>
      </c>
      <c r="H193" t="s">
        <v>54</v>
      </c>
      <c r="I193">
        <v>7.5</v>
      </c>
      <c r="J193" t="s">
        <v>19</v>
      </c>
      <c r="K193" t="s">
        <v>53</v>
      </c>
      <c r="L193" t="s">
        <v>45</v>
      </c>
      <c r="M193" t="s">
        <v>59</v>
      </c>
      <c r="N193" t="s">
        <v>59</v>
      </c>
      <c r="O193" t="s">
        <v>918</v>
      </c>
      <c r="P193" t="s">
        <v>917</v>
      </c>
      <c r="Q193" t="s">
        <v>92</v>
      </c>
      <c r="R193" t="s">
        <v>91</v>
      </c>
      <c r="S193" t="s">
        <v>90</v>
      </c>
      <c r="T193">
        <v>7201</v>
      </c>
      <c r="U193" t="s">
        <v>97</v>
      </c>
      <c r="V193" t="s">
        <v>96</v>
      </c>
      <c r="W193">
        <v>7201</v>
      </c>
      <c r="X193" t="s">
        <v>97</v>
      </c>
      <c r="Y193" t="s">
        <v>96</v>
      </c>
      <c r="AA193">
        <v>1</v>
      </c>
      <c r="AB193">
        <v>1</v>
      </c>
      <c r="AC193" t="s">
        <v>2083</v>
      </c>
      <c r="AD193" t="s">
        <v>2084</v>
      </c>
      <c r="AE193" t="s">
        <v>916</v>
      </c>
      <c r="AF193" t="s">
        <v>916</v>
      </c>
      <c r="AG193" t="s">
        <v>2085</v>
      </c>
      <c r="AH193" t="s">
        <v>2086</v>
      </c>
      <c r="AI193" t="b">
        <v>0</v>
      </c>
      <c r="AJ193">
        <v>0</v>
      </c>
      <c r="AK193" t="b">
        <v>0</v>
      </c>
      <c r="AL193">
        <v>4790627</v>
      </c>
      <c r="AM193">
        <v>35884</v>
      </c>
      <c r="AN193" t="s">
        <v>1186</v>
      </c>
      <c r="AO193" t="s">
        <v>890</v>
      </c>
      <c r="AP193" t="s">
        <v>45</v>
      </c>
      <c r="AQ193">
        <v>5</v>
      </c>
      <c r="AR193">
        <v>4</v>
      </c>
      <c r="AS193" t="s">
        <v>44</v>
      </c>
      <c r="AT193" t="s">
        <v>1186</v>
      </c>
      <c r="AU193" t="s">
        <v>43</v>
      </c>
      <c r="AV193" t="s">
        <v>42</v>
      </c>
      <c r="AW193" t="s">
        <v>41</v>
      </c>
      <c r="AX193" t="s">
        <v>496</v>
      </c>
      <c r="AY193" t="s">
        <v>495</v>
      </c>
      <c r="AZ193" t="s">
        <v>494</v>
      </c>
      <c r="BA193">
        <v>1</v>
      </c>
      <c r="BB193" t="s">
        <v>915</v>
      </c>
      <c r="BC193" t="s">
        <v>914</v>
      </c>
      <c r="BD193">
        <v>108</v>
      </c>
      <c r="BE193">
        <v>108</v>
      </c>
      <c r="BF193">
        <v>0</v>
      </c>
      <c r="BG193">
        <v>0</v>
      </c>
      <c r="BH193">
        <v>0</v>
      </c>
      <c r="BI193">
        <v>0</v>
      </c>
      <c r="BJ193">
        <v>200</v>
      </c>
      <c r="BK193" t="s">
        <v>59</v>
      </c>
      <c r="BL193" t="s">
        <v>59</v>
      </c>
      <c r="BM193" t="s">
        <v>59</v>
      </c>
      <c r="BN193" t="s">
        <v>59</v>
      </c>
      <c r="CD193">
        <v>109</v>
      </c>
      <c r="CE193">
        <v>109</v>
      </c>
      <c r="CF193" t="s">
        <v>59</v>
      </c>
      <c r="CG193" t="s">
        <v>59</v>
      </c>
      <c r="CH193" t="s">
        <v>59</v>
      </c>
      <c r="CS193">
        <v>0</v>
      </c>
      <c r="CT193">
        <v>0</v>
      </c>
      <c r="CU193">
        <v>0</v>
      </c>
      <c r="CV193">
        <v>0</v>
      </c>
      <c r="CW193">
        <v>200</v>
      </c>
      <c r="CX193" t="s">
        <v>59</v>
      </c>
      <c r="CY193">
        <v>110</v>
      </c>
      <c r="CZ193">
        <v>110</v>
      </c>
      <c r="DA193" t="s">
        <v>59</v>
      </c>
      <c r="DB193" t="s">
        <v>59</v>
      </c>
      <c r="DC193">
        <v>0</v>
      </c>
      <c r="DD193">
        <v>0</v>
      </c>
      <c r="DE193">
        <v>0</v>
      </c>
      <c r="DF193">
        <v>0</v>
      </c>
      <c r="DG193">
        <v>200</v>
      </c>
      <c r="DH193" t="s">
        <v>59</v>
      </c>
      <c r="DI193">
        <v>111</v>
      </c>
      <c r="DJ193">
        <v>111</v>
      </c>
      <c r="DK193" t="s">
        <v>59</v>
      </c>
      <c r="DL193" t="s">
        <v>59</v>
      </c>
      <c r="DM193" t="s">
        <v>59</v>
      </c>
      <c r="DN193">
        <v>0</v>
      </c>
      <c r="DO193">
        <v>0</v>
      </c>
      <c r="DP193">
        <v>0</v>
      </c>
      <c r="DQ193">
        <v>0</v>
      </c>
      <c r="DR193">
        <v>200</v>
      </c>
    </row>
    <row r="194" spans="1:122">
      <c r="A194">
        <v>17467</v>
      </c>
      <c r="B194" t="s">
        <v>1014</v>
      </c>
      <c r="C194" t="s">
        <v>1310</v>
      </c>
      <c r="D194" t="s">
        <v>1311</v>
      </c>
      <c r="E194" t="s">
        <v>1312</v>
      </c>
      <c r="F194" t="s">
        <v>1013</v>
      </c>
      <c r="G194" t="s">
        <v>1012</v>
      </c>
      <c r="H194" t="s">
        <v>63</v>
      </c>
      <c r="I194">
        <v>7.5</v>
      </c>
      <c r="J194" t="s">
        <v>19</v>
      </c>
      <c r="K194" t="s">
        <v>53</v>
      </c>
      <c r="L194" t="s">
        <v>45</v>
      </c>
      <c r="M194" t="s">
        <v>1011</v>
      </c>
      <c r="N194" t="s">
        <v>59</v>
      </c>
      <c r="O194" t="s">
        <v>413</v>
      </c>
      <c r="P194" t="s">
        <v>413</v>
      </c>
      <c r="Q194" t="s">
        <v>92</v>
      </c>
      <c r="R194" t="s">
        <v>91</v>
      </c>
      <c r="S194" t="s">
        <v>90</v>
      </c>
      <c r="T194">
        <v>7391</v>
      </c>
      <c r="U194" t="s">
        <v>412</v>
      </c>
      <c r="V194" t="s">
        <v>411</v>
      </c>
      <c r="W194">
        <v>7231</v>
      </c>
      <c r="X194" t="s">
        <v>105</v>
      </c>
      <c r="Y194" t="s">
        <v>104</v>
      </c>
      <c r="AA194">
        <v>1</v>
      </c>
      <c r="AB194">
        <v>0</v>
      </c>
      <c r="AC194" t="s">
        <v>2087</v>
      </c>
      <c r="AD194" t="s">
        <v>2088</v>
      </c>
      <c r="AE194" t="s">
        <v>1010</v>
      </c>
      <c r="AF194" t="s">
        <v>1010</v>
      </c>
      <c r="AG194" t="s">
        <v>2089</v>
      </c>
      <c r="AH194" t="s">
        <v>2090</v>
      </c>
      <c r="AI194" t="b">
        <v>1</v>
      </c>
      <c r="AJ194">
        <v>0</v>
      </c>
      <c r="AK194" t="b">
        <v>0</v>
      </c>
      <c r="AL194">
        <v>4794893</v>
      </c>
      <c r="AM194">
        <v>37157</v>
      </c>
      <c r="AN194" t="s">
        <v>1186</v>
      </c>
      <c r="AO194" t="s">
        <v>890</v>
      </c>
      <c r="AP194" t="s">
        <v>45</v>
      </c>
      <c r="AQ194">
        <v>4</v>
      </c>
      <c r="AR194">
        <v>4</v>
      </c>
      <c r="AS194" t="s">
        <v>44</v>
      </c>
      <c r="AT194" t="s">
        <v>1186</v>
      </c>
      <c r="AU194" t="s">
        <v>43</v>
      </c>
      <c r="AV194" t="s">
        <v>42</v>
      </c>
      <c r="AW194" t="s">
        <v>41</v>
      </c>
      <c r="AX194" t="s">
        <v>496</v>
      </c>
      <c r="AY194" t="s">
        <v>495</v>
      </c>
      <c r="AZ194" t="s">
        <v>494</v>
      </c>
      <c r="BA194">
        <v>1</v>
      </c>
      <c r="BB194" t="s">
        <v>59</v>
      </c>
      <c r="BC194" t="s">
        <v>59</v>
      </c>
      <c r="BD194">
        <v>108</v>
      </c>
      <c r="BE194">
        <v>109</v>
      </c>
      <c r="BF194">
        <v>0</v>
      </c>
      <c r="BG194">
        <v>0</v>
      </c>
      <c r="BH194">
        <v>0</v>
      </c>
      <c r="BI194">
        <v>21</v>
      </c>
      <c r="BJ194">
        <v>88</v>
      </c>
      <c r="BK194" t="s">
        <v>59</v>
      </c>
      <c r="BL194" t="s">
        <v>59</v>
      </c>
      <c r="BM194" t="s">
        <v>59</v>
      </c>
      <c r="BN194" t="s">
        <v>59</v>
      </c>
      <c r="BT194">
        <v>0</v>
      </c>
      <c r="BU194">
        <v>0</v>
      </c>
      <c r="BV194">
        <v>0</v>
      </c>
      <c r="BW194">
        <v>21</v>
      </c>
      <c r="BX194">
        <v>88</v>
      </c>
      <c r="CD194">
        <v>110</v>
      </c>
      <c r="CE194">
        <v>111</v>
      </c>
      <c r="CF194" t="s">
        <v>59</v>
      </c>
      <c r="CG194" t="s">
        <v>59</v>
      </c>
      <c r="CH194" t="s">
        <v>59</v>
      </c>
      <c r="CI194">
        <v>0</v>
      </c>
      <c r="CJ194">
        <v>0</v>
      </c>
      <c r="CK194">
        <v>0</v>
      </c>
      <c r="CL194">
        <v>21</v>
      </c>
      <c r="CM194">
        <v>88</v>
      </c>
      <c r="CN194">
        <v>0</v>
      </c>
      <c r="CO194">
        <v>0</v>
      </c>
      <c r="CP194">
        <v>0</v>
      </c>
      <c r="CQ194">
        <v>21</v>
      </c>
      <c r="CR194">
        <v>88</v>
      </c>
      <c r="CX194" t="s">
        <v>59</v>
      </c>
      <c r="DA194" t="s">
        <v>59</v>
      </c>
      <c r="DB194" t="s">
        <v>59</v>
      </c>
      <c r="DH194" t="s">
        <v>59</v>
      </c>
      <c r="DK194" t="s">
        <v>59</v>
      </c>
      <c r="DL194" t="s">
        <v>59</v>
      </c>
      <c r="DM194" t="s">
        <v>59</v>
      </c>
    </row>
    <row r="195" spans="1:122">
      <c r="A195">
        <v>17700</v>
      </c>
      <c r="B195" t="s">
        <v>771</v>
      </c>
      <c r="C195" t="s">
        <v>1310</v>
      </c>
      <c r="D195" t="s">
        <v>1311</v>
      </c>
      <c r="E195" t="s">
        <v>1312</v>
      </c>
      <c r="F195" t="s">
        <v>770</v>
      </c>
      <c r="G195" t="s">
        <v>769</v>
      </c>
      <c r="H195" t="s">
        <v>63</v>
      </c>
      <c r="I195">
        <v>3</v>
      </c>
      <c r="J195" t="s">
        <v>19</v>
      </c>
      <c r="K195" t="s">
        <v>53</v>
      </c>
      <c r="L195" t="s">
        <v>45</v>
      </c>
      <c r="M195" t="s">
        <v>59</v>
      </c>
      <c r="N195" t="s">
        <v>59</v>
      </c>
      <c r="O195" t="s">
        <v>2091</v>
      </c>
      <c r="P195" t="s">
        <v>2091</v>
      </c>
      <c r="Q195" t="s">
        <v>92</v>
      </c>
      <c r="R195" t="s">
        <v>91</v>
      </c>
      <c r="S195" t="s">
        <v>90</v>
      </c>
      <c r="T195">
        <v>7151</v>
      </c>
      <c r="U195" t="s">
        <v>89</v>
      </c>
      <c r="V195" t="s">
        <v>88</v>
      </c>
      <c r="W195">
        <v>7150</v>
      </c>
      <c r="X195" t="s">
        <v>77</v>
      </c>
      <c r="Y195" t="s">
        <v>76</v>
      </c>
      <c r="AA195">
        <v>1</v>
      </c>
      <c r="AB195">
        <v>1</v>
      </c>
      <c r="AC195" t="s">
        <v>2092</v>
      </c>
      <c r="AD195" t="s">
        <v>2093</v>
      </c>
      <c r="AE195" t="s">
        <v>768</v>
      </c>
      <c r="AF195" t="s">
        <v>768</v>
      </c>
      <c r="AG195" t="s">
        <v>2094</v>
      </c>
      <c r="AH195" t="s">
        <v>2095</v>
      </c>
      <c r="AI195" t="b">
        <v>1</v>
      </c>
      <c r="AJ195">
        <v>0</v>
      </c>
      <c r="AK195" t="b">
        <v>0</v>
      </c>
      <c r="AL195">
        <v>4796972</v>
      </c>
      <c r="AM195">
        <v>37770</v>
      </c>
      <c r="AN195" t="s">
        <v>1186</v>
      </c>
      <c r="AO195" t="s">
        <v>890</v>
      </c>
      <c r="AP195" t="s">
        <v>45</v>
      </c>
      <c r="AQ195">
        <v>4</v>
      </c>
      <c r="AR195">
        <v>4</v>
      </c>
      <c r="AS195" t="s">
        <v>44</v>
      </c>
      <c r="AT195" t="s">
        <v>1186</v>
      </c>
      <c r="AU195" t="s">
        <v>43</v>
      </c>
      <c r="AV195" t="s">
        <v>42</v>
      </c>
      <c r="AW195" t="s">
        <v>41</v>
      </c>
      <c r="AX195" t="s">
        <v>496</v>
      </c>
      <c r="AY195" t="s">
        <v>495</v>
      </c>
      <c r="AZ195" t="s">
        <v>494</v>
      </c>
      <c r="BA195">
        <v>1</v>
      </c>
      <c r="BB195" t="s">
        <v>59</v>
      </c>
      <c r="BC195" t="s">
        <v>59</v>
      </c>
      <c r="BD195">
        <v>109</v>
      </c>
      <c r="BE195">
        <v>109</v>
      </c>
      <c r="BK195" t="s">
        <v>59</v>
      </c>
      <c r="BL195" t="s">
        <v>59</v>
      </c>
      <c r="BM195" t="s">
        <v>59</v>
      </c>
      <c r="BN195" t="s">
        <v>59</v>
      </c>
      <c r="BT195">
        <v>0</v>
      </c>
      <c r="BU195">
        <v>0</v>
      </c>
      <c r="BV195">
        <v>0</v>
      </c>
      <c r="BW195">
        <v>10</v>
      </c>
      <c r="BX195">
        <v>70</v>
      </c>
      <c r="CD195">
        <v>111</v>
      </c>
      <c r="CE195">
        <v>111</v>
      </c>
      <c r="CF195" t="s">
        <v>59</v>
      </c>
      <c r="CG195" t="s">
        <v>59</v>
      </c>
      <c r="CH195" t="s">
        <v>59</v>
      </c>
      <c r="CI195">
        <v>0</v>
      </c>
      <c r="CJ195">
        <v>0</v>
      </c>
      <c r="CK195">
        <v>0</v>
      </c>
      <c r="CL195">
        <v>10</v>
      </c>
      <c r="CM195">
        <v>70</v>
      </c>
      <c r="CX195" t="s">
        <v>59</v>
      </c>
      <c r="DA195" t="s">
        <v>59</v>
      </c>
      <c r="DB195" t="s">
        <v>59</v>
      </c>
      <c r="DH195" t="s">
        <v>59</v>
      </c>
      <c r="DK195" t="s">
        <v>59</v>
      </c>
      <c r="DL195" t="s">
        <v>59</v>
      </c>
      <c r="DM195" t="s">
        <v>59</v>
      </c>
    </row>
    <row r="196" spans="1:122">
      <c r="A196">
        <v>17488</v>
      </c>
      <c r="B196" t="s">
        <v>66</v>
      </c>
      <c r="C196" t="s">
        <v>1310</v>
      </c>
      <c r="D196" t="s">
        <v>1311</v>
      </c>
      <c r="E196" t="s">
        <v>1312</v>
      </c>
      <c r="F196" t="s">
        <v>65</v>
      </c>
      <c r="G196" t="s">
        <v>64</v>
      </c>
      <c r="H196" t="s">
        <v>63</v>
      </c>
      <c r="I196">
        <v>7.5</v>
      </c>
      <c r="J196" t="s">
        <v>19</v>
      </c>
      <c r="K196" t="s">
        <v>53</v>
      </c>
      <c r="L196" t="s">
        <v>45</v>
      </c>
      <c r="M196" t="s">
        <v>62</v>
      </c>
      <c r="N196" t="s">
        <v>59</v>
      </c>
      <c r="O196" t="s">
        <v>61</v>
      </c>
      <c r="P196" t="s">
        <v>61</v>
      </c>
      <c r="Q196" t="s">
        <v>51</v>
      </c>
      <c r="R196" t="s">
        <v>50</v>
      </c>
      <c r="S196" t="s">
        <v>49</v>
      </c>
      <c r="T196">
        <v>7161</v>
      </c>
      <c r="U196" t="s">
        <v>48</v>
      </c>
      <c r="V196" t="s">
        <v>47</v>
      </c>
      <c r="W196">
        <v>7161</v>
      </c>
      <c r="X196" t="s">
        <v>48</v>
      </c>
      <c r="Y196" t="s">
        <v>47</v>
      </c>
      <c r="Z196">
        <v>30</v>
      </c>
      <c r="AA196">
        <v>1</v>
      </c>
      <c r="AB196">
        <v>0</v>
      </c>
      <c r="AC196" t="s">
        <v>2096</v>
      </c>
      <c r="AD196" t="s">
        <v>2097</v>
      </c>
      <c r="AE196" t="s">
        <v>60</v>
      </c>
      <c r="AF196" t="s">
        <v>60</v>
      </c>
      <c r="AG196" t="s">
        <v>2098</v>
      </c>
      <c r="AH196" t="s">
        <v>2099</v>
      </c>
      <c r="AI196" t="b">
        <v>1</v>
      </c>
      <c r="AJ196">
        <v>0</v>
      </c>
      <c r="AK196" t="b">
        <v>0</v>
      </c>
      <c r="AL196">
        <v>4795181</v>
      </c>
      <c r="AM196">
        <v>37246</v>
      </c>
      <c r="AN196" t="s">
        <v>397</v>
      </c>
      <c r="AO196" t="s">
        <v>1192</v>
      </c>
      <c r="AP196" t="s">
        <v>45</v>
      </c>
      <c r="AQ196">
        <v>4</v>
      </c>
      <c r="AR196">
        <v>4</v>
      </c>
      <c r="AS196" t="s">
        <v>44</v>
      </c>
      <c r="AT196" t="s">
        <v>1186</v>
      </c>
      <c r="AU196" t="s">
        <v>43</v>
      </c>
      <c r="AV196" t="s">
        <v>42</v>
      </c>
      <c r="AW196" t="s">
        <v>41</v>
      </c>
      <c r="AX196" t="s">
        <v>397</v>
      </c>
      <c r="AY196" t="s">
        <v>396</v>
      </c>
      <c r="AZ196" t="s">
        <v>395</v>
      </c>
      <c r="BA196">
        <v>0</v>
      </c>
      <c r="BB196" t="s">
        <v>59</v>
      </c>
      <c r="BC196" t="s">
        <v>59</v>
      </c>
      <c r="BD196">
        <v>109</v>
      </c>
      <c r="BE196">
        <v>109</v>
      </c>
      <c r="BK196" t="s">
        <v>59</v>
      </c>
      <c r="BL196" t="s">
        <v>59</v>
      </c>
      <c r="BM196" t="s">
        <v>59</v>
      </c>
      <c r="BN196" t="s">
        <v>59</v>
      </c>
      <c r="BT196">
        <v>0</v>
      </c>
      <c r="BU196">
        <v>0</v>
      </c>
      <c r="BV196">
        <v>0</v>
      </c>
      <c r="BW196">
        <v>40</v>
      </c>
      <c r="BX196">
        <v>160</v>
      </c>
      <c r="CF196" t="s">
        <v>59</v>
      </c>
      <c r="CG196" t="s">
        <v>59</v>
      </c>
      <c r="CH196" t="s">
        <v>59</v>
      </c>
      <c r="CX196" t="s">
        <v>59</v>
      </c>
      <c r="DA196" t="s">
        <v>59</v>
      </c>
      <c r="DB196" t="s">
        <v>59</v>
      </c>
      <c r="DH196" t="s">
        <v>59</v>
      </c>
      <c r="DK196" t="s">
        <v>59</v>
      </c>
      <c r="DL196" t="s">
        <v>59</v>
      </c>
      <c r="DM196" t="s">
        <v>59</v>
      </c>
    </row>
    <row r="197" spans="1:122">
      <c r="A197">
        <v>17488</v>
      </c>
      <c r="B197" t="s">
        <v>66</v>
      </c>
      <c r="C197" t="s">
        <v>1310</v>
      </c>
      <c r="D197" t="s">
        <v>1311</v>
      </c>
      <c r="E197" t="s">
        <v>1312</v>
      </c>
      <c r="F197" t="s">
        <v>65</v>
      </c>
      <c r="G197" t="s">
        <v>64</v>
      </c>
      <c r="H197" t="s">
        <v>63</v>
      </c>
      <c r="I197">
        <v>7.5</v>
      </c>
      <c r="J197" t="s">
        <v>19</v>
      </c>
      <c r="K197" t="s">
        <v>53</v>
      </c>
      <c r="L197" t="s">
        <v>45</v>
      </c>
      <c r="M197" t="s">
        <v>62</v>
      </c>
      <c r="N197" t="s">
        <v>59</v>
      </c>
      <c r="O197" t="s">
        <v>61</v>
      </c>
      <c r="P197" t="s">
        <v>61</v>
      </c>
      <c r="Q197" t="s">
        <v>51</v>
      </c>
      <c r="R197" t="s">
        <v>50</v>
      </c>
      <c r="S197" t="s">
        <v>49</v>
      </c>
      <c r="T197">
        <v>7161</v>
      </c>
      <c r="U197" t="s">
        <v>48</v>
      </c>
      <c r="V197" t="s">
        <v>47</v>
      </c>
      <c r="W197">
        <v>7161</v>
      </c>
      <c r="X197" t="s">
        <v>48</v>
      </c>
      <c r="Y197" t="s">
        <v>47</v>
      </c>
      <c r="Z197">
        <v>30</v>
      </c>
      <c r="AA197">
        <v>1</v>
      </c>
      <c r="AB197">
        <v>0</v>
      </c>
      <c r="AC197" t="s">
        <v>2096</v>
      </c>
      <c r="AD197" t="s">
        <v>2097</v>
      </c>
      <c r="AE197" t="s">
        <v>60</v>
      </c>
      <c r="AF197" t="s">
        <v>60</v>
      </c>
      <c r="AG197" t="s">
        <v>2098</v>
      </c>
      <c r="AH197" t="s">
        <v>2099</v>
      </c>
      <c r="AI197" t="b">
        <v>1</v>
      </c>
      <c r="AJ197">
        <v>0</v>
      </c>
      <c r="AK197" t="b">
        <v>0</v>
      </c>
      <c r="AL197">
        <v>4795184</v>
      </c>
      <c r="AM197">
        <v>37246</v>
      </c>
      <c r="AN197" t="s">
        <v>40</v>
      </c>
      <c r="AO197" t="s">
        <v>1191</v>
      </c>
      <c r="AP197" t="s">
        <v>45</v>
      </c>
      <c r="AQ197">
        <v>4</v>
      </c>
      <c r="AR197">
        <v>4</v>
      </c>
      <c r="AS197" t="s">
        <v>44</v>
      </c>
      <c r="AT197" t="s">
        <v>1186</v>
      </c>
      <c r="AU197" t="s">
        <v>43</v>
      </c>
      <c r="AV197" t="s">
        <v>42</v>
      </c>
      <c r="AW197" t="s">
        <v>41</v>
      </c>
      <c r="AX197" t="s">
        <v>40</v>
      </c>
      <c r="AY197" t="s">
        <v>39</v>
      </c>
      <c r="AZ197" t="s">
        <v>38</v>
      </c>
      <c r="BA197">
        <v>0</v>
      </c>
      <c r="BB197" t="s">
        <v>59</v>
      </c>
      <c r="BC197" t="s">
        <v>59</v>
      </c>
      <c r="BD197">
        <v>109</v>
      </c>
      <c r="BE197">
        <v>109</v>
      </c>
      <c r="BK197" t="s">
        <v>59</v>
      </c>
      <c r="BL197" t="s">
        <v>59</v>
      </c>
      <c r="BM197" t="s">
        <v>59</v>
      </c>
      <c r="BN197" t="s">
        <v>59</v>
      </c>
      <c r="BT197">
        <v>0</v>
      </c>
      <c r="BU197">
        <v>0</v>
      </c>
      <c r="BV197">
        <v>0</v>
      </c>
      <c r="BW197">
        <v>40</v>
      </c>
      <c r="BX197">
        <v>160</v>
      </c>
      <c r="CF197" t="s">
        <v>59</v>
      </c>
      <c r="CG197" t="s">
        <v>59</v>
      </c>
      <c r="CH197" t="s">
        <v>59</v>
      </c>
      <c r="CX197" t="s">
        <v>59</v>
      </c>
      <c r="DA197" t="s">
        <v>59</v>
      </c>
      <c r="DB197" t="s">
        <v>59</v>
      </c>
      <c r="DH197" t="s">
        <v>59</v>
      </c>
      <c r="DK197" t="s">
        <v>59</v>
      </c>
      <c r="DL197" t="s">
        <v>59</v>
      </c>
      <c r="DM197" t="s">
        <v>59</v>
      </c>
    </row>
    <row r="198" spans="1:122">
      <c r="A198">
        <v>18091</v>
      </c>
      <c r="B198" t="s">
        <v>641</v>
      </c>
      <c r="C198" t="s">
        <v>1310</v>
      </c>
      <c r="D198" t="s">
        <v>1311</v>
      </c>
      <c r="E198" t="s">
        <v>1312</v>
      </c>
      <c r="F198" t="s">
        <v>640</v>
      </c>
      <c r="G198" t="s">
        <v>639</v>
      </c>
      <c r="H198" t="s">
        <v>63</v>
      </c>
      <c r="I198">
        <v>7.5</v>
      </c>
      <c r="J198" t="s">
        <v>19</v>
      </c>
      <c r="K198" t="s">
        <v>53</v>
      </c>
      <c r="L198" t="s">
        <v>45</v>
      </c>
      <c r="M198" t="s">
        <v>59</v>
      </c>
      <c r="N198" t="s">
        <v>59</v>
      </c>
      <c r="O198" t="s">
        <v>638</v>
      </c>
      <c r="P198" t="s">
        <v>638</v>
      </c>
      <c r="Q198" t="s">
        <v>51</v>
      </c>
      <c r="R198" t="s">
        <v>50</v>
      </c>
      <c r="S198" t="s">
        <v>49</v>
      </c>
      <c r="T198">
        <v>7161</v>
      </c>
      <c r="U198" t="s">
        <v>48</v>
      </c>
      <c r="V198" t="s">
        <v>47</v>
      </c>
      <c r="W198">
        <v>7161</v>
      </c>
      <c r="X198" t="s">
        <v>48</v>
      </c>
      <c r="Y198" t="s">
        <v>47</v>
      </c>
      <c r="Z198">
        <v>30</v>
      </c>
      <c r="AA198">
        <v>1</v>
      </c>
      <c r="AB198">
        <v>0</v>
      </c>
      <c r="AC198" t="s">
        <v>2100</v>
      </c>
      <c r="AD198" t="s">
        <v>2101</v>
      </c>
      <c r="AE198" t="s">
        <v>637</v>
      </c>
      <c r="AF198" t="s">
        <v>637</v>
      </c>
      <c r="AG198" t="s">
        <v>2102</v>
      </c>
      <c r="AH198" t="s">
        <v>2103</v>
      </c>
      <c r="AI198" t="b">
        <v>1</v>
      </c>
      <c r="AJ198">
        <v>0</v>
      </c>
      <c r="AK198" t="b">
        <v>0</v>
      </c>
      <c r="AL198">
        <v>4800458</v>
      </c>
      <c r="AM198">
        <v>38883</v>
      </c>
      <c r="AN198" t="s">
        <v>1186</v>
      </c>
      <c r="AO198" t="s">
        <v>890</v>
      </c>
      <c r="AP198" t="s">
        <v>45</v>
      </c>
      <c r="AQ198">
        <v>4</v>
      </c>
      <c r="AR198">
        <v>4</v>
      </c>
      <c r="AS198" t="s">
        <v>44</v>
      </c>
      <c r="AT198" t="s">
        <v>1186</v>
      </c>
      <c r="AU198" t="s">
        <v>43</v>
      </c>
      <c r="AV198" t="s">
        <v>42</v>
      </c>
      <c r="AW198" t="s">
        <v>41</v>
      </c>
      <c r="AX198" t="s">
        <v>496</v>
      </c>
      <c r="AY198" t="s">
        <v>495</v>
      </c>
      <c r="AZ198" t="s">
        <v>494</v>
      </c>
      <c r="BA198">
        <v>1</v>
      </c>
      <c r="BB198" t="s">
        <v>59</v>
      </c>
      <c r="BC198" t="s">
        <v>59</v>
      </c>
      <c r="BD198">
        <v>111</v>
      </c>
      <c r="BE198">
        <v>111</v>
      </c>
      <c r="BK198" t="s">
        <v>59</v>
      </c>
      <c r="BL198" t="s">
        <v>59</v>
      </c>
      <c r="BM198" t="s">
        <v>59</v>
      </c>
      <c r="BN198" t="s">
        <v>59</v>
      </c>
      <c r="BO198">
        <v>0</v>
      </c>
      <c r="BP198">
        <v>0</v>
      </c>
      <c r="BQ198">
        <v>0</v>
      </c>
      <c r="BR198">
        <v>40</v>
      </c>
      <c r="BS198">
        <v>160</v>
      </c>
      <c r="CF198" t="s">
        <v>59</v>
      </c>
      <c r="CG198" t="s">
        <v>59</v>
      </c>
      <c r="CH198" t="s">
        <v>59</v>
      </c>
      <c r="CX198" t="s">
        <v>59</v>
      </c>
      <c r="DA198" t="s">
        <v>59</v>
      </c>
      <c r="DB198" t="s">
        <v>59</v>
      </c>
      <c r="DH198" t="s">
        <v>59</v>
      </c>
      <c r="DK198" t="s">
        <v>59</v>
      </c>
      <c r="DL198" t="s">
        <v>59</v>
      </c>
      <c r="DM198" t="s">
        <v>59</v>
      </c>
    </row>
    <row r="199" spans="1:122">
      <c r="A199">
        <v>17701</v>
      </c>
      <c r="B199" t="s">
        <v>482</v>
      </c>
      <c r="C199" t="s">
        <v>1310</v>
      </c>
      <c r="D199" t="s">
        <v>1311</v>
      </c>
      <c r="E199" t="s">
        <v>1312</v>
      </c>
      <c r="F199" t="s">
        <v>481</v>
      </c>
      <c r="G199" t="s">
        <v>480</v>
      </c>
      <c r="H199" t="s">
        <v>63</v>
      </c>
      <c r="I199">
        <v>3</v>
      </c>
      <c r="J199" t="s">
        <v>19</v>
      </c>
      <c r="K199" t="s">
        <v>53</v>
      </c>
      <c r="L199" t="s">
        <v>45</v>
      </c>
      <c r="M199" t="s">
        <v>59</v>
      </c>
      <c r="N199" t="s">
        <v>59</v>
      </c>
      <c r="O199" t="s">
        <v>2104</v>
      </c>
      <c r="P199" t="s">
        <v>2104</v>
      </c>
      <c r="Q199" t="s">
        <v>92</v>
      </c>
      <c r="R199" t="s">
        <v>91</v>
      </c>
      <c r="S199" t="s">
        <v>90</v>
      </c>
      <c r="T199">
        <v>7151</v>
      </c>
      <c r="U199" t="s">
        <v>89</v>
      </c>
      <c r="V199" t="s">
        <v>88</v>
      </c>
      <c r="W199">
        <v>7150</v>
      </c>
      <c r="X199" t="s">
        <v>77</v>
      </c>
      <c r="Y199" t="s">
        <v>76</v>
      </c>
      <c r="AA199">
        <v>1</v>
      </c>
      <c r="AB199">
        <v>1</v>
      </c>
      <c r="AC199" t="s">
        <v>2105</v>
      </c>
      <c r="AD199" t="s">
        <v>2106</v>
      </c>
      <c r="AE199" t="s">
        <v>479</v>
      </c>
      <c r="AF199" t="s">
        <v>479</v>
      </c>
      <c r="AG199" t="s">
        <v>2107</v>
      </c>
      <c r="AH199" t="s">
        <v>2108</v>
      </c>
      <c r="AI199" t="b">
        <v>1</v>
      </c>
      <c r="AJ199">
        <v>0</v>
      </c>
      <c r="AK199" t="b">
        <v>0</v>
      </c>
      <c r="AL199">
        <v>4796990</v>
      </c>
      <c r="AM199">
        <v>37776</v>
      </c>
      <c r="AN199" t="s">
        <v>463</v>
      </c>
      <c r="AO199" t="s">
        <v>1190</v>
      </c>
      <c r="AP199" t="s">
        <v>45</v>
      </c>
      <c r="AQ199">
        <v>4</v>
      </c>
      <c r="AR199">
        <v>4</v>
      </c>
      <c r="AS199" t="s">
        <v>44</v>
      </c>
      <c r="AT199" t="s">
        <v>1186</v>
      </c>
      <c r="AU199" t="s">
        <v>43</v>
      </c>
      <c r="AV199" t="s">
        <v>42</v>
      </c>
      <c r="AW199" t="s">
        <v>41</v>
      </c>
      <c r="AX199" t="s">
        <v>463</v>
      </c>
      <c r="AY199" t="s">
        <v>462</v>
      </c>
      <c r="AZ199" t="s">
        <v>461</v>
      </c>
      <c r="BA199">
        <v>0</v>
      </c>
      <c r="BB199" t="s">
        <v>59</v>
      </c>
      <c r="BC199" t="s">
        <v>59</v>
      </c>
      <c r="BD199">
        <v>109</v>
      </c>
      <c r="BE199">
        <v>109</v>
      </c>
      <c r="BK199" t="s">
        <v>59</v>
      </c>
      <c r="BL199" t="s">
        <v>59</v>
      </c>
      <c r="BM199" t="s">
        <v>59</v>
      </c>
      <c r="BN199" t="s">
        <v>59</v>
      </c>
      <c r="BT199">
        <v>0</v>
      </c>
      <c r="BU199">
        <v>0</v>
      </c>
      <c r="BV199">
        <v>0</v>
      </c>
      <c r="BW199">
        <v>10</v>
      </c>
      <c r="BX199">
        <v>70</v>
      </c>
      <c r="CD199">
        <v>111</v>
      </c>
      <c r="CE199">
        <v>111</v>
      </c>
      <c r="CF199" t="s">
        <v>59</v>
      </c>
      <c r="CG199" t="s">
        <v>59</v>
      </c>
      <c r="CH199" t="s">
        <v>59</v>
      </c>
      <c r="CI199">
        <v>0</v>
      </c>
      <c r="CJ199">
        <v>0</v>
      </c>
      <c r="CK199">
        <v>0</v>
      </c>
      <c r="CL199">
        <v>10</v>
      </c>
      <c r="CM199">
        <v>70</v>
      </c>
      <c r="CX199" t="s">
        <v>59</v>
      </c>
      <c r="DA199" t="s">
        <v>59</v>
      </c>
      <c r="DB199" t="s">
        <v>59</v>
      </c>
      <c r="DH199" t="s">
        <v>59</v>
      </c>
      <c r="DK199" t="s">
        <v>59</v>
      </c>
      <c r="DL199" t="s">
        <v>59</v>
      </c>
      <c r="DM199" t="s">
        <v>59</v>
      </c>
    </row>
    <row r="200" spans="1:122">
      <c r="A200">
        <v>17633</v>
      </c>
      <c r="B200" t="s">
        <v>927</v>
      </c>
      <c r="C200" t="s">
        <v>1310</v>
      </c>
      <c r="D200" t="s">
        <v>1311</v>
      </c>
      <c r="E200" t="s">
        <v>1312</v>
      </c>
      <c r="F200" t="s">
        <v>926</v>
      </c>
      <c r="G200" t="s">
        <v>925</v>
      </c>
      <c r="H200" t="s">
        <v>63</v>
      </c>
      <c r="I200">
        <v>7.5</v>
      </c>
      <c r="J200" t="s">
        <v>19</v>
      </c>
      <c r="K200" t="s">
        <v>53</v>
      </c>
      <c r="L200" t="s">
        <v>45</v>
      </c>
      <c r="M200" t="s">
        <v>59</v>
      </c>
      <c r="N200" t="s">
        <v>59</v>
      </c>
      <c r="O200" t="s">
        <v>924</v>
      </c>
      <c r="P200" t="s">
        <v>923</v>
      </c>
      <c r="Q200" t="s">
        <v>51</v>
      </c>
      <c r="R200" t="s">
        <v>50</v>
      </c>
      <c r="S200" t="s">
        <v>49</v>
      </c>
      <c r="T200">
        <v>7201</v>
      </c>
      <c r="U200" t="s">
        <v>97</v>
      </c>
      <c r="V200" t="s">
        <v>96</v>
      </c>
      <c r="W200">
        <v>7201</v>
      </c>
      <c r="X200" t="s">
        <v>97</v>
      </c>
      <c r="Y200" t="s">
        <v>96</v>
      </c>
      <c r="AA200">
        <v>1</v>
      </c>
      <c r="AB200">
        <v>0</v>
      </c>
      <c r="AC200" t="s">
        <v>2109</v>
      </c>
      <c r="AD200" t="s">
        <v>2110</v>
      </c>
      <c r="AE200" t="s">
        <v>922</v>
      </c>
      <c r="AF200" t="s">
        <v>922</v>
      </c>
      <c r="AG200" t="s">
        <v>2111</v>
      </c>
      <c r="AH200" t="s">
        <v>2112</v>
      </c>
      <c r="AI200" t="b">
        <v>1</v>
      </c>
      <c r="AJ200">
        <v>0</v>
      </c>
      <c r="AK200" t="b">
        <v>0</v>
      </c>
      <c r="AL200">
        <v>4796336</v>
      </c>
      <c r="AM200">
        <v>37589</v>
      </c>
      <c r="AN200" t="s">
        <v>1186</v>
      </c>
      <c r="AO200" t="s">
        <v>890</v>
      </c>
      <c r="AP200" t="s">
        <v>45</v>
      </c>
      <c r="AQ200">
        <v>5</v>
      </c>
      <c r="AR200">
        <v>4</v>
      </c>
      <c r="AS200" t="s">
        <v>44</v>
      </c>
      <c r="AT200" t="s">
        <v>1186</v>
      </c>
      <c r="AU200" t="s">
        <v>43</v>
      </c>
      <c r="AV200" t="s">
        <v>42</v>
      </c>
      <c r="AW200" t="s">
        <v>41</v>
      </c>
      <c r="AX200" t="s">
        <v>496</v>
      </c>
      <c r="AY200" t="s">
        <v>495</v>
      </c>
      <c r="AZ200" t="s">
        <v>494</v>
      </c>
      <c r="BA200">
        <v>1</v>
      </c>
      <c r="BB200" t="s">
        <v>59</v>
      </c>
      <c r="BC200" t="s">
        <v>59</v>
      </c>
      <c r="BD200">
        <v>108</v>
      </c>
      <c r="BE200">
        <v>109</v>
      </c>
      <c r="BF200">
        <v>10</v>
      </c>
      <c r="BG200">
        <v>0</v>
      </c>
      <c r="BH200">
        <v>0</v>
      </c>
      <c r="BI200">
        <v>12</v>
      </c>
      <c r="BJ200">
        <v>78</v>
      </c>
      <c r="BK200" t="s">
        <v>59</v>
      </c>
      <c r="BL200" t="s">
        <v>59</v>
      </c>
      <c r="BM200" t="s">
        <v>59</v>
      </c>
      <c r="BN200" t="s">
        <v>59</v>
      </c>
      <c r="BT200">
        <v>4</v>
      </c>
      <c r="BU200">
        <v>0</v>
      </c>
      <c r="BV200">
        <v>0</v>
      </c>
      <c r="BW200">
        <v>24</v>
      </c>
      <c r="BX200">
        <v>72</v>
      </c>
      <c r="CF200" t="s">
        <v>59</v>
      </c>
      <c r="CG200" t="s">
        <v>59</v>
      </c>
      <c r="CH200" t="s">
        <v>59</v>
      </c>
      <c r="CX200" t="s">
        <v>59</v>
      </c>
      <c r="DA200" t="s">
        <v>59</v>
      </c>
      <c r="DB200" t="s">
        <v>59</v>
      </c>
      <c r="DH200" t="s">
        <v>59</v>
      </c>
      <c r="DK200" t="s">
        <v>59</v>
      </c>
      <c r="DL200" t="s">
        <v>59</v>
      </c>
      <c r="DM200" t="s">
        <v>59</v>
      </c>
    </row>
    <row r="201" spans="1:122">
      <c r="A201">
        <v>18017</v>
      </c>
      <c r="B201" t="s">
        <v>127</v>
      </c>
      <c r="C201" t="s">
        <v>1310</v>
      </c>
      <c r="D201" t="s">
        <v>1311</v>
      </c>
      <c r="E201" t="s">
        <v>1312</v>
      </c>
      <c r="F201" t="s">
        <v>126</v>
      </c>
      <c r="G201" t="s">
        <v>125</v>
      </c>
      <c r="H201" t="s">
        <v>63</v>
      </c>
      <c r="I201">
        <v>7.5</v>
      </c>
      <c r="J201" t="s">
        <v>19</v>
      </c>
      <c r="K201" t="s">
        <v>53</v>
      </c>
      <c r="L201" t="s">
        <v>45</v>
      </c>
      <c r="M201" t="s">
        <v>124</v>
      </c>
      <c r="N201" t="s">
        <v>59</v>
      </c>
      <c r="O201" t="s">
        <v>123</v>
      </c>
      <c r="P201" t="s">
        <v>123</v>
      </c>
      <c r="Q201" t="s">
        <v>92</v>
      </c>
      <c r="R201" t="s">
        <v>91</v>
      </c>
      <c r="S201" t="s">
        <v>90</v>
      </c>
      <c r="T201">
        <v>7231</v>
      </c>
      <c r="U201" t="s">
        <v>105</v>
      </c>
      <c r="V201" t="s">
        <v>104</v>
      </c>
      <c r="W201">
        <v>7231</v>
      </c>
      <c r="X201" t="s">
        <v>105</v>
      </c>
      <c r="Y201" t="s">
        <v>104</v>
      </c>
      <c r="Z201">
        <v>36</v>
      </c>
      <c r="AA201">
        <v>0</v>
      </c>
      <c r="AB201">
        <v>1</v>
      </c>
      <c r="AC201" t="s">
        <v>2113</v>
      </c>
      <c r="AD201" t="s">
        <v>2114</v>
      </c>
      <c r="AE201" t="s">
        <v>122</v>
      </c>
      <c r="AF201" t="s">
        <v>122</v>
      </c>
      <c r="AG201" t="s">
        <v>2115</v>
      </c>
      <c r="AH201" t="s">
        <v>2116</v>
      </c>
      <c r="AI201" t="b">
        <v>1</v>
      </c>
      <c r="AJ201">
        <v>0</v>
      </c>
      <c r="AK201" t="b">
        <v>0</v>
      </c>
      <c r="AL201">
        <v>4799549</v>
      </c>
      <c r="AM201">
        <v>38601</v>
      </c>
      <c r="AN201" t="s">
        <v>429</v>
      </c>
      <c r="AO201" t="s">
        <v>1193</v>
      </c>
      <c r="AP201" t="s">
        <v>45</v>
      </c>
      <c r="AQ201">
        <v>4</v>
      </c>
      <c r="AR201">
        <v>4</v>
      </c>
      <c r="AS201" t="s">
        <v>44</v>
      </c>
      <c r="AT201" t="s">
        <v>1186</v>
      </c>
      <c r="AU201" t="s">
        <v>43</v>
      </c>
      <c r="AV201" t="s">
        <v>42</v>
      </c>
      <c r="AW201" t="s">
        <v>41</v>
      </c>
      <c r="AX201" t="s">
        <v>429</v>
      </c>
      <c r="AY201" t="s">
        <v>428</v>
      </c>
      <c r="AZ201" t="s">
        <v>427</v>
      </c>
      <c r="BA201">
        <v>0</v>
      </c>
      <c r="BB201" t="s">
        <v>59</v>
      </c>
      <c r="BC201" t="s">
        <v>59</v>
      </c>
      <c r="BD201">
        <v>110</v>
      </c>
      <c r="BE201">
        <v>110</v>
      </c>
      <c r="BK201" t="s">
        <v>59</v>
      </c>
      <c r="BL201" t="s">
        <v>59</v>
      </c>
      <c r="BM201" t="s">
        <v>59</v>
      </c>
      <c r="BN201" t="s">
        <v>59</v>
      </c>
      <c r="BY201">
        <v>8</v>
      </c>
      <c r="BZ201">
        <v>0</v>
      </c>
      <c r="CA201">
        <v>12</v>
      </c>
      <c r="CB201">
        <v>8</v>
      </c>
      <c r="CC201">
        <v>172</v>
      </c>
      <c r="CF201" t="s">
        <v>59</v>
      </c>
      <c r="CG201" t="s">
        <v>59</v>
      </c>
      <c r="CH201" t="s">
        <v>59</v>
      </c>
      <c r="CX201" t="s">
        <v>59</v>
      </c>
      <c r="DA201" t="s">
        <v>59</v>
      </c>
      <c r="DB201" t="s">
        <v>59</v>
      </c>
      <c r="DH201" t="s">
        <v>59</v>
      </c>
      <c r="DK201" t="s">
        <v>59</v>
      </c>
      <c r="DL201" t="s">
        <v>59</v>
      </c>
      <c r="DM201" t="s">
        <v>59</v>
      </c>
    </row>
    <row r="202" spans="1:122">
      <c r="A202">
        <v>18017</v>
      </c>
      <c r="B202" t="s">
        <v>127</v>
      </c>
      <c r="C202" t="s">
        <v>1310</v>
      </c>
      <c r="D202" t="s">
        <v>1311</v>
      </c>
      <c r="E202" t="s">
        <v>1312</v>
      </c>
      <c r="F202" t="s">
        <v>126</v>
      </c>
      <c r="G202" t="s">
        <v>125</v>
      </c>
      <c r="H202" t="s">
        <v>63</v>
      </c>
      <c r="I202">
        <v>7.5</v>
      </c>
      <c r="J202" t="s">
        <v>19</v>
      </c>
      <c r="K202" t="s">
        <v>53</v>
      </c>
      <c r="L202" t="s">
        <v>45</v>
      </c>
      <c r="M202" t="s">
        <v>124</v>
      </c>
      <c r="N202" t="s">
        <v>59</v>
      </c>
      <c r="O202" t="s">
        <v>123</v>
      </c>
      <c r="P202" t="s">
        <v>123</v>
      </c>
      <c r="Q202" t="s">
        <v>92</v>
      </c>
      <c r="R202" t="s">
        <v>91</v>
      </c>
      <c r="S202" t="s">
        <v>90</v>
      </c>
      <c r="T202">
        <v>7231</v>
      </c>
      <c r="U202" t="s">
        <v>105</v>
      </c>
      <c r="V202" t="s">
        <v>104</v>
      </c>
      <c r="W202">
        <v>7231</v>
      </c>
      <c r="X202" t="s">
        <v>105</v>
      </c>
      <c r="Y202" t="s">
        <v>104</v>
      </c>
      <c r="Z202">
        <v>36</v>
      </c>
      <c r="AA202">
        <v>0</v>
      </c>
      <c r="AB202">
        <v>1</v>
      </c>
      <c r="AC202" t="s">
        <v>2113</v>
      </c>
      <c r="AD202" t="s">
        <v>2114</v>
      </c>
      <c r="AE202" t="s">
        <v>122</v>
      </c>
      <c r="AF202" t="s">
        <v>122</v>
      </c>
      <c r="AG202" t="s">
        <v>2115</v>
      </c>
      <c r="AH202" t="s">
        <v>2116</v>
      </c>
      <c r="AI202" t="b">
        <v>1</v>
      </c>
      <c r="AJ202">
        <v>0</v>
      </c>
      <c r="AK202" t="b">
        <v>0</v>
      </c>
      <c r="AL202">
        <v>4799552</v>
      </c>
      <c r="AM202">
        <v>38601</v>
      </c>
      <c r="AN202" t="s">
        <v>397</v>
      </c>
      <c r="AO202" t="s">
        <v>1192</v>
      </c>
      <c r="AP202" t="s">
        <v>45</v>
      </c>
      <c r="AQ202">
        <v>4</v>
      </c>
      <c r="AR202">
        <v>4</v>
      </c>
      <c r="AS202" t="s">
        <v>44</v>
      </c>
      <c r="AT202" t="s">
        <v>1186</v>
      </c>
      <c r="AU202" t="s">
        <v>43</v>
      </c>
      <c r="AV202" t="s">
        <v>42</v>
      </c>
      <c r="AW202" t="s">
        <v>41</v>
      </c>
      <c r="AX202" t="s">
        <v>397</v>
      </c>
      <c r="AY202" t="s">
        <v>396</v>
      </c>
      <c r="AZ202" t="s">
        <v>395</v>
      </c>
      <c r="BA202">
        <v>0</v>
      </c>
      <c r="BB202" t="s">
        <v>59</v>
      </c>
      <c r="BC202" t="s">
        <v>59</v>
      </c>
      <c r="BD202">
        <v>110</v>
      </c>
      <c r="BE202">
        <v>110</v>
      </c>
      <c r="BK202" t="s">
        <v>59</v>
      </c>
      <c r="BL202" t="s">
        <v>59</v>
      </c>
      <c r="BM202" t="s">
        <v>59</v>
      </c>
      <c r="BN202" t="s">
        <v>59</v>
      </c>
      <c r="BY202">
        <v>8</v>
      </c>
      <c r="BZ202">
        <v>0</v>
      </c>
      <c r="CA202">
        <v>12</v>
      </c>
      <c r="CB202">
        <v>8</v>
      </c>
      <c r="CC202">
        <v>172</v>
      </c>
      <c r="CF202" t="s">
        <v>59</v>
      </c>
      <c r="CG202" t="s">
        <v>59</v>
      </c>
      <c r="CH202" t="s">
        <v>59</v>
      </c>
      <c r="CX202" t="s">
        <v>59</v>
      </c>
      <c r="DA202" t="s">
        <v>59</v>
      </c>
      <c r="DB202" t="s">
        <v>59</v>
      </c>
      <c r="DH202" t="s">
        <v>59</v>
      </c>
      <c r="DK202" t="s">
        <v>59</v>
      </c>
      <c r="DL202" t="s">
        <v>59</v>
      </c>
      <c r="DM202" t="s">
        <v>59</v>
      </c>
    </row>
    <row r="203" spans="1:122">
      <c r="A203">
        <v>18017</v>
      </c>
      <c r="B203" t="s">
        <v>127</v>
      </c>
      <c r="C203" t="s">
        <v>1310</v>
      </c>
      <c r="D203" t="s">
        <v>1311</v>
      </c>
      <c r="E203" t="s">
        <v>1312</v>
      </c>
      <c r="F203" t="s">
        <v>126</v>
      </c>
      <c r="G203" t="s">
        <v>125</v>
      </c>
      <c r="H203" t="s">
        <v>63</v>
      </c>
      <c r="I203">
        <v>7.5</v>
      </c>
      <c r="J203" t="s">
        <v>19</v>
      </c>
      <c r="K203" t="s">
        <v>53</v>
      </c>
      <c r="L203" t="s">
        <v>45</v>
      </c>
      <c r="M203" t="s">
        <v>124</v>
      </c>
      <c r="N203" t="s">
        <v>59</v>
      </c>
      <c r="O203" t="s">
        <v>123</v>
      </c>
      <c r="P203" t="s">
        <v>123</v>
      </c>
      <c r="Q203" t="s">
        <v>92</v>
      </c>
      <c r="R203" t="s">
        <v>91</v>
      </c>
      <c r="S203" t="s">
        <v>90</v>
      </c>
      <c r="T203">
        <v>7231</v>
      </c>
      <c r="U203" t="s">
        <v>105</v>
      </c>
      <c r="V203" t="s">
        <v>104</v>
      </c>
      <c r="W203">
        <v>7231</v>
      </c>
      <c r="X203" t="s">
        <v>105</v>
      </c>
      <c r="Y203" t="s">
        <v>104</v>
      </c>
      <c r="Z203">
        <v>36</v>
      </c>
      <c r="AA203">
        <v>0</v>
      </c>
      <c r="AB203">
        <v>1</v>
      </c>
      <c r="AC203" t="s">
        <v>2113</v>
      </c>
      <c r="AD203" t="s">
        <v>2114</v>
      </c>
      <c r="AE203" t="s">
        <v>122</v>
      </c>
      <c r="AF203" t="s">
        <v>122</v>
      </c>
      <c r="AG203" t="s">
        <v>2115</v>
      </c>
      <c r="AH203" t="s">
        <v>2116</v>
      </c>
      <c r="AI203" t="b">
        <v>1</v>
      </c>
      <c r="AJ203">
        <v>0</v>
      </c>
      <c r="AK203" t="b">
        <v>0</v>
      </c>
      <c r="AL203">
        <v>4799555</v>
      </c>
      <c r="AM203">
        <v>38601</v>
      </c>
      <c r="AN203" t="s">
        <v>40</v>
      </c>
      <c r="AO203" t="s">
        <v>1191</v>
      </c>
      <c r="AP203" t="s">
        <v>45</v>
      </c>
      <c r="AQ203">
        <v>4</v>
      </c>
      <c r="AR203">
        <v>4</v>
      </c>
      <c r="AS203" t="s">
        <v>44</v>
      </c>
      <c r="AT203" t="s">
        <v>1186</v>
      </c>
      <c r="AU203" t="s">
        <v>43</v>
      </c>
      <c r="AV203" t="s">
        <v>42</v>
      </c>
      <c r="AW203" t="s">
        <v>41</v>
      </c>
      <c r="AX203" t="s">
        <v>40</v>
      </c>
      <c r="AY203" t="s">
        <v>39</v>
      </c>
      <c r="AZ203" t="s">
        <v>38</v>
      </c>
      <c r="BA203">
        <v>0</v>
      </c>
      <c r="BB203" t="s">
        <v>59</v>
      </c>
      <c r="BC203" t="s">
        <v>59</v>
      </c>
      <c r="BD203">
        <v>110</v>
      </c>
      <c r="BE203">
        <v>110</v>
      </c>
      <c r="BK203" t="s">
        <v>59</v>
      </c>
      <c r="BL203" t="s">
        <v>59</v>
      </c>
      <c r="BM203" t="s">
        <v>59</v>
      </c>
      <c r="BN203" t="s">
        <v>59</v>
      </c>
      <c r="BY203">
        <v>8</v>
      </c>
      <c r="BZ203">
        <v>0</v>
      </c>
      <c r="CA203">
        <v>12</v>
      </c>
      <c r="CB203">
        <v>8</v>
      </c>
      <c r="CC203">
        <v>172</v>
      </c>
      <c r="CF203" t="s">
        <v>59</v>
      </c>
      <c r="CG203" t="s">
        <v>59</v>
      </c>
      <c r="CH203" t="s">
        <v>59</v>
      </c>
      <c r="CX203" t="s">
        <v>59</v>
      </c>
      <c r="DA203" t="s">
        <v>59</v>
      </c>
      <c r="DB203" t="s">
        <v>59</v>
      </c>
      <c r="DH203" t="s">
        <v>59</v>
      </c>
      <c r="DK203" t="s">
        <v>59</v>
      </c>
      <c r="DL203" t="s">
        <v>59</v>
      </c>
      <c r="DM203" t="s">
        <v>59</v>
      </c>
    </row>
    <row r="204" spans="1:122">
      <c r="A204">
        <v>17234</v>
      </c>
      <c r="B204" t="s">
        <v>72</v>
      </c>
      <c r="C204" t="s">
        <v>1310</v>
      </c>
      <c r="D204" t="s">
        <v>1311</v>
      </c>
      <c r="E204" t="s">
        <v>1312</v>
      </c>
      <c r="F204" t="s">
        <v>71</v>
      </c>
      <c r="G204" t="s">
        <v>70</v>
      </c>
      <c r="H204" t="s">
        <v>54</v>
      </c>
      <c r="I204">
        <v>10</v>
      </c>
      <c r="J204" t="s">
        <v>19</v>
      </c>
      <c r="K204" t="s">
        <v>53</v>
      </c>
      <c r="L204" t="s">
        <v>45</v>
      </c>
      <c r="M204" t="s">
        <v>59</v>
      </c>
      <c r="N204" t="s">
        <v>59</v>
      </c>
      <c r="O204" t="s">
        <v>69</v>
      </c>
      <c r="P204" t="s">
        <v>69</v>
      </c>
      <c r="Q204" t="s">
        <v>51</v>
      </c>
      <c r="R204" t="s">
        <v>50</v>
      </c>
      <c r="S204" t="s">
        <v>49</v>
      </c>
      <c r="T204">
        <v>7161</v>
      </c>
      <c r="U204" t="s">
        <v>48</v>
      </c>
      <c r="V204" t="s">
        <v>47</v>
      </c>
      <c r="W204">
        <v>7161</v>
      </c>
      <c r="X204" t="s">
        <v>48</v>
      </c>
      <c r="Y204" t="s">
        <v>47</v>
      </c>
      <c r="AA204">
        <v>0</v>
      </c>
      <c r="AB204">
        <v>1</v>
      </c>
      <c r="AC204" t="s">
        <v>2117</v>
      </c>
      <c r="AD204" t="s">
        <v>2118</v>
      </c>
      <c r="AE204" t="s">
        <v>68</v>
      </c>
      <c r="AF204" t="s">
        <v>68</v>
      </c>
      <c r="AG204" t="s">
        <v>2119</v>
      </c>
      <c r="AH204" t="s">
        <v>2120</v>
      </c>
      <c r="AI204" t="b">
        <v>1</v>
      </c>
      <c r="AJ204">
        <v>0</v>
      </c>
      <c r="AK204" t="b">
        <v>0</v>
      </c>
      <c r="AL204">
        <v>4792691</v>
      </c>
      <c r="AM204">
        <v>36495</v>
      </c>
      <c r="AN204" t="s">
        <v>429</v>
      </c>
      <c r="AO204" t="s">
        <v>1193</v>
      </c>
      <c r="AP204" t="s">
        <v>45</v>
      </c>
      <c r="AQ204">
        <v>4</v>
      </c>
      <c r="AR204">
        <v>4</v>
      </c>
      <c r="AS204" t="s">
        <v>44</v>
      </c>
      <c r="AT204" t="s">
        <v>1186</v>
      </c>
      <c r="AU204" t="s">
        <v>43</v>
      </c>
      <c r="AV204" t="s">
        <v>42</v>
      </c>
      <c r="AW204" t="s">
        <v>41</v>
      </c>
      <c r="AX204" t="s">
        <v>429</v>
      </c>
      <c r="AY204" t="s">
        <v>428</v>
      </c>
      <c r="AZ204" t="s">
        <v>427</v>
      </c>
      <c r="BA204">
        <v>0</v>
      </c>
      <c r="BB204" t="s">
        <v>59</v>
      </c>
      <c r="BC204" t="s">
        <v>59</v>
      </c>
      <c r="BD204">
        <v>110</v>
      </c>
      <c r="BE204">
        <v>111</v>
      </c>
      <c r="BK204" t="s">
        <v>59</v>
      </c>
      <c r="BL204" t="s">
        <v>59</v>
      </c>
      <c r="BM204" t="s">
        <v>59</v>
      </c>
      <c r="BN204" t="s">
        <v>59</v>
      </c>
      <c r="BO204">
        <v>0</v>
      </c>
      <c r="BP204">
        <v>0</v>
      </c>
      <c r="BQ204">
        <v>0</v>
      </c>
      <c r="BR204">
        <v>12</v>
      </c>
      <c r="BS204">
        <v>54</v>
      </c>
      <c r="BY204">
        <v>34</v>
      </c>
      <c r="BZ204">
        <v>22</v>
      </c>
      <c r="CA204">
        <v>12</v>
      </c>
      <c r="CB204">
        <v>0</v>
      </c>
      <c r="CC204">
        <v>132</v>
      </c>
      <c r="CF204" t="s">
        <v>59</v>
      </c>
      <c r="CG204" t="s">
        <v>59</v>
      </c>
      <c r="CH204" t="s">
        <v>59</v>
      </c>
      <c r="CX204" t="s">
        <v>59</v>
      </c>
      <c r="DA204" t="s">
        <v>59</v>
      </c>
      <c r="DB204" t="s">
        <v>59</v>
      </c>
      <c r="DH204" t="s">
        <v>59</v>
      </c>
      <c r="DK204" t="s">
        <v>59</v>
      </c>
      <c r="DL204" t="s">
        <v>59</v>
      </c>
      <c r="DM204" t="s">
        <v>59</v>
      </c>
    </row>
    <row r="205" spans="1:122">
      <c r="A205">
        <v>17234</v>
      </c>
      <c r="B205" t="s">
        <v>72</v>
      </c>
      <c r="C205" t="s">
        <v>1310</v>
      </c>
      <c r="D205" t="s">
        <v>1311</v>
      </c>
      <c r="E205" t="s">
        <v>1312</v>
      </c>
      <c r="F205" t="s">
        <v>71</v>
      </c>
      <c r="G205" t="s">
        <v>70</v>
      </c>
      <c r="H205" t="s">
        <v>54</v>
      </c>
      <c r="I205">
        <v>10</v>
      </c>
      <c r="J205" t="s">
        <v>19</v>
      </c>
      <c r="K205" t="s">
        <v>53</v>
      </c>
      <c r="L205" t="s">
        <v>45</v>
      </c>
      <c r="M205" t="s">
        <v>59</v>
      </c>
      <c r="N205" t="s">
        <v>59</v>
      </c>
      <c r="O205" t="s">
        <v>69</v>
      </c>
      <c r="P205" t="s">
        <v>69</v>
      </c>
      <c r="Q205" t="s">
        <v>51</v>
      </c>
      <c r="R205" t="s">
        <v>50</v>
      </c>
      <c r="S205" t="s">
        <v>49</v>
      </c>
      <c r="T205">
        <v>7161</v>
      </c>
      <c r="U205" t="s">
        <v>48</v>
      </c>
      <c r="V205" t="s">
        <v>47</v>
      </c>
      <c r="W205">
        <v>7161</v>
      </c>
      <c r="X205" t="s">
        <v>48</v>
      </c>
      <c r="Y205" t="s">
        <v>47</v>
      </c>
      <c r="AA205">
        <v>0</v>
      </c>
      <c r="AB205">
        <v>1</v>
      </c>
      <c r="AC205" t="s">
        <v>2117</v>
      </c>
      <c r="AD205" t="s">
        <v>2118</v>
      </c>
      <c r="AE205" t="s">
        <v>68</v>
      </c>
      <c r="AF205" t="s">
        <v>68</v>
      </c>
      <c r="AG205" t="s">
        <v>2119</v>
      </c>
      <c r="AH205" t="s">
        <v>2120</v>
      </c>
      <c r="AI205" t="b">
        <v>1</v>
      </c>
      <c r="AJ205">
        <v>0</v>
      </c>
      <c r="AK205" t="b">
        <v>0</v>
      </c>
      <c r="AL205">
        <v>4792694</v>
      </c>
      <c r="AM205">
        <v>36495</v>
      </c>
      <c r="AN205" t="s">
        <v>397</v>
      </c>
      <c r="AO205" t="s">
        <v>1192</v>
      </c>
      <c r="AP205" t="s">
        <v>45</v>
      </c>
      <c r="AQ205">
        <v>4</v>
      </c>
      <c r="AR205">
        <v>4</v>
      </c>
      <c r="AS205" t="s">
        <v>44</v>
      </c>
      <c r="AT205" t="s">
        <v>1186</v>
      </c>
      <c r="AU205" t="s">
        <v>43</v>
      </c>
      <c r="AV205" t="s">
        <v>42</v>
      </c>
      <c r="AW205" t="s">
        <v>41</v>
      </c>
      <c r="AX205" t="s">
        <v>397</v>
      </c>
      <c r="AY205" t="s">
        <v>396</v>
      </c>
      <c r="AZ205" t="s">
        <v>395</v>
      </c>
      <c r="BA205">
        <v>0</v>
      </c>
      <c r="BB205" t="s">
        <v>59</v>
      </c>
      <c r="BC205" t="s">
        <v>59</v>
      </c>
      <c r="BD205">
        <v>110</v>
      </c>
      <c r="BE205">
        <v>111</v>
      </c>
      <c r="BK205" t="s">
        <v>59</v>
      </c>
      <c r="BL205" t="s">
        <v>59</v>
      </c>
      <c r="BM205" t="s">
        <v>59</v>
      </c>
      <c r="BN205" t="s">
        <v>59</v>
      </c>
      <c r="BO205">
        <v>0</v>
      </c>
      <c r="BP205">
        <v>0</v>
      </c>
      <c r="BQ205">
        <v>0</v>
      </c>
      <c r="BR205">
        <v>12</v>
      </c>
      <c r="BS205">
        <v>54</v>
      </c>
      <c r="BY205">
        <v>34</v>
      </c>
      <c r="BZ205">
        <v>22</v>
      </c>
      <c r="CA205">
        <v>12</v>
      </c>
      <c r="CB205">
        <v>0</v>
      </c>
      <c r="CC205">
        <v>132</v>
      </c>
      <c r="CF205" t="s">
        <v>59</v>
      </c>
      <c r="CG205" t="s">
        <v>59</v>
      </c>
      <c r="CH205" t="s">
        <v>59</v>
      </c>
      <c r="CX205" t="s">
        <v>59</v>
      </c>
      <c r="DA205" t="s">
        <v>59</v>
      </c>
      <c r="DB205" t="s">
        <v>59</v>
      </c>
      <c r="DH205" t="s">
        <v>59</v>
      </c>
      <c r="DK205" t="s">
        <v>59</v>
      </c>
      <c r="DL205" t="s">
        <v>59</v>
      </c>
      <c r="DM205" t="s">
        <v>59</v>
      </c>
    </row>
    <row r="206" spans="1:122">
      <c r="A206">
        <v>17234</v>
      </c>
      <c r="B206" t="s">
        <v>72</v>
      </c>
      <c r="C206" t="s">
        <v>1310</v>
      </c>
      <c r="D206" t="s">
        <v>1311</v>
      </c>
      <c r="E206" t="s">
        <v>1312</v>
      </c>
      <c r="F206" t="s">
        <v>71</v>
      </c>
      <c r="G206" t="s">
        <v>70</v>
      </c>
      <c r="H206" t="s">
        <v>54</v>
      </c>
      <c r="I206">
        <v>10</v>
      </c>
      <c r="J206" t="s">
        <v>19</v>
      </c>
      <c r="K206" t="s">
        <v>53</v>
      </c>
      <c r="L206" t="s">
        <v>45</v>
      </c>
      <c r="M206" t="s">
        <v>59</v>
      </c>
      <c r="N206" t="s">
        <v>59</v>
      </c>
      <c r="O206" t="s">
        <v>69</v>
      </c>
      <c r="P206" t="s">
        <v>69</v>
      </c>
      <c r="Q206" t="s">
        <v>51</v>
      </c>
      <c r="R206" t="s">
        <v>50</v>
      </c>
      <c r="S206" t="s">
        <v>49</v>
      </c>
      <c r="T206">
        <v>7161</v>
      </c>
      <c r="U206" t="s">
        <v>48</v>
      </c>
      <c r="V206" t="s">
        <v>47</v>
      </c>
      <c r="W206">
        <v>7161</v>
      </c>
      <c r="X206" t="s">
        <v>48</v>
      </c>
      <c r="Y206" t="s">
        <v>47</v>
      </c>
      <c r="AA206">
        <v>0</v>
      </c>
      <c r="AB206">
        <v>1</v>
      </c>
      <c r="AC206" t="s">
        <v>2117</v>
      </c>
      <c r="AD206" t="s">
        <v>2118</v>
      </c>
      <c r="AE206" t="s">
        <v>68</v>
      </c>
      <c r="AF206" t="s">
        <v>68</v>
      </c>
      <c r="AG206" t="s">
        <v>2119</v>
      </c>
      <c r="AH206" t="s">
        <v>2120</v>
      </c>
      <c r="AI206" t="b">
        <v>1</v>
      </c>
      <c r="AJ206">
        <v>0</v>
      </c>
      <c r="AK206" t="b">
        <v>0</v>
      </c>
      <c r="AL206">
        <v>4792697</v>
      </c>
      <c r="AM206">
        <v>36495</v>
      </c>
      <c r="AN206" t="s">
        <v>40</v>
      </c>
      <c r="AO206" t="s">
        <v>1191</v>
      </c>
      <c r="AP206" t="s">
        <v>45</v>
      </c>
      <c r="AQ206">
        <v>4</v>
      </c>
      <c r="AR206">
        <v>4</v>
      </c>
      <c r="AS206" t="s">
        <v>44</v>
      </c>
      <c r="AT206" t="s">
        <v>1186</v>
      </c>
      <c r="AU206" t="s">
        <v>43</v>
      </c>
      <c r="AV206" t="s">
        <v>42</v>
      </c>
      <c r="AW206" t="s">
        <v>41</v>
      </c>
      <c r="AX206" t="s">
        <v>40</v>
      </c>
      <c r="AY206" t="s">
        <v>39</v>
      </c>
      <c r="AZ206" t="s">
        <v>38</v>
      </c>
      <c r="BA206">
        <v>0</v>
      </c>
      <c r="BB206" t="s">
        <v>59</v>
      </c>
      <c r="BC206" t="s">
        <v>59</v>
      </c>
      <c r="BD206">
        <v>110</v>
      </c>
      <c r="BE206">
        <v>111</v>
      </c>
      <c r="BK206" t="s">
        <v>59</v>
      </c>
      <c r="BL206" t="s">
        <v>59</v>
      </c>
      <c r="BM206" t="s">
        <v>59</v>
      </c>
      <c r="BN206" t="s">
        <v>59</v>
      </c>
      <c r="BO206">
        <v>0</v>
      </c>
      <c r="BP206">
        <v>0</v>
      </c>
      <c r="BQ206">
        <v>0</v>
      </c>
      <c r="BR206">
        <v>12</v>
      </c>
      <c r="BS206">
        <v>54</v>
      </c>
      <c r="BY206">
        <v>34</v>
      </c>
      <c r="BZ206">
        <v>22</v>
      </c>
      <c r="CA206">
        <v>12</v>
      </c>
      <c r="CB206">
        <v>0</v>
      </c>
      <c r="CC206">
        <v>132</v>
      </c>
      <c r="CF206" t="s">
        <v>59</v>
      </c>
      <c r="CG206" t="s">
        <v>59</v>
      </c>
      <c r="CH206" t="s">
        <v>59</v>
      </c>
      <c r="CX206" t="s">
        <v>59</v>
      </c>
      <c r="DA206" t="s">
        <v>59</v>
      </c>
      <c r="DB206" t="s">
        <v>59</v>
      </c>
      <c r="DH206" t="s">
        <v>59</v>
      </c>
      <c r="DK206" t="s">
        <v>59</v>
      </c>
      <c r="DL206" t="s">
        <v>59</v>
      </c>
      <c r="DM206" t="s">
        <v>59</v>
      </c>
    </row>
    <row r="207" spans="1:122">
      <c r="A207">
        <v>17487</v>
      </c>
      <c r="B207" t="s">
        <v>672</v>
      </c>
      <c r="C207" t="s">
        <v>1310</v>
      </c>
      <c r="D207" t="s">
        <v>1311</v>
      </c>
      <c r="E207" t="s">
        <v>1312</v>
      </c>
      <c r="F207" t="s">
        <v>671</v>
      </c>
      <c r="G207" t="s">
        <v>670</v>
      </c>
      <c r="H207" t="s">
        <v>54</v>
      </c>
      <c r="I207">
        <v>7.5</v>
      </c>
      <c r="J207" t="s">
        <v>18</v>
      </c>
      <c r="K207" t="s">
        <v>53</v>
      </c>
      <c r="L207" t="s">
        <v>45</v>
      </c>
      <c r="M207" t="s">
        <v>669</v>
      </c>
      <c r="N207" t="s">
        <v>59</v>
      </c>
      <c r="O207" t="s">
        <v>668</v>
      </c>
      <c r="P207" t="s">
        <v>668</v>
      </c>
      <c r="Q207" t="s">
        <v>142</v>
      </c>
      <c r="R207" t="s">
        <v>141</v>
      </c>
      <c r="S207" t="s">
        <v>140</v>
      </c>
      <c r="T207">
        <v>7161</v>
      </c>
      <c r="U207" t="s">
        <v>48</v>
      </c>
      <c r="V207" t="s">
        <v>47</v>
      </c>
      <c r="W207">
        <v>7161</v>
      </c>
      <c r="X207" t="s">
        <v>48</v>
      </c>
      <c r="Y207" t="s">
        <v>47</v>
      </c>
      <c r="AA207">
        <v>0</v>
      </c>
      <c r="AB207">
        <v>1</v>
      </c>
      <c r="AC207" t="s">
        <v>2121</v>
      </c>
      <c r="AD207" t="s">
        <v>2122</v>
      </c>
      <c r="AE207" t="s">
        <v>667</v>
      </c>
      <c r="AF207" t="s">
        <v>667</v>
      </c>
      <c r="AG207" t="s">
        <v>2123</v>
      </c>
      <c r="AH207" t="s">
        <v>2124</v>
      </c>
      <c r="AI207" t="b">
        <v>0</v>
      </c>
      <c r="AJ207">
        <v>0</v>
      </c>
      <c r="AK207" t="b">
        <v>0</v>
      </c>
      <c r="AL207">
        <v>4795151</v>
      </c>
      <c r="AM207">
        <v>37236</v>
      </c>
      <c r="AN207" t="s">
        <v>1195</v>
      </c>
      <c r="AO207" t="s">
        <v>1282</v>
      </c>
      <c r="AP207" t="s">
        <v>45</v>
      </c>
      <c r="AQ207">
        <v>3</v>
      </c>
      <c r="AR207">
        <v>3</v>
      </c>
      <c r="AS207" t="s">
        <v>666</v>
      </c>
      <c r="AT207" t="s">
        <v>1194</v>
      </c>
      <c r="AU207" t="s">
        <v>43</v>
      </c>
      <c r="AV207" t="s">
        <v>42</v>
      </c>
      <c r="AW207" t="s">
        <v>41</v>
      </c>
      <c r="AX207" t="s">
        <v>496</v>
      </c>
      <c r="AY207" t="s">
        <v>495</v>
      </c>
      <c r="AZ207" t="s">
        <v>494</v>
      </c>
      <c r="BA207">
        <v>1</v>
      </c>
      <c r="BB207" t="s">
        <v>59</v>
      </c>
      <c r="BC207" t="s">
        <v>59</v>
      </c>
      <c r="BD207">
        <v>108</v>
      </c>
      <c r="BE207">
        <v>108</v>
      </c>
      <c r="BF207">
        <v>30</v>
      </c>
      <c r="BG207">
        <v>30</v>
      </c>
      <c r="BH207">
        <v>12</v>
      </c>
      <c r="BI207">
        <v>0</v>
      </c>
      <c r="BJ207">
        <v>128</v>
      </c>
      <c r="BK207" t="s">
        <v>59</v>
      </c>
      <c r="BL207" t="s">
        <v>59</v>
      </c>
      <c r="BM207" t="s">
        <v>59</v>
      </c>
      <c r="BN207" t="s">
        <v>59</v>
      </c>
      <c r="CF207" t="s">
        <v>59</v>
      </c>
      <c r="CG207" t="s">
        <v>59</v>
      </c>
      <c r="CH207" t="s">
        <v>59</v>
      </c>
      <c r="CX207" t="s">
        <v>59</v>
      </c>
      <c r="DA207" t="s">
        <v>59</v>
      </c>
      <c r="DB207" t="s">
        <v>59</v>
      </c>
      <c r="DH207" t="s">
        <v>59</v>
      </c>
      <c r="DK207" t="s">
        <v>59</v>
      </c>
      <c r="DL207" t="s">
        <v>59</v>
      </c>
      <c r="DM207" t="s">
        <v>59</v>
      </c>
    </row>
    <row r="208" spans="1:122">
      <c r="A208">
        <v>18079</v>
      </c>
      <c r="B208" t="s">
        <v>58</v>
      </c>
      <c r="C208" t="s">
        <v>1310</v>
      </c>
      <c r="D208" t="s">
        <v>1311</v>
      </c>
      <c r="E208" t="s">
        <v>1312</v>
      </c>
      <c r="F208" t="s">
        <v>56</v>
      </c>
      <c r="G208" t="s">
        <v>55</v>
      </c>
      <c r="H208" t="s">
        <v>54</v>
      </c>
      <c r="I208">
        <v>7.5</v>
      </c>
      <c r="J208" t="s">
        <v>19</v>
      </c>
      <c r="K208" t="s">
        <v>53</v>
      </c>
      <c r="L208" t="s">
        <v>45</v>
      </c>
      <c r="M208" t="s">
        <v>59</v>
      </c>
      <c r="N208" t="s">
        <v>59</v>
      </c>
      <c r="O208" t="s">
        <v>52</v>
      </c>
      <c r="P208" t="s">
        <v>52</v>
      </c>
      <c r="Q208" t="s">
        <v>51</v>
      </c>
      <c r="R208" t="s">
        <v>50</v>
      </c>
      <c r="S208" t="s">
        <v>49</v>
      </c>
      <c r="T208">
        <v>7161</v>
      </c>
      <c r="U208" t="s">
        <v>48</v>
      </c>
      <c r="V208" t="s">
        <v>47</v>
      </c>
      <c r="W208">
        <v>7161</v>
      </c>
      <c r="X208" t="s">
        <v>48</v>
      </c>
      <c r="Y208" t="s">
        <v>47</v>
      </c>
      <c r="AA208">
        <v>0</v>
      </c>
      <c r="AB208">
        <v>1</v>
      </c>
      <c r="AC208" t="s">
        <v>2125</v>
      </c>
      <c r="AD208" t="s">
        <v>2126</v>
      </c>
      <c r="AE208" t="s">
        <v>46</v>
      </c>
      <c r="AF208" t="s">
        <v>46</v>
      </c>
      <c r="AG208" t="s">
        <v>2127</v>
      </c>
      <c r="AH208" t="s">
        <v>2128</v>
      </c>
      <c r="AI208" t="b">
        <v>1</v>
      </c>
      <c r="AJ208">
        <v>0</v>
      </c>
      <c r="AK208" t="b">
        <v>0</v>
      </c>
      <c r="AL208">
        <v>4800218</v>
      </c>
      <c r="AM208">
        <v>38810</v>
      </c>
      <c r="AN208" t="s">
        <v>40</v>
      </c>
      <c r="AO208" t="s">
        <v>1191</v>
      </c>
      <c r="AP208" t="s">
        <v>45</v>
      </c>
      <c r="AQ208">
        <v>4</v>
      </c>
      <c r="AR208">
        <v>4</v>
      </c>
      <c r="AS208" t="s">
        <v>44</v>
      </c>
      <c r="AT208" t="s">
        <v>1186</v>
      </c>
      <c r="AU208" t="s">
        <v>43</v>
      </c>
      <c r="AV208" t="s">
        <v>42</v>
      </c>
      <c r="AW208" t="s">
        <v>41</v>
      </c>
      <c r="AX208" t="s">
        <v>40</v>
      </c>
      <c r="AY208" t="s">
        <v>39</v>
      </c>
      <c r="AZ208" t="s">
        <v>38</v>
      </c>
      <c r="BA208">
        <v>0</v>
      </c>
      <c r="BB208" t="s">
        <v>59</v>
      </c>
      <c r="BC208" t="s">
        <v>59</v>
      </c>
      <c r="BD208">
        <v>108</v>
      </c>
      <c r="BE208">
        <v>108</v>
      </c>
      <c r="BF208">
        <v>30</v>
      </c>
      <c r="BG208">
        <v>28</v>
      </c>
      <c r="BH208">
        <v>12</v>
      </c>
      <c r="BI208">
        <v>0</v>
      </c>
      <c r="BJ208">
        <v>130</v>
      </c>
      <c r="BK208" t="s">
        <v>59</v>
      </c>
      <c r="BL208" t="s">
        <v>59</v>
      </c>
      <c r="BM208" t="s">
        <v>59</v>
      </c>
      <c r="BN208" t="s">
        <v>59</v>
      </c>
      <c r="CF208" t="s">
        <v>59</v>
      </c>
      <c r="CG208" t="s">
        <v>59</v>
      </c>
      <c r="CH208" t="s">
        <v>59</v>
      </c>
      <c r="CX208" t="s">
        <v>59</v>
      </c>
      <c r="DA208" t="s">
        <v>59</v>
      </c>
      <c r="DB208" t="s">
        <v>59</v>
      </c>
      <c r="DH208" t="s">
        <v>59</v>
      </c>
      <c r="DK208" t="s">
        <v>59</v>
      </c>
      <c r="DL208" t="s">
        <v>59</v>
      </c>
      <c r="DM208" t="s">
        <v>59</v>
      </c>
    </row>
    <row r="209" spans="1:117">
      <c r="A209">
        <v>17268</v>
      </c>
      <c r="B209" t="s">
        <v>665</v>
      </c>
      <c r="C209" t="s">
        <v>1310</v>
      </c>
      <c r="D209" t="s">
        <v>1311</v>
      </c>
      <c r="E209" t="s">
        <v>1312</v>
      </c>
      <c r="F209" t="s">
        <v>664</v>
      </c>
      <c r="G209" t="s">
        <v>663</v>
      </c>
      <c r="H209" t="s">
        <v>63</v>
      </c>
      <c r="I209">
        <v>3</v>
      </c>
      <c r="J209" t="s">
        <v>18</v>
      </c>
      <c r="K209" t="s">
        <v>53</v>
      </c>
      <c r="L209" t="s">
        <v>45</v>
      </c>
      <c r="M209" t="s">
        <v>662</v>
      </c>
      <c r="N209" t="s">
        <v>59</v>
      </c>
      <c r="O209" t="s">
        <v>661</v>
      </c>
      <c r="P209" t="s">
        <v>661</v>
      </c>
      <c r="Q209" t="s">
        <v>142</v>
      </c>
      <c r="R209" t="s">
        <v>141</v>
      </c>
      <c r="S209" t="s">
        <v>140</v>
      </c>
      <c r="T209">
        <v>7161</v>
      </c>
      <c r="U209" t="s">
        <v>48</v>
      </c>
      <c r="V209" t="s">
        <v>47</v>
      </c>
      <c r="W209">
        <v>7161</v>
      </c>
      <c r="X209" t="s">
        <v>48</v>
      </c>
      <c r="Y209" t="s">
        <v>47</v>
      </c>
      <c r="AA209">
        <v>0</v>
      </c>
      <c r="AB209">
        <v>1</v>
      </c>
      <c r="AC209" t="s">
        <v>2129</v>
      </c>
      <c r="AD209" t="s">
        <v>2130</v>
      </c>
      <c r="AE209" t="s">
        <v>660</v>
      </c>
      <c r="AF209" t="s">
        <v>660</v>
      </c>
      <c r="AG209" t="s">
        <v>2131</v>
      </c>
      <c r="AH209" t="s">
        <v>2132</v>
      </c>
      <c r="AI209" t="b">
        <v>0</v>
      </c>
      <c r="AJ209">
        <v>0</v>
      </c>
      <c r="AK209" t="b">
        <v>0</v>
      </c>
      <c r="AL209">
        <v>4793303</v>
      </c>
      <c r="AM209">
        <v>36683</v>
      </c>
      <c r="AN209" t="s">
        <v>1186</v>
      </c>
      <c r="AO209" t="s">
        <v>890</v>
      </c>
      <c r="AP209" t="s">
        <v>45</v>
      </c>
      <c r="AQ209">
        <v>4</v>
      </c>
      <c r="AR209">
        <v>4</v>
      </c>
      <c r="AS209" t="s">
        <v>44</v>
      </c>
      <c r="AT209" t="s">
        <v>1186</v>
      </c>
      <c r="AU209" t="s">
        <v>43</v>
      </c>
      <c r="AV209" t="s">
        <v>42</v>
      </c>
      <c r="AW209" t="s">
        <v>41</v>
      </c>
      <c r="AX209" t="s">
        <v>496</v>
      </c>
      <c r="AY209" t="s">
        <v>495</v>
      </c>
      <c r="AZ209" t="s">
        <v>494</v>
      </c>
      <c r="BA209">
        <v>1</v>
      </c>
      <c r="BB209" t="s">
        <v>59</v>
      </c>
      <c r="BC209" t="s">
        <v>59</v>
      </c>
      <c r="BD209">
        <v>110</v>
      </c>
      <c r="BE209">
        <v>110</v>
      </c>
      <c r="BK209" t="s">
        <v>59</v>
      </c>
      <c r="BL209" t="s">
        <v>59</v>
      </c>
      <c r="BM209" t="s">
        <v>59</v>
      </c>
      <c r="BN209" t="s">
        <v>59</v>
      </c>
      <c r="BY209">
        <v>12</v>
      </c>
      <c r="BZ209">
        <v>12</v>
      </c>
      <c r="CA209">
        <v>0</v>
      </c>
      <c r="CB209">
        <v>12</v>
      </c>
      <c r="CC209">
        <v>44</v>
      </c>
      <c r="CF209" t="s">
        <v>59</v>
      </c>
      <c r="CG209" t="s">
        <v>59</v>
      </c>
      <c r="CH209" t="s">
        <v>59</v>
      </c>
      <c r="CX209" t="s">
        <v>59</v>
      </c>
      <c r="DA209" t="s">
        <v>59</v>
      </c>
      <c r="DB209" t="s">
        <v>59</v>
      </c>
      <c r="DH209" t="s">
        <v>59</v>
      </c>
      <c r="DK209" t="s">
        <v>59</v>
      </c>
      <c r="DL209" t="s">
        <v>59</v>
      </c>
      <c r="DM209" t="s">
        <v>59</v>
      </c>
    </row>
    <row r="210" spans="1:117">
      <c r="A210">
        <v>17528</v>
      </c>
      <c r="B210" t="s">
        <v>524</v>
      </c>
      <c r="C210" t="s">
        <v>1310</v>
      </c>
      <c r="D210" t="s">
        <v>1311</v>
      </c>
      <c r="E210" t="s">
        <v>1312</v>
      </c>
      <c r="F210" t="s">
        <v>16</v>
      </c>
      <c r="G210" t="s">
        <v>523</v>
      </c>
      <c r="H210" t="s">
        <v>54</v>
      </c>
      <c r="I210">
        <v>7.5</v>
      </c>
      <c r="J210" t="s">
        <v>18</v>
      </c>
      <c r="K210" t="s">
        <v>53</v>
      </c>
      <c r="L210" t="s">
        <v>45</v>
      </c>
      <c r="M210" t="s">
        <v>522</v>
      </c>
      <c r="N210" t="s">
        <v>59</v>
      </c>
      <c r="O210" t="s">
        <v>518</v>
      </c>
      <c r="P210" t="s">
        <v>500</v>
      </c>
      <c r="Q210" t="s">
        <v>142</v>
      </c>
      <c r="R210" t="s">
        <v>141</v>
      </c>
      <c r="S210" t="s">
        <v>140</v>
      </c>
      <c r="T210">
        <v>7602</v>
      </c>
      <c r="U210" t="s">
        <v>499</v>
      </c>
      <c r="V210" t="s">
        <v>498</v>
      </c>
      <c r="W210">
        <v>7340</v>
      </c>
      <c r="X210" t="s">
        <v>156</v>
      </c>
      <c r="Y210" t="s">
        <v>155</v>
      </c>
      <c r="Z210">
        <v>36</v>
      </c>
      <c r="AA210">
        <v>1</v>
      </c>
      <c r="AB210">
        <v>0</v>
      </c>
      <c r="AC210" t="s">
        <v>2133</v>
      </c>
      <c r="AD210" t="s">
        <v>2134</v>
      </c>
      <c r="AE210" t="s">
        <v>521</v>
      </c>
      <c r="AF210" t="s">
        <v>521</v>
      </c>
      <c r="AG210" t="s">
        <v>2135</v>
      </c>
      <c r="AH210" t="s">
        <v>2136</v>
      </c>
      <c r="AI210" t="b">
        <v>0</v>
      </c>
      <c r="AJ210">
        <v>0</v>
      </c>
      <c r="AK210" t="b">
        <v>0</v>
      </c>
      <c r="AL210">
        <v>4795520</v>
      </c>
      <c r="AM210">
        <v>37352</v>
      </c>
      <c r="AN210" t="s">
        <v>1186</v>
      </c>
      <c r="AO210" t="s">
        <v>890</v>
      </c>
      <c r="AP210" t="s">
        <v>45</v>
      </c>
      <c r="AQ210">
        <v>4</v>
      </c>
      <c r="AR210">
        <v>4</v>
      </c>
      <c r="AS210" t="s">
        <v>44</v>
      </c>
      <c r="AT210" t="s">
        <v>1186</v>
      </c>
      <c r="AU210" t="s">
        <v>43</v>
      </c>
      <c r="AV210" t="s">
        <v>42</v>
      </c>
      <c r="AW210" t="s">
        <v>41</v>
      </c>
      <c r="AX210" t="s">
        <v>496</v>
      </c>
      <c r="AY210" t="s">
        <v>495</v>
      </c>
      <c r="AZ210" t="s">
        <v>494</v>
      </c>
      <c r="BA210">
        <v>1</v>
      </c>
      <c r="BB210" t="s">
        <v>59</v>
      </c>
      <c r="BC210" t="s">
        <v>59</v>
      </c>
      <c r="BD210">
        <v>108</v>
      </c>
      <c r="BE210">
        <v>109</v>
      </c>
      <c r="BF210">
        <v>16</v>
      </c>
      <c r="BG210">
        <v>0</v>
      </c>
      <c r="BH210">
        <v>6</v>
      </c>
      <c r="BI210">
        <v>2</v>
      </c>
      <c r="BJ210">
        <v>96</v>
      </c>
      <c r="BK210" t="s">
        <v>59</v>
      </c>
      <c r="BL210" t="s">
        <v>59</v>
      </c>
      <c r="BM210" t="s">
        <v>59</v>
      </c>
      <c r="BN210" t="s">
        <v>59</v>
      </c>
      <c r="BT210">
        <v>0</v>
      </c>
      <c r="BU210">
        <v>4</v>
      </c>
      <c r="BV210">
        <v>0</v>
      </c>
      <c r="BW210">
        <v>12</v>
      </c>
      <c r="BX210">
        <v>64</v>
      </c>
      <c r="CF210" t="s">
        <v>59</v>
      </c>
      <c r="CG210" t="s">
        <v>59</v>
      </c>
      <c r="CH210" t="s">
        <v>59</v>
      </c>
      <c r="CX210" t="s">
        <v>59</v>
      </c>
      <c r="DA210" t="s">
        <v>59</v>
      </c>
      <c r="DB210" t="s">
        <v>59</v>
      </c>
      <c r="DH210" t="s">
        <v>59</v>
      </c>
      <c r="DK210" t="s">
        <v>59</v>
      </c>
      <c r="DL210" t="s">
        <v>59</v>
      </c>
      <c r="DM210" t="s">
        <v>59</v>
      </c>
    </row>
    <row r="211" spans="1:117">
      <c r="A211">
        <v>17135</v>
      </c>
      <c r="B211" t="s">
        <v>460</v>
      </c>
      <c r="C211" t="s">
        <v>1310</v>
      </c>
      <c r="D211" t="s">
        <v>1311</v>
      </c>
      <c r="E211" t="s">
        <v>1312</v>
      </c>
      <c r="F211" t="s">
        <v>459</v>
      </c>
      <c r="G211" t="s">
        <v>458</v>
      </c>
      <c r="H211" t="s">
        <v>54</v>
      </c>
      <c r="I211">
        <v>7.5</v>
      </c>
      <c r="J211" t="s">
        <v>18</v>
      </c>
      <c r="K211" t="s">
        <v>53</v>
      </c>
      <c r="L211" t="s">
        <v>45</v>
      </c>
      <c r="M211" t="s">
        <v>457</v>
      </c>
      <c r="N211" t="s">
        <v>59</v>
      </c>
      <c r="O211" t="s">
        <v>456</v>
      </c>
      <c r="P211" t="s">
        <v>456</v>
      </c>
      <c r="Q211" t="s">
        <v>142</v>
      </c>
      <c r="R211" t="s">
        <v>141</v>
      </c>
      <c r="S211" t="s">
        <v>140</v>
      </c>
      <c r="T211">
        <v>7231</v>
      </c>
      <c r="U211" t="s">
        <v>105</v>
      </c>
      <c r="V211" t="s">
        <v>104</v>
      </c>
      <c r="W211">
        <v>7231</v>
      </c>
      <c r="X211" t="s">
        <v>105</v>
      </c>
      <c r="Y211" t="s">
        <v>104</v>
      </c>
      <c r="AA211">
        <v>0</v>
      </c>
      <c r="AB211">
        <v>1</v>
      </c>
      <c r="AC211" t="s">
        <v>2137</v>
      </c>
      <c r="AD211" t="s">
        <v>2138</v>
      </c>
      <c r="AE211" t="s">
        <v>455</v>
      </c>
      <c r="AF211" t="s">
        <v>455</v>
      </c>
      <c r="AG211" t="s">
        <v>2139</v>
      </c>
      <c r="AH211" t="s">
        <v>2140</v>
      </c>
      <c r="AI211" t="b">
        <v>0</v>
      </c>
      <c r="AJ211">
        <v>0</v>
      </c>
      <c r="AK211" t="b">
        <v>0</v>
      </c>
      <c r="AL211">
        <v>4791563</v>
      </c>
      <c r="AM211">
        <v>36171</v>
      </c>
      <c r="AN211" t="s">
        <v>429</v>
      </c>
      <c r="AO211" t="s">
        <v>1193</v>
      </c>
      <c r="AP211" t="s">
        <v>45</v>
      </c>
      <c r="AQ211">
        <v>5</v>
      </c>
      <c r="AR211">
        <v>4</v>
      </c>
      <c r="AS211" t="s">
        <v>44</v>
      </c>
      <c r="AT211" t="s">
        <v>1186</v>
      </c>
      <c r="AU211" t="s">
        <v>43</v>
      </c>
      <c r="AV211" t="s">
        <v>42</v>
      </c>
      <c r="AW211" t="s">
        <v>41</v>
      </c>
      <c r="AX211" t="s">
        <v>429</v>
      </c>
      <c r="AY211" t="s">
        <v>428</v>
      </c>
      <c r="AZ211" t="s">
        <v>427</v>
      </c>
      <c r="BA211">
        <v>0</v>
      </c>
      <c r="BB211" t="s">
        <v>59</v>
      </c>
      <c r="BC211" t="s">
        <v>59</v>
      </c>
      <c r="BD211">
        <v>108</v>
      </c>
      <c r="BE211">
        <v>108</v>
      </c>
      <c r="BF211">
        <v>42</v>
      </c>
      <c r="BG211">
        <v>0</v>
      </c>
      <c r="BH211">
        <v>12</v>
      </c>
      <c r="BI211">
        <v>0</v>
      </c>
      <c r="BJ211">
        <v>146</v>
      </c>
      <c r="BK211" t="s">
        <v>59</v>
      </c>
      <c r="BL211" t="s">
        <v>59</v>
      </c>
      <c r="BM211" t="s">
        <v>59</v>
      </c>
      <c r="BN211" t="s">
        <v>59</v>
      </c>
      <c r="CF211" t="s">
        <v>59</v>
      </c>
      <c r="CG211" t="s">
        <v>59</v>
      </c>
      <c r="CH211" t="s">
        <v>59</v>
      </c>
      <c r="CX211" t="s">
        <v>59</v>
      </c>
      <c r="DA211" t="s">
        <v>59</v>
      </c>
      <c r="DB211" t="s">
        <v>59</v>
      </c>
      <c r="DH211" t="s">
        <v>59</v>
      </c>
      <c r="DK211" t="s">
        <v>59</v>
      </c>
      <c r="DL211" t="s">
        <v>59</v>
      </c>
      <c r="DM211" t="s">
        <v>59</v>
      </c>
    </row>
    <row r="212" spans="1:117">
      <c r="A212">
        <v>18009</v>
      </c>
      <c r="B212" t="s">
        <v>505</v>
      </c>
      <c r="C212" t="s">
        <v>1310</v>
      </c>
      <c r="D212" t="s">
        <v>1311</v>
      </c>
      <c r="E212" t="s">
        <v>1312</v>
      </c>
      <c r="F212" t="s">
        <v>504</v>
      </c>
      <c r="G212" t="s">
        <v>503</v>
      </c>
      <c r="H212" t="s">
        <v>54</v>
      </c>
      <c r="I212">
        <v>7.5</v>
      </c>
      <c r="J212" t="s">
        <v>19</v>
      </c>
      <c r="K212" t="s">
        <v>53</v>
      </c>
      <c r="L212" t="s">
        <v>45</v>
      </c>
      <c r="M212" t="s">
        <v>502</v>
      </c>
      <c r="N212" t="s">
        <v>59</v>
      </c>
      <c r="O212" t="s">
        <v>501</v>
      </c>
      <c r="P212" t="s">
        <v>500</v>
      </c>
      <c r="Q212" t="s">
        <v>92</v>
      </c>
      <c r="R212" t="s">
        <v>91</v>
      </c>
      <c r="S212" t="s">
        <v>90</v>
      </c>
      <c r="T212">
        <v>7602</v>
      </c>
      <c r="U212" t="s">
        <v>499</v>
      </c>
      <c r="V212" t="s">
        <v>498</v>
      </c>
      <c r="W212">
        <v>7340</v>
      </c>
      <c r="X212" t="s">
        <v>156</v>
      </c>
      <c r="Y212" t="s">
        <v>155</v>
      </c>
      <c r="Z212">
        <v>64</v>
      </c>
      <c r="AA212">
        <v>0</v>
      </c>
      <c r="AB212">
        <v>1</v>
      </c>
      <c r="AC212" t="s">
        <v>2141</v>
      </c>
      <c r="AD212" t="s">
        <v>2142</v>
      </c>
      <c r="AE212" t="s">
        <v>497</v>
      </c>
      <c r="AF212" t="s">
        <v>497</v>
      </c>
      <c r="AG212" t="s">
        <v>2143</v>
      </c>
      <c r="AH212" t="s">
        <v>2144</v>
      </c>
      <c r="AI212" t="b">
        <v>1</v>
      </c>
      <c r="AJ212">
        <v>0</v>
      </c>
      <c r="AK212" t="b">
        <v>0</v>
      </c>
      <c r="AL212">
        <v>4799399</v>
      </c>
      <c r="AM212">
        <v>38558</v>
      </c>
      <c r="AN212" t="s">
        <v>1186</v>
      </c>
      <c r="AO212" t="s">
        <v>890</v>
      </c>
      <c r="AP212" t="s">
        <v>45</v>
      </c>
      <c r="AQ212">
        <v>4</v>
      </c>
      <c r="AR212">
        <v>4</v>
      </c>
      <c r="AS212" t="s">
        <v>44</v>
      </c>
      <c r="AT212" t="s">
        <v>1186</v>
      </c>
      <c r="AU212" t="s">
        <v>43</v>
      </c>
      <c r="AV212" t="s">
        <v>42</v>
      </c>
      <c r="AW212" t="s">
        <v>41</v>
      </c>
      <c r="AX212" t="s">
        <v>496</v>
      </c>
      <c r="AY212" t="s">
        <v>495</v>
      </c>
      <c r="AZ212" t="s">
        <v>494</v>
      </c>
      <c r="BA212">
        <v>1</v>
      </c>
      <c r="BB212" t="s">
        <v>59</v>
      </c>
      <c r="BC212" t="s">
        <v>59</v>
      </c>
      <c r="BD212">
        <v>109</v>
      </c>
      <c r="BE212">
        <v>109</v>
      </c>
      <c r="BK212" t="s">
        <v>59</v>
      </c>
      <c r="BL212" t="s">
        <v>59</v>
      </c>
      <c r="BM212" t="s">
        <v>59</v>
      </c>
      <c r="BN212" t="s">
        <v>59</v>
      </c>
      <c r="BT212">
        <v>12</v>
      </c>
      <c r="BU212">
        <v>6</v>
      </c>
      <c r="BV212">
        <v>15</v>
      </c>
      <c r="BW212">
        <v>15</v>
      </c>
      <c r="BX212">
        <v>150</v>
      </c>
      <c r="CF212" t="s">
        <v>59</v>
      </c>
      <c r="CG212" t="s">
        <v>59</v>
      </c>
      <c r="CH212" t="s">
        <v>59</v>
      </c>
      <c r="CX212" t="s">
        <v>59</v>
      </c>
      <c r="DA212" t="s">
        <v>59</v>
      </c>
      <c r="DB212" t="s">
        <v>59</v>
      </c>
      <c r="DH212" t="s">
        <v>59</v>
      </c>
      <c r="DK212" t="s">
        <v>59</v>
      </c>
      <c r="DL212" t="s">
        <v>59</v>
      </c>
      <c r="DM212" t="s">
        <v>59</v>
      </c>
    </row>
    <row r="213" spans="1:117">
      <c r="A213">
        <v>17581</v>
      </c>
      <c r="B213" t="s">
        <v>109</v>
      </c>
      <c r="C213" t="s">
        <v>1310</v>
      </c>
      <c r="D213" t="s">
        <v>1311</v>
      </c>
      <c r="E213" t="s">
        <v>1312</v>
      </c>
      <c r="F213" t="s">
        <v>108</v>
      </c>
      <c r="G213" t="s">
        <v>107</v>
      </c>
      <c r="H213" t="s">
        <v>54</v>
      </c>
      <c r="I213">
        <v>7.5</v>
      </c>
      <c r="J213" t="s">
        <v>18</v>
      </c>
      <c r="K213" t="s">
        <v>53</v>
      </c>
      <c r="L213" t="s">
        <v>2145</v>
      </c>
      <c r="M213" t="s">
        <v>59</v>
      </c>
      <c r="N213" t="s">
        <v>59</v>
      </c>
      <c r="O213" t="s">
        <v>106</v>
      </c>
      <c r="P213" t="s">
        <v>106</v>
      </c>
      <c r="Q213" t="s">
        <v>92</v>
      </c>
      <c r="R213" t="s">
        <v>91</v>
      </c>
      <c r="S213" t="s">
        <v>90</v>
      </c>
      <c r="T213">
        <v>7231</v>
      </c>
      <c r="U213" t="s">
        <v>105</v>
      </c>
      <c r="V213" t="s">
        <v>104</v>
      </c>
      <c r="W213">
        <v>7231</v>
      </c>
      <c r="X213" t="s">
        <v>105</v>
      </c>
      <c r="Y213" t="s">
        <v>104</v>
      </c>
      <c r="AA213">
        <v>0</v>
      </c>
      <c r="AB213">
        <v>1</v>
      </c>
      <c r="AC213" t="s">
        <v>2146</v>
      </c>
      <c r="AD213" t="s">
        <v>2147</v>
      </c>
      <c r="AE213" t="s">
        <v>103</v>
      </c>
      <c r="AF213" t="s">
        <v>103</v>
      </c>
      <c r="AG213" t="s">
        <v>2148</v>
      </c>
      <c r="AH213" t="s">
        <v>2149</v>
      </c>
      <c r="AI213" t="b">
        <v>1</v>
      </c>
      <c r="AJ213">
        <v>1</v>
      </c>
      <c r="AK213" t="b">
        <v>0</v>
      </c>
      <c r="AL213">
        <v>4795970</v>
      </c>
      <c r="AM213">
        <v>37481</v>
      </c>
      <c r="AN213" t="s">
        <v>463</v>
      </c>
      <c r="AO213" t="s">
        <v>1190</v>
      </c>
      <c r="AP213" t="s">
        <v>2145</v>
      </c>
      <c r="AQ213">
        <v>4</v>
      </c>
      <c r="AR213">
        <v>4</v>
      </c>
      <c r="AS213" t="s">
        <v>44</v>
      </c>
      <c r="AT213" t="s">
        <v>1186</v>
      </c>
      <c r="AU213" t="s">
        <v>43</v>
      </c>
      <c r="AV213" t="s">
        <v>42</v>
      </c>
      <c r="AW213" t="s">
        <v>41</v>
      </c>
      <c r="AX213" t="s">
        <v>463</v>
      </c>
      <c r="AY213" t="s">
        <v>462</v>
      </c>
      <c r="AZ213" t="s">
        <v>461</v>
      </c>
      <c r="BA213">
        <v>0</v>
      </c>
      <c r="BB213" t="s">
        <v>59</v>
      </c>
      <c r="BC213" t="s">
        <v>59</v>
      </c>
      <c r="BD213">
        <v>111</v>
      </c>
      <c r="BE213">
        <v>111</v>
      </c>
      <c r="BK213" t="s">
        <v>59</v>
      </c>
      <c r="BL213" t="s">
        <v>59</v>
      </c>
      <c r="BM213" t="s">
        <v>59</v>
      </c>
      <c r="BN213" t="s">
        <v>59</v>
      </c>
      <c r="BO213">
        <v>22</v>
      </c>
      <c r="BP213">
        <v>22</v>
      </c>
      <c r="BQ213">
        <v>8</v>
      </c>
      <c r="BR213">
        <v>0</v>
      </c>
      <c r="BS213">
        <v>148</v>
      </c>
      <c r="CF213" t="s">
        <v>59</v>
      </c>
      <c r="CG213" t="s">
        <v>59</v>
      </c>
      <c r="CH213" t="s">
        <v>59</v>
      </c>
      <c r="CX213" t="s">
        <v>59</v>
      </c>
      <c r="DA213" t="s">
        <v>59</v>
      </c>
      <c r="DB213" t="s">
        <v>59</v>
      </c>
      <c r="DH213" t="s">
        <v>59</v>
      </c>
      <c r="DK213" t="s">
        <v>59</v>
      </c>
      <c r="DL213" t="s">
        <v>59</v>
      </c>
      <c r="DM213" t="s">
        <v>59</v>
      </c>
    </row>
    <row r="214" spans="1:117">
      <c r="A214">
        <v>17581</v>
      </c>
      <c r="B214" t="s">
        <v>109</v>
      </c>
      <c r="C214" t="s">
        <v>1310</v>
      </c>
      <c r="D214" t="s">
        <v>1311</v>
      </c>
      <c r="E214" t="s">
        <v>1312</v>
      </c>
      <c r="F214" t="s">
        <v>108</v>
      </c>
      <c r="G214" t="s">
        <v>107</v>
      </c>
      <c r="H214" t="s">
        <v>54</v>
      </c>
      <c r="I214">
        <v>7.5</v>
      </c>
      <c r="J214" t="s">
        <v>18</v>
      </c>
      <c r="K214" t="s">
        <v>53</v>
      </c>
      <c r="L214" t="s">
        <v>2145</v>
      </c>
      <c r="M214" t="s">
        <v>59</v>
      </c>
      <c r="N214" t="s">
        <v>59</v>
      </c>
      <c r="O214" t="s">
        <v>106</v>
      </c>
      <c r="P214" t="s">
        <v>106</v>
      </c>
      <c r="Q214" t="s">
        <v>92</v>
      </c>
      <c r="R214" t="s">
        <v>91</v>
      </c>
      <c r="S214" t="s">
        <v>90</v>
      </c>
      <c r="T214">
        <v>7231</v>
      </c>
      <c r="U214" t="s">
        <v>105</v>
      </c>
      <c r="V214" t="s">
        <v>104</v>
      </c>
      <c r="W214">
        <v>7231</v>
      </c>
      <c r="X214" t="s">
        <v>105</v>
      </c>
      <c r="Y214" t="s">
        <v>104</v>
      </c>
      <c r="AA214">
        <v>0</v>
      </c>
      <c r="AB214">
        <v>1</v>
      </c>
      <c r="AC214" t="s">
        <v>2146</v>
      </c>
      <c r="AD214" t="s">
        <v>2147</v>
      </c>
      <c r="AE214" t="s">
        <v>103</v>
      </c>
      <c r="AF214" t="s">
        <v>103</v>
      </c>
      <c r="AG214" t="s">
        <v>2148</v>
      </c>
      <c r="AH214" t="s">
        <v>2149</v>
      </c>
      <c r="AI214" t="b">
        <v>1</v>
      </c>
      <c r="AJ214">
        <v>1</v>
      </c>
      <c r="AK214" t="b">
        <v>0</v>
      </c>
      <c r="AL214">
        <v>4795973</v>
      </c>
      <c r="AM214">
        <v>37481</v>
      </c>
      <c r="AN214" t="s">
        <v>40</v>
      </c>
      <c r="AO214" t="s">
        <v>1191</v>
      </c>
      <c r="AP214" t="s">
        <v>2145</v>
      </c>
      <c r="AQ214">
        <v>4</v>
      </c>
      <c r="AR214">
        <v>4</v>
      </c>
      <c r="AS214" t="s">
        <v>44</v>
      </c>
      <c r="AT214" t="s">
        <v>1186</v>
      </c>
      <c r="AU214" t="s">
        <v>43</v>
      </c>
      <c r="AV214" t="s">
        <v>42</v>
      </c>
      <c r="AW214" t="s">
        <v>41</v>
      </c>
      <c r="AX214" t="s">
        <v>40</v>
      </c>
      <c r="AY214" t="s">
        <v>39</v>
      </c>
      <c r="AZ214" t="s">
        <v>38</v>
      </c>
      <c r="BA214">
        <v>0</v>
      </c>
      <c r="BB214" t="s">
        <v>59</v>
      </c>
      <c r="BC214" t="s">
        <v>59</v>
      </c>
      <c r="BD214">
        <v>111</v>
      </c>
      <c r="BE214">
        <v>111</v>
      </c>
      <c r="BK214" t="s">
        <v>59</v>
      </c>
      <c r="BL214" t="s">
        <v>59</v>
      </c>
      <c r="BM214" t="s">
        <v>59</v>
      </c>
      <c r="BN214" t="s">
        <v>59</v>
      </c>
      <c r="BO214">
        <v>22</v>
      </c>
      <c r="BP214">
        <v>22</v>
      </c>
      <c r="BQ214">
        <v>8</v>
      </c>
      <c r="BR214">
        <v>0</v>
      </c>
      <c r="BS214">
        <v>148</v>
      </c>
      <c r="CF214" t="s">
        <v>59</v>
      </c>
      <c r="CG214" t="s">
        <v>59</v>
      </c>
      <c r="CH214" t="s">
        <v>59</v>
      </c>
      <c r="CX214" t="s">
        <v>59</v>
      </c>
      <c r="DA214" t="s">
        <v>59</v>
      </c>
      <c r="DB214" t="s">
        <v>59</v>
      </c>
      <c r="DH214" t="s">
        <v>59</v>
      </c>
      <c r="DK214" t="s">
        <v>59</v>
      </c>
      <c r="DL214" t="s">
        <v>59</v>
      </c>
      <c r="DM214" t="s">
        <v>59</v>
      </c>
    </row>
    <row r="215" spans="1:117">
      <c r="A215">
        <v>17041</v>
      </c>
      <c r="B215" t="s">
        <v>980</v>
      </c>
      <c r="C215" t="s">
        <v>1310</v>
      </c>
      <c r="D215" t="s">
        <v>1311</v>
      </c>
      <c r="E215" t="s">
        <v>1312</v>
      </c>
      <c r="F215" t="s">
        <v>979</v>
      </c>
      <c r="G215" t="s">
        <v>978</v>
      </c>
      <c r="H215" t="s">
        <v>54</v>
      </c>
      <c r="I215">
        <v>7.5</v>
      </c>
      <c r="J215" t="s">
        <v>150</v>
      </c>
      <c r="K215" t="s">
        <v>53</v>
      </c>
      <c r="L215" t="s">
        <v>45</v>
      </c>
      <c r="M215" t="s">
        <v>977</v>
      </c>
      <c r="N215" t="s">
        <v>59</v>
      </c>
      <c r="O215" t="s">
        <v>976</v>
      </c>
      <c r="P215" t="s">
        <v>975</v>
      </c>
      <c r="Q215" t="s">
        <v>92</v>
      </c>
      <c r="R215" t="s">
        <v>91</v>
      </c>
      <c r="S215" t="s">
        <v>90</v>
      </c>
      <c r="T215">
        <v>7201</v>
      </c>
      <c r="U215" t="s">
        <v>97</v>
      </c>
      <c r="V215" t="s">
        <v>96</v>
      </c>
      <c r="W215">
        <v>7201</v>
      </c>
      <c r="X215" t="s">
        <v>97</v>
      </c>
      <c r="Y215" t="s">
        <v>96</v>
      </c>
      <c r="AA215">
        <v>0</v>
      </c>
      <c r="AB215">
        <v>1</v>
      </c>
      <c r="AC215" t="s">
        <v>2150</v>
      </c>
      <c r="AD215" t="s">
        <v>2151</v>
      </c>
      <c r="AE215" t="s">
        <v>974</v>
      </c>
      <c r="AF215" t="s">
        <v>974</v>
      </c>
      <c r="AG215" t="s">
        <v>2152</v>
      </c>
      <c r="AH215" t="s">
        <v>2153</v>
      </c>
      <c r="AI215" t="b">
        <v>0</v>
      </c>
      <c r="AJ215">
        <v>0</v>
      </c>
      <c r="AK215" t="b">
        <v>0</v>
      </c>
      <c r="AL215">
        <v>4790735</v>
      </c>
      <c r="AM215">
        <v>35918</v>
      </c>
      <c r="AN215" t="s">
        <v>1195</v>
      </c>
      <c r="AO215" t="s">
        <v>1282</v>
      </c>
      <c r="AP215" t="s">
        <v>45</v>
      </c>
      <c r="AQ215">
        <v>3</v>
      </c>
      <c r="AR215">
        <v>3</v>
      </c>
      <c r="AS215" t="s">
        <v>666</v>
      </c>
      <c r="AT215" t="s">
        <v>1194</v>
      </c>
      <c r="AU215" t="s">
        <v>43</v>
      </c>
      <c r="AV215" t="s">
        <v>42</v>
      </c>
      <c r="AW215" t="s">
        <v>41</v>
      </c>
      <c r="AX215" t="s">
        <v>496</v>
      </c>
      <c r="AY215" t="s">
        <v>495</v>
      </c>
      <c r="AZ215" t="s">
        <v>494</v>
      </c>
      <c r="BA215">
        <v>1</v>
      </c>
      <c r="BB215" t="s">
        <v>59</v>
      </c>
      <c r="BC215" t="s">
        <v>59</v>
      </c>
      <c r="BD215">
        <v>111</v>
      </c>
      <c r="BE215">
        <v>111</v>
      </c>
      <c r="BK215" t="s">
        <v>59</v>
      </c>
      <c r="BL215" t="s">
        <v>59</v>
      </c>
      <c r="BM215" t="s">
        <v>59</v>
      </c>
      <c r="BN215" t="s">
        <v>59</v>
      </c>
      <c r="BO215">
        <v>32</v>
      </c>
      <c r="BP215">
        <v>24</v>
      </c>
      <c r="BQ215">
        <v>8</v>
      </c>
      <c r="BR215">
        <v>0</v>
      </c>
      <c r="BS215">
        <v>136</v>
      </c>
      <c r="CF215" t="s">
        <v>59</v>
      </c>
      <c r="CG215" t="s">
        <v>59</v>
      </c>
      <c r="CH215" t="s">
        <v>59</v>
      </c>
      <c r="CX215" t="s">
        <v>59</v>
      </c>
      <c r="DA215" t="s">
        <v>59</v>
      </c>
      <c r="DB215" t="s">
        <v>59</v>
      </c>
      <c r="DH215" t="s">
        <v>59</v>
      </c>
      <c r="DK215" t="s">
        <v>59</v>
      </c>
      <c r="DL215" t="s">
        <v>59</v>
      </c>
      <c r="DM215" t="s">
        <v>59</v>
      </c>
    </row>
    <row r="216" spans="1:117">
      <c r="A216">
        <v>18016</v>
      </c>
      <c r="B216" t="s">
        <v>132</v>
      </c>
      <c r="C216" t="s">
        <v>1310</v>
      </c>
      <c r="D216" t="s">
        <v>1311</v>
      </c>
      <c r="E216" t="s">
        <v>1312</v>
      </c>
      <c r="F216" t="s">
        <v>131</v>
      </c>
      <c r="G216" t="s">
        <v>130</v>
      </c>
      <c r="H216" t="s">
        <v>54</v>
      </c>
      <c r="I216">
        <v>7.5</v>
      </c>
      <c r="J216" t="s">
        <v>19</v>
      </c>
      <c r="K216" t="s">
        <v>53</v>
      </c>
      <c r="L216" t="s">
        <v>45</v>
      </c>
      <c r="M216" t="s">
        <v>129</v>
      </c>
      <c r="N216" t="s">
        <v>59</v>
      </c>
      <c r="O216" t="s">
        <v>123</v>
      </c>
      <c r="P216" t="s">
        <v>123</v>
      </c>
      <c r="Q216" t="s">
        <v>51</v>
      </c>
      <c r="R216" t="s">
        <v>50</v>
      </c>
      <c r="S216" t="s">
        <v>49</v>
      </c>
      <c r="T216">
        <v>7231</v>
      </c>
      <c r="U216" t="s">
        <v>105</v>
      </c>
      <c r="V216" t="s">
        <v>104</v>
      </c>
      <c r="W216">
        <v>7231</v>
      </c>
      <c r="X216" t="s">
        <v>105</v>
      </c>
      <c r="Y216" t="s">
        <v>104</v>
      </c>
      <c r="AA216">
        <v>0</v>
      </c>
      <c r="AB216">
        <v>1</v>
      </c>
      <c r="AC216" t="s">
        <v>2154</v>
      </c>
      <c r="AD216" t="s">
        <v>2155</v>
      </c>
      <c r="AE216" t="s">
        <v>128</v>
      </c>
      <c r="AF216" t="s">
        <v>128</v>
      </c>
      <c r="AG216" t="s">
        <v>2156</v>
      </c>
      <c r="AH216" t="s">
        <v>2157</v>
      </c>
      <c r="AI216" t="b">
        <v>1</v>
      </c>
      <c r="AJ216">
        <v>0</v>
      </c>
      <c r="AK216" t="b">
        <v>0</v>
      </c>
      <c r="AL216">
        <v>4799516</v>
      </c>
      <c r="AM216">
        <v>38593</v>
      </c>
      <c r="AN216" t="s">
        <v>40</v>
      </c>
      <c r="AO216" t="s">
        <v>1191</v>
      </c>
      <c r="AP216" t="s">
        <v>45</v>
      </c>
      <c r="AQ216">
        <v>4</v>
      </c>
      <c r="AR216">
        <v>4</v>
      </c>
      <c r="AS216" t="s">
        <v>44</v>
      </c>
      <c r="AT216" t="s">
        <v>1186</v>
      </c>
      <c r="AU216" t="s">
        <v>43</v>
      </c>
      <c r="AV216" t="s">
        <v>42</v>
      </c>
      <c r="AW216" t="s">
        <v>41</v>
      </c>
      <c r="AX216" t="s">
        <v>40</v>
      </c>
      <c r="AY216" t="s">
        <v>39</v>
      </c>
      <c r="AZ216" t="s">
        <v>38</v>
      </c>
      <c r="BA216">
        <v>0</v>
      </c>
      <c r="BB216" t="s">
        <v>59</v>
      </c>
      <c r="BC216" t="s">
        <v>59</v>
      </c>
      <c r="BD216">
        <v>109</v>
      </c>
      <c r="BE216">
        <v>109</v>
      </c>
      <c r="BK216" t="s">
        <v>59</v>
      </c>
      <c r="BL216" t="s">
        <v>59</v>
      </c>
      <c r="BM216" t="s">
        <v>59</v>
      </c>
      <c r="BN216" t="s">
        <v>59</v>
      </c>
      <c r="BT216">
        <v>14</v>
      </c>
      <c r="BU216">
        <v>28</v>
      </c>
      <c r="BV216">
        <v>8</v>
      </c>
      <c r="BW216">
        <v>0</v>
      </c>
      <c r="BX216">
        <v>150</v>
      </c>
      <c r="CF216" t="s">
        <v>59</v>
      </c>
      <c r="CG216" t="s">
        <v>59</v>
      </c>
      <c r="CH216" t="s">
        <v>59</v>
      </c>
      <c r="CX216" t="s">
        <v>59</v>
      </c>
      <c r="DA216" t="s">
        <v>59</v>
      </c>
      <c r="DB216" t="s">
        <v>59</v>
      </c>
      <c r="DH216" t="s">
        <v>59</v>
      </c>
      <c r="DK216" t="s">
        <v>59</v>
      </c>
      <c r="DL216" t="s">
        <v>59</v>
      </c>
      <c r="DM216" t="s">
        <v>59</v>
      </c>
    </row>
    <row r="217" spans="1:117">
      <c r="A217">
        <v>17044</v>
      </c>
      <c r="B217" t="s">
        <v>313</v>
      </c>
      <c r="C217" t="s">
        <v>1310</v>
      </c>
      <c r="D217" t="s">
        <v>1311</v>
      </c>
      <c r="E217" t="s">
        <v>1312</v>
      </c>
      <c r="F217" t="s">
        <v>312</v>
      </c>
      <c r="G217" t="s">
        <v>311</v>
      </c>
      <c r="H217" t="s">
        <v>54</v>
      </c>
      <c r="I217">
        <v>7.5</v>
      </c>
      <c r="J217" t="s">
        <v>19</v>
      </c>
      <c r="K217" t="s">
        <v>53</v>
      </c>
      <c r="L217" t="s">
        <v>45</v>
      </c>
      <c r="M217" t="s">
        <v>310</v>
      </c>
      <c r="N217" t="s">
        <v>59</v>
      </c>
      <c r="O217" t="s">
        <v>309</v>
      </c>
      <c r="P217" t="s">
        <v>308</v>
      </c>
      <c r="Q217" t="s">
        <v>92</v>
      </c>
      <c r="R217" t="s">
        <v>91</v>
      </c>
      <c r="S217" t="s">
        <v>90</v>
      </c>
      <c r="T217">
        <v>7201</v>
      </c>
      <c r="U217" t="s">
        <v>97</v>
      </c>
      <c r="V217" t="s">
        <v>96</v>
      </c>
      <c r="W217">
        <v>7201</v>
      </c>
      <c r="X217" t="s">
        <v>97</v>
      </c>
      <c r="Y217" t="s">
        <v>96</v>
      </c>
      <c r="AA217">
        <v>0</v>
      </c>
      <c r="AB217">
        <v>1</v>
      </c>
      <c r="AC217" t="s">
        <v>2158</v>
      </c>
      <c r="AD217" t="s">
        <v>2159</v>
      </c>
      <c r="AE217" t="s">
        <v>307</v>
      </c>
      <c r="AF217" t="s">
        <v>307</v>
      </c>
      <c r="AG217" t="s">
        <v>2160</v>
      </c>
      <c r="AH217" t="s">
        <v>2161</v>
      </c>
      <c r="AI217" t="b">
        <v>1</v>
      </c>
      <c r="AJ217">
        <v>0</v>
      </c>
      <c r="AK217" t="b">
        <v>0</v>
      </c>
      <c r="AL217">
        <v>4790780</v>
      </c>
      <c r="AM217">
        <v>35930</v>
      </c>
      <c r="AN217" t="s">
        <v>282</v>
      </c>
      <c r="AO217" t="s">
        <v>1196</v>
      </c>
      <c r="AP217" t="s">
        <v>45</v>
      </c>
      <c r="AQ217">
        <v>4</v>
      </c>
      <c r="AR217">
        <v>4</v>
      </c>
      <c r="AS217" t="s">
        <v>44</v>
      </c>
      <c r="AT217" t="s">
        <v>1186</v>
      </c>
      <c r="AU217" t="s">
        <v>43</v>
      </c>
      <c r="AV217" t="s">
        <v>42</v>
      </c>
      <c r="AW217" t="s">
        <v>41</v>
      </c>
      <c r="AX217" t="s">
        <v>282</v>
      </c>
      <c r="AY217" t="s">
        <v>281</v>
      </c>
      <c r="AZ217" t="s">
        <v>280</v>
      </c>
      <c r="BA217">
        <v>0</v>
      </c>
      <c r="BB217" t="s">
        <v>59</v>
      </c>
      <c r="BC217" t="s">
        <v>59</v>
      </c>
      <c r="BD217">
        <v>111</v>
      </c>
      <c r="BE217">
        <v>111</v>
      </c>
      <c r="BK217" t="s">
        <v>59</v>
      </c>
      <c r="BL217" t="s">
        <v>59</v>
      </c>
      <c r="BM217" t="s">
        <v>59</v>
      </c>
      <c r="BN217" t="s">
        <v>59</v>
      </c>
      <c r="BO217">
        <v>18</v>
      </c>
      <c r="BP217">
        <v>0</v>
      </c>
      <c r="BQ217">
        <v>6</v>
      </c>
      <c r="BR217">
        <v>4</v>
      </c>
      <c r="BS217">
        <v>172</v>
      </c>
      <c r="CF217" t="s">
        <v>59</v>
      </c>
      <c r="CG217" t="s">
        <v>59</v>
      </c>
      <c r="CH217" t="s">
        <v>59</v>
      </c>
      <c r="CX217" t="s">
        <v>59</v>
      </c>
      <c r="DA217" t="s">
        <v>59</v>
      </c>
      <c r="DB217" t="s">
        <v>59</v>
      </c>
      <c r="DH217" t="s">
        <v>59</v>
      </c>
      <c r="DK217" t="s">
        <v>59</v>
      </c>
      <c r="DL217" t="s">
        <v>59</v>
      </c>
      <c r="DM217" t="s">
        <v>59</v>
      </c>
    </row>
    <row r="218" spans="1:117">
      <c r="A218">
        <v>17252</v>
      </c>
      <c r="B218" t="s">
        <v>721</v>
      </c>
      <c r="C218" t="s">
        <v>1310</v>
      </c>
      <c r="D218" t="s">
        <v>1311</v>
      </c>
      <c r="E218" t="s">
        <v>1312</v>
      </c>
      <c r="F218" t="s">
        <v>720</v>
      </c>
      <c r="G218" t="s">
        <v>719</v>
      </c>
      <c r="H218" t="s">
        <v>63</v>
      </c>
      <c r="I218">
        <v>7.5</v>
      </c>
      <c r="J218" t="s">
        <v>19</v>
      </c>
      <c r="K218" t="s">
        <v>53</v>
      </c>
      <c r="L218" t="s">
        <v>45</v>
      </c>
      <c r="M218" t="s">
        <v>59</v>
      </c>
      <c r="N218" t="s">
        <v>59</v>
      </c>
      <c r="O218" t="s">
        <v>718</v>
      </c>
      <c r="P218" t="s">
        <v>718</v>
      </c>
      <c r="Q218" t="s">
        <v>92</v>
      </c>
      <c r="R218" t="s">
        <v>91</v>
      </c>
      <c r="S218" t="s">
        <v>90</v>
      </c>
      <c r="T218">
        <v>7154</v>
      </c>
      <c r="U218" t="s">
        <v>712</v>
      </c>
      <c r="V218" t="s">
        <v>711</v>
      </c>
      <c r="W218">
        <v>7150</v>
      </c>
      <c r="X218" t="s">
        <v>77</v>
      </c>
      <c r="Y218" t="s">
        <v>76</v>
      </c>
      <c r="AA218">
        <v>0</v>
      </c>
      <c r="AB218">
        <v>1</v>
      </c>
      <c r="AC218" t="s">
        <v>2162</v>
      </c>
      <c r="AD218" t="s">
        <v>2163</v>
      </c>
      <c r="AE218" t="s">
        <v>717</v>
      </c>
      <c r="AF218" t="s">
        <v>717</v>
      </c>
      <c r="AG218" t="s">
        <v>2164</v>
      </c>
      <c r="AH218" t="s">
        <v>2165</v>
      </c>
      <c r="AI218" t="b">
        <v>1</v>
      </c>
      <c r="AJ218">
        <v>0</v>
      </c>
      <c r="AK218" t="b">
        <v>0</v>
      </c>
      <c r="AL218">
        <v>4793009</v>
      </c>
      <c r="AM218">
        <v>36611</v>
      </c>
      <c r="AN218" t="s">
        <v>1186</v>
      </c>
      <c r="AO218" t="s">
        <v>890</v>
      </c>
      <c r="AP218" t="s">
        <v>45</v>
      </c>
      <c r="AQ218">
        <v>4</v>
      </c>
      <c r="AR218">
        <v>4</v>
      </c>
      <c r="AS218" t="s">
        <v>44</v>
      </c>
      <c r="AT218" t="s">
        <v>1186</v>
      </c>
      <c r="AU218" t="s">
        <v>43</v>
      </c>
      <c r="AV218" t="s">
        <v>42</v>
      </c>
      <c r="AW218" t="s">
        <v>41</v>
      </c>
      <c r="AX218" t="s">
        <v>496</v>
      </c>
      <c r="AY218" t="s">
        <v>495</v>
      </c>
      <c r="AZ218" t="s">
        <v>494</v>
      </c>
      <c r="BA218">
        <v>1</v>
      </c>
      <c r="BB218" t="s">
        <v>59</v>
      </c>
      <c r="BC218" t="s">
        <v>59</v>
      </c>
      <c r="BD218">
        <v>110</v>
      </c>
      <c r="BE218">
        <v>110</v>
      </c>
      <c r="BK218" t="s">
        <v>59</v>
      </c>
      <c r="BL218" t="s">
        <v>59</v>
      </c>
      <c r="BM218" t="s">
        <v>59</v>
      </c>
      <c r="BN218" t="s">
        <v>59</v>
      </c>
      <c r="BY218">
        <v>28</v>
      </c>
      <c r="BZ218">
        <v>0</v>
      </c>
      <c r="CA218">
        <v>0</v>
      </c>
      <c r="CB218">
        <v>3</v>
      </c>
      <c r="CC218">
        <v>169</v>
      </c>
      <c r="CF218" t="s">
        <v>59</v>
      </c>
      <c r="CG218" t="s">
        <v>59</v>
      </c>
      <c r="CH218" t="s">
        <v>59</v>
      </c>
      <c r="CX218" t="s">
        <v>59</v>
      </c>
      <c r="DA218" t="s">
        <v>59</v>
      </c>
      <c r="DB218" t="s">
        <v>59</v>
      </c>
      <c r="DH218" t="s">
        <v>59</v>
      </c>
      <c r="DK218" t="s">
        <v>59</v>
      </c>
      <c r="DL218" t="s">
        <v>59</v>
      </c>
      <c r="DM218" t="s">
        <v>59</v>
      </c>
    </row>
    <row r="219" spans="1:117">
      <c r="A219">
        <v>17264</v>
      </c>
      <c r="B219" t="s">
        <v>478</v>
      </c>
      <c r="C219" t="s">
        <v>1310</v>
      </c>
      <c r="D219" t="s">
        <v>1311</v>
      </c>
      <c r="E219" t="s">
        <v>1312</v>
      </c>
      <c r="F219" t="s">
        <v>477</v>
      </c>
      <c r="G219" t="s">
        <v>476</v>
      </c>
      <c r="H219" t="s">
        <v>54</v>
      </c>
      <c r="I219">
        <v>7.5</v>
      </c>
      <c r="J219" t="s">
        <v>19</v>
      </c>
      <c r="K219" t="s">
        <v>53</v>
      </c>
      <c r="L219" t="s">
        <v>45</v>
      </c>
      <c r="M219" t="s">
        <v>59</v>
      </c>
      <c r="N219" t="s">
        <v>59</v>
      </c>
      <c r="O219" t="s">
        <v>2166</v>
      </c>
      <c r="P219" t="s">
        <v>2166</v>
      </c>
      <c r="Q219" t="s">
        <v>51</v>
      </c>
      <c r="R219" t="s">
        <v>50</v>
      </c>
      <c r="S219" t="s">
        <v>49</v>
      </c>
      <c r="T219">
        <v>7152</v>
      </c>
      <c r="U219" t="s">
        <v>79</v>
      </c>
      <c r="V219" t="s">
        <v>78</v>
      </c>
      <c r="W219">
        <v>7150</v>
      </c>
      <c r="X219" t="s">
        <v>77</v>
      </c>
      <c r="Y219" t="s">
        <v>76</v>
      </c>
      <c r="AA219">
        <v>1</v>
      </c>
      <c r="AB219">
        <v>1</v>
      </c>
      <c r="AC219" t="s">
        <v>2167</v>
      </c>
      <c r="AD219" t="s">
        <v>2168</v>
      </c>
      <c r="AE219" t="s">
        <v>475</v>
      </c>
      <c r="AF219" t="s">
        <v>475</v>
      </c>
      <c r="AG219" t="s">
        <v>2169</v>
      </c>
      <c r="AH219" t="s">
        <v>2170</v>
      </c>
      <c r="AI219" t="b">
        <v>1</v>
      </c>
      <c r="AJ219">
        <v>0</v>
      </c>
      <c r="AK219" t="b">
        <v>0</v>
      </c>
      <c r="AL219">
        <v>4793222</v>
      </c>
      <c r="AM219">
        <v>36665</v>
      </c>
      <c r="AN219" t="s">
        <v>463</v>
      </c>
      <c r="AO219" t="s">
        <v>1190</v>
      </c>
      <c r="AP219" t="s">
        <v>45</v>
      </c>
      <c r="AQ219">
        <v>5</v>
      </c>
      <c r="AR219">
        <v>4</v>
      </c>
      <c r="AS219" t="s">
        <v>44</v>
      </c>
      <c r="AT219" t="s">
        <v>1186</v>
      </c>
      <c r="AU219" t="s">
        <v>43</v>
      </c>
      <c r="AV219" t="s">
        <v>42</v>
      </c>
      <c r="AW219" t="s">
        <v>41</v>
      </c>
      <c r="AX219" t="s">
        <v>463</v>
      </c>
      <c r="AY219" t="s">
        <v>462</v>
      </c>
      <c r="AZ219" t="s">
        <v>461</v>
      </c>
      <c r="BA219">
        <v>0</v>
      </c>
      <c r="BB219" t="s">
        <v>474</v>
      </c>
      <c r="BC219" t="s">
        <v>473</v>
      </c>
      <c r="BD219">
        <v>109</v>
      </c>
      <c r="BE219">
        <v>109</v>
      </c>
      <c r="BK219" t="s">
        <v>59</v>
      </c>
      <c r="BL219" t="s">
        <v>59</v>
      </c>
      <c r="BM219" t="s">
        <v>59</v>
      </c>
      <c r="BN219" t="s">
        <v>59</v>
      </c>
      <c r="BT219">
        <v>26</v>
      </c>
      <c r="BU219">
        <v>0</v>
      </c>
      <c r="BV219">
        <v>18</v>
      </c>
      <c r="BW219">
        <v>5</v>
      </c>
      <c r="BX219">
        <v>150</v>
      </c>
      <c r="CF219" t="s">
        <v>59</v>
      </c>
      <c r="CG219" t="s">
        <v>59</v>
      </c>
      <c r="CH219" t="s">
        <v>59</v>
      </c>
      <c r="CX219" t="s">
        <v>59</v>
      </c>
      <c r="DA219" t="s">
        <v>59</v>
      </c>
      <c r="DB219" t="s">
        <v>59</v>
      </c>
      <c r="DH219" t="s">
        <v>59</v>
      </c>
      <c r="DK219" t="s">
        <v>59</v>
      </c>
      <c r="DL219" t="s">
        <v>59</v>
      </c>
      <c r="DM219" t="s">
        <v>59</v>
      </c>
    </row>
    <row r="220" spans="1:117">
      <c r="A220">
        <v>17127</v>
      </c>
      <c r="B220" t="s">
        <v>266</v>
      </c>
      <c r="C220" t="s">
        <v>1310</v>
      </c>
      <c r="D220" t="s">
        <v>1311</v>
      </c>
      <c r="E220" t="s">
        <v>1312</v>
      </c>
      <c r="F220" t="s">
        <v>265</v>
      </c>
      <c r="G220" t="s">
        <v>264</v>
      </c>
      <c r="H220" t="s">
        <v>54</v>
      </c>
      <c r="I220">
        <v>7.5</v>
      </c>
      <c r="J220" t="s">
        <v>19</v>
      </c>
      <c r="K220" t="s">
        <v>53</v>
      </c>
      <c r="L220" t="s">
        <v>45</v>
      </c>
      <c r="M220" t="s">
        <v>59</v>
      </c>
      <c r="N220" t="s">
        <v>59</v>
      </c>
      <c r="O220" t="s">
        <v>263</v>
      </c>
      <c r="P220" t="s">
        <v>263</v>
      </c>
      <c r="Q220" t="s">
        <v>51</v>
      </c>
      <c r="R220" t="s">
        <v>50</v>
      </c>
      <c r="S220" t="s">
        <v>49</v>
      </c>
      <c r="T220">
        <v>7121</v>
      </c>
      <c r="U220" t="s">
        <v>171</v>
      </c>
      <c r="V220" t="s">
        <v>170</v>
      </c>
      <c r="W220">
        <v>7121</v>
      </c>
      <c r="X220" t="s">
        <v>171</v>
      </c>
      <c r="Y220" t="s">
        <v>170</v>
      </c>
      <c r="AA220">
        <v>1</v>
      </c>
      <c r="AB220">
        <v>0</v>
      </c>
      <c r="AC220" t="s">
        <v>2171</v>
      </c>
      <c r="AD220" t="s">
        <v>2172</v>
      </c>
      <c r="AE220" t="s">
        <v>262</v>
      </c>
      <c r="AF220" t="s">
        <v>262</v>
      </c>
      <c r="AG220" t="s">
        <v>2173</v>
      </c>
      <c r="AH220" t="s">
        <v>2174</v>
      </c>
      <c r="AI220" t="b">
        <v>1</v>
      </c>
      <c r="AJ220">
        <v>0</v>
      </c>
      <c r="AK220" t="b">
        <v>0</v>
      </c>
      <c r="AL220">
        <v>4791467</v>
      </c>
      <c r="AM220">
        <v>36145</v>
      </c>
      <c r="AN220" t="s">
        <v>346</v>
      </c>
      <c r="AO220" t="s">
        <v>1187</v>
      </c>
      <c r="AP220" t="s">
        <v>45</v>
      </c>
      <c r="AQ220">
        <v>4</v>
      </c>
      <c r="AR220">
        <v>4</v>
      </c>
      <c r="AS220" t="s">
        <v>44</v>
      </c>
      <c r="AT220" t="s">
        <v>1186</v>
      </c>
      <c r="AU220" t="s">
        <v>43</v>
      </c>
      <c r="AV220" t="s">
        <v>42</v>
      </c>
      <c r="AW220" t="s">
        <v>41</v>
      </c>
      <c r="AX220" t="s">
        <v>346</v>
      </c>
      <c r="AY220" t="s">
        <v>345</v>
      </c>
      <c r="AZ220" t="s">
        <v>344</v>
      </c>
      <c r="BA220">
        <v>0</v>
      </c>
      <c r="BB220" t="s">
        <v>59</v>
      </c>
      <c r="BC220" t="s">
        <v>59</v>
      </c>
      <c r="BD220">
        <v>108</v>
      </c>
      <c r="BE220">
        <v>108</v>
      </c>
      <c r="BF220">
        <v>20</v>
      </c>
      <c r="BG220">
        <v>0</v>
      </c>
      <c r="BH220">
        <v>14</v>
      </c>
      <c r="BI220">
        <v>0</v>
      </c>
      <c r="BJ220">
        <v>160</v>
      </c>
      <c r="BK220" t="s">
        <v>59</v>
      </c>
      <c r="BL220" t="s">
        <v>59</v>
      </c>
      <c r="BM220" t="s">
        <v>59</v>
      </c>
      <c r="BN220" t="s">
        <v>59</v>
      </c>
      <c r="CF220" t="s">
        <v>59</v>
      </c>
      <c r="CG220" t="s">
        <v>59</v>
      </c>
      <c r="CH220" t="s">
        <v>59</v>
      </c>
      <c r="CX220" t="s">
        <v>59</v>
      </c>
      <c r="DA220" t="s">
        <v>59</v>
      </c>
      <c r="DB220" t="s">
        <v>59</v>
      </c>
      <c r="DH220" t="s">
        <v>59</v>
      </c>
      <c r="DK220" t="s">
        <v>59</v>
      </c>
      <c r="DL220" t="s">
        <v>59</v>
      </c>
      <c r="DM220" t="s">
        <v>59</v>
      </c>
    </row>
    <row r="221" spans="1:117">
      <c r="A221">
        <v>17127</v>
      </c>
      <c r="B221" t="s">
        <v>266</v>
      </c>
      <c r="C221" t="s">
        <v>1310</v>
      </c>
      <c r="D221" t="s">
        <v>1311</v>
      </c>
      <c r="E221" t="s">
        <v>1312</v>
      </c>
      <c r="F221" t="s">
        <v>265</v>
      </c>
      <c r="G221" t="s">
        <v>264</v>
      </c>
      <c r="H221" t="s">
        <v>54</v>
      </c>
      <c r="I221">
        <v>7.5</v>
      </c>
      <c r="J221" t="s">
        <v>19</v>
      </c>
      <c r="K221" t="s">
        <v>53</v>
      </c>
      <c r="L221" t="s">
        <v>45</v>
      </c>
      <c r="M221" t="s">
        <v>59</v>
      </c>
      <c r="N221" t="s">
        <v>59</v>
      </c>
      <c r="O221" t="s">
        <v>263</v>
      </c>
      <c r="P221" t="s">
        <v>263</v>
      </c>
      <c r="Q221" t="s">
        <v>51</v>
      </c>
      <c r="R221" t="s">
        <v>50</v>
      </c>
      <c r="S221" t="s">
        <v>49</v>
      </c>
      <c r="T221">
        <v>7121</v>
      </c>
      <c r="U221" t="s">
        <v>171</v>
      </c>
      <c r="V221" t="s">
        <v>170</v>
      </c>
      <c r="W221">
        <v>7121</v>
      </c>
      <c r="X221" t="s">
        <v>171</v>
      </c>
      <c r="Y221" t="s">
        <v>170</v>
      </c>
      <c r="AA221">
        <v>1</v>
      </c>
      <c r="AB221">
        <v>0</v>
      </c>
      <c r="AC221" t="s">
        <v>2171</v>
      </c>
      <c r="AD221" t="s">
        <v>2172</v>
      </c>
      <c r="AE221" t="s">
        <v>262</v>
      </c>
      <c r="AF221" t="s">
        <v>262</v>
      </c>
      <c r="AG221" t="s">
        <v>2173</v>
      </c>
      <c r="AH221" t="s">
        <v>2174</v>
      </c>
      <c r="AI221" t="b">
        <v>1</v>
      </c>
      <c r="AJ221">
        <v>0</v>
      </c>
      <c r="AK221" t="b">
        <v>0</v>
      </c>
      <c r="AL221">
        <v>4791470</v>
      </c>
      <c r="AM221">
        <v>36145</v>
      </c>
      <c r="AN221" t="s">
        <v>217</v>
      </c>
      <c r="AO221" t="s">
        <v>1197</v>
      </c>
      <c r="AP221" t="s">
        <v>45</v>
      </c>
      <c r="AQ221">
        <v>4</v>
      </c>
      <c r="AR221">
        <v>4</v>
      </c>
      <c r="AS221" t="s">
        <v>44</v>
      </c>
      <c r="AT221" t="s">
        <v>1186</v>
      </c>
      <c r="AU221" t="s">
        <v>43</v>
      </c>
      <c r="AV221" t="s">
        <v>42</v>
      </c>
      <c r="AW221" t="s">
        <v>41</v>
      </c>
      <c r="AX221" t="s">
        <v>217</v>
      </c>
      <c r="AY221" t="s">
        <v>216</v>
      </c>
      <c r="AZ221" t="s">
        <v>215</v>
      </c>
      <c r="BA221">
        <v>0</v>
      </c>
      <c r="BB221" t="s">
        <v>59</v>
      </c>
      <c r="BC221" t="s">
        <v>59</v>
      </c>
      <c r="BD221">
        <v>108</v>
      </c>
      <c r="BE221">
        <v>108</v>
      </c>
      <c r="BF221">
        <v>20</v>
      </c>
      <c r="BG221">
        <v>0</v>
      </c>
      <c r="BH221">
        <v>14</v>
      </c>
      <c r="BI221">
        <v>0</v>
      </c>
      <c r="BJ221">
        <v>160</v>
      </c>
      <c r="BK221" t="s">
        <v>59</v>
      </c>
      <c r="BL221" t="s">
        <v>59</v>
      </c>
      <c r="BM221" t="s">
        <v>59</v>
      </c>
      <c r="BN221" t="s">
        <v>59</v>
      </c>
      <c r="CF221" t="s">
        <v>59</v>
      </c>
      <c r="CG221" t="s">
        <v>59</v>
      </c>
      <c r="CH221" t="s">
        <v>59</v>
      </c>
      <c r="CX221" t="s">
        <v>59</v>
      </c>
      <c r="DA221" t="s">
        <v>59</v>
      </c>
      <c r="DB221" t="s">
        <v>59</v>
      </c>
      <c r="DH221" t="s">
        <v>59</v>
      </c>
      <c r="DK221" t="s">
        <v>59</v>
      </c>
      <c r="DL221" t="s">
        <v>59</v>
      </c>
      <c r="DM221" t="s">
        <v>59</v>
      </c>
    </row>
    <row r="222" spans="1:117">
      <c r="A222">
        <v>17540</v>
      </c>
      <c r="B222" t="s">
        <v>688</v>
      </c>
      <c r="C222" t="s">
        <v>1310</v>
      </c>
      <c r="D222" t="s">
        <v>1311</v>
      </c>
      <c r="E222" t="s">
        <v>1312</v>
      </c>
      <c r="F222" t="s">
        <v>687</v>
      </c>
      <c r="G222" t="s">
        <v>686</v>
      </c>
      <c r="H222" t="s">
        <v>54</v>
      </c>
      <c r="I222">
        <v>7.5</v>
      </c>
      <c r="J222" t="s">
        <v>19</v>
      </c>
      <c r="K222" t="s">
        <v>53</v>
      </c>
      <c r="L222" t="s">
        <v>67</v>
      </c>
      <c r="M222" t="s">
        <v>59</v>
      </c>
      <c r="N222" t="s">
        <v>59</v>
      </c>
      <c r="O222" t="s">
        <v>2175</v>
      </c>
      <c r="P222" t="s">
        <v>2175</v>
      </c>
      <c r="Q222" t="s">
        <v>51</v>
      </c>
      <c r="R222" t="s">
        <v>50</v>
      </c>
      <c r="S222" t="s">
        <v>49</v>
      </c>
      <c r="T222">
        <v>7152</v>
      </c>
      <c r="U222" t="s">
        <v>79</v>
      </c>
      <c r="V222" t="s">
        <v>78</v>
      </c>
      <c r="W222">
        <v>7150</v>
      </c>
      <c r="X222" t="s">
        <v>77</v>
      </c>
      <c r="Y222" t="s">
        <v>76</v>
      </c>
      <c r="AA222">
        <v>1</v>
      </c>
      <c r="AB222">
        <v>1</v>
      </c>
      <c r="AC222" t="s">
        <v>2176</v>
      </c>
      <c r="AD222" t="s">
        <v>2177</v>
      </c>
      <c r="AE222" t="s">
        <v>685</v>
      </c>
      <c r="AF222" t="s">
        <v>685</v>
      </c>
      <c r="AG222" t="s">
        <v>2178</v>
      </c>
      <c r="AH222" t="s">
        <v>2179</v>
      </c>
      <c r="AI222" t="b">
        <v>1</v>
      </c>
      <c r="AJ222">
        <v>0</v>
      </c>
      <c r="AK222" t="b">
        <v>0</v>
      </c>
      <c r="AL222">
        <v>4795589</v>
      </c>
      <c r="AM222">
        <v>37371</v>
      </c>
      <c r="AN222" t="s">
        <v>1186</v>
      </c>
      <c r="AO222" t="s">
        <v>890</v>
      </c>
      <c r="AP222" t="s">
        <v>67</v>
      </c>
      <c r="AQ222">
        <v>4</v>
      </c>
      <c r="AR222">
        <v>4</v>
      </c>
      <c r="AS222" t="s">
        <v>44</v>
      </c>
      <c r="AT222" t="s">
        <v>1186</v>
      </c>
      <c r="AU222" t="s">
        <v>43</v>
      </c>
      <c r="AV222" t="s">
        <v>42</v>
      </c>
      <c r="AW222" t="s">
        <v>41</v>
      </c>
      <c r="AX222" t="s">
        <v>496</v>
      </c>
      <c r="AY222" t="s">
        <v>495</v>
      </c>
      <c r="AZ222" t="s">
        <v>494</v>
      </c>
      <c r="BA222">
        <v>1</v>
      </c>
      <c r="BB222" t="s">
        <v>2180</v>
      </c>
      <c r="BC222" t="s">
        <v>2181</v>
      </c>
      <c r="BD222">
        <v>110</v>
      </c>
      <c r="BE222">
        <v>110</v>
      </c>
      <c r="BK222" t="s">
        <v>59</v>
      </c>
      <c r="BL222" t="s">
        <v>59</v>
      </c>
      <c r="BM222" t="s">
        <v>59</v>
      </c>
      <c r="BN222" t="s">
        <v>59</v>
      </c>
      <c r="BY222">
        <v>18</v>
      </c>
      <c r="BZ222">
        <v>0</v>
      </c>
      <c r="CA222">
        <v>0</v>
      </c>
      <c r="CB222">
        <v>5</v>
      </c>
      <c r="CC222">
        <v>170</v>
      </c>
      <c r="CF222" t="s">
        <v>59</v>
      </c>
      <c r="CG222" t="s">
        <v>59</v>
      </c>
      <c r="CH222" t="s">
        <v>59</v>
      </c>
      <c r="CX222" t="s">
        <v>59</v>
      </c>
      <c r="DA222" t="s">
        <v>59</v>
      </c>
      <c r="DB222" t="s">
        <v>59</v>
      </c>
      <c r="DH222" t="s">
        <v>59</v>
      </c>
      <c r="DK222" t="s">
        <v>59</v>
      </c>
      <c r="DL222" t="s">
        <v>59</v>
      </c>
      <c r="DM222" t="s">
        <v>59</v>
      </c>
    </row>
    <row r="223" spans="1:117">
      <c r="A223">
        <v>17271</v>
      </c>
      <c r="B223" t="s">
        <v>87</v>
      </c>
      <c r="C223" t="s">
        <v>1310</v>
      </c>
      <c r="D223" t="s">
        <v>1311</v>
      </c>
      <c r="E223" t="s">
        <v>1312</v>
      </c>
      <c r="F223" t="s">
        <v>86</v>
      </c>
      <c r="G223" t="s">
        <v>85</v>
      </c>
      <c r="H223" t="s">
        <v>54</v>
      </c>
      <c r="I223">
        <v>7.5</v>
      </c>
      <c r="J223" t="s">
        <v>18</v>
      </c>
      <c r="K223" t="s">
        <v>53</v>
      </c>
      <c r="L223" t="s">
        <v>45</v>
      </c>
      <c r="M223" t="s">
        <v>59</v>
      </c>
      <c r="N223" t="s">
        <v>59</v>
      </c>
      <c r="O223" t="s">
        <v>2182</v>
      </c>
      <c r="P223" t="s">
        <v>2182</v>
      </c>
      <c r="Q223" t="s">
        <v>51</v>
      </c>
      <c r="R223" t="s">
        <v>50</v>
      </c>
      <c r="S223" t="s">
        <v>49</v>
      </c>
      <c r="T223">
        <v>7152</v>
      </c>
      <c r="U223" t="s">
        <v>79</v>
      </c>
      <c r="V223" t="s">
        <v>78</v>
      </c>
      <c r="W223">
        <v>7150</v>
      </c>
      <c r="X223" t="s">
        <v>77</v>
      </c>
      <c r="Y223" t="s">
        <v>76</v>
      </c>
      <c r="AA223">
        <v>1</v>
      </c>
      <c r="AB223">
        <v>1</v>
      </c>
      <c r="AC223" t="s">
        <v>2183</v>
      </c>
      <c r="AD223" t="s">
        <v>2184</v>
      </c>
      <c r="AE223" t="s">
        <v>84</v>
      </c>
      <c r="AF223" t="s">
        <v>84</v>
      </c>
      <c r="AG223" t="s">
        <v>2185</v>
      </c>
      <c r="AH223" t="s">
        <v>2186</v>
      </c>
      <c r="AI223" t="b">
        <v>1</v>
      </c>
      <c r="AJ223">
        <v>0</v>
      </c>
      <c r="AK223" t="b">
        <v>0</v>
      </c>
      <c r="AL223">
        <v>4793339</v>
      </c>
      <c r="AM223">
        <v>36694</v>
      </c>
      <c r="AN223" t="s">
        <v>463</v>
      </c>
      <c r="AO223" t="s">
        <v>1190</v>
      </c>
      <c r="AP223" t="s">
        <v>45</v>
      </c>
      <c r="AQ223">
        <v>4</v>
      </c>
      <c r="AR223">
        <v>4</v>
      </c>
      <c r="AS223" t="s">
        <v>44</v>
      </c>
      <c r="AT223" t="s">
        <v>1186</v>
      </c>
      <c r="AU223" t="s">
        <v>43</v>
      </c>
      <c r="AV223" t="s">
        <v>42</v>
      </c>
      <c r="AW223" t="s">
        <v>41</v>
      </c>
      <c r="AX223" t="s">
        <v>463</v>
      </c>
      <c r="AY223" t="s">
        <v>462</v>
      </c>
      <c r="AZ223" t="s">
        <v>461</v>
      </c>
      <c r="BA223">
        <v>0</v>
      </c>
      <c r="BB223" t="s">
        <v>2187</v>
      </c>
      <c r="BC223" t="s">
        <v>2188</v>
      </c>
      <c r="BD223">
        <v>108</v>
      </c>
      <c r="BE223">
        <v>108</v>
      </c>
      <c r="BF223">
        <v>24</v>
      </c>
      <c r="BG223">
        <v>16</v>
      </c>
      <c r="BH223">
        <v>6</v>
      </c>
      <c r="BI223">
        <v>0</v>
      </c>
      <c r="BJ223">
        <v>145</v>
      </c>
      <c r="BK223" t="s">
        <v>59</v>
      </c>
      <c r="BL223" t="s">
        <v>59</v>
      </c>
      <c r="BM223" t="s">
        <v>59</v>
      </c>
      <c r="BN223" t="s">
        <v>59</v>
      </c>
      <c r="CF223" t="s">
        <v>59</v>
      </c>
      <c r="CG223" t="s">
        <v>59</v>
      </c>
      <c r="CH223" t="s">
        <v>59</v>
      </c>
      <c r="CX223" t="s">
        <v>59</v>
      </c>
      <c r="DA223" t="s">
        <v>59</v>
      </c>
      <c r="DB223" t="s">
        <v>59</v>
      </c>
      <c r="DH223" t="s">
        <v>59</v>
      </c>
      <c r="DK223" t="s">
        <v>59</v>
      </c>
      <c r="DL223" t="s">
        <v>59</v>
      </c>
      <c r="DM223" t="s">
        <v>59</v>
      </c>
    </row>
    <row r="224" spans="1:117">
      <c r="A224">
        <v>17271</v>
      </c>
      <c r="B224" t="s">
        <v>87</v>
      </c>
      <c r="C224" t="s">
        <v>1310</v>
      </c>
      <c r="D224" t="s">
        <v>1311</v>
      </c>
      <c r="E224" t="s">
        <v>1312</v>
      </c>
      <c r="F224" t="s">
        <v>86</v>
      </c>
      <c r="G224" t="s">
        <v>85</v>
      </c>
      <c r="H224" t="s">
        <v>54</v>
      </c>
      <c r="I224">
        <v>7.5</v>
      </c>
      <c r="J224" t="s">
        <v>18</v>
      </c>
      <c r="K224" t="s">
        <v>53</v>
      </c>
      <c r="L224" t="s">
        <v>45</v>
      </c>
      <c r="M224" t="s">
        <v>59</v>
      </c>
      <c r="N224" t="s">
        <v>59</v>
      </c>
      <c r="O224" t="s">
        <v>2182</v>
      </c>
      <c r="P224" t="s">
        <v>2182</v>
      </c>
      <c r="Q224" t="s">
        <v>51</v>
      </c>
      <c r="R224" t="s">
        <v>50</v>
      </c>
      <c r="S224" t="s">
        <v>49</v>
      </c>
      <c r="T224">
        <v>7152</v>
      </c>
      <c r="U224" t="s">
        <v>79</v>
      </c>
      <c r="V224" t="s">
        <v>78</v>
      </c>
      <c r="W224">
        <v>7150</v>
      </c>
      <c r="X224" t="s">
        <v>77</v>
      </c>
      <c r="Y224" t="s">
        <v>76</v>
      </c>
      <c r="AA224">
        <v>1</v>
      </c>
      <c r="AB224">
        <v>1</v>
      </c>
      <c r="AC224" t="s">
        <v>2183</v>
      </c>
      <c r="AD224" t="s">
        <v>2184</v>
      </c>
      <c r="AE224" t="s">
        <v>84</v>
      </c>
      <c r="AF224" t="s">
        <v>84</v>
      </c>
      <c r="AG224" t="s">
        <v>2185</v>
      </c>
      <c r="AH224" t="s">
        <v>2186</v>
      </c>
      <c r="AI224" t="b">
        <v>1</v>
      </c>
      <c r="AJ224">
        <v>0</v>
      </c>
      <c r="AK224" t="b">
        <v>0</v>
      </c>
      <c r="AL224">
        <v>4793342</v>
      </c>
      <c r="AM224">
        <v>36694</v>
      </c>
      <c r="AN224" t="s">
        <v>346</v>
      </c>
      <c r="AO224" t="s">
        <v>1187</v>
      </c>
      <c r="AP224" t="s">
        <v>45</v>
      </c>
      <c r="AQ224">
        <v>4</v>
      </c>
      <c r="AR224">
        <v>4</v>
      </c>
      <c r="AS224" t="s">
        <v>44</v>
      </c>
      <c r="AT224" t="s">
        <v>1186</v>
      </c>
      <c r="AU224" t="s">
        <v>43</v>
      </c>
      <c r="AV224" t="s">
        <v>42</v>
      </c>
      <c r="AW224" t="s">
        <v>41</v>
      </c>
      <c r="AX224" t="s">
        <v>346</v>
      </c>
      <c r="AY224" t="s">
        <v>345</v>
      </c>
      <c r="AZ224" t="s">
        <v>344</v>
      </c>
      <c r="BA224">
        <v>0</v>
      </c>
      <c r="BB224" t="s">
        <v>2187</v>
      </c>
      <c r="BC224" t="s">
        <v>2188</v>
      </c>
      <c r="BD224">
        <v>108</v>
      </c>
      <c r="BE224">
        <v>108</v>
      </c>
      <c r="BF224">
        <v>24</v>
      </c>
      <c r="BG224">
        <v>16</v>
      </c>
      <c r="BH224">
        <v>6</v>
      </c>
      <c r="BI224">
        <v>0</v>
      </c>
      <c r="BJ224">
        <v>145</v>
      </c>
      <c r="BK224" t="s">
        <v>59</v>
      </c>
      <c r="BL224" t="s">
        <v>59</v>
      </c>
      <c r="BM224" t="s">
        <v>59</v>
      </c>
      <c r="BN224" t="s">
        <v>59</v>
      </c>
      <c r="CF224" t="s">
        <v>59</v>
      </c>
      <c r="CG224" t="s">
        <v>59</v>
      </c>
      <c r="CH224" t="s">
        <v>59</v>
      </c>
      <c r="CX224" t="s">
        <v>59</v>
      </c>
      <c r="DA224" t="s">
        <v>59</v>
      </c>
      <c r="DB224" t="s">
        <v>59</v>
      </c>
      <c r="DH224" t="s">
        <v>59</v>
      </c>
      <c r="DK224" t="s">
        <v>59</v>
      </c>
      <c r="DL224" t="s">
        <v>59</v>
      </c>
      <c r="DM224" t="s">
        <v>59</v>
      </c>
    </row>
    <row r="225" spans="1:117">
      <c r="A225">
        <v>17271</v>
      </c>
      <c r="B225" t="s">
        <v>87</v>
      </c>
      <c r="C225" t="s">
        <v>1310</v>
      </c>
      <c r="D225" t="s">
        <v>1311</v>
      </c>
      <c r="E225" t="s">
        <v>1312</v>
      </c>
      <c r="F225" t="s">
        <v>86</v>
      </c>
      <c r="G225" t="s">
        <v>85</v>
      </c>
      <c r="H225" t="s">
        <v>54</v>
      </c>
      <c r="I225">
        <v>7.5</v>
      </c>
      <c r="J225" t="s">
        <v>18</v>
      </c>
      <c r="K225" t="s">
        <v>53</v>
      </c>
      <c r="L225" t="s">
        <v>45</v>
      </c>
      <c r="M225" t="s">
        <v>59</v>
      </c>
      <c r="N225" t="s">
        <v>59</v>
      </c>
      <c r="O225" t="s">
        <v>2182</v>
      </c>
      <c r="P225" t="s">
        <v>2182</v>
      </c>
      <c r="Q225" t="s">
        <v>51</v>
      </c>
      <c r="R225" t="s">
        <v>50</v>
      </c>
      <c r="S225" t="s">
        <v>49</v>
      </c>
      <c r="T225">
        <v>7152</v>
      </c>
      <c r="U225" t="s">
        <v>79</v>
      </c>
      <c r="V225" t="s">
        <v>78</v>
      </c>
      <c r="W225">
        <v>7150</v>
      </c>
      <c r="X225" t="s">
        <v>77</v>
      </c>
      <c r="Y225" t="s">
        <v>76</v>
      </c>
      <c r="AA225">
        <v>1</v>
      </c>
      <c r="AB225">
        <v>1</v>
      </c>
      <c r="AC225" t="s">
        <v>2183</v>
      </c>
      <c r="AD225" t="s">
        <v>2184</v>
      </c>
      <c r="AE225" t="s">
        <v>84</v>
      </c>
      <c r="AF225" t="s">
        <v>84</v>
      </c>
      <c r="AG225" t="s">
        <v>2185</v>
      </c>
      <c r="AH225" t="s">
        <v>2186</v>
      </c>
      <c r="AI225" t="b">
        <v>1</v>
      </c>
      <c r="AJ225">
        <v>0</v>
      </c>
      <c r="AK225" t="b">
        <v>0</v>
      </c>
      <c r="AL225">
        <v>4793345</v>
      </c>
      <c r="AM225">
        <v>36694</v>
      </c>
      <c r="AN225" t="s">
        <v>40</v>
      </c>
      <c r="AO225" t="s">
        <v>1191</v>
      </c>
      <c r="AP225" t="s">
        <v>45</v>
      </c>
      <c r="AQ225">
        <v>4</v>
      </c>
      <c r="AR225">
        <v>4</v>
      </c>
      <c r="AS225" t="s">
        <v>44</v>
      </c>
      <c r="AT225" t="s">
        <v>1186</v>
      </c>
      <c r="AU225" t="s">
        <v>43</v>
      </c>
      <c r="AV225" t="s">
        <v>42</v>
      </c>
      <c r="AW225" t="s">
        <v>41</v>
      </c>
      <c r="AX225" t="s">
        <v>40</v>
      </c>
      <c r="AY225" t="s">
        <v>39</v>
      </c>
      <c r="AZ225" t="s">
        <v>38</v>
      </c>
      <c r="BA225">
        <v>0</v>
      </c>
      <c r="BB225" t="s">
        <v>2187</v>
      </c>
      <c r="BC225" t="s">
        <v>2188</v>
      </c>
      <c r="BD225">
        <v>108</v>
      </c>
      <c r="BE225">
        <v>108</v>
      </c>
      <c r="BF225">
        <v>24</v>
      </c>
      <c r="BG225">
        <v>16</v>
      </c>
      <c r="BH225">
        <v>6</v>
      </c>
      <c r="BI225">
        <v>0</v>
      </c>
      <c r="BJ225">
        <v>145</v>
      </c>
      <c r="BK225" t="s">
        <v>59</v>
      </c>
      <c r="BL225" t="s">
        <v>59</v>
      </c>
      <c r="BM225" t="s">
        <v>59</v>
      </c>
      <c r="BN225" t="s">
        <v>59</v>
      </c>
      <c r="CF225" t="s">
        <v>59</v>
      </c>
      <c r="CG225" t="s">
        <v>59</v>
      </c>
      <c r="CH225" t="s">
        <v>59</v>
      </c>
      <c r="CX225" t="s">
        <v>59</v>
      </c>
      <c r="DA225" t="s">
        <v>59</v>
      </c>
      <c r="DB225" t="s">
        <v>59</v>
      </c>
      <c r="DH225" t="s">
        <v>59</v>
      </c>
      <c r="DK225" t="s">
        <v>59</v>
      </c>
      <c r="DL225" t="s">
        <v>59</v>
      </c>
      <c r="DM225" t="s">
        <v>59</v>
      </c>
    </row>
    <row r="226" spans="1:117">
      <c r="A226">
        <v>17486</v>
      </c>
      <c r="B226" t="s">
        <v>677</v>
      </c>
      <c r="C226" t="s">
        <v>1310</v>
      </c>
      <c r="D226" t="s">
        <v>1311</v>
      </c>
      <c r="E226" t="s">
        <v>1312</v>
      </c>
      <c r="F226" t="s">
        <v>676</v>
      </c>
      <c r="G226" t="s">
        <v>675</v>
      </c>
      <c r="H226" t="s">
        <v>54</v>
      </c>
      <c r="I226">
        <v>7.5</v>
      </c>
      <c r="J226" t="s">
        <v>19</v>
      </c>
      <c r="K226" t="s">
        <v>53</v>
      </c>
      <c r="L226" t="s">
        <v>45</v>
      </c>
      <c r="M226" t="s">
        <v>674</v>
      </c>
      <c r="N226" t="s">
        <v>59</v>
      </c>
      <c r="O226" t="s">
        <v>2189</v>
      </c>
      <c r="P226" t="s">
        <v>2189</v>
      </c>
      <c r="Q226" t="s">
        <v>51</v>
      </c>
      <c r="R226" t="s">
        <v>50</v>
      </c>
      <c r="S226" t="s">
        <v>49</v>
      </c>
      <c r="T226">
        <v>7152</v>
      </c>
      <c r="U226" t="s">
        <v>79</v>
      </c>
      <c r="V226" t="s">
        <v>78</v>
      </c>
      <c r="W226">
        <v>7150</v>
      </c>
      <c r="X226" t="s">
        <v>77</v>
      </c>
      <c r="Y226" t="s">
        <v>76</v>
      </c>
      <c r="AA226">
        <v>1</v>
      </c>
      <c r="AB226">
        <v>1</v>
      </c>
      <c r="AC226" t="s">
        <v>2190</v>
      </c>
      <c r="AD226" t="s">
        <v>2191</v>
      </c>
      <c r="AE226" t="s">
        <v>673</v>
      </c>
      <c r="AF226" t="s">
        <v>673</v>
      </c>
      <c r="AG226" t="s">
        <v>2192</v>
      </c>
      <c r="AH226" t="s">
        <v>2193</v>
      </c>
      <c r="AI226" t="b">
        <v>1</v>
      </c>
      <c r="AJ226">
        <v>0</v>
      </c>
      <c r="AK226" t="b">
        <v>0</v>
      </c>
      <c r="AL226">
        <v>4795127</v>
      </c>
      <c r="AM226">
        <v>37230</v>
      </c>
      <c r="AN226" t="s">
        <v>1186</v>
      </c>
      <c r="AO226" t="s">
        <v>890</v>
      </c>
      <c r="AP226" t="s">
        <v>45</v>
      </c>
      <c r="AQ226">
        <v>4</v>
      </c>
      <c r="AR226">
        <v>4</v>
      </c>
      <c r="AS226" t="s">
        <v>44</v>
      </c>
      <c r="AT226" t="s">
        <v>1186</v>
      </c>
      <c r="AU226" t="s">
        <v>43</v>
      </c>
      <c r="AV226" t="s">
        <v>42</v>
      </c>
      <c r="AW226" t="s">
        <v>41</v>
      </c>
      <c r="AX226" t="s">
        <v>496</v>
      </c>
      <c r="AY226" t="s">
        <v>495</v>
      </c>
      <c r="AZ226" t="s">
        <v>494</v>
      </c>
      <c r="BA226">
        <v>1</v>
      </c>
      <c r="BB226" t="s">
        <v>59</v>
      </c>
      <c r="BC226" t="s">
        <v>59</v>
      </c>
      <c r="BD226">
        <v>111</v>
      </c>
      <c r="BE226">
        <v>111</v>
      </c>
      <c r="BK226" t="s">
        <v>59</v>
      </c>
      <c r="BL226" t="s">
        <v>59</v>
      </c>
      <c r="BM226" t="s">
        <v>59</v>
      </c>
      <c r="BN226" t="s">
        <v>59</v>
      </c>
      <c r="BO226">
        <v>28</v>
      </c>
      <c r="BP226">
        <v>14</v>
      </c>
      <c r="BQ226">
        <v>9</v>
      </c>
      <c r="BR226">
        <v>1</v>
      </c>
      <c r="BS226">
        <v>120</v>
      </c>
      <c r="CF226" t="s">
        <v>59</v>
      </c>
      <c r="CG226" t="s">
        <v>59</v>
      </c>
      <c r="CH226" t="s">
        <v>59</v>
      </c>
      <c r="CX226" t="s">
        <v>59</v>
      </c>
      <c r="DA226" t="s">
        <v>59</v>
      </c>
      <c r="DB226" t="s">
        <v>59</v>
      </c>
      <c r="DH226" t="s">
        <v>59</v>
      </c>
      <c r="DK226" t="s">
        <v>59</v>
      </c>
      <c r="DL226" t="s">
        <v>59</v>
      </c>
      <c r="DM226" t="s">
        <v>59</v>
      </c>
    </row>
    <row r="227" spans="1:117">
      <c r="A227">
        <v>17692</v>
      </c>
      <c r="B227" t="s">
        <v>999</v>
      </c>
      <c r="C227" t="s">
        <v>1310</v>
      </c>
      <c r="D227" t="s">
        <v>1311</v>
      </c>
      <c r="E227" t="s">
        <v>1312</v>
      </c>
      <c r="F227" t="s">
        <v>998</v>
      </c>
      <c r="G227" t="s">
        <v>997</v>
      </c>
      <c r="H227" t="s">
        <v>54</v>
      </c>
      <c r="I227">
        <v>4.5</v>
      </c>
      <c r="J227" t="s">
        <v>150</v>
      </c>
      <c r="K227" t="s">
        <v>53</v>
      </c>
      <c r="L227" t="s">
        <v>45</v>
      </c>
      <c r="M227" t="s">
        <v>59</v>
      </c>
      <c r="N227" t="s">
        <v>59</v>
      </c>
      <c r="O227" t="s">
        <v>996</v>
      </c>
      <c r="P227" t="s">
        <v>995</v>
      </c>
      <c r="Q227" t="s">
        <v>142</v>
      </c>
      <c r="R227" t="s">
        <v>141</v>
      </c>
      <c r="S227" t="s">
        <v>140</v>
      </c>
      <c r="T227">
        <v>7201</v>
      </c>
      <c r="U227" t="s">
        <v>97</v>
      </c>
      <c r="V227" t="s">
        <v>96</v>
      </c>
      <c r="W227">
        <v>7201</v>
      </c>
      <c r="X227" t="s">
        <v>97</v>
      </c>
      <c r="Y227" t="s">
        <v>96</v>
      </c>
      <c r="AA227">
        <v>0</v>
      </c>
      <c r="AB227">
        <v>0</v>
      </c>
      <c r="AC227" t="s">
        <v>2194</v>
      </c>
      <c r="AD227" t="s">
        <v>2195</v>
      </c>
      <c r="AE227" t="s">
        <v>994</v>
      </c>
      <c r="AF227" t="s">
        <v>994</v>
      </c>
      <c r="AG227" t="s">
        <v>2196</v>
      </c>
      <c r="AH227" t="s">
        <v>2197</v>
      </c>
      <c r="AI227" t="b">
        <v>0</v>
      </c>
      <c r="AJ227">
        <v>0</v>
      </c>
      <c r="AK227" t="b">
        <v>0</v>
      </c>
      <c r="AL227">
        <v>4796867</v>
      </c>
      <c r="AM227">
        <v>37739</v>
      </c>
      <c r="AN227" t="s">
        <v>1186</v>
      </c>
      <c r="AO227" t="s">
        <v>890</v>
      </c>
      <c r="AP227" t="s">
        <v>45</v>
      </c>
      <c r="AQ227">
        <v>4</v>
      </c>
      <c r="AR227">
        <v>4</v>
      </c>
      <c r="AS227" t="s">
        <v>44</v>
      </c>
      <c r="AT227" t="s">
        <v>1186</v>
      </c>
      <c r="AU227" t="s">
        <v>43</v>
      </c>
      <c r="AV227" t="s">
        <v>42</v>
      </c>
      <c r="AW227" t="s">
        <v>41</v>
      </c>
      <c r="AX227" t="s">
        <v>496</v>
      </c>
      <c r="AY227" t="s">
        <v>495</v>
      </c>
      <c r="AZ227" t="s">
        <v>494</v>
      </c>
      <c r="BA227">
        <v>1</v>
      </c>
      <c r="BB227" t="s">
        <v>59</v>
      </c>
      <c r="BC227" t="s">
        <v>59</v>
      </c>
      <c r="BD227">
        <v>110</v>
      </c>
      <c r="BE227">
        <v>111</v>
      </c>
      <c r="BK227" t="s">
        <v>59</v>
      </c>
      <c r="BL227" t="s">
        <v>59</v>
      </c>
      <c r="BM227" t="s">
        <v>59</v>
      </c>
      <c r="BN227" t="s">
        <v>59</v>
      </c>
      <c r="BO227">
        <v>16</v>
      </c>
      <c r="BP227">
        <v>4</v>
      </c>
      <c r="BQ227">
        <v>0</v>
      </c>
      <c r="BR227">
        <v>0</v>
      </c>
      <c r="BS227">
        <v>40</v>
      </c>
      <c r="BY227">
        <v>14</v>
      </c>
      <c r="BZ227">
        <v>3</v>
      </c>
      <c r="CA227">
        <v>0</v>
      </c>
      <c r="CB227">
        <v>0</v>
      </c>
      <c r="CC227">
        <v>40</v>
      </c>
      <c r="CF227" t="s">
        <v>59</v>
      </c>
      <c r="CG227" t="s">
        <v>59</v>
      </c>
      <c r="CH227" t="s">
        <v>59</v>
      </c>
      <c r="CX227" t="s">
        <v>59</v>
      </c>
      <c r="DA227" t="s">
        <v>59</v>
      </c>
      <c r="DB227" t="s">
        <v>59</v>
      </c>
      <c r="DH227" t="s">
        <v>59</v>
      </c>
      <c r="DK227" t="s">
        <v>59</v>
      </c>
      <c r="DL227" t="s">
        <v>59</v>
      </c>
      <c r="DM227" t="s">
        <v>59</v>
      </c>
    </row>
    <row r="228" spans="1:117">
      <c r="A228">
        <v>17382</v>
      </c>
      <c r="B228" t="s">
        <v>0</v>
      </c>
      <c r="C228" t="s">
        <v>1310</v>
      </c>
      <c r="D228" t="s">
        <v>1311</v>
      </c>
      <c r="E228" t="s">
        <v>1312</v>
      </c>
      <c r="F228" t="s">
        <v>12</v>
      </c>
      <c r="G228" t="s">
        <v>841</v>
      </c>
      <c r="H228" t="s">
        <v>54</v>
      </c>
      <c r="I228">
        <v>7.5</v>
      </c>
      <c r="J228" t="s">
        <v>18</v>
      </c>
      <c r="K228" t="s">
        <v>53</v>
      </c>
      <c r="L228" t="s">
        <v>45</v>
      </c>
      <c r="M228" t="s">
        <v>840</v>
      </c>
      <c r="N228" t="s">
        <v>59</v>
      </c>
      <c r="O228" t="s">
        <v>839</v>
      </c>
      <c r="P228" t="s">
        <v>839</v>
      </c>
      <c r="Q228" t="s">
        <v>142</v>
      </c>
      <c r="R228" t="s">
        <v>141</v>
      </c>
      <c r="S228" t="s">
        <v>140</v>
      </c>
      <c r="T228">
        <v>11</v>
      </c>
      <c r="U228" t="s">
        <v>838</v>
      </c>
      <c r="V228" t="s">
        <v>837</v>
      </c>
      <c r="W228">
        <v>7888</v>
      </c>
      <c r="X228" t="s">
        <v>383</v>
      </c>
      <c r="Y228" t="s">
        <v>382</v>
      </c>
      <c r="AA228">
        <v>0</v>
      </c>
      <c r="AB228">
        <v>1</v>
      </c>
      <c r="AC228" t="s">
        <v>2198</v>
      </c>
      <c r="AD228" t="s">
        <v>2199</v>
      </c>
      <c r="AE228" t="s">
        <v>836</v>
      </c>
      <c r="AF228" t="s">
        <v>836</v>
      </c>
      <c r="AG228" t="s">
        <v>2200</v>
      </c>
      <c r="AH228" t="s">
        <v>2201</v>
      </c>
      <c r="AI228" t="b">
        <v>0</v>
      </c>
      <c r="AJ228">
        <v>0</v>
      </c>
      <c r="AK228" t="b">
        <v>0</v>
      </c>
      <c r="AL228">
        <v>4794473</v>
      </c>
      <c r="AM228">
        <v>37032</v>
      </c>
      <c r="AN228" t="s">
        <v>1186</v>
      </c>
      <c r="AO228" t="s">
        <v>890</v>
      </c>
      <c r="AP228" t="s">
        <v>45</v>
      </c>
      <c r="AQ228">
        <v>4</v>
      </c>
      <c r="AR228">
        <v>4</v>
      </c>
      <c r="AS228" t="s">
        <v>44</v>
      </c>
      <c r="AT228" t="s">
        <v>1186</v>
      </c>
      <c r="AU228" t="s">
        <v>43</v>
      </c>
      <c r="AV228" t="s">
        <v>42</v>
      </c>
      <c r="AW228" t="s">
        <v>41</v>
      </c>
      <c r="AX228" t="s">
        <v>496</v>
      </c>
      <c r="AY228" t="s">
        <v>495</v>
      </c>
      <c r="AZ228" t="s">
        <v>494</v>
      </c>
      <c r="BA228">
        <v>1</v>
      </c>
      <c r="BB228" t="s">
        <v>59</v>
      </c>
      <c r="BC228" t="s">
        <v>59</v>
      </c>
      <c r="BD228">
        <v>110</v>
      </c>
      <c r="BE228">
        <v>110</v>
      </c>
      <c r="BK228" t="s">
        <v>59</v>
      </c>
      <c r="BL228" t="s">
        <v>59</v>
      </c>
      <c r="BM228" t="s">
        <v>59</v>
      </c>
      <c r="BN228" t="s">
        <v>59</v>
      </c>
      <c r="BY228">
        <v>20</v>
      </c>
      <c r="BZ228">
        <v>50</v>
      </c>
      <c r="CA228">
        <v>0</v>
      </c>
      <c r="CB228">
        <v>0</v>
      </c>
      <c r="CC228">
        <v>150</v>
      </c>
      <c r="CF228" t="s">
        <v>59</v>
      </c>
      <c r="CG228" t="s">
        <v>59</v>
      </c>
      <c r="CH228" t="s">
        <v>59</v>
      </c>
      <c r="CX228" t="s">
        <v>59</v>
      </c>
      <c r="DA228" t="s">
        <v>59</v>
      </c>
      <c r="DB228" t="s">
        <v>59</v>
      </c>
      <c r="DH228" t="s">
        <v>59</v>
      </c>
      <c r="DK228" t="s">
        <v>59</v>
      </c>
      <c r="DL228" t="s">
        <v>59</v>
      </c>
      <c r="DM228" t="s">
        <v>59</v>
      </c>
    </row>
    <row r="229" spans="1:117">
      <c r="A229">
        <v>17332</v>
      </c>
      <c r="B229" t="s">
        <v>538</v>
      </c>
      <c r="C229" t="s">
        <v>1310</v>
      </c>
      <c r="D229" t="s">
        <v>1311</v>
      </c>
      <c r="E229" t="s">
        <v>1312</v>
      </c>
      <c r="F229" t="s">
        <v>537</v>
      </c>
      <c r="G229" t="s">
        <v>536</v>
      </c>
      <c r="H229" t="s">
        <v>54</v>
      </c>
      <c r="I229">
        <v>7.5</v>
      </c>
      <c r="J229" t="s">
        <v>19</v>
      </c>
      <c r="K229" t="s">
        <v>53</v>
      </c>
      <c r="L229" t="s">
        <v>45</v>
      </c>
      <c r="M229" t="s">
        <v>59</v>
      </c>
      <c r="N229" t="s">
        <v>59</v>
      </c>
      <c r="O229" t="s">
        <v>143</v>
      </c>
      <c r="P229" t="s">
        <v>143</v>
      </c>
      <c r="Q229" t="s">
        <v>142</v>
      </c>
      <c r="R229" t="s">
        <v>141</v>
      </c>
      <c r="S229" t="s">
        <v>140</v>
      </c>
      <c r="T229">
        <v>7312</v>
      </c>
      <c r="U229" t="s">
        <v>139</v>
      </c>
      <c r="V229" t="s">
        <v>138</v>
      </c>
      <c r="W229">
        <v>7310</v>
      </c>
      <c r="X229" t="s">
        <v>137</v>
      </c>
      <c r="Y229" t="s">
        <v>136</v>
      </c>
      <c r="AA229">
        <v>1</v>
      </c>
      <c r="AB229">
        <v>1</v>
      </c>
      <c r="AC229" t="s">
        <v>2202</v>
      </c>
      <c r="AD229" t="s">
        <v>2203</v>
      </c>
      <c r="AE229" t="s">
        <v>535</v>
      </c>
      <c r="AF229" t="s">
        <v>535</v>
      </c>
      <c r="AG229" t="s">
        <v>2204</v>
      </c>
      <c r="AH229" t="s">
        <v>2205</v>
      </c>
      <c r="AI229" t="b">
        <v>0</v>
      </c>
      <c r="AJ229">
        <v>0</v>
      </c>
      <c r="AK229" t="b">
        <v>0</v>
      </c>
      <c r="AL229">
        <v>4794023</v>
      </c>
      <c r="AM229">
        <v>36897</v>
      </c>
      <c r="AN229" t="s">
        <v>1186</v>
      </c>
      <c r="AO229" t="s">
        <v>890</v>
      </c>
      <c r="AP229" t="s">
        <v>45</v>
      </c>
      <c r="AQ229">
        <v>5</v>
      </c>
      <c r="AR229">
        <v>4</v>
      </c>
      <c r="AS229" t="s">
        <v>44</v>
      </c>
      <c r="AT229" t="s">
        <v>1186</v>
      </c>
      <c r="AU229" t="s">
        <v>43</v>
      </c>
      <c r="AV229" t="s">
        <v>42</v>
      </c>
      <c r="AW229" t="s">
        <v>41</v>
      </c>
      <c r="AX229" t="s">
        <v>496</v>
      </c>
      <c r="AY229" t="s">
        <v>495</v>
      </c>
      <c r="AZ229" t="s">
        <v>494</v>
      </c>
      <c r="BA229">
        <v>1</v>
      </c>
      <c r="BB229" t="s">
        <v>59</v>
      </c>
      <c r="BC229" t="s">
        <v>59</v>
      </c>
      <c r="BD229">
        <v>108</v>
      </c>
      <c r="BE229">
        <v>108</v>
      </c>
      <c r="BF229">
        <v>36</v>
      </c>
      <c r="BG229">
        <v>8</v>
      </c>
      <c r="BH229">
        <v>0</v>
      </c>
      <c r="BI229">
        <v>3</v>
      </c>
      <c r="BJ229">
        <v>153</v>
      </c>
      <c r="BK229" t="s">
        <v>59</v>
      </c>
      <c r="BL229" t="s">
        <v>59</v>
      </c>
      <c r="BM229" t="s">
        <v>59</v>
      </c>
      <c r="BN229" t="s">
        <v>59</v>
      </c>
      <c r="CF229" t="s">
        <v>59</v>
      </c>
      <c r="CG229" t="s">
        <v>59</v>
      </c>
      <c r="CH229" t="s">
        <v>59</v>
      </c>
      <c r="CX229" t="s">
        <v>59</v>
      </c>
      <c r="DA229" t="s">
        <v>59</v>
      </c>
      <c r="DB229" t="s">
        <v>59</v>
      </c>
      <c r="DH229" t="s">
        <v>59</v>
      </c>
      <c r="DK229" t="s">
        <v>59</v>
      </c>
      <c r="DL229" t="s">
        <v>59</v>
      </c>
      <c r="DM229" t="s">
        <v>59</v>
      </c>
    </row>
    <row r="230" spans="1:117">
      <c r="A230">
        <v>18113</v>
      </c>
      <c r="B230" t="s">
        <v>2206</v>
      </c>
      <c r="C230" t="s">
        <v>1310</v>
      </c>
      <c r="D230" t="s">
        <v>1311</v>
      </c>
      <c r="E230" t="s">
        <v>1312</v>
      </c>
      <c r="F230" t="s">
        <v>2207</v>
      </c>
      <c r="G230" t="s">
        <v>2208</v>
      </c>
      <c r="H230" t="s">
        <v>63</v>
      </c>
      <c r="I230">
        <v>7.5</v>
      </c>
      <c r="J230" t="s">
        <v>19</v>
      </c>
      <c r="K230" t="s">
        <v>53</v>
      </c>
      <c r="L230" t="s">
        <v>45</v>
      </c>
      <c r="M230" t="s">
        <v>59</v>
      </c>
      <c r="N230" t="s">
        <v>59</v>
      </c>
      <c r="O230" t="s">
        <v>2209</v>
      </c>
      <c r="P230" t="s">
        <v>2209</v>
      </c>
      <c r="Q230" t="s">
        <v>51</v>
      </c>
      <c r="R230" t="s">
        <v>50</v>
      </c>
      <c r="S230" t="s">
        <v>49</v>
      </c>
      <c r="T230">
        <v>7324</v>
      </c>
      <c r="U230" t="s">
        <v>158</v>
      </c>
      <c r="V230" t="s">
        <v>157</v>
      </c>
      <c r="W230">
        <v>7340</v>
      </c>
      <c r="X230" t="s">
        <v>156</v>
      </c>
      <c r="Y230" t="s">
        <v>155</v>
      </c>
      <c r="Z230">
        <v>25</v>
      </c>
      <c r="AA230">
        <v>1</v>
      </c>
      <c r="AB230">
        <v>1</v>
      </c>
      <c r="AC230" t="s">
        <v>2210</v>
      </c>
      <c r="AD230" t="s">
        <v>2211</v>
      </c>
      <c r="AE230" t="s">
        <v>2212</v>
      </c>
      <c r="AF230" t="s">
        <v>2212</v>
      </c>
      <c r="AG230" t="s">
        <v>2213</v>
      </c>
      <c r="AH230" t="s">
        <v>2214</v>
      </c>
      <c r="AI230" t="b">
        <v>1</v>
      </c>
      <c r="AJ230">
        <v>0</v>
      </c>
      <c r="AK230" t="b">
        <v>0</v>
      </c>
      <c r="AL230">
        <v>4800563</v>
      </c>
      <c r="AM230">
        <v>38922</v>
      </c>
      <c r="AN230" t="s">
        <v>135</v>
      </c>
      <c r="AO230" t="s">
        <v>1189</v>
      </c>
      <c r="AP230" t="s">
        <v>45</v>
      </c>
      <c r="AQ230">
        <v>5</v>
      </c>
      <c r="AR230">
        <v>4</v>
      </c>
      <c r="AS230" t="s">
        <v>44</v>
      </c>
      <c r="AT230" t="s">
        <v>1186</v>
      </c>
      <c r="AU230" t="s">
        <v>43</v>
      </c>
      <c r="AV230" t="s">
        <v>42</v>
      </c>
      <c r="AW230" t="s">
        <v>41</v>
      </c>
      <c r="AX230" t="s">
        <v>135</v>
      </c>
      <c r="AY230" t="s">
        <v>134</v>
      </c>
      <c r="AZ230" t="s">
        <v>133</v>
      </c>
      <c r="BA230">
        <v>0</v>
      </c>
      <c r="BB230" t="s">
        <v>59</v>
      </c>
      <c r="BC230" t="s">
        <v>59</v>
      </c>
      <c r="BD230">
        <v>110</v>
      </c>
      <c r="BE230">
        <v>111</v>
      </c>
      <c r="BK230" t="s">
        <v>59</v>
      </c>
      <c r="BL230" t="s">
        <v>59</v>
      </c>
      <c r="BM230" t="s">
        <v>59</v>
      </c>
      <c r="BN230" t="s">
        <v>59</v>
      </c>
      <c r="BO230">
        <v>16</v>
      </c>
      <c r="BP230">
        <v>0</v>
      </c>
      <c r="BQ230">
        <v>0</v>
      </c>
      <c r="BR230">
        <v>8</v>
      </c>
      <c r="BS230">
        <v>110</v>
      </c>
      <c r="BY230">
        <v>8</v>
      </c>
      <c r="BZ230">
        <v>0</v>
      </c>
      <c r="CA230">
        <v>0</v>
      </c>
      <c r="CB230">
        <v>8</v>
      </c>
      <c r="CC230">
        <v>50</v>
      </c>
      <c r="CF230" t="s">
        <v>59</v>
      </c>
      <c r="CG230" t="s">
        <v>59</v>
      </c>
      <c r="CH230" t="s">
        <v>59</v>
      </c>
      <c r="CX230" t="s">
        <v>59</v>
      </c>
      <c r="DA230" t="s">
        <v>59</v>
      </c>
      <c r="DB230" t="s">
        <v>59</v>
      </c>
      <c r="DH230" t="s">
        <v>59</v>
      </c>
      <c r="DK230" t="s">
        <v>59</v>
      </c>
      <c r="DL230" t="s">
        <v>59</v>
      </c>
      <c r="DM230" t="s">
        <v>59</v>
      </c>
    </row>
    <row r="231" spans="1:117">
      <c r="A231">
        <v>18257</v>
      </c>
      <c r="B231" t="s">
        <v>2215</v>
      </c>
      <c r="C231" t="s">
        <v>1310</v>
      </c>
      <c r="D231" t="s">
        <v>1311</v>
      </c>
      <c r="E231" t="s">
        <v>1312</v>
      </c>
      <c r="F231" t="s">
        <v>394</v>
      </c>
      <c r="G231" t="s">
        <v>2216</v>
      </c>
      <c r="H231" t="s">
        <v>54</v>
      </c>
      <c r="I231">
        <v>7.5</v>
      </c>
      <c r="J231" t="s">
        <v>19</v>
      </c>
      <c r="K231" t="s">
        <v>53</v>
      </c>
      <c r="L231" t="s">
        <v>45</v>
      </c>
      <c r="M231" t="s">
        <v>59</v>
      </c>
      <c r="N231" t="s">
        <v>59</v>
      </c>
      <c r="O231" t="s">
        <v>2217</v>
      </c>
      <c r="P231" t="s">
        <v>2217</v>
      </c>
      <c r="Q231" t="s">
        <v>51</v>
      </c>
      <c r="R231" t="s">
        <v>50</v>
      </c>
      <c r="S231" t="s">
        <v>49</v>
      </c>
      <c r="T231">
        <v>7121</v>
      </c>
      <c r="U231" t="s">
        <v>171</v>
      </c>
      <c r="V231" t="s">
        <v>170</v>
      </c>
      <c r="W231">
        <v>7121</v>
      </c>
      <c r="X231" t="s">
        <v>171</v>
      </c>
      <c r="Y231" t="s">
        <v>170</v>
      </c>
      <c r="Z231">
        <v>100</v>
      </c>
      <c r="AA231">
        <v>1</v>
      </c>
      <c r="AB231">
        <v>0</v>
      </c>
      <c r="AC231" t="s">
        <v>2218</v>
      </c>
      <c r="AD231" t="s">
        <v>2219</v>
      </c>
      <c r="AE231" t="s">
        <v>2220</v>
      </c>
      <c r="AF231" t="s">
        <v>2220</v>
      </c>
      <c r="AG231" t="s">
        <v>2221</v>
      </c>
      <c r="AH231" t="s">
        <v>2222</v>
      </c>
      <c r="AI231" t="b">
        <v>0</v>
      </c>
      <c r="AJ231">
        <v>0</v>
      </c>
      <c r="AK231" t="b">
        <v>0</v>
      </c>
      <c r="AL231">
        <v>4801199</v>
      </c>
      <c r="AM231">
        <v>39170</v>
      </c>
      <c r="AN231" t="s">
        <v>463</v>
      </c>
      <c r="AO231" t="s">
        <v>1190</v>
      </c>
      <c r="AP231" t="s">
        <v>45</v>
      </c>
      <c r="AQ231">
        <v>4</v>
      </c>
      <c r="AR231">
        <v>4</v>
      </c>
      <c r="AS231" t="s">
        <v>44</v>
      </c>
      <c r="AT231" t="s">
        <v>1186</v>
      </c>
      <c r="AU231" t="s">
        <v>43</v>
      </c>
      <c r="AV231" t="s">
        <v>42</v>
      </c>
      <c r="AW231" t="s">
        <v>41</v>
      </c>
      <c r="AX231" t="s">
        <v>463</v>
      </c>
      <c r="AY231" t="s">
        <v>462</v>
      </c>
      <c r="AZ231" t="s">
        <v>461</v>
      </c>
      <c r="BA231">
        <v>0</v>
      </c>
      <c r="BB231" t="s">
        <v>2223</v>
      </c>
      <c r="BC231" t="s">
        <v>2224</v>
      </c>
      <c r="BD231">
        <v>109</v>
      </c>
      <c r="BE231">
        <v>109</v>
      </c>
      <c r="BK231" t="s">
        <v>59</v>
      </c>
      <c r="BL231" t="s">
        <v>59</v>
      </c>
      <c r="BM231" t="s">
        <v>59</v>
      </c>
      <c r="BN231" t="s">
        <v>59</v>
      </c>
      <c r="BT231">
        <v>28</v>
      </c>
      <c r="BU231">
        <v>0</v>
      </c>
      <c r="BV231">
        <v>14</v>
      </c>
      <c r="BW231">
        <v>0</v>
      </c>
      <c r="BX231">
        <v>156</v>
      </c>
      <c r="CF231" t="s">
        <v>59</v>
      </c>
      <c r="CG231" t="s">
        <v>59</v>
      </c>
      <c r="CH231" t="s">
        <v>59</v>
      </c>
      <c r="CX231" t="s">
        <v>59</v>
      </c>
      <c r="DA231" t="s">
        <v>59</v>
      </c>
      <c r="DB231" t="s">
        <v>59</v>
      </c>
      <c r="DH231" t="s">
        <v>59</v>
      </c>
      <c r="DK231" t="s">
        <v>59</v>
      </c>
      <c r="DL231" t="s">
        <v>59</v>
      </c>
      <c r="DM231" t="s">
        <v>59</v>
      </c>
    </row>
    <row r="232" spans="1:117">
      <c r="A232">
        <v>18257</v>
      </c>
      <c r="B232" t="s">
        <v>2215</v>
      </c>
      <c r="C232" t="s">
        <v>1310</v>
      </c>
      <c r="D232" t="s">
        <v>1311</v>
      </c>
      <c r="E232" t="s">
        <v>1312</v>
      </c>
      <c r="F232" t="s">
        <v>394</v>
      </c>
      <c r="G232" t="s">
        <v>2216</v>
      </c>
      <c r="H232" t="s">
        <v>54</v>
      </c>
      <c r="I232">
        <v>7.5</v>
      </c>
      <c r="J232" t="s">
        <v>19</v>
      </c>
      <c r="K232" t="s">
        <v>53</v>
      </c>
      <c r="L232" t="s">
        <v>45</v>
      </c>
      <c r="M232" t="s">
        <v>59</v>
      </c>
      <c r="N232" t="s">
        <v>59</v>
      </c>
      <c r="O232" t="s">
        <v>2217</v>
      </c>
      <c r="P232" t="s">
        <v>2217</v>
      </c>
      <c r="Q232" t="s">
        <v>51</v>
      </c>
      <c r="R232" t="s">
        <v>50</v>
      </c>
      <c r="S232" t="s">
        <v>49</v>
      </c>
      <c r="T232">
        <v>7121</v>
      </c>
      <c r="U232" t="s">
        <v>171</v>
      </c>
      <c r="V232" t="s">
        <v>170</v>
      </c>
      <c r="W232">
        <v>7121</v>
      </c>
      <c r="X232" t="s">
        <v>171</v>
      </c>
      <c r="Y232" t="s">
        <v>170</v>
      </c>
      <c r="Z232">
        <v>100</v>
      </c>
      <c r="AA232">
        <v>1</v>
      </c>
      <c r="AB232">
        <v>0</v>
      </c>
      <c r="AC232" t="s">
        <v>2218</v>
      </c>
      <c r="AD232" t="s">
        <v>2219</v>
      </c>
      <c r="AE232" t="s">
        <v>2220</v>
      </c>
      <c r="AF232" t="s">
        <v>2220</v>
      </c>
      <c r="AG232" t="s">
        <v>2221</v>
      </c>
      <c r="AH232" t="s">
        <v>2222</v>
      </c>
      <c r="AI232" t="b">
        <v>0</v>
      </c>
      <c r="AJ232">
        <v>0</v>
      </c>
      <c r="AK232" t="b">
        <v>0</v>
      </c>
      <c r="AL232">
        <v>4801202</v>
      </c>
      <c r="AM232">
        <v>39170</v>
      </c>
      <c r="AN232" t="s">
        <v>346</v>
      </c>
      <c r="AO232" t="s">
        <v>1187</v>
      </c>
      <c r="AP232" t="s">
        <v>45</v>
      </c>
      <c r="AQ232">
        <v>4</v>
      </c>
      <c r="AR232">
        <v>4</v>
      </c>
      <c r="AS232" t="s">
        <v>44</v>
      </c>
      <c r="AT232" t="s">
        <v>1186</v>
      </c>
      <c r="AU232" t="s">
        <v>43</v>
      </c>
      <c r="AV232" t="s">
        <v>42</v>
      </c>
      <c r="AW232" t="s">
        <v>41</v>
      </c>
      <c r="AX232" t="s">
        <v>346</v>
      </c>
      <c r="AY232" t="s">
        <v>345</v>
      </c>
      <c r="AZ232" t="s">
        <v>344</v>
      </c>
      <c r="BA232">
        <v>0</v>
      </c>
      <c r="BB232" t="s">
        <v>2223</v>
      </c>
      <c r="BC232" t="s">
        <v>2224</v>
      </c>
      <c r="BD232">
        <v>109</v>
      </c>
      <c r="BE232">
        <v>109</v>
      </c>
      <c r="BK232" t="s">
        <v>59</v>
      </c>
      <c r="BL232" t="s">
        <v>59</v>
      </c>
      <c r="BM232" t="s">
        <v>59</v>
      </c>
      <c r="BN232" t="s">
        <v>59</v>
      </c>
      <c r="BT232">
        <v>28</v>
      </c>
      <c r="BU232">
        <v>0</v>
      </c>
      <c r="BV232">
        <v>14</v>
      </c>
      <c r="BW232">
        <v>0</v>
      </c>
      <c r="BX232">
        <v>156</v>
      </c>
      <c r="CF232" t="s">
        <v>59</v>
      </c>
      <c r="CG232" t="s">
        <v>59</v>
      </c>
      <c r="CH232" t="s">
        <v>59</v>
      </c>
      <c r="CX232" t="s">
        <v>59</v>
      </c>
      <c r="DA232" t="s">
        <v>59</v>
      </c>
      <c r="DB232" t="s">
        <v>59</v>
      </c>
      <c r="DH232" t="s">
        <v>59</v>
      </c>
      <c r="DK232" t="s">
        <v>59</v>
      </c>
      <c r="DL232" t="s">
        <v>59</v>
      </c>
      <c r="DM232" t="s">
        <v>59</v>
      </c>
    </row>
    <row r="233" spans="1:117">
      <c r="A233">
        <v>17222</v>
      </c>
      <c r="B233" t="s">
        <v>796</v>
      </c>
      <c r="C233" t="s">
        <v>1310</v>
      </c>
      <c r="D233" t="s">
        <v>1311</v>
      </c>
      <c r="E233" t="s">
        <v>1312</v>
      </c>
      <c r="F233" t="s">
        <v>795</v>
      </c>
      <c r="G233" t="s">
        <v>794</v>
      </c>
      <c r="H233" t="s">
        <v>54</v>
      </c>
      <c r="I233">
        <v>5</v>
      </c>
      <c r="J233" t="s">
        <v>18</v>
      </c>
      <c r="K233" t="s">
        <v>53</v>
      </c>
      <c r="L233" t="s">
        <v>45</v>
      </c>
      <c r="M233" t="s">
        <v>59</v>
      </c>
      <c r="N233" t="s">
        <v>59</v>
      </c>
      <c r="O233" t="s">
        <v>2225</v>
      </c>
      <c r="P233" t="s">
        <v>2225</v>
      </c>
      <c r="Q233" t="s">
        <v>142</v>
      </c>
      <c r="R233" t="s">
        <v>141</v>
      </c>
      <c r="S233" t="s">
        <v>140</v>
      </c>
      <c r="T233">
        <v>7151</v>
      </c>
      <c r="U233" t="s">
        <v>89</v>
      </c>
      <c r="V233" t="s">
        <v>88</v>
      </c>
      <c r="W233">
        <v>7150</v>
      </c>
      <c r="X233" t="s">
        <v>77</v>
      </c>
      <c r="Y233" t="s">
        <v>76</v>
      </c>
      <c r="AA233">
        <v>1</v>
      </c>
      <c r="AB233">
        <v>1</v>
      </c>
      <c r="AC233" t="s">
        <v>2226</v>
      </c>
      <c r="AD233" t="s">
        <v>2227</v>
      </c>
      <c r="AE233" t="s">
        <v>793</v>
      </c>
      <c r="AF233" t="s">
        <v>793</v>
      </c>
      <c r="AG233" t="s">
        <v>2228</v>
      </c>
      <c r="AH233" t="s">
        <v>2229</v>
      </c>
      <c r="AI233" t="b">
        <v>0</v>
      </c>
      <c r="AJ233">
        <v>0</v>
      </c>
      <c r="AK233" t="b">
        <v>0</v>
      </c>
      <c r="AL233">
        <v>4792583</v>
      </c>
      <c r="AM233">
        <v>36461</v>
      </c>
      <c r="AN233" t="s">
        <v>1198</v>
      </c>
      <c r="AO233" t="s">
        <v>1279</v>
      </c>
      <c r="AP233" t="s">
        <v>45</v>
      </c>
      <c r="AQ233">
        <v>2</v>
      </c>
      <c r="AR233">
        <v>2</v>
      </c>
      <c r="AS233" t="s">
        <v>666</v>
      </c>
      <c r="AT233" t="s">
        <v>1194</v>
      </c>
      <c r="AU233" t="s">
        <v>43</v>
      </c>
      <c r="AV233" t="s">
        <v>42</v>
      </c>
      <c r="AW233" t="s">
        <v>41</v>
      </c>
      <c r="AX233" t="s">
        <v>496</v>
      </c>
      <c r="AY233" t="s">
        <v>495</v>
      </c>
      <c r="AZ233" t="s">
        <v>494</v>
      </c>
      <c r="BA233">
        <v>1</v>
      </c>
      <c r="BB233" t="s">
        <v>792</v>
      </c>
      <c r="BC233" t="s">
        <v>791</v>
      </c>
      <c r="BD233">
        <v>110</v>
      </c>
      <c r="BE233">
        <v>110</v>
      </c>
      <c r="BK233" t="s">
        <v>59</v>
      </c>
      <c r="BL233" t="s">
        <v>59</v>
      </c>
      <c r="BM233" t="s">
        <v>59</v>
      </c>
      <c r="BN233" t="s">
        <v>59</v>
      </c>
      <c r="BY233">
        <v>26</v>
      </c>
      <c r="BZ233">
        <v>10</v>
      </c>
      <c r="CA233">
        <v>4</v>
      </c>
      <c r="CB233">
        <v>0</v>
      </c>
      <c r="CC233">
        <v>93</v>
      </c>
      <c r="CF233" t="s">
        <v>59</v>
      </c>
      <c r="CG233" t="s">
        <v>59</v>
      </c>
      <c r="CH233" t="s">
        <v>59</v>
      </c>
      <c r="CX233" t="s">
        <v>59</v>
      </c>
      <c r="DA233" t="s">
        <v>59</v>
      </c>
      <c r="DB233" t="s">
        <v>59</v>
      </c>
      <c r="DH233" t="s">
        <v>59</v>
      </c>
      <c r="DK233" t="s">
        <v>59</v>
      </c>
      <c r="DL233" t="s">
        <v>59</v>
      </c>
      <c r="DM233" t="s">
        <v>59</v>
      </c>
    </row>
    <row r="234" spans="1:117">
      <c r="A234">
        <v>18039</v>
      </c>
      <c r="B234" t="s">
        <v>416</v>
      </c>
      <c r="C234" t="s">
        <v>1310</v>
      </c>
      <c r="D234" t="s">
        <v>1311</v>
      </c>
      <c r="E234" t="s">
        <v>1312</v>
      </c>
      <c r="F234" t="s">
        <v>415</v>
      </c>
      <c r="G234" t="s">
        <v>414</v>
      </c>
      <c r="H234" t="s">
        <v>63</v>
      </c>
      <c r="I234">
        <v>10</v>
      </c>
      <c r="J234" t="s">
        <v>19</v>
      </c>
      <c r="K234" t="s">
        <v>53</v>
      </c>
      <c r="L234" t="s">
        <v>45</v>
      </c>
      <c r="M234" t="s">
        <v>59</v>
      </c>
      <c r="N234" t="s">
        <v>59</v>
      </c>
      <c r="O234" t="s">
        <v>413</v>
      </c>
      <c r="P234" t="s">
        <v>413</v>
      </c>
      <c r="Q234" t="s">
        <v>92</v>
      </c>
      <c r="R234" t="s">
        <v>91</v>
      </c>
      <c r="S234" t="s">
        <v>90</v>
      </c>
      <c r="T234">
        <v>7391</v>
      </c>
      <c r="U234" t="s">
        <v>412</v>
      </c>
      <c r="V234" t="s">
        <v>411</v>
      </c>
      <c r="W234">
        <v>7231</v>
      </c>
      <c r="X234" t="s">
        <v>105</v>
      </c>
      <c r="Y234" t="s">
        <v>104</v>
      </c>
      <c r="AA234">
        <v>0</v>
      </c>
      <c r="AB234">
        <v>1</v>
      </c>
      <c r="AC234" t="s">
        <v>2230</v>
      </c>
      <c r="AD234" t="s">
        <v>2231</v>
      </c>
      <c r="AE234" t="s">
        <v>410</v>
      </c>
      <c r="AF234" t="s">
        <v>410</v>
      </c>
      <c r="AG234" t="s">
        <v>2232</v>
      </c>
      <c r="AH234" t="s">
        <v>2233</v>
      </c>
      <c r="AI234" t="b">
        <v>1</v>
      </c>
      <c r="AJ234">
        <v>0</v>
      </c>
      <c r="AK234" t="b">
        <v>0</v>
      </c>
      <c r="AL234">
        <v>4799813</v>
      </c>
      <c r="AM234">
        <v>38677</v>
      </c>
      <c r="AN234" t="s">
        <v>429</v>
      </c>
      <c r="AO234" t="s">
        <v>1193</v>
      </c>
      <c r="AP234" t="s">
        <v>45</v>
      </c>
      <c r="AQ234">
        <v>4</v>
      </c>
      <c r="AR234">
        <v>4</v>
      </c>
      <c r="AS234" t="s">
        <v>44</v>
      </c>
      <c r="AT234" t="s">
        <v>1186</v>
      </c>
      <c r="AU234" t="s">
        <v>43</v>
      </c>
      <c r="AV234" t="s">
        <v>42</v>
      </c>
      <c r="AW234" t="s">
        <v>41</v>
      </c>
      <c r="AX234" t="s">
        <v>429</v>
      </c>
      <c r="AY234" t="s">
        <v>428</v>
      </c>
      <c r="AZ234" t="s">
        <v>427</v>
      </c>
      <c r="BA234">
        <v>0</v>
      </c>
      <c r="BB234" t="s">
        <v>59</v>
      </c>
      <c r="BC234" t="s">
        <v>59</v>
      </c>
      <c r="BD234">
        <v>108</v>
      </c>
      <c r="BE234">
        <v>109</v>
      </c>
      <c r="BF234">
        <v>22</v>
      </c>
      <c r="BG234">
        <v>0</v>
      </c>
      <c r="BH234">
        <v>12</v>
      </c>
      <c r="BI234">
        <v>8</v>
      </c>
      <c r="BJ234">
        <v>90</v>
      </c>
      <c r="BK234" t="s">
        <v>59</v>
      </c>
      <c r="BL234" t="s">
        <v>59</v>
      </c>
      <c r="BM234" t="s">
        <v>59</v>
      </c>
      <c r="BN234" t="s">
        <v>59</v>
      </c>
      <c r="BT234">
        <v>14</v>
      </c>
      <c r="BU234">
        <v>4</v>
      </c>
      <c r="BV234">
        <v>12</v>
      </c>
      <c r="BW234">
        <v>14</v>
      </c>
      <c r="BX234">
        <v>90</v>
      </c>
      <c r="CF234" t="s">
        <v>59</v>
      </c>
      <c r="CG234" t="s">
        <v>59</v>
      </c>
      <c r="CH234" t="s">
        <v>59</v>
      </c>
      <c r="CX234" t="s">
        <v>59</v>
      </c>
      <c r="DA234" t="s">
        <v>59</v>
      </c>
      <c r="DB234" t="s">
        <v>59</v>
      </c>
      <c r="DH234" t="s">
        <v>59</v>
      </c>
      <c r="DK234" t="s">
        <v>59</v>
      </c>
      <c r="DL234" t="s">
        <v>59</v>
      </c>
      <c r="DM234" t="s">
        <v>59</v>
      </c>
    </row>
    <row r="235" spans="1:117">
      <c r="A235">
        <v>18039</v>
      </c>
      <c r="B235" t="s">
        <v>416</v>
      </c>
      <c r="C235" t="s">
        <v>1310</v>
      </c>
      <c r="D235" t="s">
        <v>1311</v>
      </c>
      <c r="E235" t="s">
        <v>1312</v>
      </c>
      <c r="F235" t="s">
        <v>415</v>
      </c>
      <c r="G235" t="s">
        <v>414</v>
      </c>
      <c r="H235" t="s">
        <v>63</v>
      </c>
      <c r="I235">
        <v>10</v>
      </c>
      <c r="J235" t="s">
        <v>19</v>
      </c>
      <c r="K235" t="s">
        <v>53</v>
      </c>
      <c r="L235" t="s">
        <v>45</v>
      </c>
      <c r="M235" t="s">
        <v>59</v>
      </c>
      <c r="N235" t="s">
        <v>59</v>
      </c>
      <c r="O235" t="s">
        <v>413</v>
      </c>
      <c r="P235" t="s">
        <v>413</v>
      </c>
      <c r="Q235" t="s">
        <v>92</v>
      </c>
      <c r="R235" t="s">
        <v>91</v>
      </c>
      <c r="S235" t="s">
        <v>90</v>
      </c>
      <c r="T235">
        <v>7391</v>
      </c>
      <c r="U235" t="s">
        <v>412</v>
      </c>
      <c r="V235" t="s">
        <v>411</v>
      </c>
      <c r="W235">
        <v>7231</v>
      </c>
      <c r="X235" t="s">
        <v>105</v>
      </c>
      <c r="Y235" t="s">
        <v>104</v>
      </c>
      <c r="AA235">
        <v>0</v>
      </c>
      <c r="AB235">
        <v>1</v>
      </c>
      <c r="AC235" t="s">
        <v>2230</v>
      </c>
      <c r="AD235" t="s">
        <v>2231</v>
      </c>
      <c r="AE235" t="s">
        <v>410</v>
      </c>
      <c r="AF235" t="s">
        <v>410</v>
      </c>
      <c r="AG235" t="s">
        <v>2232</v>
      </c>
      <c r="AH235" t="s">
        <v>2233</v>
      </c>
      <c r="AI235" t="b">
        <v>1</v>
      </c>
      <c r="AJ235">
        <v>0</v>
      </c>
      <c r="AK235" t="b">
        <v>0</v>
      </c>
      <c r="AL235">
        <v>4799816</v>
      </c>
      <c r="AM235">
        <v>38677</v>
      </c>
      <c r="AN235" t="s">
        <v>397</v>
      </c>
      <c r="AO235" t="s">
        <v>1192</v>
      </c>
      <c r="AP235" t="s">
        <v>45</v>
      </c>
      <c r="AQ235">
        <v>4</v>
      </c>
      <c r="AR235">
        <v>4</v>
      </c>
      <c r="AS235" t="s">
        <v>44</v>
      </c>
      <c r="AT235" t="s">
        <v>1186</v>
      </c>
      <c r="AU235" t="s">
        <v>43</v>
      </c>
      <c r="AV235" t="s">
        <v>42</v>
      </c>
      <c r="AW235" t="s">
        <v>41</v>
      </c>
      <c r="AX235" t="s">
        <v>397</v>
      </c>
      <c r="AY235" t="s">
        <v>396</v>
      </c>
      <c r="AZ235" t="s">
        <v>395</v>
      </c>
      <c r="BA235">
        <v>0</v>
      </c>
      <c r="BB235" t="s">
        <v>59</v>
      </c>
      <c r="BC235" t="s">
        <v>59</v>
      </c>
      <c r="BD235">
        <v>108</v>
      </c>
      <c r="BE235">
        <v>109</v>
      </c>
      <c r="BF235">
        <v>22</v>
      </c>
      <c r="BG235">
        <v>0</v>
      </c>
      <c r="BH235">
        <v>12</v>
      </c>
      <c r="BI235">
        <v>8</v>
      </c>
      <c r="BJ235">
        <v>90</v>
      </c>
      <c r="BK235" t="s">
        <v>59</v>
      </c>
      <c r="BL235" t="s">
        <v>59</v>
      </c>
      <c r="BM235" t="s">
        <v>59</v>
      </c>
      <c r="BN235" t="s">
        <v>59</v>
      </c>
      <c r="BT235">
        <v>14</v>
      </c>
      <c r="BU235">
        <v>4</v>
      </c>
      <c r="BV235">
        <v>12</v>
      </c>
      <c r="BW235">
        <v>14</v>
      </c>
      <c r="BX235">
        <v>90</v>
      </c>
      <c r="CF235" t="s">
        <v>59</v>
      </c>
      <c r="CG235" t="s">
        <v>59</v>
      </c>
      <c r="CH235" t="s">
        <v>59</v>
      </c>
      <c r="CX235" t="s">
        <v>59</v>
      </c>
      <c r="DA235" t="s">
        <v>59</v>
      </c>
      <c r="DB235" t="s">
        <v>59</v>
      </c>
      <c r="DH235" t="s">
        <v>59</v>
      </c>
      <c r="DK235" t="s">
        <v>59</v>
      </c>
      <c r="DL235" t="s">
        <v>59</v>
      </c>
      <c r="DM235" t="s">
        <v>59</v>
      </c>
    </row>
    <row r="236" spans="1:117">
      <c r="A236">
        <v>18010</v>
      </c>
      <c r="B236" t="s">
        <v>366</v>
      </c>
      <c r="C236" t="s">
        <v>1310</v>
      </c>
      <c r="D236" t="s">
        <v>1311</v>
      </c>
      <c r="E236" t="s">
        <v>1312</v>
      </c>
      <c r="F236" t="s">
        <v>365</v>
      </c>
      <c r="G236" t="s">
        <v>364</v>
      </c>
      <c r="H236" t="s">
        <v>54</v>
      </c>
      <c r="I236">
        <v>7.5</v>
      </c>
      <c r="J236" t="s">
        <v>18</v>
      </c>
      <c r="K236" t="s">
        <v>53</v>
      </c>
      <c r="L236" t="s">
        <v>45</v>
      </c>
      <c r="M236" t="s">
        <v>363</v>
      </c>
      <c r="N236" t="s">
        <v>59</v>
      </c>
      <c r="O236" t="s">
        <v>362</v>
      </c>
      <c r="P236" t="s">
        <v>362</v>
      </c>
      <c r="Q236" t="s">
        <v>51</v>
      </c>
      <c r="R236" t="s">
        <v>50</v>
      </c>
      <c r="S236" t="s">
        <v>49</v>
      </c>
      <c r="T236">
        <v>7161</v>
      </c>
      <c r="U236" t="s">
        <v>48</v>
      </c>
      <c r="V236" t="s">
        <v>47</v>
      </c>
      <c r="W236">
        <v>7161</v>
      </c>
      <c r="X236" t="s">
        <v>48</v>
      </c>
      <c r="Y236" t="s">
        <v>47</v>
      </c>
      <c r="Z236">
        <v>60</v>
      </c>
      <c r="AA236">
        <v>0</v>
      </c>
      <c r="AB236">
        <v>1</v>
      </c>
      <c r="AC236" t="s">
        <v>2234</v>
      </c>
      <c r="AD236" t="s">
        <v>2235</v>
      </c>
      <c r="AE236" t="s">
        <v>361</v>
      </c>
      <c r="AF236" t="s">
        <v>361</v>
      </c>
      <c r="AG236" t="s">
        <v>2236</v>
      </c>
      <c r="AH236" t="s">
        <v>2237</v>
      </c>
      <c r="AI236" t="b">
        <v>1</v>
      </c>
      <c r="AJ236">
        <v>0</v>
      </c>
      <c r="AK236" t="b">
        <v>0</v>
      </c>
      <c r="AL236">
        <v>4799411</v>
      </c>
      <c r="AM236">
        <v>38562</v>
      </c>
      <c r="AN236" t="s">
        <v>346</v>
      </c>
      <c r="AO236" t="s">
        <v>1187</v>
      </c>
      <c r="AP236" t="s">
        <v>45</v>
      </c>
      <c r="AQ236">
        <v>4</v>
      </c>
      <c r="AR236">
        <v>4</v>
      </c>
      <c r="AS236" t="s">
        <v>44</v>
      </c>
      <c r="AT236" t="s">
        <v>1186</v>
      </c>
      <c r="AU236" t="s">
        <v>43</v>
      </c>
      <c r="AV236" t="s">
        <v>42</v>
      </c>
      <c r="AW236" t="s">
        <v>41</v>
      </c>
      <c r="AX236" t="s">
        <v>346</v>
      </c>
      <c r="AY236" t="s">
        <v>345</v>
      </c>
      <c r="AZ236" t="s">
        <v>344</v>
      </c>
      <c r="BA236">
        <v>0</v>
      </c>
      <c r="BB236" t="s">
        <v>59</v>
      </c>
      <c r="BC236" t="s">
        <v>59</v>
      </c>
      <c r="BD236">
        <v>108</v>
      </c>
      <c r="BE236">
        <v>108</v>
      </c>
      <c r="BF236">
        <v>28</v>
      </c>
      <c r="BG236">
        <v>22</v>
      </c>
      <c r="BH236">
        <v>8</v>
      </c>
      <c r="BI236">
        <v>20</v>
      </c>
      <c r="BJ236">
        <v>100</v>
      </c>
      <c r="BK236" t="s">
        <v>59</v>
      </c>
      <c r="BL236" t="s">
        <v>59</v>
      </c>
      <c r="BM236" t="s">
        <v>59</v>
      </c>
      <c r="BN236" t="s">
        <v>59</v>
      </c>
      <c r="CF236" t="s">
        <v>59</v>
      </c>
      <c r="CG236" t="s">
        <v>59</v>
      </c>
      <c r="CH236" t="s">
        <v>59</v>
      </c>
      <c r="CX236" t="s">
        <v>59</v>
      </c>
      <c r="DA236" t="s">
        <v>59</v>
      </c>
      <c r="DB236" t="s">
        <v>59</v>
      </c>
      <c r="DH236" t="s">
        <v>59</v>
      </c>
      <c r="DK236" t="s">
        <v>59</v>
      </c>
      <c r="DL236" t="s">
        <v>59</v>
      </c>
      <c r="DM236" t="s">
        <v>59</v>
      </c>
    </row>
    <row r="237" spans="1:117">
      <c r="A237">
        <v>17959</v>
      </c>
      <c r="B237" t="s">
        <v>901</v>
      </c>
      <c r="C237" t="s">
        <v>1310</v>
      </c>
      <c r="D237" t="s">
        <v>1311</v>
      </c>
      <c r="E237" t="s">
        <v>1312</v>
      </c>
      <c r="F237" t="s">
        <v>900</v>
      </c>
      <c r="G237" t="s">
        <v>899</v>
      </c>
      <c r="H237" t="s">
        <v>54</v>
      </c>
      <c r="I237">
        <v>7.5</v>
      </c>
      <c r="J237" t="s">
        <v>19</v>
      </c>
      <c r="K237" t="s">
        <v>53</v>
      </c>
      <c r="L237" t="s">
        <v>45</v>
      </c>
      <c r="M237" t="s">
        <v>59</v>
      </c>
      <c r="N237" t="s">
        <v>59</v>
      </c>
      <c r="O237" t="s">
        <v>898</v>
      </c>
      <c r="P237" t="s">
        <v>897</v>
      </c>
      <c r="Q237" t="s">
        <v>51</v>
      </c>
      <c r="R237" t="s">
        <v>50</v>
      </c>
      <c r="S237" t="s">
        <v>49</v>
      </c>
      <c r="T237">
        <v>7201</v>
      </c>
      <c r="U237" t="s">
        <v>97</v>
      </c>
      <c r="V237" t="s">
        <v>96</v>
      </c>
      <c r="W237">
        <v>7201</v>
      </c>
      <c r="X237" t="s">
        <v>97</v>
      </c>
      <c r="Y237" t="s">
        <v>96</v>
      </c>
      <c r="AA237">
        <v>0</v>
      </c>
      <c r="AB237">
        <v>1</v>
      </c>
      <c r="AC237" t="s">
        <v>2238</v>
      </c>
      <c r="AD237" t="s">
        <v>2239</v>
      </c>
      <c r="AE237" t="s">
        <v>896</v>
      </c>
      <c r="AF237" t="s">
        <v>896</v>
      </c>
      <c r="AG237" t="s">
        <v>2240</v>
      </c>
      <c r="AH237" t="s">
        <v>2241</v>
      </c>
      <c r="AI237" t="b">
        <v>1</v>
      </c>
      <c r="AJ237">
        <v>0</v>
      </c>
      <c r="AK237" t="b">
        <v>0</v>
      </c>
      <c r="AL237">
        <v>4798928</v>
      </c>
      <c r="AM237">
        <v>38397</v>
      </c>
      <c r="AN237" t="s">
        <v>1186</v>
      </c>
      <c r="AO237" t="s">
        <v>890</v>
      </c>
      <c r="AP237" t="s">
        <v>45</v>
      </c>
      <c r="AQ237">
        <v>4</v>
      </c>
      <c r="AR237">
        <v>4</v>
      </c>
      <c r="AS237" t="s">
        <v>44</v>
      </c>
      <c r="AT237" t="s">
        <v>1186</v>
      </c>
      <c r="AU237" t="s">
        <v>43</v>
      </c>
      <c r="AV237" t="s">
        <v>42</v>
      </c>
      <c r="AW237" t="s">
        <v>41</v>
      </c>
      <c r="AX237" t="s">
        <v>496</v>
      </c>
      <c r="AY237" t="s">
        <v>495</v>
      </c>
      <c r="AZ237" t="s">
        <v>494</v>
      </c>
      <c r="BA237">
        <v>1</v>
      </c>
      <c r="BB237" t="s">
        <v>59</v>
      </c>
      <c r="BC237" t="s">
        <v>59</v>
      </c>
      <c r="BD237">
        <v>110</v>
      </c>
      <c r="BE237">
        <v>110</v>
      </c>
      <c r="BK237" t="s">
        <v>59</v>
      </c>
      <c r="BL237" t="s">
        <v>59</v>
      </c>
      <c r="BM237" t="s">
        <v>59</v>
      </c>
      <c r="BN237" t="s">
        <v>59</v>
      </c>
      <c r="BY237">
        <v>28</v>
      </c>
      <c r="BZ237">
        <v>14</v>
      </c>
      <c r="CA237">
        <v>0</v>
      </c>
      <c r="CB237">
        <v>0</v>
      </c>
      <c r="CC237">
        <v>158</v>
      </c>
      <c r="CF237" t="s">
        <v>59</v>
      </c>
      <c r="CG237" t="s">
        <v>59</v>
      </c>
      <c r="CH237" t="s">
        <v>59</v>
      </c>
      <c r="CX237" t="s">
        <v>59</v>
      </c>
      <c r="DA237" t="s">
        <v>59</v>
      </c>
      <c r="DB237" t="s">
        <v>59</v>
      </c>
      <c r="DH237" t="s">
        <v>59</v>
      </c>
      <c r="DK237" t="s">
        <v>59</v>
      </c>
      <c r="DL237" t="s">
        <v>59</v>
      </c>
      <c r="DM237" t="s">
        <v>59</v>
      </c>
    </row>
    <row r="238" spans="1:117">
      <c r="A238">
        <v>17238</v>
      </c>
      <c r="B238" t="s">
        <v>623</v>
      </c>
      <c r="C238" t="s">
        <v>1310</v>
      </c>
      <c r="D238" t="s">
        <v>1311</v>
      </c>
      <c r="E238" t="s">
        <v>1312</v>
      </c>
      <c r="F238" t="s">
        <v>622</v>
      </c>
      <c r="G238" t="s">
        <v>621</v>
      </c>
      <c r="H238" t="s">
        <v>54</v>
      </c>
      <c r="I238">
        <v>7.5</v>
      </c>
      <c r="J238" t="s">
        <v>150</v>
      </c>
      <c r="K238" t="s">
        <v>609</v>
      </c>
      <c r="L238" t="s">
        <v>45</v>
      </c>
      <c r="M238" t="s">
        <v>59</v>
      </c>
      <c r="N238" t="s">
        <v>59</v>
      </c>
      <c r="O238" t="s">
        <v>2242</v>
      </c>
      <c r="P238" t="s">
        <v>2242</v>
      </c>
      <c r="Q238" t="s">
        <v>142</v>
      </c>
      <c r="R238" t="s">
        <v>141</v>
      </c>
      <c r="S238" t="s">
        <v>140</v>
      </c>
      <c r="T238">
        <v>123</v>
      </c>
      <c r="U238" t="s">
        <v>620</v>
      </c>
      <c r="V238" t="s">
        <v>619</v>
      </c>
      <c r="W238">
        <v>7888</v>
      </c>
      <c r="X238" t="s">
        <v>383</v>
      </c>
      <c r="Y238" t="s">
        <v>382</v>
      </c>
      <c r="Z238">
        <v>30</v>
      </c>
      <c r="AA238">
        <v>1</v>
      </c>
      <c r="AB238">
        <v>0</v>
      </c>
      <c r="AC238" t="s">
        <v>2243</v>
      </c>
      <c r="AD238" t="s">
        <v>2244</v>
      </c>
      <c r="AE238" t="s">
        <v>618</v>
      </c>
      <c r="AF238" t="s">
        <v>618</v>
      </c>
      <c r="AG238" t="s">
        <v>2245</v>
      </c>
      <c r="AH238" t="s">
        <v>2246</v>
      </c>
      <c r="AI238" t="b">
        <v>0</v>
      </c>
      <c r="AJ238">
        <v>0</v>
      </c>
      <c r="AK238" t="b">
        <v>0</v>
      </c>
      <c r="AL238">
        <v>4792865</v>
      </c>
      <c r="AM238">
        <v>36548</v>
      </c>
      <c r="AN238" t="s">
        <v>51</v>
      </c>
      <c r="AO238" t="s">
        <v>1283</v>
      </c>
      <c r="AP238" t="s">
        <v>45</v>
      </c>
      <c r="AQ238">
        <v>4</v>
      </c>
      <c r="AR238">
        <v>1</v>
      </c>
      <c r="AS238" t="s">
        <v>603</v>
      </c>
      <c r="AT238" t="s">
        <v>51</v>
      </c>
      <c r="AU238" t="s">
        <v>43</v>
      </c>
      <c r="AV238" t="s">
        <v>42</v>
      </c>
      <c r="AW238" t="s">
        <v>41</v>
      </c>
      <c r="AX238" t="s">
        <v>496</v>
      </c>
      <c r="AY238" t="s">
        <v>495</v>
      </c>
      <c r="AZ238" t="s">
        <v>494</v>
      </c>
      <c r="BA238">
        <v>1</v>
      </c>
      <c r="BB238" t="s">
        <v>2247</v>
      </c>
      <c r="BC238" t="s">
        <v>2248</v>
      </c>
      <c r="BD238">
        <v>108</v>
      </c>
      <c r="BE238">
        <v>109</v>
      </c>
      <c r="BF238">
        <v>0</v>
      </c>
      <c r="BG238">
        <v>40</v>
      </c>
      <c r="BH238">
        <v>0</v>
      </c>
      <c r="BI238">
        <v>0</v>
      </c>
      <c r="BJ238">
        <v>60</v>
      </c>
      <c r="BK238" t="s">
        <v>59</v>
      </c>
      <c r="BL238" t="s">
        <v>59</v>
      </c>
      <c r="BM238" t="s">
        <v>59</v>
      </c>
      <c r="BN238" t="s">
        <v>59</v>
      </c>
      <c r="BT238">
        <v>0</v>
      </c>
      <c r="BU238">
        <v>40</v>
      </c>
      <c r="BV238">
        <v>0</v>
      </c>
      <c r="BW238">
        <v>0</v>
      </c>
      <c r="BX238">
        <v>60</v>
      </c>
      <c r="CF238" t="s">
        <v>59</v>
      </c>
      <c r="CG238" t="s">
        <v>59</v>
      </c>
      <c r="CH238" t="s">
        <v>59</v>
      </c>
      <c r="CX238" t="s">
        <v>59</v>
      </c>
      <c r="DA238" t="s">
        <v>59</v>
      </c>
      <c r="DB238" t="s">
        <v>59</v>
      </c>
      <c r="DH238" t="s">
        <v>59</v>
      </c>
      <c r="DK238" t="s">
        <v>59</v>
      </c>
      <c r="DL238" t="s">
        <v>59</v>
      </c>
      <c r="DM238" t="s">
        <v>59</v>
      </c>
    </row>
    <row r="239" spans="1:117">
      <c r="A239">
        <v>17577</v>
      </c>
      <c r="B239" t="s">
        <v>1030</v>
      </c>
      <c r="C239" t="s">
        <v>1310</v>
      </c>
      <c r="D239" t="s">
        <v>1311</v>
      </c>
      <c r="E239" t="s">
        <v>1312</v>
      </c>
      <c r="F239" t="s">
        <v>1029</v>
      </c>
      <c r="G239" t="s">
        <v>1028</v>
      </c>
      <c r="H239" t="s">
        <v>54</v>
      </c>
      <c r="I239">
        <v>7.5</v>
      </c>
      <c r="J239" t="s">
        <v>19</v>
      </c>
      <c r="K239" t="s">
        <v>53</v>
      </c>
      <c r="L239" t="s">
        <v>45</v>
      </c>
      <c r="M239" t="s">
        <v>59</v>
      </c>
      <c r="N239" t="s">
        <v>59</v>
      </c>
      <c r="O239" t="s">
        <v>436</v>
      </c>
      <c r="P239" t="s">
        <v>436</v>
      </c>
      <c r="Q239" t="s">
        <v>92</v>
      </c>
      <c r="R239" t="s">
        <v>91</v>
      </c>
      <c r="S239" t="s">
        <v>90</v>
      </c>
      <c r="T239">
        <v>7231</v>
      </c>
      <c r="U239" t="s">
        <v>105</v>
      </c>
      <c r="V239" t="s">
        <v>104</v>
      </c>
      <c r="W239">
        <v>7231</v>
      </c>
      <c r="X239" t="s">
        <v>105</v>
      </c>
      <c r="Y239" t="s">
        <v>104</v>
      </c>
      <c r="Z239">
        <v>32</v>
      </c>
      <c r="AA239">
        <v>0</v>
      </c>
      <c r="AB239">
        <v>1</v>
      </c>
      <c r="AC239" t="s">
        <v>2249</v>
      </c>
      <c r="AD239" t="s">
        <v>2250</v>
      </c>
      <c r="AE239" t="s">
        <v>1027</v>
      </c>
      <c r="AF239" t="s">
        <v>1027</v>
      </c>
      <c r="AG239" t="s">
        <v>2251</v>
      </c>
      <c r="AH239" t="s">
        <v>2252</v>
      </c>
      <c r="AI239" t="b">
        <v>1</v>
      </c>
      <c r="AJ239">
        <v>0</v>
      </c>
      <c r="AK239" t="b">
        <v>0</v>
      </c>
      <c r="AL239">
        <v>4795916</v>
      </c>
      <c r="AM239">
        <v>37466</v>
      </c>
      <c r="AN239" t="s">
        <v>1186</v>
      </c>
      <c r="AO239" t="s">
        <v>890</v>
      </c>
      <c r="AP239" t="s">
        <v>45</v>
      </c>
      <c r="AQ239">
        <v>5</v>
      </c>
      <c r="AR239">
        <v>4</v>
      </c>
      <c r="AS239" t="s">
        <v>44</v>
      </c>
      <c r="AT239" t="s">
        <v>1186</v>
      </c>
      <c r="AU239" t="s">
        <v>43</v>
      </c>
      <c r="AV239" t="s">
        <v>42</v>
      </c>
      <c r="AW239" t="s">
        <v>41</v>
      </c>
      <c r="AX239" t="s">
        <v>496</v>
      </c>
      <c r="AY239" t="s">
        <v>495</v>
      </c>
      <c r="AZ239" t="s">
        <v>494</v>
      </c>
      <c r="BA239">
        <v>1</v>
      </c>
      <c r="BB239" t="s">
        <v>1026</v>
      </c>
      <c r="BC239" t="s">
        <v>1025</v>
      </c>
      <c r="BD239">
        <v>110</v>
      </c>
      <c r="BE239">
        <v>110</v>
      </c>
      <c r="BK239" t="s">
        <v>59</v>
      </c>
      <c r="BL239" t="s">
        <v>59</v>
      </c>
      <c r="BM239" t="s">
        <v>59</v>
      </c>
      <c r="BN239" t="s">
        <v>59</v>
      </c>
      <c r="BY239">
        <v>28</v>
      </c>
      <c r="BZ239">
        <v>14</v>
      </c>
      <c r="CA239">
        <v>28</v>
      </c>
      <c r="CB239">
        <v>0</v>
      </c>
      <c r="CC239">
        <v>66</v>
      </c>
      <c r="CF239" t="s">
        <v>59</v>
      </c>
      <c r="CG239" t="s">
        <v>59</v>
      </c>
      <c r="CH239" t="s">
        <v>59</v>
      </c>
      <c r="CX239" t="s">
        <v>59</v>
      </c>
      <c r="DA239" t="s">
        <v>59</v>
      </c>
      <c r="DB239" t="s">
        <v>59</v>
      </c>
      <c r="DH239" t="s">
        <v>59</v>
      </c>
      <c r="DK239" t="s">
        <v>59</v>
      </c>
      <c r="DL239" t="s">
        <v>59</v>
      </c>
      <c r="DM239" t="s">
        <v>59</v>
      </c>
    </row>
    <row r="240" spans="1:117">
      <c r="A240">
        <v>17962</v>
      </c>
      <c r="B240" t="s">
        <v>520</v>
      </c>
      <c r="C240" t="s">
        <v>1310</v>
      </c>
      <c r="D240" t="s">
        <v>1311</v>
      </c>
      <c r="E240" t="s">
        <v>1312</v>
      </c>
      <c r="F240" t="s">
        <v>13</v>
      </c>
      <c r="G240" t="s">
        <v>519</v>
      </c>
      <c r="H240" t="s">
        <v>63</v>
      </c>
      <c r="I240">
        <v>7.5</v>
      </c>
      <c r="J240" t="s">
        <v>18</v>
      </c>
      <c r="K240" t="s">
        <v>53</v>
      </c>
      <c r="L240" t="s">
        <v>45</v>
      </c>
      <c r="M240" t="s">
        <v>59</v>
      </c>
      <c r="N240" t="s">
        <v>59</v>
      </c>
      <c r="O240" t="s">
        <v>518</v>
      </c>
      <c r="P240" t="s">
        <v>500</v>
      </c>
      <c r="Q240" t="s">
        <v>92</v>
      </c>
      <c r="R240" t="s">
        <v>91</v>
      </c>
      <c r="S240" t="s">
        <v>90</v>
      </c>
      <c r="T240">
        <v>7602</v>
      </c>
      <c r="U240" t="s">
        <v>499</v>
      </c>
      <c r="V240" t="s">
        <v>498</v>
      </c>
      <c r="W240">
        <v>7340</v>
      </c>
      <c r="X240" t="s">
        <v>156</v>
      </c>
      <c r="Y240" t="s">
        <v>155</v>
      </c>
      <c r="AA240">
        <v>1</v>
      </c>
      <c r="AB240">
        <v>0</v>
      </c>
      <c r="AC240" t="s">
        <v>2253</v>
      </c>
      <c r="AD240" t="s">
        <v>2254</v>
      </c>
      <c r="AE240" t="s">
        <v>517</v>
      </c>
      <c r="AF240" t="s">
        <v>517</v>
      </c>
      <c r="AG240" t="s">
        <v>2255</v>
      </c>
      <c r="AH240" t="s">
        <v>2256</v>
      </c>
      <c r="AI240" t="b">
        <v>1</v>
      </c>
      <c r="AJ240">
        <v>0</v>
      </c>
      <c r="AK240" t="b">
        <v>0</v>
      </c>
      <c r="AL240">
        <v>4798955</v>
      </c>
      <c r="AM240">
        <v>38406</v>
      </c>
      <c r="AN240" t="s">
        <v>1186</v>
      </c>
      <c r="AO240" t="s">
        <v>890</v>
      </c>
      <c r="AP240" t="s">
        <v>45</v>
      </c>
      <c r="AQ240">
        <v>4</v>
      </c>
      <c r="AR240">
        <v>4</v>
      </c>
      <c r="AS240" t="s">
        <v>44</v>
      </c>
      <c r="AT240" t="s">
        <v>1186</v>
      </c>
      <c r="AU240" t="s">
        <v>43</v>
      </c>
      <c r="AV240" t="s">
        <v>42</v>
      </c>
      <c r="AW240" t="s">
        <v>41</v>
      </c>
      <c r="AX240" t="s">
        <v>496</v>
      </c>
      <c r="AY240" t="s">
        <v>495</v>
      </c>
      <c r="AZ240" t="s">
        <v>494</v>
      </c>
      <c r="BA240">
        <v>1</v>
      </c>
      <c r="BB240" t="s">
        <v>59</v>
      </c>
      <c r="BC240" t="s">
        <v>59</v>
      </c>
      <c r="BD240">
        <v>110</v>
      </c>
      <c r="BE240">
        <v>111</v>
      </c>
      <c r="BK240" t="s">
        <v>59</v>
      </c>
      <c r="BL240" t="s">
        <v>59</v>
      </c>
      <c r="BM240" t="s">
        <v>59</v>
      </c>
      <c r="BN240" t="s">
        <v>59</v>
      </c>
      <c r="BO240">
        <v>0</v>
      </c>
      <c r="BP240">
        <v>8</v>
      </c>
      <c r="BQ240">
        <v>0</v>
      </c>
      <c r="BR240">
        <v>4</v>
      </c>
      <c r="BS240">
        <v>30</v>
      </c>
      <c r="BY240">
        <v>10</v>
      </c>
      <c r="BZ240">
        <v>8</v>
      </c>
      <c r="CA240">
        <v>4</v>
      </c>
      <c r="CB240">
        <v>8</v>
      </c>
      <c r="CC240">
        <v>128</v>
      </c>
      <c r="CF240" t="s">
        <v>59</v>
      </c>
      <c r="CG240" t="s">
        <v>59</v>
      </c>
      <c r="CH240" t="s">
        <v>59</v>
      </c>
      <c r="CX240" t="s">
        <v>59</v>
      </c>
      <c r="DA240" t="s">
        <v>59</v>
      </c>
      <c r="DB240" t="s">
        <v>59</v>
      </c>
      <c r="DH240" t="s">
        <v>59</v>
      </c>
      <c r="DK240" t="s">
        <v>59</v>
      </c>
      <c r="DL240" t="s">
        <v>59</v>
      </c>
      <c r="DM240" t="s">
        <v>59</v>
      </c>
    </row>
    <row r="241" spans="1:117">
      <c r="A241">
        <v>17849</v>
      </c>
      <c r="B241" t="s">
        <v>1111</v>
      </c>
      <c r="C241" t="s">
        <v>1310</v>
      </c>
      <c r="D241" t="s">
        <v>1311</v>
      </c>
      <c r="E241" t="s">
        <v>1312</v>
      </c>
      <c r="F241" t="s">
        <v>1110</v>
      </c>
      <c r="G241" t="s">
        <v>1109</v>
      </c>
      <c r="H241" t="s">
        <v>63</v>
      </c>
      <c r="I241">
        <v>7</v>
      </c>
      <c r="J241" t="s">
        <v>150</v>
      </c>
      <c r="K241" t="s">
        <v>53</v>
      </c>
      <c r="L241" t="s">
        <v>45</v>
      </c>
      <c r="M241" t="s">
        <v>59</v>
      </c>
      <c r="N241" t="s">
        <v>59</v>
      </c>
      <c r="O241" t="s">
        <v>1108</v>
      </c>
      <c r="P241" t="s">
        <v>59</v>
      </c>
      <c r="Q241" t="s">
        <v>142</v>
      </c>
      <c r="R241" t="s">
        <v>141</v>
      </c>
      <c r="S241" t="s">
        <v>140</v>
      </c>
      <c r="T241">
        <v>7121</v>
      </c>
      <c r="U241" t="s">
        <v>171</v>
      </c>
      <c r="V241" t="s">
        <v>170</v>
      </c>
      <c r="W241">
        <v>7121</v>
      </c>
      <c r="X241" t="s">
        <v>171</v>
      </c>
      <c r="Y241" t="s">
        <v>170</v>
      </c>
      <c r="AA241">
        <v>1</v>
      </c>
      <c r="AB241">
        <v>0</v>
      </c>
      <c r="AC241" t="s">
        <v>2257</v>
      </c>
      <c r="AD241" t="s">
        <v>2258</v>
      </c>
      <c r="AE241" t="s">
        <v>1107</v>
      </c>
      <c r="AF241" t="s">
        <v>1107</v>
      </c>
      <c r="AG241" t="s">
        <v>2259</v>
      </c>
      <c r="AH241" t="s">
        <v>2260</v>
      </c>
      <c r="AI241" t="b">
        <v>0</v>
      </c>
      <c r="AJ241">
        <v>0</v>
      </c>
      <c r="AK241" t="b">
        <v>0</v>
      </c>
      <c r="AL241">
        <v>4798124</v>
      </c>
      <c r="AM241">
        <v>38157</v>
      </c>
      <c r="AN241" t="s">
        <v>1200</v>
      </c>
      <c r="AO241" t="s">
        <v>1278</v>
      </c>
      <c r="AP241" t="s">
        <v>45</v>
      </c>
      <c r="AQ241">
        <v>1</v>
      </c>
      <c r="AR241">
        <v>1</v>
      </c>
      <c r="AS241" t="s">
        <v>666</v>
      </c>
      <c r="AT241" t="s">
        <v>1194</v>
      </c>
      <c r="AU241" t="s">
        <v>43</v>
      </c>
      <c r="AV241" t="s">
        <v>42</v>
      </c>
      <c r="AW241" t="s">
        <v>41</v>
      </c>
      <c r="AX241" t="s">
        <v>496</v>
      </c>
      <c r="AY241" t="s">
        <v>495</v>
      </c>
      <c r="AZ241" t="s">
        <v>494</v>
      </c>
      <c r="BA241">
        <v>1</v>
      </c>
      <c r="BB241" t="s">
        <v>59</v>
      </c>
      <c r="BC241" t="s">
        <v>59</v>
      </c>
      <c r="BD241">
        <v>110</v>
      </c>
      <c r="BE241">
        <v>111</v>
      </c>
      <c r="BK241" t="s">
        <v>59</v>
      </c>
      <c r="BL241" t="s">
        <v>59</v>
      </c>
      <c r="BM241" t="s">
        <v>59</v>
      </c>
      <c r="BN241" t="s">
        <v>59</v>
      </c>
      <c r="BO241">
        <v>0</v>
      </c>
      <c r="BP241">
        <v>4</v>
      </c>
      <c r="BQ241">
        <v>0</v>
      </c>
      <c r="BR241">
        <v>6</v>
      </c>
      <c r="BS241">
        <v>135</v>
      </c>
      <c r="BY241">
        <v>14</v>
      </c>
      <c r="BZ241">
        <v>2</v>
      </c>
      <c r="CA241">
        <v>12</v>
      </c>
      <c r="CB241">
        <v>0</v>
      </c>
      <c r="CC241">
        <v>14</v>
      </c>
      <c r="CF241" t="s">
        <v>59</v>
      </c>
      <c r="CG241" t="s">
        <v>59</v>
      </c>
      <c r="CH241" t="s">
        <v>59</v>
      </c>
      <c r="CX241" t="s">
        <v>59</v>
      </c>
      <c r="DA241" t="s">
        <v>59</v>
      </c>
      <c r="DB241" t="s">
        <v>59</v>
      </c>
      <c r="DH241" t="s">
        <v>59</v>
      </c>
      <c r="DK241" t="s">
        <v>59</v>
      </c>
      <c r="DL241" t="s">
        <v>59</v>
      </c>
      <c r="DM241" t="s">
        <v>59</v>
      </c>
    </row>
    <row r="242" spans="1:117">
      <c r="A242">
        <v>17672</v>
      </c>
      <c r="B242" t="s">
        <v>779</v>
      </c>
      <c r="C242" t="s">
        <v>1310</v>
      </c>
      <c r="D242" t="s">
        <v>1311</v>
      </c>
      <c r="E242" t="s">
        <v>1312</v>
      </c>
      <c r="F242" t="s">
        <v>778</v>
      </c>
      <c r="G242" t="s">
        <v>777</v>
      </c>
      <c r="H242" t="s">
        <v>54</v>
      </c>
      <c r="I242">
        <v>7.5</v>
      </c>
      <c r="J242" t="s">
        <v>19</v>
      </c>
      <c r="K242" t="s">
        <v>53</v>
      </c>
      <c r="L242" t="s">
        <v>45</v>
      </c>
      <c r="M242" t="s">
        <v>59</v>
      </c>
      <c r="N242" t="s">
        <v>59</v>
      </c>
      <c r="O242" t="s">
        <v>2261</v>
      </c>
      <c r="P242" t="s">
        <v>2261</v>
      </c>
      <c r="Q242" t="s">
        <v>92</v>
      </c>
      <c r="R242" t="s">
        <v>91</v>
      </c>
      <c r="S242" t="s">
        <v>90</v>
      </c>
      <c r="T242">
        <v>7151</v>
      </c>
      <c r="U242" t="s">
        <v>89</v>
      </c>
      <c r="V242" t="s">
        <v>88</v>
      </c>
      <c r="W242">
        <v>7150</v>
      </c>
      <c r="X242" t="s">
        <v>77</v>
      </c>
      <c r="Y242" t="s">
        <v>76</v>
      </c>
      <c r="AA242">
        <v>0</v>
      </c>
      <c r="AB242">
        <v>1</v>
      </c>
      <c r="AC242" t="s">
        <v>2262</v>
      </c>
      <c r="AD242" t="s">
        <v>2263</v>
      </c>
      <c r="AE242" t="s">
        <v>776</v>
      </c>
      <c r="AF242" t="s">
        <v>776</v>
      </c>
      <c r="AG242" t="s">
        <v>2264</v>
      </c>
      <c r="AH242" t="s">
        <v>2265</v>
      </c>
      <c r="AI242" t="b">
        <v>1</v>
      </c>
      <c r="AJ242">
        <v>0</v>
      </c>
      <c r="AK242" t="b">
        <v>0</v>
      </c>
      <c r="AL242">
        <v>4796660</v>
      </c>
      <c r="AM242">
        <v>37682</v>
      </c>
      <c r="AN242" t="s">
        <v>1186</v>
      </c>
      <c r="AO242" t="s">
        <v>890</v>
      </c>
      <c r="AP242" t="s">
        <v>45</v>
      </c>
      <c r="AQ242">
        <v>4</v>
      </c>
      <c r="AR242">
        <v>4</v>
      </c>
      <c r="AS242" t="s">
        <v>44</v>
      </c>
      <c r="AT242" t="s">
        <v>1186</v>
      </c>
      <c r="AU242" t="s">
        <v>43</v>
      </c>
      <c r="AV242" t="s">
        <v>42</v>
      </c>
      <c r="AW242" t="s">
        <v>41</v>
      </c>
      <c r="AX242" t="s">
        <v>496</v>
      </c>
      <c r="AY242" t="s">
        <v>495</v>
      </c>
      <c r="AZ242" t="s">
        <v>494</v>
      </c>
      <c r="BA242">
        <v>1</v>
      </c>
      <c r="BB242" t="s">
        <v>59</v>
      </c>
      <c r="BC242" t="s">
        <v>59</v>
      </c>
      <c r="BD242">
        <v>110</v>
      </c>
      <c r="BE242">
        <v>111</v>
      </c>
      <c r="BK242" t="s">
        <v>59</v>
      </c>
      <c r="BL242" t="s">
        <v>59</v>
      </c>
      <c r="BM242" t="s">
        <v>59</v>
      </c>
      <c r="BN242" t="s">
        <v>59</v>
      </c>
      <c r="BO242">
        <v>16</v>
      </c>
      <c r="BP242">
        <v>0</v>
      </c>
      <c r="BQ242">
        <v>0</v>
      </c>
      <c r="BR242">
        <v>0</v>
      </c>
      <c r="BS242">
        <v>84</v>
      </c>
      <c r="BY242">
        <v>18</v>
      </c>
      <c r="BZ242">
        <v>0</v>
      </c>
      <c r="CA242">
        <v>0</v>
      </c>
      <c r="CB242">
        <v>0</v>
      </c>
      <c r="CC242">
        <v>82</v>
      </c>
      <c r="CF242" t="s">
        <v>59</v>
      </c>
      <c r="CG242" t="s">
        <v>59</v>
      </c>
      <c r="CH242" t="s">
        <v>59</v>
      </c>
      <c r="CX242" t="s">
        <v>59</v>
      </c>
      <c r="DA242" t="s">
        <v>59</v>
      </c>
      <c r="DB242" t="s">
        <v>59</v>
      </c>
      <c r="DH242" t="s">
        <v>59</v>
      </c>
      <c r="DK242" t="s">
        <v>59</v>
      </c>
      <c r="DL242" t="s">
        <v>59</v>
      </c>
      <c r="DM242" t="s">
        <v>59</v>
      </c>
    </row>
    <row r="243" spans="1:117">
      <c r="A243">
        <v>17516</v>
      </c>
      <c r="B243" t="s">
        <v>1</v>
      </c>
      <c r="C243" t="s">
        <v>1310</v>
      </c>
      <c r="D243" t="s">
        <v>1311</v>
      </c>
      <c r="E243" t="s">
        <v>1312</v>
      </c>
      <c r="F243" t="s">
        <v>14</v>
      </c>
      <c r="G243" t="s">
        <v>472</v>
      </c>
      <c r="H243" t="s">
        <v>54</v>
      </c>
      <c r="I243">
        <v>7.5</v>
      </c>
      <c r="J243" t="s">
        <v>18</v>
      </c>
      <c r="K243" t="s">
        <v>53</v>
      </c>
      <c r="L243" t="s">
        <v>45</v>
      </c>
      <c r="M243" t="s">
        <v>471</v>
      </c>
      <c r="N243" t="s">
        <v>59</v>
      </c>
      <c r="O243" t="s">
        <v>470</v>
      </c>
      <c r="P243" t="s">
        <v>470</v>
      </c>
      <c r="Q243" t="s">
        <v>51</v>
      </c>
      <c r="R243" t="s">
        <v>50</v>
      </c>
      <c r="S243" t="s">
        <v>49</v>
      </c>
      <c r="T243">
        <v>7324</v>
      </c>
      <c r="U243" t="s">
        <v>158</v>
      </c>
      <c r="V243" t="s">
        <v>157</v>
      </c>
      <c r="W243">
        <v>7340</v>
      </c>
      <c r="X243" t="s">
        <v>156</v>
      </c>
      <c r="Y243" t="s">
        <v>155</v>
      </c>
      <c r="Z243">
        <v>40</v>
      </c>
      <c r="AA243">
        <v>0</v>
      </c>
      <c r="AB243">
        <v>0</v>
      </c>
      <c r="AC243" t="s">
        <v>2266</v>
      </c>
      <c r="AD243" t="s">
        <v>2267</v>
      </c>
      <c r="AE243" t="s">
        <v>469</v>
      </c>
      <c r="AF243" t="s">
        <v>469</v>
      </c>
      <c r="AG243" t="s">
        <v>2268</v>
      </c>
      <c r="AH243" t="s">
        <v>2269</v>
      </c>
      <c r="AI243" t="b">
        <v>0</v>
      </c>
      <c r="AJ243">
        <v>0</v>
      </c>
      <c r="AK243" t="b">
        <v>0</v>
      </c>
      <c r="AL243">
        <v>4795391</v>
      </c>
      <c r="AM243">
        <v>37312</v>
      </c>
      <c r="AN243" t="s">
        <v>463</v>
      </c>
      <c r="AO243" t="s">
        <v>1190</v>
      </c>
      <c r="AP243" t="s">
        <v>45</v>
      </c>
      <c r="AQ243">
        <v>4</v>
      </c>
      <c r="AR243">
        <v>4</v>
      </c>
      <c r="AS243" t="s">
        <v>44</v>
      </c>
      <c r="AT243" t="s">
        <v>1186</v>
      </c>
      <c r="AU243" t="s">
        <v>43</v>
      </c>
      <c r="AV243" t="s">
        <v>42</v>
      </c>
      <c r="AW243" t="s">
        <v>41</v>
      </c>
      <c r="AX243" t="s">
        <v>463</v>
      </c>
      <c r="AY243" t="s">
        <v>462</v>
      </c>
      <c r="AZ243" t="s">
        <v>461</v>
      </c>
      <c r="BA243">
        <v>0</v>
      </c>
      <c r="BB243" t="s">
        <v>59</v>
      </c>
      <c r="BC243" t="s">
        <v>59</v>
      </c>
      <c r="BD243">
        <v>110</v>
      </c>
      <c r="BE243">
        <v>111</v>
      </c>
      <c r="BK243" t="s">
        <v>59</v>
      </c>
      <c r="BL243" t="s">
        <v>59</v>
      </c>
      <c r="BM243" t="s">
        <v>59</v>
      </c>
      <c r="BN243" t="s">
        <v>59</v>
      </c>
      <c r="BO243">
        <v>4</v>
      </c>
      <c r="BP243">
        <v>4</v>
      </c>
      <c r="BQ243">
        <v>0</v>
      </c>
      <c r="BR243">
        <v>22</v>
      </c>
      <c r="BS243">
        <v>70</v>
      </c>
      <c r="BY243">
        <v>16</v>
      </c>
      <c r="BZ243">
        <v>16</v>
      </c>
      <c r="CA243">
        <v>0</v>
      </c>
      <c r="CB243">
        <v>0</v>
      </c>
      <c r="CC243">
        <v>68</v>
      </c>
      <c r="CF243" t="s">
        <v>59</v>
      </c>
      <c r="CG243" t="s">
        <v>59</v>
      </c>
      <c r="CH243" t="s">
        <v>59</v>
      </c>
      <c r="CX243" t="s">
        <v>59</v>
      </c>
      <c r="DA243" t="s">
        <v>59</v>
      </c>
      <c r="DB243" t="s">
        <v>59</v>
      </c>
      <c r="DH243" t="s">
        <v>59</v>
      </c>
      <c r="DK243" t="s">
        <v>59</v>
      </c>
      <c r="DL243" t="s">
        <v>59</v>
      </c>
      <c r="DM243" t="s">
        <v>59</v>
      </c>
    </row>
    <row r="244" spans="1:117">
      <c r="A244">
        <v>17991</v>
      </c>
      <c r="B244" t="s">
        <v>22</v>
      </c>
      <c r="C244" t="s">
        <v>1310</v>
      </c>
      <c r="D244" t="s">
        <v>1311</v>
      </c>
      <c r="E244" t="s">
        <v>1312</v>
      </c>
      <c r="F244" t="s">
        <v>23</v>
      </c>
      <c r="G244" t="s">
        <v>1076</v>
      </c>
      <c r="H244" t="s">
        <v>54</v>
      </c>
      <c r="I244">
        <v>7.5</v>
      </c>
      <c r="J244" t="s">
        <v>18</v>
      </c>
      <c r="K244" t="s">
        <v>53</v>
      </c>
      <c r="L244" t="s">
        <v>45</v>
      </c>
      <c r="M244" t="s">
        <v>59</v>
      </c>
      <c r="N244" t="s">
        <v>59</v>
      </c>
      <c r="O244" t="s">
        <v>59</v>
      </c>
      <c r="P244" t="s">
        <v>59</v>
      </c>
      <c r="Q244" t="s">
        <v>142</v>
      </c>
      <c r="R244" t="s">
        <v>141</v>
      </c>
      <c r="S244" t="s">
        <v>140</v>
      </c>
      <c r="T244">
        <v>7121</v>
      </c>
      <c r="U244" t="s">
        <v>171</v>
      </c>
      <c r="V244" t="s">
        <v>170</v>
      </c>
      <c r="W244">
        <v>7121</v>
      </c>
      <c r="X244" t="s">
        <v>171</v>
      </c>
      <c r="Y244" t="s">
        <v>170</v>
      </c>
      <c r="AA244">
        <v>1</v>
      </c>
      <c r="AB244">
        <v>0</v>
      </c>
      <c r="AC244" t="s">
        <v>2270</v>
      </c>
      <c r="AD244" t="s">
        <v>2271</v>
      </c>
      <c r="AE244" t="s">
        <v>1075</v>
      </c>
      <c r="AF244" t="s">
        <v>1075</v>
      </c>
      <c r="AG244" t="s">
        <v>2272</v>
      </c>
      <c r="AH244" t="s">
        <v>2273</v>
      </c>
      <c r="AI244" t="b">
        <v>0</v>
      </c>
      <c r="AJ244">
        <v>0</v>
      </c>
      <c r="AK244" t="b">
        <v>0</v>
      </c>
      <c r="AL244">
        <v>4799234</v>
      </c>
      <c r="AM244">
        <v>38501</v>
      </c>
      <c r="AN244" t="s">
        <v>1186</v>
      </c>
      <c r="AO244" t="s">
        <v>890</v>
      </c>
      <c r="AP244" t="s">
        <v>45</v>
      </c>
      <c r="AQ244">
        <v>4</v>
      </c>
      <c r="AR244">
        <v>4</v>
      </c>
      <c r="AS244" t="s">
        <v>44</v>
      </c>
      <c r="AT244" t="s">
        <v>1186</v>
      </c>
      <c r="AU244" t="s">
        <v>43</v>
      </c>
      <c r="AV244" t="s">
        <v>42</v>
      </c>
      <c r="AW244" t="s">
        <v>41</v>
      </c>
      <c r="AX244" t="s">
        <v>496</v>
      </c>
      <c r="AY244" t="s">
        <v>495</v>
      </c>
      <c r="AZ244" t="s">
        <v>494</v>
      </c>
      <c r="BA244">
        <v>1</v>
      </c>
      <c r="BB244" t="s">
        <v>59</v>
      </c>
      <c r="BC244" t="s">
        <v>59</v>
      </c>
      <c r="BD244">
        <v>110</v>
      </c>
      <c r="BE244">
        <v>110</v>
      </c>
      <c r="BK244" t="s">
        <v>59</v>
      </c>
      <c r="BL244" t="s">
        <v>59</v>
      </c>
      <c r="BM244" t="s">
        <v>59</v>
      </c>
      <c r="BN244" t="s">
        <v>59</v>
      </c>
      <c r="BY244">
        <v>20</v>
      </c>
      <c r="BZ244">
        <v>0</v>
      </c>
      <c r="CA244">
        <v>8</v>
      </c>
      <c r="CB244">
        <v>4</v>
      </c>
      <c r="CC244">
        <v>168</v>
      </c>
      <c r="CF244" t="s">
        <v>59</v>
      </c>
      <c r="CG244" t="s">
        <v>59</v>
      </c>
      <c r="CH244" t="s">
        <v>59</v>
      </c>
      <c r="CX244" t="s">
        <v>59</v>
      </c>
      <c r="DA244" t="s">
        <v>59</v>
      </c>
      <c r="DB244" t="s">
        <v>59</v>
      </c>
      <c r="DH244" t="s">
        <v>59</v>
      </c>
      <c r="DK244" t="s">
        <v>59</v>
      </c>
      <c r="DL244" t="s">
        <v>59</v>
      </c>
      <c r="DM244" t="s">
        <v>59</v>
      </c>
    </row>
    <row r="245" spans="1:117">
      <c r="A245">
        <v>17145</v>
      </c>
      <c r="B245" t="s">
        <v>194</v>
      </c>
      <c r="C245" t="s">
        <v>1310</v>
      </c>
      <c r="D245" t="s">
        <v>1311</v>
      </c>
      <c r="E245" t="s">
        <v>1312</v>
      </c>
      <c r="F245" t="s">
        <v>193</v>
      </c>
      <c r="G245" t="s">
        <v>192</v>
      </c>
      <c r="H245" t="s">
        <v>54</v>
      </c>
      <c r="I245">
        <v>4</v>
      </c>
      <c r="J245" t="s">
        <v>18</v>
      </c>
      <c r="K245" t="s">
        <v>53</v>
      </c>
      <c r="L245" t="s">
        <v>45</v>
      </c>
      <c r="M245" t="s">
        <v>59</v>
      </c>
      <c r="N245" t="s">
        <v>59</v>
      </c>
      <c r="O245" t="s">
        <v>191</v>
      </c>
      <c r="P245" t="s">
        <v>190</v>
      </c>
      <c r="Q245" t="s">
        <v>92</v>
      </c>
      <c r="R245" t="s">
        <v>91</v>
      </c>
      <c r="S245" t="s">
        <v>90</v>
      </c>
      <c r="T245">
        <v>7201</v>
      </c>
      <c r="U245" t="s">
        <v>97</v>
      </c>
      <c r="V245" t="s">
        <v>96</v>
      </c>
      <c r="W245">
        <v>7201</v>
      </c>
      <c r="X245" t="s">
        <v>97</v>
      </c>
      <c r="Y245" t="s">
        <v>96</v>
      </c>
      <c r="AA245">
        <v>0</v>
      </c>
      <c r="AB245">
        <v>1</v>
      </c>
      <c r="AC245" t="s">
        <v>2274</v>
      </c>
      <c r="AD245" t="s">
        <v>2275</v>
      </c>
      <c r="AE245" t="s">
        <v>189</v>
      </c>
      <c r="AF245" t="s">
        <v>189</v>
      </c>
      <c r="AG245" t="s">
        <v>2276</v>
      </c>
      <c r="AH245" t="s">
        <v>2277</v>
      </c>
      <c r="AI245" t="b">
        <v>0</v>
      </c>
      <c r="AJ245">
        <v>0</v>
      </c>
      <c r="AK245" t="b">
        <v>0</v>
      </c>
      <c r="AL245">
        <v>4791713</v>
      </c>
      <c r="AM245">
        <v>36214</v>
      </c>
      <c r="AN245" t="s">
        <v>282</v>
      </c>
      <c r="AO245" t="s">
        <v>1196</v>
      </c>
      <c r="AP245" t="s">
        <v>45</v>
      </c>
      <c r="AQ245">
        <v>4</v>
      </c>
      <c r="AR245">
        <v>4</v>
      </c>
      <c r="AS245" t="s">
        <v>44</v>
      </c>
      <c r="AT245" t="s">
        <v>1186</v>
      </c>
      <c r="AU245" t="s">
        <v>43</v>
      </c>
      <c r="AV245" t="s">
        <v>42</v>
      </c>
      <c r="AW245" t="s">
        <v>41</v>
      </c>
      <c r="AX245" t="s">
        <v>282</v>
      </c>
      <c r="AY245" t="s">
        <v>281</v>
      </c>
      <c r="AZ245" t="s">
        <v>280</v>
      </c>
      <c r="BA245">
        <v>0</v>
      </c>
      <c r="BB245" t="s">
        <v>59</v>
      </c>
      <c r="BC245" t="s">
        <v>59</v>
      </c>
      <c r="BD245">
        <v>108</v>
      </c>
      <c r="BE245">
        <v>108</v>
      </c>
      <c r="BF245">
        <v>16</v>
      </c>
      <c r="BG245">
        <v>6</v>
      </c>
      <c r="BH245">
        <v>0</v>
      </c>
      <c r="BI245">
        <v>3</v>
      </c>
      <c r="BJ245">
        <v>84</v>
      </c>
      <c r="BK245" t="s">
        <v>59</v>
      </c>
      <c r="BL245" t="s">
        <v>59</v>
      </c>
      <c r="BM245" t="s">
        <v>59</v>
      </c>
      <c r="BN245" t="s">
        <v>59</v>
      </c>
      <c r="CF245" t="s">
        <v>59</v>
      </c>
      <c r="CG245" t="s">
        <v>59</v>
      </c>
      <c r="CH245" t="s">
        <v>59</v>
      </c>
      <c r="CX245" t="s">
        <v>59</v>
      </c>
      <c r="DA245" t="s">
        <v>59</v>
      </c>
      <c r="DB245" t="s">
        <v>59</v>
      </c>
      <c r="DH245" t="s">
        <v>59</v>
      </c>
      <c r="DK245" t="s">
        <v>59</v>
      </c>
      <c r="DL245" t="s">
        <v>59</v>
      </c>
      <c r="DM245" t="s">
        <v>59</v>
      </c>
    </row>
    <row r="246" spans="1:117">
      <c r="A246">
        <v>17145</v>
      </c>
      <c r="B246" t="s">
        <v>194</v>
      </c>
      <c r="C246" t="s">
        <v>1310</v>
      </c>
      <c r="D246" t="s">
        <v>1311</v>
      </c>
      <c r="E246" t="s">
        <v>1312</v>
      </c>
      <c r="F246" t="s">
        <v>193</v>
      </c>
      <c r="G246" t="s">
        <v>192</v>
      </c>
      <c r="H246" t="s">
        <v>54</v>
      </c>
      <c r="I246">
        <v>4</v>
      </c>
      <c r="J246" t="s">
        <v>18</v>
      </c>
      <c r="K246" t="s">
        <v>53</v>
      </c>
      <c r="L246" t="s">
        <v>45</v>
      </c>
      <c r="M246" t="s">
        <v>59</v>
      </c>
      <c r="N246" t="s">
        <v>59</v>
      </c>
      <c r="O246" t="s">
        <v>191</v>
      </c>
      <c r="P246" t="s">
        <v>190</v>
      </c>
      <c r="Q246" t="s">
        <v>92</v>
      </c>
      <c r="R246" t="s">
        <v>91</v>
      </c>
      <c r="S246" t="s">
        <v>90</v>
      </c>
      <c r="T246">
        <v>7201</v>
      </c>
      <c r="U246" t="s">
        <v>97</v>
      </c>
      <c r="V246" t="s">
        <v>96</v>
      </c>
      <c r="W246">
        <v>7201</v>
      </c>
      <c r="X246" t="s">
        <v>97</v>
      </c>
      <c r="Y246" t="s">
        <v>96</v>
      </c>
      <c r="AA246">
        <v>0</v>
      </c>
      <c r="AB246">
        <v>1</v>
      </c>
      <c r="AC246" t="s">
        <v>2274</v>
      </c>
      <c r="AD246" t="s">
        <v>2275</v>
      </c>
      <c r="AE246" t="s">
        <v>189</v>
      </c>
      <c r="AF246" t="s">
        <v>189</v>
      </c>
      <c r="AG246" t="s">
        <v>2276</v>
      </c>
      <c r="AH246" t="s">
        <v>2277</v>
      </c>
      <c r="AI246" t="b">
        <v>0</v>
      </c>
      <c r="AJ246">
        <v>0</v>
      </c>
      <c r="AK246" t="b">
        <v>0</v>
      </c>
      <c r="AL246">
        <v>4791716</v>
      </c>
      <c r="AM246">
        <v>36214</v>
      </c>
      <c r="AN246" t="s">
        <v>135</v>
      </c>
      <c r="AO246" t="s">
        <v>1189</v>
      </c>
      <c r="AP246" t="s">
        <v>45</v>
      </c>
      <c r="AQ246">
        <v>4</v>
      </c>
      <c r="AR246">
        <v>4</v>
      </c>
      <c r="AS246" t="s">
        <v>44</v>
      </c>
      <c r="AT246" t="s">
        <v>1186</v>
      </c>
      <c r="AU246" t="s">
        <v>43</v>
      </c>
      <c r="AV246" t="s">
        <v>42</v>
      </c>
      <c r="AW246" t="s">
        <v>41</v>
      </c>
      <c r="AX246" t="s">
        <v>135</v>
      </c>
      <c r="AY246" t="s">
        <v>134</v>
      </c>
      <c r="AZ246" t="s">
        <v>133</v>
      </c>
      <c r="BA246">
        <v>0</v>
      </c>
      <c r="BB246" t="s">
        <v>59</v>
      </c>
      <c r="BC246" t="s">
        <v>59</v>
      </c>
      <c r="BD246">
        <v>108</v>
      </c>
      <c r="BE246">
        <v>108</v>
      </c>
      <c r="BF246">
        <v>16</v>
      </c>
      <c r="BG246">
        <v>6</v>
      </c>
      <c r="BH246">
        <v>0</v>
      </c>
      <c r="BI246">
        <v>3</v>
      </c>
      <c r="BJ246">
        <v>84</v>
      </c>
      <c r="BK246" t="s">
        <v>59</v>
      </c>
      <c r="BL246" t="s">
        <v>59</v>
      </c>
      <c r="BM246" t="s">
        <v>59</v>
      </c>
      <c r="BN246" t="s">
        <v>59</v>
      </c>
      <c r="CF246" t="s">
        <v>59</v>
      </c>
      <c r="CG246" t="s">
        <v>59</v>
      </c>
      <c r="CH246" t="s">
        <v>59</v>
      </c>
      <c r="CX246" t="s">
        <v>59</v>
      </c>
      <c r="DA246" t="s">
        <v>59</v>
      </c>
      <c r="DB246" t="s">
        <v>59</v>
      </c>
      <c r="DH246" t="s">
        <v>59</v>
      </c>
      <c r="DK246" t="s">
        <v>59</v>
      </c>
      <c r="DL246" t="s">
        <v>59</v>
      </c>
      <c r="DM246" t="s">
        <v>59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BD235-6347-BC47-A011-83FE62B5F294}">
  <sheetPr codeName="Sheet2"/>
  <dimension ref="A4:E215"/>
  <sheetViews>
    <sheetView workbookViewId="0">
      <selection activeCell="G10" sqref="G10"/>
    </sheetView>
  </sheetViews>
  <sheetFormatPr baseColWidth="10" defaultRowHeight="16"/>
  <cols>
    <col min="1" max="1" width="41.6640625" customWidth="1"/>
  </cols>
  <sheetData>
    <row r="4" spans="1:2" ht="24">
      <c r="A4" s="36" t="s">
        <v>1302</v>
      </c>
    </row>
    <row r="5" spans="1:2">
      <c r="A5" s="7" t="s">
        <v>1183</v>
      </c>
      <c r="B5" t="s">
        <v>43</v>
      </c>
    </row>
    <row r="6" spans="1:2">
      <c r="A6" s="7" t="s">
        <v>1304</v>
      </c>
      <c r="B6" t="s">
        <v>57</v>
      </c>
    </row>
    <row r="7" spans="1:2">
      <c r="A7" s="7" t="s">
        <v>1184</v>
      </c>
      <c r="B7" s="5" t="str">
        <f>"https://api.lth.lu.se/lot/courses?programmeCode="&amp;B5&amp;"&amp;academicYearId="&amp;B6</f>
        <v>https://api.lth.lu.se/lot/courses?programmeCode=D&amp;academicYearId=20_21</v>
      </c>
    </row>
    <row r="8" spans="1:2">
      <c r="A8" s="7" t="s">
        <v>1185</v>
      </c>
      <c r="B8" s="5" t="s">
        <v>2278</v>
      </c>
    </row>
    <row r="11" spans="1:2" ht="24">
      <c r="A11" s="36" t="s">
        <v>1303</v>
      </c>
    </row>
    <row r="12" spans="1:2">
      <c r="A12" s="7" t="s">
        <v>1284</v>
      </c>
    </row>
    <row r="13" spans="1:2">
      <c r="A13" s="7" t="s">
        <v>1307</v>
      </c>
    </row>
    <row r="14" spans="1:2">
      <c r="A14" s="7" t="s">
        <v>1308</v>
      </c>
    </row>
    <row r="17" spans="1:1" ht="24">
      <c r="A17" s="36" t="s">
        <v>1305</v>
      </c>
    </row>
    <row r="18" spans="1:1">
      <c r="A18" s="7" t="s">
        <v>1299</v>
      </c>
    </row>
    <row r="19" spans="1:1">
      <c r="A19" s="7" t="s">
        <v>1300</v>
      </c>
    </row>
    <row r="22" spans="1:1" ht="24">
      <c r="A22" s="36" t="s">
        <v>1306</v>
      </c>
    </row>
    <row r="23" spans="1:1">
      <c r="A23" s="7" t="s">
        <v>1301</v>
      </c>
    </row>
    <row r="41" spans="3:5">
      <c r="C41" s="6"/>
      <c r="E41" s="6"/>
    </row>
    <row r="52" spans="1:1">
      <c r="A52" s="6"/>
    </row>
    <row r="54" spans="1:1">
      <c r="A54" s="6"/>
    </row>
    <row r="215" spans="3:3">
      <c r="C215" s="6"/>
    </row>
  </sheetData>
  <hyperlinks>
    <hyperlink ref="B8" r:id="rId1" xr:uid="{D30ECBC9-51AD-6E46-8D90-D2D249C6DBB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E88B3-1833-3349-9588-3D7515AA3939}">
  <sheetPr codeName="Sheet3"/>
  <dimension ref="A1:H891"/>
  <sheetViews>
    <sheetView workbookViewId="0">
      <selection activeCell="K6" sqref="K6"/>
    </sheetView>
  </sheetViews>
  <sheetFormatPr baseColWidth="10" defaultRowHeight="16"/>
  <cols>
    <col min="1" max="1" width="10.83203125" style="2"/>
    <col min="2" max="2" width="27.5" customWidth="1"/>
  </cols>
  <sheetData>
    <row r="1" spans="1:8">
      <c r="A1" s="2">
        <v>1</v>
      </c>
      <c r="B1" s="4" t="s">
        <v>1174</v>
      </c>
      <c r="C1" s="4" t="s">
        <v>1174</v>
      </c>
      <c r="H1" s="8" t="str" cm="1">
        <f t="array" ref="H1:H29">_xlfn._xlws.FILTER(data!F:F,data!AS:AS="mandatory")</f>
        <v>Affärsdriven programvaruutveckling</v>
      </c>
    </row>
    <row r="2" spans="1:8" ht="18">
      <c r="A2" s="2">
        <v>2</v>
      </c>
      <c r="B2" s="2" t="str">
        <f>_xlfn.LET(_xlpm.x,data!$AY2,IF(_xlpm.x=0,"",_xlpm.x))</f>
        <v>Allmän inriktning</v>
      </c>
      <c r="C2" s="3" t="str" cm="1">
        <f t="array" ref="C2:C11">_xlfn.UNIQUE(B2:B400)</f>
        <v>Allmän inriktning</v>
      </c>
      <c r="H2" t="str">
        <v>Algoritmer, datastrukturer och komplexitet</v>
      </c>
    </row>
    <row r="3" spans="1:8" ht="18">
      <c r="A3" s="2">
        <v>3</v>
      </c>
      <c r="B3" s="2" t="str">
        <f>_xlfn.LET(_xlpm.x,data!$AY3,IF(_xlpm.x=0,"",_xlpm.x))</f>
        <v>Allmän inriktning</v>
      </c>
      <c r="C3" s="3" t="str">
        <v>Software engineering</v>
      </c>
      <c r="H3" t="str">
        <v>Datasäkerhet</v>
      </c>
    </row>
    <row r="4" spans="1:8" ht="18">
      <c r="A4" s="2">
        <v>4</v>
      </c>
      <c r="B4" s="2" t="str">
        <f>_xlfn.LET(_xlpm.x,data!$AY4,IF(_xlpm.x=0,"",_xlpm.x))</f>
        <v>Allmän inriktning</v>
      </c>
      <c r="C4" s="3" t="str">
        <v>Maskinintelligens</v>
      </c>
      <c r="H4" t="str">
        <v>Datorer och datoranvändning</v>
      </c>
    </row>
    <row r="5" spans="1:8" ht="18">
      <c r="A5" s="2">
        <v>5</v>
      </c>
      <c r="B5" s="2" t="str">
        <f>_xlfn.LET(_xlpm.x,data!$AY5,IF(_xlpm.x=0,"",_xlpm.x))</f>
        <v>Software engineering</v>
      </c>
      <c r="C5" s="3" t="str">
        <v>Programvara</v>
      </c>
      <c r="H5" t="str">
        <v>Datorkommunikation</v>
      </c>
    </row>
    <row r="6" spans="1:8" ht="18">
      <c r="A6" s="2">
        <v>6</v>
      </c>
      <c r="B6" s="2" t="str">
        <f>_xlfn.LET(_xlpm.x,data!$AY6,IF(_xlpm.x=0,"",_xlpm.x))</f>
        <v>Allmän inriktning</v>
      </c>
      <c r="C6" s="3" t="str">
        <v>Nätverk och säkerhet</v>
      </c>
      <c r="H6" t="str">
        <v>Datorteknik</v>
      </c>
    </row>
    <row r="7" spans="1:8" ht="18">
      <c r="A7" s="2">
        <v>7</v>
      </c>
      <c r="B7" s="2" t="str">
        <f>_xlfn.LET(_xlpm.x,data!$AY7,IF(_xlpm.x=0,"",_xlpm.x))</f>
        <v>Allmän inriktning</v>
      </c>
      <c r="C7" s="3" t="str">
        <v>Bilder och grafik</v>
      </c>
      <c r="H7" t="str">
        <v>Digitalteknik</v>
      </c>
    </row>
    <row r="8" spans="1:8" ht="18">
      <c r="A8" s="2">
        <v>8</v>
      </c>
      <c r="B8" s="2" t="str">
        <f>_xlfn.LET(_xlpm.x,data!$AY8,IF(_xlpm.x=0,"",_xlpm.x))</f>
        <v>Maskinintelligens</v>
      </c>
      <c r="C8" s="3" t="str">
        <v>Hårdvarunära systemutveckling</v>
      </c>
      <c r="H8" t="str">
        <v>Diskreta strukturer i datavetenskap</v>
      </c>
    </row>
    <row r="9" spans="1:8" ht="18">
      <c r="A9" s="2">
        <v>9</v>
      </c>
      <c r="B9" s="2" t="str">
        <f>_xlfn.LET(_xlpm.x,data!$AY9,IF(_xlpm.x=0,"",_xlpm.x))</f>
        <v>Programvara</v>
      </c>
      <c r="C9" s="3" t="str">
        <v>Inbyggda system</v>
      </c>
      <c r="H9" t="str">
        <v>Elektronik</v>
      </c>
    </row>
    <row r="10" spans="1:8" ht="18">
      <c r="A10" s="2">
        <v>10</v>
      </c>
      <c r="B10" s="2" t="str">
        <f>_xlfn.LET(_xlpm.x,data!$AY10,IF(_xlpm.x=0,"",_xlpm.x))</f>
        <v>Allmän inriktning</v>
      </c>
      <c r="C10" s="3" t="str">
        <v>System, signaler och reglering</v>
      </c>
      <c r="H10" t="str">
        <v>Endimensionell analys B1</v>
      </c>
    </row>
    <row r="11" spans="1:8">
      <c r="A11" s="2">
        <v>11</v>
      </c>
      <c r="B11" s="2" t="str">
        <f>_xlfn.LET(_xlpm.x,data!$AY11,IF(_xlpm.x=0,"",_xlpm.x))</f>
        <v>Allmän inriktning</v>
      </c>
      <c r="C11" s="1" t="str">
        <v/>
      </c>
      <c r="H11" t="str">
        <v>Endimensionell analys B2</v>
      </c>
    </row>
    <row r="12" spans="1:8">
      <c r="A12" s="2">
        <v>12</v>
      </c>
      <c r="B12" s="2" t="str">
        <f>_xlfn.LET(_xlpm.x,data!$AY12,IF(_xlpm.x=0,"",_xlpm.x))</f>
        <v>Nätverk och säkerhet</v>
      </c>
      <c r="C12" s="1"/>
      <c r="H12" t="str">
        <v>Flerdimensionell analys</v>
      </c>
    </row>
    <row r="13" spans="1:8">
      <c r="A13" s="2">
        <v>13</v>
      </c>
      <c r="B13" s="2" t="str">
        <f>_xlfn.LET(_xlpm.x,data!$AY13,IF(_xlpm.x=0,"",_xlpm.x))</f>
        <v>Bilder och grafik</v>
      </c>
      <c r="C13" s="1"/>
      <c r="H13" t="str">
        <v>Flertrådad programmering</v>
      </c>
    </row>
    <row r="14" spans="1:8">
      <c r="A14" s="2">
        <v>14</v>
      </c>
      <c r="B14" s="2" t="str">
        <f>_xlfn.LET(_xlpm.x,data!$AY14,IF(_xlpm.x=0,"",_xlpm.x))</f>
        <v>Nätverk och säkerhet</v>
      </c>
      <c r="C14" s="1"/>
      <c r="H14" t="str">
        <v>Fotonik</v>
      </c>
    </row>
    <row r="15" spans="1:8">
      <c r="A15" s="2">
        <v>15</v>
      </c>
      <c r="B15" s="2" t="str">
        <f>_xlfn.LET(_xlpm.x,data!$AY15,IF(_xlpm.x=0,"",_xlpm.x))</f>
        <v>Allmän inriktning</v>
      </c>
      <c r="C15" s="1"/>
      <c r="H15" t="str">
        <v>Grundläggande funktionsprogrammering</v>
      </c>
    </row>
    <row r="16" spans="1:8">
      <c r="A16" s="2">
        <v>16</v>
      </c>
      <c r="B16" s="2" t="str">
        <f>_xlfn.LET(_xlpm.x,data!$AY16,IF(_xlpm.x=0,"",_xlpm.x))</f>
        <v>Bilder och grafik</v>
      </c>
      <c r="C16" s="1"/>
      <c r="H16" t="str">
        <v>Hållbarhet och resursanvändning med perspektiv på informations- och kommunikationsteknik</v>
      </c>
    </row>
    <row r="17" spans="1:8">
      <c r="A17" s="2">
        <v>17</v>
      </c>
      <c r="B17" s="2" t="str">
        <f>_xlfn.LET(_xlpm.x,data!$AY17,IF(_xlpm.x=0,"",_xlpm.x))</f>
        <v>Maskinintelligens</v>
      </c>
      <c r="C17" s="1"/>
      <c r="H17" t="str">
        <v>Kognition</v>
      </c>
    </row>
    <row r="18" spans="1:8">
      <c r="A18" s="2">
        <v>18</v>
      </c>
      <c r="B18" s="2" t="str">
        <f>_xlfn.LET(_xlpm.x,data!$AY18,IF(_xlpm.x=0,"",_xlpm.x))</f>
        <v>Nätverk och säkerhet</v>
      </c>
      <c r="C18" s="1"/>
      <c r="H18" t="str">
        <v>Kösystem</v>
      </c>
    </row>
    <row r="19" spans="1:8">
      <c r="A19" s="2">
        <v>19</v>
      </c>
      <c r="B19" s="2" t="str">
        <f>_xlfn.LET(_xlpm.x,data!$AY19,IF(_xlpm.x=0,"",_xlpm.x))</f>
        <v>Programvara</v>
      </c>
      <c r="C19" s="1"/>
      <c r="H19" t="str">
        <v>Linjär algebra</v>
      </c>
    </row>
    <row r="20" spans="1:8">
      <c r="A20" s="2">
        <v>20</v>
      </c>
      <c r="B20" s="2" t="str">
        <f>_xlfn.LET(_xlpm.x,data!$AY20,IF(_xlpm.x=0,"",_xlpm.x))</f>
        <v>Allmän inriktning</v>
      </c>
      <c r="C20" s="1"/>
      <c r="H20" t="str">
        <v>Matematisk statistik, allmän kurs</v>
      </c>
    </row>
    <row r="21" spans="1:8">
      <c r="A21" s="2">
        <v>21</v>
      </c>
      <c r="B21" s="2" t="str">
        <f>_xlfn.LET(_xlpm.x,data!$AY21,IF(_xlpm.x=0,"",_xlpm.x))</f>
        <v>Bilder och grafik</v>
      </c>
      <c r="C21" s="1"/>
      <c r="H21" t="str">
        <v>Numerisk analys</v>
      </c>
    </row>
    <row r="22" spans="1:8">
      <c r="A22" s="2">
        <v>22</v>
      </c>
      <c r="B22" s="2" t="str">
        <f>_xlfn.LET(_xlpm.x,data!$AY22,IF(_xlpm.x=0,"",_xlpm.x))</f>
        <v>Programvara</v>
      </c>
      <c r="C22" s="1"/>
      <c r="H22" t="str">
        <v>Objektorienterad modellering och design</v>
      </c>
    </row>
    <row r="23" spans="1:8">
      <c r="A23" s="2">
        <v>23</v>
      </c>
      <c r="B23" s="2" t="str">
        <f>_xlfn.LET(_xlpm.x,data!$AY23,IF(_xlpm.x=0,"",_xlpm.x))</f>
        <v>Software engineering</v>
      </c>
      <c r="C23" s="1"/>
      <c r="H23" t="str">
        <v>Programmering, grundkurs</v>
      </c>
    </row>
    <row r="24" spans="1:8">
      <c r="A24" s="2">
        <v>24</v>
      </c>
      <c r="B24" s="2" t="str">
        <f>_xlfn.LET(_xlpm.x,data!$AY24,IF(_xlpm.x=0,"",_xlpm.x))</f>
        <v>Programvara</v>
      </c>
      <c r="C24" s="1"/>
      <c r="H24" t="str">
        <v>Programmeringsteknik - fördjupningskurs</v>
      </c>
    </row>
    <row r="25" spans="1:8">
      <c r="A25" s="2">
        <v>25</v>
      </c>
      <c r="B25" s="2" t="str">
        <f>_xlfn.LET(_xlpm.x,data!$AY25,IF(_xlpm.x=0,"",_xlpm.x))</f>
        <v>Software engineering</v>
      </c>
      <c r="H25" t="str">
        <v>Programvaruutveckling i grupp - projekt</v>
      </c>
    </row>
    <row r="26" spans="1:8">
      <c r="A26" s="2">
        <v>26</v>
      </c>
      <c r="B26" s="2" t="str">
        <f>_xlfn.LET(_xlpm.x,data!$AY26,IF(_xlpm.x=0,"",_xlpm.x))</f>
        <v>Programvara</v>
      </c>
      <c r="H26" t="str">
        <v>Reglerteknik, allmän kurs</v>
      </c>
    </row>
    <row r="27" spans="1:8">
      <c r="A27" s="2">
        <v>27</v>
      </c>
      <c r="B27" s="2" t="str">
        <f>_xlfn.LET(_xlpm.x,data!$AY27,IF(_xlpm.x=0,"",_xlpm.x))</f>
        <v>Software engineering</v>
      </c>
      <c r="H27" t="str">
        <v>Signalbehandling i multimedia</v>
      </c>
    </row>
    <row r="28" spans="1:8">
      <c r="A28" s="2">
        <v>28</v>
      </c>
      <c r="B28" s="2" t="str">
        <f>_xlfn.LET(_xlpm.x,data!$AY28,IF(_xlpm.x=0,"",_xlpm.x))</f>
        <v>Allmän inriktning</v>
      </c>
      <c r="H28" t="str">
        <v>Tillämpad matematik - Linjära system</v>
      </c>
    </row>
    <row r="29" spans="1:8">
      <c r="A29" s="2">
        <v>29</v>
      </c>
      <c r="B29" s="2" t="str">
        <f>_xlfn.LET(_xlpm.x,data!$AY29,IF(_xlpm.x=0,"",_xlpm.x))</f>
        <v>Allmän inriktning</v>
      </c>
      <c r="H29" t="str">
        <v>Utvärdering av programvarusystem</v>
      </c>
    </row>
    <row r="30" spans="1:8">
      <c r="A30" s="2">
        <v>30</v>
      </c>
      <c r="B30" s="2" t="str">
        <f>_xlfn.LET(_xlpm.x,data!$AY30,IF(_xlpm.x=0,"",_xlpm.x))</f>
        <v>Hårdvarunära systemutveckling</v>
      </c>
    </row>
    <row r="31" spans="1:8">
      <c r="A31" s="2">
        <v>31</v>
      </c>
      <c r="B31" s="2" t="str">
        <f>_xlfn.LET(_xlpm.x,data!$AY31,IF(_xlpm.x=0,"",_xlpm.x))</f>
        <v>Inbyggda system</v>
      </c>
    </row>
    <row r="32" spans="1:8">
      <c r="A32" s="2">
        <v>32</v>
      </c>
      <c r="B32" s="2" t="str">
        <f>_xlfn.LET(_xlpm.x,data!$AY32,IF(_xlpm.x=0,"",_xlpm.x))</f>
        <v>Hårdvarunära systemutveckling</v>
      </c>
    </row>
    <row r="33" spans="1:2">
      <c r="A33" s="2">
        <v>33</v>
      </c>
      <c r="B33" s="2" t="str">
        <f>_xlfn.LET(_xlpm.x,data!$AY33,IF(_xlpm.x=0,"",_xlpm.x))</f>
        <v>Allmän inriktning</v>
      </c>
    </row>
    <row r="34" spans="1:2">
      <c r="A34" s="2">
        <v>34</v>
      </c>
      <c r="B34" s="2" t="str">
        <f>_xlfn.LET(_xlpm.x,data!$AY34,IF(_xlpm.x=0,"",_xlpm.x))</f>
        <v>Bilder och grafik</v>
      </c>
    </row>
    <row r="35" spans="1:2">
      <c r="A35" s="2">
        <v>35</v>
      </c>
      <c r="B35" s="2" t="str">
        <f>_xlfn.LET(_xlpm.x,data!$AY35,IF(_xlpm.x=0,"",_xlpm.x))</f>
        <v>Allmän inriktning</v>
      </c>
    </row>
    <row r="36" spans="1:2">
      <c r="A36" s="2">
        <v>36</v>
      </c>
      <c r="B36" s="2" t="str">
        <f>_xlfn.LET(_xlpm.x,data!$AY36,IF(_xlpm.x=0,"",_xlpm.x))</f>
        <v>Bilder och grafik</v>
      </c>
    </row>
    <row r="37" spans="1:2">
      <c r="A37" s="2">
        <v>37</v>
      </c>
      <c r="B37" s="2" t="str">
        <f>_xlfn.LET(_xlpm.x,data!$AY37,IF(_xlpm.x=0,"",_xlpm.x))</f>
        <v>Allmän inriktning</v>
      </c>
    </row>
    <row r="38" spans="1:2">
      <c r="A38" s="2">
        <v>38</v>
      </c>
      <c r="B38" s="2" t="str">
        <f>_xlfn.LET(_xlpm.x,data!$AY38,IF(_xlpm.x=0,"",_xlpm.x))</f>
        <v>Maskinintelligens</v>
      </c>
    </row>
    <row r="39" spans="1:2">
      <c r="A39" s="2">
        <v>39</v>
      </c>
      <c r="B39" s="2" t="str">
        <f>_xlfn.LET(_xlpm.x,data!$AY39,IF(_xlpm.x=0,"",_xlpm.x))</f>
        <v>Allmän inriktning</v>
      </c>
    </row>
    <row r="40" spans="1:2">
      <c r="A40" s="2">
        <v>40</v>
      </c>
      <c r="B40" s="2" t="str">
        <f>_xlfn.LET(_xlpm.x,data!$AY40,IF(_xlpm.x=0,"",_xlpm.x))</f>
        <v>Allmän inriktning</v>
      </c>
    </row>
    <row r="41" spans="1:2">
      <c r="A41" s="2">
        <v>41</v>
      </c>
      <c r="B41" s="2" t="str">
        <f>_xlfn.LET(_xlpm.x,data!$AY41,IF(_xlpm.x=0,"",_xlpm.x))</f>
        <v>Nätverk och säkerhet</v>
      </c>
    </row>
    <row r="42" spans="1:2">
      <c r="A42" s="2">
        <v>42</v>
      </c>
      <c r="B42" s="2" t="str">
        <f>_xlfn.LET(_xlpm.x,data!$AY42,IF(_xlpm.x=0,"",_xlpm.x))</f>
        <v>System, signaler och reglering</v>
      </c>
    </row>
    <row r="43" spans="1:2">
      <c r="A43" s="2">
        <v>43</v>
      </c>
      <c r="B43" s="2" t="str">
        <f>_xlfn.LET(_xlpm.x,data!$AY43,IF(_xlpm.x=0,"",_xlpm.x))</f>
        <v>System, signaler och reglering</v>
      </c>
    </row>
    <row r="44" spans="1:2">
      <c r="A44" s="2">
        <v>44</v>
      </c>
      <c r="B44" s="2" t="str">
        <f>_xlfn.LET(_xlpm.x,data!$AY44,IF(_xlpm.x=0,"",_xlpm.x))</f>
        <v>Hårdvarunära systemutveckling</v>
      </c>
    </row>
    <row r="45" spans="1:2">
      <c r="A45" s="2">
        <v>45</v>
      </c>
      <c r="B45" s="2" t="str">
        <f>_xlfn.LET(_xlpm.x,data!$AY45,IF(_xlpm.x=0,"",_xlpm.x))</f>
        <v>Inbyggda system</v>
      </c>
    </row>
    <row r="46" spans="1:2">
      <c r="A46" s="2">
        <v>46</v>
      </c>
      <c r="B46" s="2" t="str">
        <f>_xlfn.LET(_xlpm.x,data!$AY46,IF(_xlpm.x=0,"",_xlpm.x))</f>
        <v>Allmän inriktning</v>
      </c>
    </row>
    <row r="47" spans="1:2">
      <c r="A47" s="2">
        <v>47</v>
      </c>
      <c r="B47" s="2" t="str">
        <f>_xlfn.LET(_xlpm.x,data!$AY47,IF(_xlpm.x=0,"",_xlpm.x))</f>
        <v>Programvara</v>
      </c>
    </row>
    <row r="48" spans="1:2">
      <c r="A48" s="2">
        <v>48</v>
      </c>
      <c r="B48" s="2" t="str">
        <f>_xlfn.LET(_xlpm.x,data!$AY48,IF(_xlpm.x=0,"",_xlpm.x))</f>
        <v>Allmän inriktning</v>
      </c>
    </row>
    <row r="49" spans="1:2">
      <c r="A49" s="2">
        <v>49</v>
      </c>
      <c r="B49" s="2" t="str">
        <f>_xlfn.LET(_xlpm.x,data!$AY49,IF(_xlpm.x=0,"",_xlpm.x))</f>
        <v>Allmän inriktning</v>
      </c>
    </row>
    <row r="50" spans="1:2">
      <c r="A50" s="2">
        <v>50</v>
      </c>
      <c r="B50" s="2" t="str">
        <f>_xlfn.LET(_xlpm.x,data!$AY50,IF(_xlpm.x=0,"",_xlpm.x))</f>
        <v>Hårdvarunära systemutveckling</v>
      </c>
    </row>
    <row r="51" spans="1:2">
      <c r="A51" s="2">
        <v>51</v>
      </c>
      <c r="B51" s="2" t="str">
        <f>_xlfn.LET(_xlpm.x,data!$AY51,IF(_xlpm.x=0,"",_xlpm.x))</f>
        <v>Hårdvarunära systemutveckling</v>
      </c>
    </row>
    <row r="52" spans="1:2">
      <c r="A52" s="2">
        <v>52</v>
      </c>
      <c r="B52" s="2" t="str">
        <f>_xlfn.LET(_xlpm.x,data!$AY52,IF(_xlpm.x=0,"",_xlpm.x))</f>
        <v>Hårdvarunära systemutveckling</v>
      </c>
    </row>
    <row r="53" spans="1:2">
      <c r="A53" s="2">
        <v>53</v>
      </c>
      <c r="B53" s="2" t="str">
        <f>_xlfn.LET(_xlpm.x,data!$AY53,IF(_xlpm.x=0,"",_xlpm.x))</f>
        <v>Inbyggda system</v>
      </c>
    </row>
    <row r="54" spans="1:2">
      <c r="A54" s="2">
        <v>54</v>
      </c>
      <c r="B54" s="2" t="str">
        <f>_xlfn.LET(_xlpm.x,data!$AY54,IF(_xlpm.x=0,"",_xlpm.x))</f>
        <v>Programvara</v>
      </c>
    </row>
    <row r="55" spans="1:2">
      <c r="A55" s="2">
        <v>55</v>
      </c>
      <c r="B55" s="2" t="str">
        <f>_xlfn.LET(_xlpm.x,data!$AY55,IF(_xlpm.x=0,"",_xlpm.x))</f>
        <v>Allmän inriktning</v>
      </c>
    </row>
    <row r="56" spans="1:2">
      <c r="A56" s="2">
        <v>56</v>
      </c>
      <c r="B56" s="2" t="str">
        <f>_xlfn.LET(_xlpm.x,data!$AY56,IF(_xlpm.x=0,"",_xlpm.x))</f>
        <v>Allmän inriktning</v>
      </c>
    </row>
    <row r="57" spans="1:2">
      <c r="A57" s="2">
        <v>57</v>
      </c>
      <c r="B57" s="2" t="str">
        <f>_xlfn.LET(_xlpm.x,data!$AY57,IF(_xlpm.x=0,"",_xlpm.x))</f>
        <v>Allmän inriktning</v>
      </c>
    </row>
    <row r="58" spans="1:2">
      <c r="A58" s="2">
        <v>58</v>
      </c>
      <c r="B58" s="2" t="str">
        <f>_xlfn.LET(_xlpm.x,data!$AY58,IF(_xlpm.x=0,"",_xlpm.x))</f>
        <v>Allmän inriktning</v>
      </c>
    </row>
    <row r="59" spans="1:2">
      <c r="A59" s="2">
        <v>59</v>
      </c>
      <c r="B59" s="2" t="str">
        <f>_xlfn.LET(_xlpm.x,data!$AY59,IF(_xlpm.x=0,"",_xlpm.x))</f>
        <v>Allmän inriktning</v>
      </c>
    </row>
    <row r="60" spans="1:2">
      <c r="A60" s="2">
        <v>60</v>
      </c>
      <c r="B60" s="2" t="str">
        <f>_xlfn.LET(_xlpm.x,data!$AY60,IF(_xlpm.x=0,"",_xlpm.x))</f>
        <v>Allmän inriktning</v>
      </c>
    </row>
    <row r="61" spans="1:2">
      <c r="A61" s="2">
        <v>61</v>
      </c>
      <c r="B61" s="2" t="str">
        <f>_xlfn.LET(_xlpm.x,data!$AY61,IF(_xlpm.x=0,"",_xlpm.x))</f>
        <v>Allmän inriktning</v>
      </c>
    </row>
    <row r="62" spans="1:2">
      <c r="A62" s="2">
        <v>62</v>
      </c>
      <c r="B62" s="2" t="str">
        <f>_xlfn.LET(_xlpm.x,data!$AY62,IF(_xlpm.x=0,"",_xlpm.x))</f>
        <v>Allmän inriktning</v>
      </c>
    </row>
    <row r="63" spans="1:2">
      <c r="A63" s="2">
        <v>63</v>
      </c>
      <c r="B63" s="2" t="str">
        <f>_xlfn.LET(_xlpm.x,data!$AY63,IF(_xlpm.x=0,"",_xlpm.x))</f>
        <v>Allmän inriktning</v>
      </c>
    </row>
    <row r="64" spans="1:2">
      <c r="A64" s="2">
        <v>64</v>
      </c>
      <c r="B64" s="2" t="str">
        <f>_xlfn.LET(_xlpm.x,data!$AY64,IF(_xlpm.x=0,"",_xlpm.x))</f>
        <v>Allmän inriktning</v>
      </c>
    </row>
    <row r="65" spans="1:2">
      <c r="A65" s="2">
        <v>65</v>
      </c>
      <c r="B65" s="2" t="str">
        <f>_xlfn.LET(_xlpm.x,data!$AY65,IF(_xlpm.x=0,"",_xlpm.x))</f>
        <v>Allmän inriktning</v>
      </c>
    </row>
    <row r="66" spans="1:2">
      <c r="A66" s="2">
        <v>66</v>
      </c>
      <c r="B66" s="2" t="str">
        <f>_xlfn.LET(_xlpm.x,data!$AY66,IF(_xlpm.x=0,"",_xlpm.x))</f>
        <v>Allmän inriktning</v>
      </c>
    </row>
    <row r="67" spans="1:2">
      <c r="A67" s="2">
        <v>67</v>
      </c>
      <c r="B67" s="2" t="str">
        <f>_xlfn.LET(_xlpm.x,data!$AY67,IF(_xlpm.x=0,"",_xlpm.x))</f>
        <v>Allmän inriktning</v>
      </c>
    </row>
    <row r="68" spans="1:2">
      <c r="A68" s="2">
        <v>68</v>
      </c>
      <c r="B68" s="2" t="str">
        <f>_xlfn.LET(_xlpm.x,data!$AY68,IF(_xlpm.x=0,"",_xlpm.x))</f>
        <v>Allmän inriktning</v>
      </c>
    </row>
    <row r="69" spans="1:2">
      <c r="A69" s="2">
        <v>69</v>
      </c>
      <c r="B69" s="2" t="str">
        <f>_xlfn.LET(_xlpm.x,data!$AY69,IF(_xlpm.x=0,"",_xlpm.x))</f>
        <v>Allmän inriktning</v>
      </c>
    </row>
    <row r="70" spans="1:2">
      <c r="A70" s="2">
        <v>70</v>
      </c>
      <c r="B70" s="2" t="str">
        <f>_xlfn.LET(_xlpm.x,data!$AY70,IF(_xlpm.x=0,"",_xlpm.x))</f>
        <v>Allmän inriktning</v>
      </c>
    </row>
    <row r="71" spans="1:2">
      <c r="A71" s="2">
        <v>71</v>
      </c>
      <c r="B71" s="2" t="str">
        <f>_xlfn.LET(_xlpm.x,data!$AY71,IF(_xlpm.x=0,"",_xlpm.x))</f>
        <v>Allmän inriktning</v>
      </c>
    </row>
    <row r="72" spans="1:2">
      <c r="A72" s="2">
        <v>72</v>
      </c>
      <c r="B72" s="2" t="str">
        <f>_xlfn.LET(_xlpm.x,data!$AY72,IF(_xlpm.x=0,"",_xlpm.x))</f>
        <v>Allmän inriktning</v>
      </c>
    </row>
    <row r="73" spans="1:2">
      <c r="A73" s="2">
        <v>73</v>
      </c>
      <c r="B73" s="2" t="str">
        <f>_xlfn.LET(_xlpm.x,data!$AY73,IF(_xlpm.x=0,"",_xlpm.x))</f>
        <v>Allmän inriktning</v>
      </c>
    </row>
    <row r="74" spans="1:2">
      <c r="A74" s="2">
        <v>74</v>
      </c>
      <c r="B74" s="2" t="str">
        <f>_xlfn.LET(_xlpm.x,data!$AY74,IF(_xlpm.x=0,"",_xlpm.x))</f>
        <v>Allmän inriktning</v>
      </c>
    </row>
    <row r="75" spans="1:2">
      <c r="A75" s="2">
        <v>75</v>
      </c>
      <c r="B75" s="2" t="str">
        <f>_xlfn.LET(_xlpm.x,data!$AY75,IF(_xlpm.x=0,"",_xlpm.x))</f>
        <v>Allmän inriktning</v>
      </c>
    </row>
    <row r="76" spans="1:2">
      <c r="A76" s="2">
        <v>76</v>
      </c>
      <c r="B76" s="2" t="str">
        <f>_xlfn.LET(_xlpm.x,data!$AY76,IF(_xlpm.x=0,"",_xlpm.x))</f>
        <v>Allmän inriktning</v>
      </c>
    </row>
    <row r="77" spans="1:2">
      <c r="A77" s="2">
        <v>77</v>
      </c>
      <c r="B77" s="2" t="str">
        <f>_xlfn.LET(_xlpm.x,data!$AY77,IF(_xlpm.x=0,"",_xlpm.x))</f>
        <v>Bilder och grafik</v>
      </c>
    </row>
    <row r="78" spans="1:2">
      <c r="A78" s="2">
        <v>78</v>
      </c>
      <c r="B78" s="2" t="str">
        <f>_xlfn.LET(_xlpm.x,data!$AY78,IF(_xlpm.x=0,"",_xlpm.x))</f>
        <v>Allmän inriktning</v>
      </c>
    </row>
    <row r="79" spans="1:2">
      <c r="A79" s="2">
        <v>79</v>
      </c>
      <c r="B79" s="2" t="str">
        <f>_xlfn.LET(_xlpm.x,data!$AY79,IF(_xlpm.x=0,"",_xlpm.x))</f>
        <v>Allmän inriktning</v>
      </c>
    </row>
    <row r="80" spans="1:2">
      <c r="A80" s="2">
        <v>80</v>
      </c>
      <c r="B80" s="2" t="str">
        <f>_xlfn.LET(_xlpm.x,data!$AY80,IF(_xlpm.x=0,"",_xlpm.x))</f>
        <v>Allmän inriktning</v>
      </c>
    </row>
    <row r="81" spans="1:2">
      <c r="A81" s="2">
        <v>81</v>
      </c>
      <c r="B81" s="2" t="str">
        <f>_xlfn.LET(_xlpm.x,data!$AY81,IF(_xlpm.x=0,"",_xlpm.x))</f>
        <v>Allmän inriktning</v>
      </c>
    </row>
    <row r="82" spans="1:2">
      <c r="A82" s="2">
        <v>82</v>
      </c>
      <c r="B82" s="2" t="str">
        <f>_xlfn.LET(_xlpm.x,data!$AY82,IF(_xlpm.x=0,"",_xlpm.x))</f>
        <v>Software engineering</v>
      </c>
    </row>
    <row r="83" spans="1:2">
      <c r="A83" s="2">
        <v>83</v>
      </c>
      <c r="B83" s="2" t="str">
        <f>_xlfn.LET(_xlpm.x,data!$AY83,IF(_xlpm.x=0,"",_xlpm.x))</f>
        <v>Allmän inriktning</v>
      </c>
    </row>
    <row r="84" spans="1:2">
      <c r="A84" s="2">
        <v>84</v>
      </c>
      <c r="B84" s="2" t="str">
        <f>_xlfn.LET(_xlpm.x,data!$AY84,IF(_xlpm.x=0,"",_xlpm.x))</f>
        <v>Allmän inriktning</v>
      </c>
    </row>
    <row r="85" spans="1:2">
      <c r="A85" s="2">
        <v>85</v>
      </c>
      <c r="B85" s="2" t="str">
        <f>_xlfn.LET(_xlpm.x,data!$AY85,IF(_xlpm.x=0,"",_xlpm.x))</f>
        <v>Allmän inriktning</v>
      </c>
    </row>
    <row r="86" spans="1:2">
      <c r="A86" s="2">
        <v>86</v>
      </c>
      <c r="B86" s="2" t="str">
        <f>_xlfn.LET(_xlpm.x,data!$AY86,IF(_xlpm.x=0,"",_xlpm.x))</f>
        <v>Allmän inriktning</v>
      </c>
    </row>
    <row r="87" spans="1:2">
      <c r="A87" s="2">
        <v>87</v>
      </c>
      <c r="B87" s="2" t="str">
        <f>_xlfn.LET(_xlpm.x,data!$AY87,IF(_xlpm.x=0,"",_xlpm.x))</f>
        <v>Allmän inriktning</v>
      </c>
    </row>
    <row r="88" spans="1:2">
      <c r="A88" s="2">
        <v>88</v>
      </c>
      <c r="B88" s="2" t="str">
        <f>_xlfn.LET(_xlpm.x,data!$AY88,IF(_xlpm.x=0,"",_xlpm.x))</f>
        <v>Allmän inriktning</v>
      </c>
    </row>
    <row r="89" spans="1:2">
      <c r="A89" s="2">
        <v>89</v>
      </c>
      <c r="B89" s="2" t="str">
        <f>_xlfn.LET(_xlpm.x,data!$AY89,IF(_xlpm.x=0,"",_xlpm.x))</f>
        <v>Allmän inriktning</v>
      </c>
    </row>
    <row r="90" spans="1:2">
      <c r="A90" s="2">
        <v>90</v>
      </c>
      <c r="B90" s="2" t="str">
        <f>_xlfn.LET(_xlpm.x,data!$AY90,IF(_xlpm.x=0,"",_xlpm.x))</f>
        <v>Allmän inriktning</v>
      </c>
    </row>
    <row r="91" spans="1:2">
      <c r="A91" s="2">
        <v>91</v>
      </c>
      <c r="B91" s="2" t="str">
        <f>_xlfn.LET(_xlpm.x,data!$AY91,IF(_xlpm.x=0,"",_xlpm.x))</f>
        <v>Bilder och grafik</v>
      </c>
    </row>
    <row r="92" spans="1:2">
      <c r="A92" s="2">
        <v>92</v>
      </c>
      <c r="B92" s="2" t="str">
        <f>_xlfn.LET(_xlpm.x,data!$AY92,IF(_xlpm.x=0,"",_xlpm.x))</f>
        <v>Nätverk och säkerhet</v>
      </c>
    </row>
    <row r="93" spans="1:2">
      <c r="A93" s="2">
        <v>93</v>
      </c>
      <c r="B93" s="2" t="str">
        <f>_xlfn.LET(_xlpm.x,data!$AY93,IF(_xlpm.x=0,"",_xlpm.x))</f>
        <v>Allmän inriktning</v>
      </c>
    </row>
    <row r="94" spans="1:2">
      <c r="A94" s="2">
        <v>94</v>
      </c>
      <c r="B94" s="2" t="str">
        <f>_xlfn.LET(_xlpm.x,data!$AY94,IF(_xlpm.x=0,"",_xlpm.x))</f>
        <v>Allmän inriktning</v>
      </c>
    </row>
    <row r="95" spans="1:2">
      <c r="A95" s="2">
        <v>95</v>
      </c>
      <c r="B95" s="2" t="str">
        <f>_xlfn.LET(_xlpm.x,data!$AY95,IF(_xlpm.x=0,"",_xlpm.x))</f>
        <v>Allmän inriktning</v>
      </c>
    </row>
    <row r="96" spans="1:2">
      <c r="A96" s="2">
        <v>96</v>
      </c>
      <c r="B96" s="2" t="str">
        <f>_xlfn.LET(_xlpm.x,data!$AY96,IF(_xlpm.x=0,"",_xlpm.x))</f>
        <v>Software engineering</v>
      </c>
    </row>
    <row r="97" spans="1:2">
      <c r="A97" s="2">
        <v>97</v>
      </c>
      <c r="B97" s="2" t="str">
        <f>_xlfn.LET(_xlpm.x,data!$AY97,IF(_xlpm.x=0,"",_xlpm.x))</f>
        <v>Allmän inriktning</v>
      </c>
    </row>
    <row r="98" spans="1:2">
      <c r="A98" s="2">
        <v>98</v>
      </c>
      <c r="B98" s="2" t="str">
        <f>_xlfn.LET(_xlpm.x,data!$AY98,IF(_xlpm.x=0,"",_xlpm.x))</f>
        <v>Allmän inriktning</v>
      </c>
    </row>
    <row r="99" spans="1:2">
      <c r="A99" s="2">
        <v>99</v>
      </c>
      <c r="B99" s="2" t="str">
        <f>_xlfn.LET(_xlpm.x,data!$AY99,IF(_xlpm.x=0,"",_xlpm.x))</f>
        <v>Nätverk och säkerhet</v>
      </c>
    </row>
    <row r="100" spans="1:2">
      <c r="A100" s="2">
        <v>100</v>
      </c>
      <c r="B100" s="2" t="str">
        <f>_xlfn.LET(_xlpm.x,data!$AY100,IF(_xlpm.x=0,"",_xlpm.x))</f>
        <v>Allmän inriktning</v>
      </c>
    </row>
    <row r="101" spans="1:2">
      <c r="A101" s="2">
        <v>101</v>
      </c>
      <c r="B101" s="2" t="str">
        <f>_xlfn.LET(_xlpm.x,data!$AY101,IF(_xlpm.x=0,"",_xlpm.x))</f>
        <v>Maskinintelligens</v>
      </c>
    </row>
    <row r="102" spans="1:2">
      <c r="A102" s="2">
        <v>102</v>
      </c>
      <c r="B102" s="2" t="str">
        <f>_xlfn.LET(_xlpm.x,data!$AY102,IF(_xlpm.x=0,"",_xlpm.x))</f>
        <v>System, signaler och reglering</v>
      </c>
    </row>
    <row r="103" spans="1:2">
      <c r="A103" s="2">
        <v>103</v>
      </c>
      <c r="B103" s="2" t="str">
        <f>_xlfn.LET(_xlpm.x,data!$AY103,IF(_xlpm.x=0,"",_xlpm.x))</f>
        <v>Allmän inriktning</v>
      </c>
    </row>
    <row r="104" spans="1:2">
      <c r="A104" s="2">
        <v>104</v>
      </c>
      <c r="B104" s="2" t="str">
        <f>_xlfn.LET(_xlpm.x,data!$AY104,IF(_xlpm.x=0,"",_xlpm.x))</f>
        <v>Allmän inriktning</v>
      </c>
    </row>
    <row r="105" spans="1:2">
      <c r="A105" s="2">
        <v>105</v>
      </c>
      <c r="B105" s="2" t="str">
        <f>_xlfn.LET(_xlpm.x,data!$AY105,IF(_xlpm.x=0,"",_xlpm.x))</f>
        <v>Maskinintelligens</v>
      </c>
    </row>
    <row r="106" spans="1:2">
      <c r="A106" s="2">
        <v>106</v>
      </c>
      <c r="B106" s="2" t="str">
        <f>_xlfn.LET(_xlpm.x,data!$AY106,IF(_xlpm.x=0,"",_xlpm.x))</f>
        <v>Allmän inriktning</v>
      </c>
    </row>
    <row r="107" spans="1:2">
      <c r="A107" s="2">
        <v>107</v>
      </c>
      <c r="B107" s="2" t="str">
        <f>_xlfn.LET(_xlpm.x,data!$AY107,IF(_xlpm.x=0,"",_xlpm.x))</f>
        <v>Allmän inriktning</v>
      </c>
    </row>
    <row r="108" spans="1:2">
      <c r="A108" s="2">
        <v>108</v>
      </c>
      <c r="B108" s="2" t="str">
        <f>_xlfn.LET(_xlpm.x,data!$AY108,IF(_xlpm.x=0,"",_xlpm.x))</f>
        <v>Bilder och grafik</v>
      </c>
    </row>
    <row r="109" spans="1:2">
      <c r="A109" s="2">
        <v>109</v>
      </c>
      <c r="B109" s="2" t="str">
        <f>_xlfn.LET(_xlpm.x,data!$AY109,IF(_xlpm.x=0,"",_xlpm.x))</f>
        <v>Software engineering</v>
      </c>
    </row>
    <row r="110" spans="1:2">
      <c r="A110" s="2">
        <v>110</v>
      </c>
      <c r="B110" s="2" t="str">
        <f>_xlfn.LET(_xlpm.x,data!$AY110,IF(_xlpm.x=0,"",_xlpm.x))</f>
        <v>Hårdvarunära systemutveckling</v>
      </c>
    </row>
    <row r="111" spans="1:2">
      <c r="A111" s="2">
        <v>111</v>
      </c>
      <c r="B111" s="2" t="str">
        <f>_xlfn.LET(_xlpm.x,data!$AY111,IF(_xlpm.x=0,"",_xlpm.x))</f>
        <v>Inbyggda system</v>
      </c>
    </row>
    <row r="112" spans="1:2">
      <c r="A112" s="2">
        <v>112</v>
      </c>
      <c r="B112" s="2" t="str">
        <f>_xlfn.LET(_xlpm.x,data!$AY112,IF(_xlpm.x=0,"",_xlpm.x))</f>
        <v>Nätverk och säkerhet</v>
      </c>
    </row>
    <row r="113" spans="1:2">
      <c r="A113" s="2">
        <v>113</v>
      </c>
      <c r="B113" s="2" t="str">
        <f>_xlfn.LET(_xlpm.x,data!$AY113,IF(_xlpm.x=0,"",_xlpm.x))</f>
        <v>Nätverk och säkerhet</v>
      </c>
    </row>
    <row r="114" spans="1:2">
      <c r="A114" s="2">
        <v>114</v>
      </c>
      <c r="B114" s="2" t="str">
        <f>_xlfn.LET(_xlpm.x,data!$AY114,IF(_xlpm.x=0,"",_xlpm.x))</f>
        <v>Bilder och grafik</v>
      </c>
    </row>
    <row r="115" spans="1:2">
      <c r="A115" s="2">
        <v>115</v>
      </c>
      <c r="B115" s="2" t="str">
        <f>_xlfn.LET(_xlpm.x,data!$AY115,IF(_xlpm.x=0,"",_xlpm.x))</f>
        <v>Maskinintelligens</v>
      </c>
    </row>
    <row r="116" spans="1:2">
      <c r="A116" s="2">
        <v>116</v>
      </c>
      <c r="B116" s="2" t="str">
        <f>_xlfn.LET(_xlpm.x,data!$AY116,IF(_xlpm.x=0,"",_xlpm.x))</f>
        <v>Allmän inriktning</v>
      </c>
    </row>
    <row r="117" spans="1:2">
      <c r="A117" s="2">
        <v>117</v>
      </c>
      <c r="B117" s="2" t="str">
        <f>_xlfn.LET(_xlpm.x,data!$AY117,IF(_xlpm.x=0,"",_xlpm.x))</f>
        <v>Hårdvarunära systemutveckling</v>
      </c>
    </row>
    <row r="118" spans="1:2">
      <c r="A118" s="2">
        <v>118</v>
      </c>
      <c r="B118" s="2" t="str">
        <f>_xlfn.LET(_xlpm.x,data!$AY118,IF(_xlpm.x=0,"",_xlpm.x))</f>
        <v>Allmän inriktning</v>
      </c>
    </row>
    <row r="119" spans="1:2">
      <c r="A119" s="2">
        <v>119</v>
      </c>
      <c r="B119" s="2" t="str">
        <f>_xlfn.LET(_xlpm.x,data!$AY119,IF(_xlpm.x=0,"",_xlpm.x))</f>
        <v>Allmän inriktning</v>
      </c>
    </row>
    <row r="120" spans="1:2">
      <c r="A120" s="2">
        <v>120</v>
      </c>
      <c r="B120" s="2" t="str">
        <f>_xlfn.LET(_xlpm.x,data!$AY120,IF(_xlpm.x=0,"",_xlpm.x))</f>
        <v>Allmän inriktning</v>
      </c>
    </row>
    <row r="121" spans="1:2">
      <c r="A121" s="2">
        <v>121</v>
      </c>
      <c r="B121" s="2" t="str">
        <f>_xlfn.LET(_xlpm.x,data!$AY121,IF(_xlpm.x=0,"",_xlpm.x))</f>
        <v>Allmän inriktning</v>
      </c>
    </row>
    <row r="122" spans="1:2">
      <c r="A122" s="2">
        <v>122</v>
      </c>
      <c r="B122" s="2" t="str">
        <f>_xlfn.LET(_xlpm.x,data!$AY122,IF(_xlpm.x=0,"",_xlpm.x))</f>
        <v>Allmän inriktning</v>
      </c>
    </row>
    <row r="123" spans="1:2">
      <c r="A123" s="2">
        <v>123</v>
      </c>
      <c r="B123" s="2" t="str">
        <f>_xlfn.LET(_xlpm.x,data!$AY123,IF(_xlpm.x=0,"",_xlpm.x))</f>
        <v>Allmän inriktning</v>
      </c>
    </row>
    <row r="124" spans="1:2">
      <c r="A124" s="2">
        <v>124</v>
      </c>
      <c r="B124" s="2" t="str">
        <f>_xlfn.LET(_xlpm.x,data!$AY124,IF(_xlpm.x=0,"",_xlpm.x))</f>
        <v>Allmän inriktning</v>
      </c>
    </row>
    <row r="125" spans="1:2">
      <c r="A125" s="2">
        <v>125</v>
      </c>
      <c r="B125" s="2" t="str">
        <f>_xlfn.LET(_xlpm.x,data!$AY125,IF(_xlpm.x=0,"",_xlpm.x))</f>
        <v>Allmän inriktning</v>
      </c>
    </row>
    <row r="126" spans="1:2">
      <c r="A126" s="2">
        <v>126</v>
      </c>
      <c r="B126" s="2" t="str">
        <f>_xlfn.LET(_xlpm.x,data!$AY126,IF(_xlpm.x=0,"",_xlpm.x))</f>
        <v>Allmän inriktning</v>
      </c>
    </row>
    <row r="127" spans="1:2">
      <c r="A127" s="2">
        <v>127</v>
      </c>
      <c r="B127" s="2" t="str">
        <f>_xlfn.LET(_xlpm.x,data!$AY127,IF(_xlpm.x=0,"",_xlpm.x))</f>
        <v>Allmän inriktning</v>
      </c>
    </row>
    <row r="128" spans="1:2">
      <c r="A128" s="2">
        <v>128</v>
      </c>
      <c r="B128" s="2" t="str">
        <f>_xlfn.LET(_xlpm.x,data!$AY128,IF(_xlpm.x=0,"",_xlpm.x))</f>
        <v>Allmän inriktning</v>
      </c>
    </row>
    <row r="129" spans="1:2">
      <c r="A129" s="2">
        <v>129</v>
      </c>
      <c r="B129" s="2" t="str">
        <f>_xlfn.LET(_xlpm.x,data!$AY129,IF(_xlpm.x=0,"",_xlpm.x))</f>
        <v>Inbyggda system</v>
      </c>
    </row>
    <row r="130" spans="1:2">
      <c r="A130" s="2">
        <v>130</v>
      </c>
      <c r="B130" s="2" t="str">
        <f>_xlfn.LET(_xlpm.x,data!$AY130,IF(_xlpm.x=0,"",_xlpm.x))</f>
        <v>Programvara</v>
      </c>
    </row>
    <row r="131" spans="1:2">
      <c r="A131" s="2">
        <v>131</v>
      </c>
      <c r="B131" s="2" t="str">
        <f>_xlfn.LET(_xlpm.x,data!$AY131,IF(_xlpm.x=0,"",_xlpm.x))</f>
        <v>Allmän inriktning</v>
      </c>
    </row>
    <row r="132" spans="1:2">
      <c r="A132" s="2">
        <v>132</v>
      </c>
      <c r="B132" s="2" t="str">
        <f>_xlfn.LET(_xlpm.x,data!$AY132,IF(_xlpm.x=0,"",_xlpm.x))</f>
        <v>Software engineering</v>
      </c>
    </row>
    <row r="133" spans="1:2">
      <c r="A133" s="2">
        <v>133</v>
      </c>
      <c r="B133" s="2" t="str">
        <f>_xlfn.LET(_xlpm.x,data!$AY133,IF(_xlpm.x=0,"",_xlpm.x))</f>
        <v>Hårdvarunära systemutveckling</v>
      </c>
    </row>
    <row r="134" spans="1:2">
      <c r="A134" s="2">
        <v>134</v>
      </c>
      <c r="B134" s="2" t="str">
        <f>_xlfn.LET(_xlpm.x,data!$AY134,IF(_xlpm.x=0,"",_xlpm.x))</f>
        <v>Inbyggda system</v>
      </c>
    </row>
    <row r="135" spans="1:2">
      <c r="A135" s="2">
        <v>135</v>
      </c>
      <c r="B135" s="2" t="str">
        <f>_xlfn.LET(_xlpm.x,data!$AY135,IF(_xlpm.x=0,"",_xlpm.x))</f>
        <v>Nätverk och säkerhet</v>
      </c>
    </row>
    <row r="136" spans="1:2">
      <c r="A136" s="2">
        <v>136</v>
      </c>
      <c r="B136" s="2" t="str">
        <f>_xlfn.LET(_xlpm.x,data!$AY136,IF(_xlpm.x=0,"",_xlpm.x))</f>
        <v>Software engineering</v>
      </c>
    </row>
    <row r="137" spans="1:2">
      <c r="A137" s="2">
        <v>137</v>
      </c>
      <c r="B137" s="2" t="str">
        <f>_xlfn.LET(_xlpm.x,data!$AY137,IF(_xlpm.x=0,"",_xlpm.x))</f>
        <v>Allmän inriktning</v>
      </c>
    </row>
    <row r="138" spans="1:2">
      <c r="A138" s="2">
        <v>138</v>
      </c>
      <c r="B138" s="2" t="str">
        <f>_xlfn.LET(_xlpm.x,data!$AY138,IF(_xlpm.x=0,"",_xlpm.x))</f>
        <v>Allmän inriktning</v>
      </c>
    </row>
    <row r="139" spans="1:2">
      <c r="A139" s="2">
        <v>139</v>
      </c>
      <c r="B139" s="2" t="str">
        <f>_xlfn.LET(_xlpm.x,data!$AY139,IF(_xlpm.x=0,"",_xlpm.x))</f>
        <v>Software engineering</v>
      </c>
    </row>
    <row r="140" spans="1:2">
      <c r="A140" s="2">
        <v>140</v>
      </c>
      <c r="B140" s="2" t="str">
        <f>_xlfn.LET(_xlpm.x,data!$AY140,IF(_xlpm.x=0,"",_xlpm.x))</f>
        <v>Allmän inriktning</v>
      </c>
    </row>
    <row r="141" spans="1:2">
      <c r="A141" s="2">
        <v>141</v>
      </c>
      <c r="B141" s="2" t="str">
        <f>_xlfn.LET(_xlpm.x,data!$AY141,IF(_xlpm.x=0,"",_xlpm.x))</f>
        <v>Nätverk och säkerhet</v>
      </c>
    </row>
    <row r="142" spans="1:2">
      <c r="A142" s="2">
        <v>142</v>
      </c>
      <c r="B142" s="2" t="str">
        <f>_xlfn.LET(_xlpm.x,data!$AY142,IF(_xlpm.x=0,"",_xlpm.x))</f>
        <v>Allmän inriktning</v>
      </c>
    </row>
    <row r="143" spans="1:2">
      <c r="A143" s="2">
        <v>143</v>
      </c>
      <c r="B143" s="2" t="str">
        <f>_xlfn.LET(_xlpm.x,data!$AY143,IF(_xlpm.x=0,"",_xlpm.x))</f>
        <v>Allmän inriktning</v>
      </c>
    </row>
    <row r="144" spans="1:2">
      <c r="A144" s="2">
        <v>144</v>
      </c>
      <c r="B144" s="2" t="str">
        <f>_xlfn.LET(_xlpm.x,data!$AY144,IF(_xlpm.x=0,"",_xlpm.x))</f>
        <v>Programvara</v>
      </c>
    </row>
    <row r="145" spans="1:2">
      <c r="A145" s="2">
        <v>145</v>
      </c>
      <c r="B145" s="2" t="str">
        <f>_xlfn.LET(_xlpm.x,data!$AY145,IF(_xlpm.x=0,"",_xlpm.x))</f>
        <v>Allmän inriktning</v>
      </c>
    </row>
    <row r="146" spans="1:2">
      <c r="A146" s="2">
        <v>146</v>
      </c>
      <c r="B146" s="2" t="str">
        <f>_xlfn.LET(_xlpm.x,data!$AY146,IF(_xlpm.x=0,"",_xlpm.x))</f>
        <v>Allmän inriktning</v>
      </c>
    </row>
    <row r="147" spans="1:2">
      <c r="A147" s="2">
        <v>147</v>
      </c>
      <c r="B147" s="2" t="str">
        <f>_xlfn.LET(_xlpm.x,data!$AY147,IF(_xlpm.x=0,"",_xlpm.x))</f>
        <v>Nätverk och säkerhet</v>
      </c>
    </row>
    <row r="148" spans="1:2">
      <c r="A148" s="2">
        <v>148</v>
      </c>
      <c r="B148" s="2" t="str">
        <f>_xlfn.LET(_xlpm.x,data!$AY148,IF(_xlpm.x=0,"",_xlpm.x))</f>
        <v>Bilder och grafik</v>
      </c>
    </row>
    <row r="149" spans="1:2">
      <c r="A149" s="2">
        <v>149</v>
      </c>
      <c r="B149" s="2" t="str">
        <f>_xlfn.LET(_xlpm.x,data!$AY149,IF(_xlpm.x=0,"",_xlpm.x))</f>
        <v>Maskinintelligens</v>
      </c>
    </row>
    <row r="150" spans="1:2">
      <c r="A150" s="2">
        <v>150</v>
      </c>
      <c r="B150" s="2" t="str">
        <f>_xlfn.LET(_xlpm.x,data!$AY150,IF(_xlpm.x=0,"",_xlpm.x))</f>
        <v>Inbyggda system</v>
      </c>
    </row>
    <row r="151" spans="1:2">
      <c r="A151" s="2">
        <v>151</v>
      </c>
      <c r="B151" s="2" t="str">
        <f>_xlfn.LET(_xlpm.x,data!$AY151,IF(_xlpm.x=0,"",_xlpm.x))</f>
        <v>Nätverk och säkerhet</v>
      </c>
    </row>
    <row r="152" spans="1:2">
      <c r="A152" s="2">
        <v>152</v>
      </c>
      <c r="B152" s="2" t="str">
        <f>_xlfn.LET(_xlpm.x,data!$AY152,IF(_xlpm.x=0,"",_xlpm.x))</f>
        <v>Allmän inriktning</v>
      </c>
    </row>
    <row r="153" spans="1:2">
      <c r="A153" s="2">
        <v>153</v>
      </c>
      <c r="B153" s="2" t="str">
        <f>_xlfn.LET(_xlpm.x,data!$AY153,IF(_xlpm.x=0,"",_xlpm.x))</f>
        <v>Allmän inriktning</v>
      </c>
    </row>
    <row r="154" spans="1:2">
      <c r="A154" s="2">
        <v>154</v>
      </c>
      <c r="B154" s="2" t="str">
        <f>_xlfn.LET(_xlpm.x,data!$AY154,IF(_xlpm.x=0,"",_xlpm.x))</f>
        <v>Allmän inriktning</v>
      </c>
    </row>
    <row r="155" spans="1:2">
      <c r="A155" s="2">
        <v>155</v>
      </c>
      <c r="B155" s="2" t="str">
        <f>_xlfn.LET(_xlpm.x,data!$AY155,IF(_xlpm.x=0,"",_xlpm.x))</f>
        <v>System, signaler och reglering</v>
      </c>
    </row>
    <row r="156" spans="1:2">
      <c r="A156" s="2">
        <v>156</v>
      </c>
      <c r="B156" s="2" t="str">
        <f>_xlfn.LET(_xlpm.x,data!$AY156,IF(_xlpm.x=0,"",_xlpm.x))</f>
        <v>Allmän inriktning</v>
      </c>
    </row>
    <row r="157" spans="1:2">
      <c r="A157" s="2">
        <v>157</v>
      </c>
      <c r="B157" s="2" t="str">
        <f>_xlfn.LET(_xlpm.x,data!$AY157,IF(_xlpm.x=0,"",_xlpm.x))</f>
        <v>Bilder och grafik</v>
      </c>
    </row>
    <row r="158" spans="1:2">
      <c r="A158" s="2">
        <v>158</v>
      </c>
      <c r="B158" s="2" t="str">
        <f>_xlfn.LET(_xlpm.x,data!$AY158,IF(_xlpm.x=0,"",_xlpm.x))</f>
        <v>System, signaler och reglering</v>
      </c>
    </row>
    <row r="159" spans="1:2">
      <c r="A159" s="2">
        <v>159</v>
      </c>
      <c r="B159" s="2" t="str">
        <f>_xlfn.LET(_xlpm.x,data!$AY159,IF(_xlpm.x=0,"",_xlpm.x))</f>
        <v>Hårdvarunära systemutveckling</v>
      </c>
    </row>
    <row r="160" spans="1:2">
      <c r="A160" s="2">
        <v>160</v>
      </c>
      <c r="B160" s="2" t="str">
        <f>_xlfn.LET(_xlpm.x,data!$AY160,IF(_xlpm.x=0,"",_xlpm.x))</f>
        <v>Allmän inriktning</v>
      </c>
    </row>
    <row r="161" spans="1:2">
      <c r="A161" s="2">
        <v>161</v>
      </c>
      <c r="B161" s="2" t="str">
        <f>_xlfn.LET(_xlpm.x,data!$AY161,IF(_xlpm.x=0,"",_xlpm.x))</f>
        <v>Allmän inriktning</v>
      </c>
    </row>
    <row r="162" spans="1:2">
      <c r="A162" s="2">
        <v>162</v>
      </c>
      <c r="B162" s="2" t="str">
        <f>_xlfn.LET(_xlpm.x,data!$AY162,IF(_xlpm.x=0,"",_xlpm.x))</f>
        <v>Allmän inriktning</v>
      </c>
    </row>
    <row r="163" spans="1:2">
      <c r="A163" s="2">
        <v>163</v>
      </c>
      <c r="B163" s="2" t="str">
        <f>_xlfn.LET(_xlpm.x,data!$AY163,IF(_xlpm.x=0,"",_xlpm.x))</f>
        <v>Allmän inriktning</v>
      </c>
    </row>
    <row r="164" spans="1:2">
      <c r="A164" s="2">
        <v>164</v>
      </c>
      <c r="B164" s="2" t="str">
        <f>_xlfn.LET(_xlpm.x,data!$AY164,IF(_xlpm.x=0,"",_xlpm.x))</f>
        <v>Allmän inriktning</v>
      </c>
    </row>
    <row r="165" spans="1:2">
      <c r="A165" s="2">
        <v>165</v>
      </c>
      <c r="B165" s="2" t="str">
        <f>_xlfn.LET(_xlpm.x,data!$AY165,IF(_xlpm.x=0,"",_xlpm.x))</f>
        <v>Maskinintelligens</v>
      </c>
    </row>
    <row r="166" spans="1:2">
      <c r="A166" s="2">
        <v>166</v>
      </c>
      <c r="B166" s="2" t="str">
        <f>_xlfn.LET(_xlpm.x,data!$AY166,IF(_xlpm.x=0,"",_xlpm.x))</f>
        <v>System, signaler och reglering</v>
      </c>
    </row>
    <row r="167" spans="1:2">
      <c r="A167" s="2">
        <v>167</v>
      </c>
      <c r="B167" s="2" t="str">
        <f>_xlfn.LET(_xlpm.x,data!$AY167,IF(_xlpm.x=0,"",_xlpm.x))</f>
        <v>Allmän inriktning</v>
      </c>
    </row>
    <row r="168" spans="1:2">
      <c r="A168" s="2">
        <v>168</v>
      </c>
      <c r="B168" s="2" t="str">
        <f>_xlfn.LET(_xlpm.x,data!$AY168,IF(_xlpm.x=0,"",_xlpm.x))</f>
        <v>Allmän inriktning</v>
      </c>
    </row>
    <row r="169" spans="1:2">
      <c r="A169" s="2">
        <v>169</v>
      </c>
      <c r="B169" s="2" t="str">
        <f>_xlfn.LET(_xlpm.x,data!$AY169,IF(_xlpm.x=0,"",_xlpm.x))</f>
        <v>Inbyggda system</v>
      </c>
    </row>
    <row r="170" spans="1:2">
      <c r="A170" s="2">
        <v>170</v>
      </c>
      <c r="B170" s="2" t="str">
        <f>_xlfn.LET(_xlpm.x,data!$AY170,IF(_xlpm.x=0,"",_xlpm.x))</f>
        <v>Programvara</v>
      </c>
    </row>
    <row r="171" spans="1:2">
      <c r="A171" s="2">
        <v>171</v>
      </c>
      <c r="B171" s="2" t="str">
        <f>_xlfn.LET(_xlpm.x,data!$AY171,IF(_xlpm.x=0,"",_xlpm.x))</f>
        <v>Allmän inriktning</v>
      </c>
    </row>
    <row r="172" spans="1:2">
      <c r="A172" s="2">
        <v>172</v>
      </c>
      <c r="B172" s="2" t="str">
        <f>_xlfn.LET(_xlpm.x,data!$AY172,IF(_xlpm.x=0,"",_xlpm.x))</f>
        <v>Nätverk och säkerhet</v>
      </c>
    </row>
    <row r="173" spans="1:2">
      <c r="A173" s="2">
        <v>173</v>
      </c>
      <c r="B173" s="2" t="str">
        <f>_xlfn.LET(_xlpm.x,data!$AY173,IF(_xlpm.x=0,"",_xlpm.x))</f>
        <v>Allmän inriktning</v>
      </c>
    </row>
    <row r="174" spans="1:2">
      <c r="A174" s="2">
        <v>174</v>
      </c>
      <c r="B174" s="2" t="str">
        <f>_xlfn.LET(_xlpm.x,data!$AY174,IF(_xlpm.x=0,"",_xlpm.x))</f>
        <v>Allmän inriktning</v>
      </c>
    </row>
    <row r="175" spans="1:2">
      <c r="A175" s="2">
        <v>175</v>
      </c>
      <c r="B175" s="2" t="str">
        <f>_xlfn.LET(_xlpm.x,data!$AY175,IF(_xlpm.x=0,"",_xlpm.x))</f>
        <v>Allmän inriktning</v>
      </c>
    </row>
    <row r="176" spans="1:2">
      <c r="A176" s="2">
        <v>176</v>
      </c>
      <c r="B176" s="2" t="str">
        <f>_xlfn.LET(_xlpm.x,data!$AY176,IF(_xlpm.x=0,"",_xlpm.x))</f>
        <v>Allmän inriktning</v>
      </c>
    </row>
    <row r="177" spans="1:2">
      <c r="A177" s="2">
        <v>177</v>
      </c>
      <c r="B177" s="2" t="str">
        <f>_xlfn.LET(_xlpm.x,data!$AY177,IF(_xlpm.x=0,"",_xlpm.x))</f>
        <v>Allmän inriktning</v>
      </c>
    </row>
    <row r="178" spans="1:2">
      <c r="A178" s="2">
        <v>178</v>
      </c>
      <c r="B178" s="2" t="str">
        <f>_xlfn.LET(_xlpm.x,data!$AY178,IF(_xlpm.x=0,"",_xlpm.x))</f>
        <v>Inbyggda system</v>
      </c>
    </row>
    <row r="179" spans="1:2">
      <c r="A179" s="2">
        <v>179</v>
      </c>
      <c r="B179" s="2" t="str">
        <f>_xlfn.LET(_xlpm.x,data!$AY179,IF(_xlpm.x=0,"",_xlpm.x))</f>
        <v>System, signaler och reglering</v>
      </c>
    </row>
    <row r="180" spans="1:2">
      <c r="A180" s="2">
        <v>180</v>
      </c>
      <c r="B180" s="2" t="str">
        <f>_xlfn.LET(_xlpm.x,data!$AY180,IF(_xlpm.x=0,"",_xlpm.x))</f>
        <v>Inbyggda system</v>
      </c>
    </row>
    <row r="181" spans="1:2">
      <c r="A181" s="2">
        <v>181</v>
      </c>
      <c r="B181" s="2" t="str">
        <f>_xlfn.LET(_xlpm.x,data!$AY181,IF(_xlpm.x=0,"",_xlpm.x))</f>
        <v>Programvara</v>
      </c>
    </row>
    <row r="182" spans="1:2">
      <c r="A182" s="2">
        <v>182</v>
      </c>
      <c r="B182" s="2" t="str">
        <f>_xlfn.LET(_xlpm.x,data!$AY182,IF(_xlpm.x=0,"",_xlpm.x))</f>
        <v>Maskinintelligens</v>
      </c>
    </row>
    <row r="183" spans="1:2">
      <c r="A183" s="2">
        <v>183</v>
      </c>
      <c r="B183" s="2" t="str">
        <f>_xlfn.LET(_xlpm.x,data!$AY183,IF(_xlpm.x=0,"",_xlpm.x))</f>
        <v>Maskinintelligens</v>
      </c>
    </row>
    <row r="184" spans="1:2">
      <c r="A184" s="2">
        <v>184</v>
      </c>
      <c r="B184" s="2" t="str">
        <f>_xlfn.LET(_xlpm.x,data!$AY184,IF(_xlpm.x=0,"",_xlpm.x))</f>
        <v>Allmän inriktning</v>
      </c>
    </row>
    <row r="185" spans="1:2">
      <c r="A185" s="2">
        <v>185</v>
      </c>
      <c r="B185" s="2" t="str">
        <f>_xlfn.LET(_xlpm.x,data!$AY185,IF(_xlpm.x=0,"",_xlpm.x))</f>
        <v>Programvara</v>
      </c>
    </row>
    <row r="186" spans="1:2">
      <c r="A186" s="2">
        <v>186</v>
      </c>
      <c r="B186" s="2" t="str">
        <f>_xlfn.LET(_xlpm.x,data!$AY186,IF(_xlpm.x=0,"",_xlpm.x))</f>
        <v>Allmän inriktning</v>
      </c>
    </row>
    <row r="187" spans="1:2">
      <c r="A187" s="2">
        <v>187</v>
      </c>
      <c r="B187" s="2" t="str">
        <f>_xlfn.LET(_xlpm.x,data!$AY187,IF(_xlpm.x=0,"",_xlpm.x))</f>
        <v>Allmän inriktning</v>
      </c>
    </row>
    <row r="188" spans="1:2">
      <c r="A188" s="2">
        <v>188</v>
      </c>
      <c r="B188" s="2" t="str">
        <f>_xlfn.LET(_xlpm.x,data!$AY188,IF(_xlpm.x=0,"",_xlpm.x))</f>
        <v>Programvara</v>
      </c>
    </row>
    <row r="189" spans="1:2">
      <c r="A189" s="2">
        <v>189</v>
      </c>
      <c r="B189" s="2" t="str">
        <f>_xlfn.LET(_xlpm.x,data!$AY189,IF(_xlpm.x=0,"",_xlpm.x))</f>
        <v>Software engineering</v>
      </c>
    </row>
    <row r="190" spans="1:2">
      <c r="A190" s="2">
        <v>190</v>
      </c>
      <c r="B190" s="2" t="str">
        <f>_xlfn.LET(_xlpm.x,data!$AY190,IF(_xlpm.x=0,"",_xlpm.x))</f>
        <v>Software engineering</v>
      </c>
    </row>
    <row r="191" spans="1:2">
      <c r="A191" s="2">
        <v>191</v>
      </c>
      <c r="B191" s="2" t="str">
        <f>_xlfn.LET(_xlpm.x,data!$AY191,IF(_xlpm.x=0,"",_xlpm.x))</f>
        <v>Allmän inriktning</v>
      </c>
    </row>
    <row r="192" spans="1:2">
      <c r="A192" s="2">
        <v>192</v>
      </c>
      <c r="B192" s="2" t="str">
        <f>_xlfn.LET(_xlpm.x,data!$AY192,IF(_xlpm.x=0,"",_xlpm.x))</f>
        <v>Programvara</v>
      </c>
    </row>
    <row r="193" spans="1:2">
      <c r="A193" s="2">
        <v>193</v>
      </c>
      <c r="B193" s="2" t="str">
        <f>_xlfn.LET(_xlpm.x,data!$AY193,IF(_xlpm.x=0,"",_xlpm.x))</f>
        <v>Allmän inriktning</v>
      </c>
    </row>
    <row r="194" spans="1:2">
      <c r="A194" s="2">
        <v>194</v>
      </c>
      <c r="B194" s="2" t="str">
        <f>_xlfn.LET(_xlpm.x,data!$AY194,IF(_xlpm.x=0,"",_xlpm.x))</f>
        <v>Allmän inriktning</v>
      </c>
    </row>
    <row r="195" spans="1:2">
      <c r="A195" s="2">
        <v>195</v>
      </c>
      <c r="B195" s="2" t="str">
        <f>_xlfn.LET(_xlpm.x,data!$AY195,IF(_xlpm.x=0,"",_xlpm.x))</f>
        <v>Allmän inriktning</v>
      </c>
    </row>
    <row r="196" spans="1:2">
      <c r="A196" s="2">
        <v>196</v>
      </c>
      <c r="B196" s="2" t="str">
        <f>_xlfn.LET(_xlpm.x,data!$AY196,IF(_xlpm.x=0,"",_xlpm.x))</f>
        <v>Inbyggda system</v>
      </c>
    </row>
    <row r="197" spans="1:2">
      <c r="A197" s="2">
        <v>197</v>
      </c>
      <c r="B197" s="2" t="str">
        <f>_xlfn.LET(_xlpm.x,data!$AY197,IF(_xlpm.x=0,"",_xlpm.x))</f>
        <v>System, signaler och reglering</v>
      </c>
    </row>
    <row r="198" spans="1:2">
      <c r="A198" s="2">
        <v>198</v>
      </c>
      <c r="B198" s="2" t="str">
        <f>_xlfn.LET(_xlpm.x,data!$AY198,IF(_xlpm.x=0,"",_xlpm.x))</f>
        <v>Allmän inriktning</v>
      </c>
    </row>
    <row r="199" spans="1:2">
      <c r="A199" s="2">
        <v>199</v>
      </c>
      <c r="B199" s="2" t="str">
        <f>_xlfn.LET(_xlpm.x,data!$AY199,IF(_xlpm.x=0,"",_xlpm.x))</f>
        <v>Bilder och grafik</v>
      </c>
    </row>
    <row r="200" spans="1:2">
      <c r="A200" s="2">
        <v>200</v>
      </c>
      <c r="B200" s="2" t="str">
        <f>_xlfn.LET(_xlpm.x,data!$AY200,IF(_xlpm.x=0,"",_xlpm.x))</f>
        <v>Allmän inriktning</v>
      </c>
    </row>
    <row r="201" spans="1:2">
      <c r="A201" s="2">
        <v>201</v>
      </c>
      <c r="B201" s="2" t="str">
        <f>_xlfn.LET(_xlpm.x,data!$AY201,IF(_xlpm.x=0,"",_xlpm.x))</f>
        <v>Hårdvarunära systemutveckling</v>
      </c>
    </row>
    <row r="202" spans="1:2">
      <c r="A202" s="2">
        <v>202</v>
      </c>
      <c r="B202" s="2" t="str">
        <f>_xlfn.LET(_xlpm.x,data!$AY202,IF(_xlpm.x=0,"",_xlpm.x))</f>
        <v>Inbyggda system</v>
      </c>
    </row>
    <row r="203" spans="1:2">
      <c r="A203" s="2">
        <v>203</v>
      </c>
      <c r="B203" s="2" t="str">
        <f>_xlfn.LET(_xlpm.x,data!$AY203,IF(_xlpm.x=0,"",_xlpm.x))</f>
        <v>System, signaler och reglering</v>
      </c>
    </row>
    <row r="204" spans="1:2">
      <c r="A204" s="2">
        <v>204</v>
      </c>
      <c r="B204" s="2" t="str">
        <f>_xlfn.LET(_xlpm.x,data!$AY204,IF(_xlpm.x=0,"",_xlpm.x))</f>
        <v>Hårdvarunära systemutveckling</v>
      </c>
    </row>
    <row r="205" spans="1:2">
      <c r="A205" s="2">
        <v>205</v>
      </c>
      <c r="B205" s="2" t="str">
        <f>_xlfn.LET(_xlpm.x,data!$AY205,IF(_xlpm.x=0,"",_xlpm.x))</f>
        <v>Inbyggda system</v>
      </c>
    </row>
    <row r="206" spans="1:2">
      <c r="A206" s="2">
        <v>206</v>
      </c>
      <c r="B206" s="2" t="str">
        <f>_xlfn.LET(_xlpm.x,data!$AY206,IF(_xlpm.x=0,"",_xlpm.x))</f>
        <v>System, signaler och reglering</v>
      </c>
    </row>
    <row r="207" spans="1:2">
      <c r="A207" s="2">
        <v>207</v>
      </c>
      <c r="B207" s="2" t="str">
        <f>_xlfn.LET(_xlpm.x,data!$AY207,IF(_xlpm.x=0,"",_xlpm.x))</f>
        <v>Allmän inriktning</v>
      </c>
    </row>
    <row r="208" spans="1:2">
      <c r="A208" s="2">
        <v>208</v>
      </c>
      <c r="B208" s="2" t="str">
        <f>_xlfn.LET(_xlpm.x,data!$AY208,IF(_xlpm.x=0,"",_xlpm.x))</f>
        <v>System, signaler och reglering</v>
      </c>
    </row>
    <row r="209" spans="1:2">
      <c r="A209" s="2">
        <v>209</v>
      </c>
      <c r="B209" s="2" t="str">
        <f>_xlfn.LET(_xlpm.x,data!$AY209,IF(_xlpm.x=0,"",_xlpm.x))</f>
        <v>Allmän inriktning</v>
      </c>
    </row>
    <row r="210" spans="1:2">
      <c r="A210" s="2">
        <v>210</v>
      </c>
      <c r="B210" s="2" t="str">
        <f>_xlfn.LET(_xlpm.x,data!$AY210,IF(_xlpm.x=0,"",_xlpm.x))</f>
        <v>Allmän inriktning</v>
      </c>
    </row>
    <row r="211" spans="1:2">
      <c r="A211" s="2">
        <v>211</v>
      </c>
      <c r="B211" s="2" t="str">
        <f>_xlfn.LET(_xlpm.x,data!$AY211,IF(_xlpm.x=0,"",_xlpm.x))</f>
        <v>Hårdvarunära systemutveckling</v>
      </c>
    </row>
    <row r="212" spans="1:2">
      <c r="A212" s="2">
        <v>212</v>
      </c>
      <c r="B212" s="2" t="str">
        <f>_xlfn.LET(_xlpm.x,data!$AY212,IF(_xlpm.x=0,"",_xlpm.x))</f>
        <v>Allmän inriktning</v>
      </c>
    </row>
    <row r="213" spans="1:2">
      <c r="A213" s="2">
        <v>213</v>
      </c>
      <c r="B213" s="2" t="str">
        <f>_xlfn.LET(_xlpm.x,data!$AY213,IF(_xlpm.x=0,"",_xlpm.x))</f>
        <v>Bilder och grafik</v>
      </c>
    </row>
    <row r="214" spans="1:2">
      <c r="A214" s="2">
        <v>214</v>
      </c>
      <c r="B214" s="2" t="str">
        <f>_xlfn.LET(_xlpm.x,data!$AY214,IF(_xlpm.x=0,"",_xlpm.x))</f>
        <v>System, signaler och reglering</v>
      </c>
    </row>
    <row r="215" spans="1:2">
      <c r="A215" s="2">
        <v>215</v>
      </c>
      <c r="B215" s="2" t="str">
        <f>_xlfn.LET(_xlpm.x,data!$AY215,IF(_xlpm.x=0,"",_xlpm.x))</f>
        <v>Allmän inriktning</v>
      </c>
    </row>
    <row r="216" spans="1:2">
      <c r="A216" s="2">
        <v>216</v>
      </c>
      <c r="B216" s="2" t="str">
        <f>_xlfn.LET(_xlpm.x,data!$AY216,IF(_xlpm.x=0,"",_xlpm.x))</f>
        <v>System, signaler och reglering</v>
      </c>
    </row>
    <row r="217" spans="1:2">
      <c r="A217" s="2">
        <v>217</v>
      </c>
      <c r="B217" s="2" t="str">
        <f>_xlfn.LET(_xlpm.x,data!$AY217,IF(_xlpm.x=0,"",_xlpm.x))</f>
        <v>Nätverk och säkerhet</v>
      </c>
    </row>
    <row r="218" spans="1:2">
      <c r="A218" s="2">
        <v>218</v>
      </c>
      <c r="B218" s="2" t="str">
        <f>_xlfn.LET(_xlpm.x,data!$AY218,IF(_xlpm.x=0,"",_xlpm.x))</f>
        <v>Allmän inriktning</v>
      </c>
    </row>
    <row r="219" spans="1:2">
      <c r="A219" s="2">
        <v>219</v>
      </c>
      <c r="B219" s="2" t="str">
        <f>_xlfn.LET(_xlpm.x,data!$AY219,IF(_xlpm.x=0,"",_xlpm.x))</f>
        <v>Bilder och grafik</v>
      </c>
    </row>
    <row r="220" spans="1:2">
      <c r="A220" s="2">
        <v>220</v>
      </c>
      <c r="B220" s="2" t="str">
        <f>_xlfn.LET(_xlpm.x,data!$AY220,IF(_xlpm.x=0,"",_xlpm.x))</f>
        <v>Maskinintelligens</v>
      </c>
    </row>
    <row r="221" spans="1:2">
      <c r="A221" s="2">
        <v>221</v>
      </c>
      <c r="B221" s="2" t="str">
        <f>_xlfn.LET(_xlpm.x,data!$AY221,IF(_xlpm.x=0,"",_xlpm.x))</f>
        <v>Programvara</v>
      </c>
    </row>
    <row r="222" spans="1:2">
      <c r="A222" s="2">
        <v>222</v>
      </c>
      <c r="B222" s="2" t="str">
        <f>_xlfn.LET(_xlpm.x,data!$AY222,IF(_xlpm.x=0,"",_xlpm.x))</f>
        <v>Allmän inriktning</v>
      </c>
    </row>
    <row r="223" spans="1:2">
      <c r="A223" s="2">
        <v>223</v>
      </c>
      <c r="B223" s="2" t="str">
        <f>_xlfn.LET(_xlpm.x,data!$AY223,IF(_xlpm.x=0,"",_xlpm.x))</f>
        <v>Bilder och grafik</v>
      </c>
    </row>
    <row r="224" spans="1:2">
      <c r="A224" s="2">
        <v>224</v>
      </c>
      <c r="B224" s="2" t="str">
        <f>_xlfn.LET(_xlpm.x,data!$AY224,IF(_xlpm.x=0,"",_xlpm.x))</f>
        <v>Maskinintelligens</v>
      </c>
    </row>
    <row r="225" spans="1:2">
      <c r="A225" s="2">
        <v>225</v>
      </c>
      <c r="B225" s="2" t="str">
        <f>_xlfn.LET(_xlpm.x,data!$AY225,IF(_xlpm.x=0,"",_xlpm.x))</f>
        <v>System, signaler och reglering</v>
      </c>
    </row>
    <row r="226" spans="1:2">
      <c r="A226" s="2">
        <v>226</v>
      </c>
      <c r="B226" s="2" t="str">
        <f>_xlfn.LET(_xlpm.x,data!$AY226,IF(_xlpm.x=0,"",_xlpm.x))</f>
        <v>Allmän inriktning</v>
      </c>
    </row>
    <row r="227" spans="1:2">
      <c r="A227" s="2">
        <v>227</v>
      </c>
      <c r="B227" s="2" t="str">
        <f>_xlfn.LET(_xlpm.x,data!$AY227,IF(_xlpm.x=0,"",_xlpm.x))</f>
        <v>Allmän inriktning</v>
      </c>
    </row>
    <row r="228" spans="1:2">
      <c r="A228" s="2">
        <v>228</v>
      </c>
      <c r="B228" s="2" t="str">
        <f>_xlfn.LET(_xlpm.x,data!$AY228,IF(_xlpm.x=0,"",_xlpm.x))</f>
        <v>Allmän inriktning</v>
      </c>
    </row>
    <row r="229" spans="1:2">
      <c r="A229" s="2">
        <v>229</v>
      </c>
      <c r="B229" s="2" t="str">
        <f>_xlfn.LET(_xlpm.x,data!$AY229,IF(_xlpm.x=0,"",_xlpm.x))</f>
        <v>Allmän inriktning</v>
      </c>
    </row>
    <row r="230" spans="1:2">
      <c r="A230" s="2">
        <v>230</v>
      </c>
      <c r="B230" s="2" t="str">
        <f>_xlfn.LET(_xlpm.x,data!$AY230,IF(_xlpm.x=0,"",_xlpm.x))</f>
        <v>Software engineering</v>
      </c>
    </row>
    <row r="231" spans="1:2">
      <c r="A231" s="2">
        <v>231</v>
      </c>
      <c r="B231" s="2" t="str">
        <f>_xlfn.LET(_xlpm.x,data!$AY231,IF(_xlpm.x=0,"",_xlpm.x))</f>
        <v>Bilder och grafik</v>
      </c>
    </row>
    <row r="232" spans="1:2">
      <c r="A232" s="2">
        <v>232</v>
      </c>
      <c r="B232" s="2" t="str">
        <f>_xlfn.LET(_xlpm.x,data!$AY232,IF(_xlpm.x=0,"",_xlpm.x))</f>
        <v>Maskinintelligens</v>
      </c>
    </row>
    <row r="233" spans="1:2">
      <c r="A233" s="2">
        <v>233</v>
      </c>
      <c r="B233" s="2" t="str">
        <f>_xlfn.LET(_xlpm.x,data!$AY233,IF(_xlpm.x=0,"",_xlpm.x))</f>
        <v>Allmän inriktning</v>
      </c>
    </row>
    <row r="234" spans="1:2">
      <c r="A234" s="2">
        <v>234</v>
      </c>
      <c r="B234" s="2" t="str">
        <f>_xlfn.LET(_xlpm.x,data!$AY234,IF(_xlpm.x=0,"",_xlpm.x))</f>
        <v>Hårdvarunära systemutveckling</v>
      </c>
    </row>
    <row r="235" spans="1:2">
      <c r="A235" s="2">
        <v>235</v>
      </c>
      <c r="B235" s="2" t="str">
        <f>_xlfn.LET(_xlpm.x,data!$AY235,IF(_xlpm.x=0,"",_xlpm.x))</f>
        <v>Inbyggda system</v>
      </c>
    </row>
    <row r="236" spans="1:2">
      <c r="A236" s="2">
        <v>236</v>
      </c>
      <c r="B236" s="2" t="str">
        <f>_xlfn.LET(_xlpm.x,data!$AY236,IF(_xlpm.x=0,"",_xlpm.x))</f>
        <v>Maskinintelligens</v>
      </c>
    </row>
    <row r="237" spans="1:2">
      <c r="A237" s="2">
        <v>237</v>
      </c>
      <c r="B237" s="2" t="str">
        <f>_xlfn.LET(_xlpm.x,data!$AY237,IF(_xlpm.x=0,"",_xlpm.x))</f>
        <v>Allmän inriktning</v>
      </c>
    </row>
    <row r="238" spans="1:2">
      <c r="A238" s="2">
        <v>238</v>
      </c>
      <c r="B238" s="2" t="str">
        <f>_xlfn.LET(_xlpm.x,data!$AY247,IF(_xlpm.x=0,"",_xlpm.x))</f>
        <v/>
      </c>
    </row>
    <row r="239" spans="1:2">
      <c r="A239" s="2">
        <v>239</v>
      </c>
      <c r="B239" s="2" t="str">
        <f>_xlfn.LET(_xlpm.x,data!$AY248,IF(_xlpm.x=0,"",_xlpm.x))</f>
        <v/>
      </c>
    </row>
    <row r="240" spans="1:2">
      <c r="A240" s="2">
        <v>240</v>
      </c>
      <c r="B240" s="2" t="str">
        <f>_xlfn.LET(_xlpm.x,data!$AY249,IF(_xlpm.x=0,"",_xlpm.x))</f>
        <v/>
      </c>
    </row>
    <row r="241" spans="1:2">
      <c r="A241" s="2">
        <v>241</v>
      </c>
      <c r="B241" s="2" t="str">
        <f>_xlfn.LET(_xlpm.x,data!$AY250,IF(_xlpm.x=0,"",_xlpm.x))</f>
        <v/>
      </c>
    </row>
    <row r="242" spans="1:2">
      <c r="A242" s="2">
        <v>242</v>
      </c>
      <c r="B242" s="2" t="str">
        <f>_xlfn.LET(_xlpm.x,data!$AY251,IF(_xlpm.x=0,"",_xlpm.x))</f>
        <v/>
      </c>
    </row>
    <row r="243" spans="1:2">
      <c r="A243" s="2">
        <v>243</v>
      </c>
      <c r="B243" s="2" t="str">
        <f>_xlfn.LET(_xlpm.x,data!$AY252,IF(_xlpm.x=0,"",_xlpm.x))</f>
        <v/>
      </c>
    </row>
    <row r="244" spans="1:2">
      <c r="A244" s="2">
        <v>244</v>
      </c>
      <c r="B244" s="2" t="str">
        <f>_xlfn.LET(_xlpm.x,data!$AY253,IF(_xlpm.x=0,"",_xlpm.x))</f>
        <v/>
      </c>
    </row>
    <row r="245" spans="1:2">
      <c r="A245" s="2">
        <v>245</v>
      </c>
      <c r="B245" s="2" t="str">
        <f>_xlfn.LET(_xlpm.x,data!$AY254,IF(_xlpm.x=0,"",_xlpm.x))</f>
        <v/>
      </c>
    </row>
    <row r="246" spans="1:2">
      <c r="A246" s="2">
        <v>246</v>
      </c>
      <c r="B246" s="2" t="str">
        <f>_xlfn.LET(_xlpm.x,data!$AY255,IF(_xlpm.x=0,"",_xlpm.x))</f>
        <v/>
      </c>
    </row>
    <row r="247" spans="1:2">
      <c r="A247" s="2">
        <v>247</v>
      </c>
      <c r="B247" s="2" t="str">
        <f>_xlfn.LET(_xlpm.x,data!$AY256,IF(_xlpm.x=0,"",_xlpm.x))</f>
        <v/>
      </c>
    </row>
    <row r="248" spans="1:2">
      <c r="A248" s="2">
        <v>248</v>
      </c>
      <c r="B248" s="2" t="str">
        <f>_xlfn.LET(_xlpm.x,data!$AY257,IF(_xlpm.x=0,"",_xlpm.x))</f>
        <v/>
      </c>
    </row>
    <row r="249" spans="1:2">
      <c r="A249" s="2">
        <v>249</v>
      </c>
      <c r="B249" s="2" t="str">
        <f>_xlfn.LET(_xlpm.x,data!$AY258,IF(_xlpm.x=0,"",_xlpm.x))</f>
        <v/>
      </c>
    </row>
    <row r="250" spans="1:2">
      <c r="A250" s="2">
        <v>250</v>
      </c>
      <c r="B250" s="2" t="str">
        <f>_xlfn.LET(_xlpm.x,data!$AY259,IF(_xlpm.x=0,"",_xlpm.x))</f>
        <v/>
      </c>
    </row>
    <row r="251" spans="1:2">
      <c r="A251" s="2">
        <v>251</v>
      </c>
      <c r="B251" s="2" t="str">
        <f>_xlfn.LET(_xlpm.x,data!$AY260,IF(_xlpm.x=0,"",_xlpm.x))</f>
        <v/>
      </c>
    </row>
    <row r="252" spans="1:2">
      <c r="A252" s="2">
        <v>252</v>
      </c>
      <c r="B252" s="2" t="str">
        <f>_xlfn.LET(_xlpm.x,data!$AY261,IF(_xlpm.x=0,"",_xlpm.x))</f>
        <v/>
      </c>
    </row>
    <row r="253" spans="1:2">
      <c r="A253" s="2">
        <v>253</v>
      </c>
      <c r="B253" s="2" t="str">
        <f>_xlfn.LET(_xlpm.x,data!$AY262,IF(_xlpm.x=0,"",_xlpm.x))</f>
        <v/>
      </c>
    </row>
    <row r="254" spans="1:2">
      <c r="A254" s="2">
        <v>254</v>
      </c>
      <c r="B254" s="2" t="str">
        <f>_xlfn.LET(_xlpm.x,data!$AY263,IF(_xlpm.x=0,"",_xlpm.x))</f>
        <v/>
      </c>
    </row>
    <row r="255" spans="1:2">
      <c r="A255" s="2">
        <v>255</v>
      </c>
      <c r="B255" s="2" t="str">
        <f>_xlfn.LET(_xlpm.x,data!$AY264,IF(_xlpm.x=0,"",_xlpm.x))</f>
        <v/>
      </c>
    </row>
    <row r="256" spans="1:2">
      <c r="A256" s="2">
        <v>256</v>
      </c>
      <c r="B256" s="2" t="str">
        <f>_xlfn.LET(_xlpm.x,data!$AY265,IF(_xlpm.x=0,"",_xlpm.x))</f>
        <v/>
      </c>
    </row>
    <row r="257" spans="1:2">
      <c r="A257" s="2">
        <v>257</v>
      </c>
      <c r="B257" s="2" t="str">
        <f>_xlfn.LET(_xlpm.x,data!$AY266,IF(_xlpm.x=0,"",_xlpm.x))</f>
        <v/>
      </c>
    </row>
    <row r="258" spans="1:2">
      <c r="A258" s="2">
        <v>258</v>
      </c>
      <c r="B258" s="2" t="str">
        <f>_xlfn.LET(_xlpm.x,data!$AY267,IF(_xlpm.x=0,"",_xlpm.x))</f>
        <v/>
      </c>
    </row>
    <row r="259" spans="1:2">
      <c r="A259" s="2">
        <v>259</v>
      </c>
      <c r="B259" s="2" t="str">
        <f>_xlfn.LET(_xlpm.x,data!$AY268,IF(_xlpm.x=0,"",_xlpm.x))</f>
        <v/>
      </c>
    </row>
    <row r="260" spans="1:2">
      <c r="A260" s="2">
        <v>260</v>
      </c>
      <c r="B260" s="2" t="str">
        <f>_xlfn.LET(_xlpm.x,data!$AY269,IF(_xlpm.x=0,"",_xlpm.x))</f>
        <v/>
      </c>
    </row>
    <row r="261" spans="1:2">
      <c r="A261" s="2">
        <v>261</v>
      </c>
      <c r="B261" s="2" t="str">
        <f>_xlfn.LET(_xlpm.x,data!$AY270,IF(_xlpm.x=0,"",_xlpm.x))</f>
        <v/>
      </c>
    </row>
    <row r="262" spans="1:2">
      <c r="A262" s="2">
        <v>262</v>
      </c>
      <c r="B262" s="2" t="str">
        <f>_xlfn.LET(_xlpm.x,data!$AY271,IF(_xlpm.x=0,"",_xlpm.x))</f>
        <v/>
      </c>
    </row>
    <row r="263" spans="1:2">
      <c r="A263" s="2">
        <v>263</v>
      </c>
      <c r="B263" s="2" t="str">
        <f>_xlfn.LET(_xlpm.x,data!$AY272,IF(_xlpm.x=0,"",_xlpm.x))</f>
        <v/>
      </c>
    </row>
    <row r="264" spans="1:2">
      <c r="A264" s="2">
        <v>264</v>
      </c>
      <c r="B264" s="2" t="str">
        <f>_xlfn.LET(_xlpm.x,data!$AY273,IF(_xlpm.x=0,"",_xlpm.x))</f>
        <v/>
      </c>
    </row>
    <row r="265" spans="1:2">
      <c r="A265" s="2">
        <v>265</v>
      </c>
      <c r="B265" s="2" t="str">
        <f>_xlfn.LET(_xlpm.x,data!$AY274,IF(_xlpm.x=0,"",_xlpm.x))</f>
        <v/>
      </c>
    </row>
    <row r="266" spans="1:2">
      <c r="A266" s="2">
        <v>266</v>
      </c>
      <c r="B266" s="2" t="str">
        <f>_xlfn.LET(_xlpm.x,data!$AY275,IF(_xlpm.x=0,"",_xlpm.x))</f>
        <v/>
      </c>
    </row>
    <row r="267" spans="1:2">
      <c r="A267" s="2">
        <v>267</v>
      </c>
      <c r="B267" s="2" t="str">
        <f>_xlfn.LET(_xlpm.x,data!$AY276,IF(_xlpm.x=0,"",_xlpm.x))</f>
        <v/>
      </c>
    </row>
    <row r="268" spans="1:2">
      <c r="A268" s="2">
        <v>268</v>
      </c>
      <c r="B268" s="2" t="str">
        <f>_xlfn.LET(_xlpm.x,data!$AY277,IF(_xlpm.x=0,"",_xlpm.x))</f>
        <v/>
      </c>
    </row>
    <row r="269" spans="1:2">
      <c r="A269" s="2">
        <v>269</v>
      </c>
      <c r="B269" s="2" t="str">
        <f>_xlfn.LET(_xlpm.x,data!$AY278,IF(_xlpm.x=0,"",_xlpm.x))</f>
        <v/>
      </c>
    </row>
    <row r="270" spans="1:2">
      <c r="A270" s="2">
        <v>270</v>
      </c>
      <c r="B270" s="2" t="str">
        <f>_xlfn.LET(_xlpm.x,data!$AY279,IF(_xlpm.x=0,"",_xlpm.x))</f>
        <v/>
      </c>
    </row>
    <row r="271" spans="1:2">
      <c r="A271" s="2">
        <v>271</v>
      </c>
      <c r="B271" s="2" t="str">
        <f>_xlfn.LET(_xlpm.x,data!$AY280,IF(_xlpm.x=0,"",_xlpm.x))</f>
        <v/>
      </c>
    </row>
    <row r="272" spans="1:2">
      <c r="A272" s="2">
        <v>272</v>
      </c>
      <c r="B272" s="2" t="str">
        <f>_xlfn.LET(_xlpm.x,data!$AY281,IF(_xlpm.x=0,"",_xlpm.x))</f>
        <v/>
      </c>
    </row>
    <row r="273" spans="1:2">
      <c r="A273" s="2">
        <v>273</v>
      </c>
      <c r="B273" s="2" t="str">
        <f>_xlfn.LET(_xlpm.x,data!$AY282,IF(_xlpm.x=0,"",_xlpm.x))</f>
        <v/>
      </c>
    </row>
    <row r="274" spans="1:2">
      <c r="A274" s="2">
        <v>274</v>
      </c>
      <c r="B274" s="2" t="str">
        <f>_xlfn.LET(_xlpm.x,data!$AY283,IF(_xlpm.x=0,"",_xlpm.x))</f>
        <v/>
      </c>
    </row>
    <row r="275" spans="1:2">
      <c r="A275" s="2">
        <v>275</v>
      </c>
      <c r="B275" s="2" t="str">
        <f>_xlfn.LET(_xlpm.x,data!$AY284,IF(_xlpm.x=0,"",_xlpm.x))</f>
        <v/>
      </c>
    </row>
    <row r="276" spans="1:2">
      <c r="A276" s="2">
        <v>276</v>
      </c>
      <c r="B276" s="2" t="str">
        <f>_xlfn.LET(_xlpm.x,data!$AY285,IF(_xlpm.x=0,"",_xlpm.x))</f>
        <v/>
      </c>
    </row>
    <row r="277" spans="1:2">
      <c r="A277" s="2">
        <v>277</v>
      </c>
      <c r="B277" s="2" t="str">
        <f>_xlfn.LET(_xlpm.x,data!$AY286,IF(_xlpm.x=0,"",_xlpm.x))</f>
        <v/>
      </c>
    </row>
    <row r="278" spans="1:2">
      <c r="A278" s="2">
        <v>278</v>
      </c>
      <c r="B278" s="2" t="str">
        <f>_xlfn.LET(_xlpm.x,data!$AY287,IF(_xlpm.x=0,"",_xlpm.x))</f>
        <v/>
      </c>
    </row>
    <row r="279" spans="1:2">
      <c r="A279" s="2">
        <v>279</v>
      </c>
      <c r="B279" s="2" t="str">
        <f>_xlfn.LET(_xlpm.x,data!$AY288,IF(_xlpm.x=0,"",_xlpm.x))</f>
        <v/>
      </c>
    </row>
    <row r="280" spans="1:2">
      <c r="A280" s="2">
        <v>280</v>
      </c>
      <c r="B280" s="2" t="str">
        <f>_xlfn.LET(_xlpm.x,data!$AY289,IF(_xlpm.x=0,"",_xlpm.x))</f>
        <v/>
      </c>
    </row>
    <row r="281" spans="1:2">
      <c r="A281" s="2">
        <v>281</v>
      </c>
      <c r="B281" s="2" t="str">
        <f>_xlfn.LET(_xlpm.x,data!$AY290,IF(_xlpm.x=0,"",_xlpm.x))</f>
        <v/>
      </c>
    </row>
    <row r="282" spans="1:2">
      <c r="A282" s="2">
        <v>282</v>
      </c>
      <c r="B282" s="2" t="str">
        <f>_xlfn.LET(_xlpm.x,data!$AY291,IF(_xlpm.x=0,"",_xlpm.x))</f>
        <v/>
      </c>
    </row>
    <row r="283" spans="1:2">
      <c r="A283" s="2">
        <v>283</v>
      </c>
      <c r="B283" s="2" t="str">
        <f>_xlfn.LET(_xlpm.x,data!$AY292,IF(_xlpm.x=0,"",_xlpm.x))</f>
        <v/>
      </c>
    </row>
    <row r="284" spans="1:2">
      <c r="A284" s="2">
        <v>284</v>
      </c>
      <c r="B284" s="2" t="str">
        <f>_xlfn.LET(_xlpm.x,data!$AY293,IF(_xlpm.x=0,"",_xlpm.x))</f>
        <v/>
      </c>
    </row>
    <row r="285" spans="1:2">
      <c r="A285" s="2">
        <v>285</v>
      </c>
      <c r="B285" s="2" t="str">
        <f>_xlfn.LET(_xlpm.x,data!$AY294,IF(_xlpm.x=0,"",_xlpm.x))</f>
        <v/>
      </c>
    </row>
    <row r="286" spans="1:2">
      <c r="A286" s="2">
        <v>286</v>
      </c>
      <c r="B286" s="2" t="str">
        <f>_xlfn.LET(_xlpm.x,data!$AY295,IF(_xlpm.x=0,"",_xlpm.x))</f>
        <v/>
      </c>
    </row>
    <row r="287" spans="1:2">
      <c r="A287" s="2">
        <v>287</v>
      </c>
      <c r="B287" s="2" t="str">
        <f>_xlfn.LET(_xlpm.x,data!$AY296,IF(_xlpm.x=0,"",_xlpm.x))</f>
        <v/>
      </c>
    </row>
    <row r="288" spans="1:2">
      <c r="A288" s="2">
        <v>288</v>
      </c>
      <c r="B288" s="2" t="str">
        <f>_xlfn.LET(_xlpm.x,data!$AY297,IF(_xlpm.x=0,"",_xlpm.x))</f>
        <v/>
      </c>
    </row>
    <row r="289" spans="1:2">
      <c r="A289" s="2">
        <v>289</v>
      </c>
      <c r="B289" s="2" t="str">
        <f>_xlfn.LET(_xlpm.x,data!$AY298,IF(_xlpm.x=0,"",_xlpm.x))</f>
        <v/>
      </c>
    </row>
    <row r="290" spans="1:2">
      <c r="A290" s="2">
        <v>290</v>
      </c>
      <c r="B290" s="2" t="str">
        <f>_xlfn.LET(_xlpm.x,data!$AY299,IF(_xlpm.x=0,"",_xlpm.x))</f>
        <v/>
      </c>
    </row>
    <row r="291" spans="1:2">
      <c r="A291" s="2">
        <v>291</v>
      </c>
      <c r="B291" s="2" t="str">
        <f>_xlfn.LET(_xlpm.x,data!$AY300,IF(_xlpm.x=0,"",_xlpm.x))</f>
        <v/>
      </c>
    </row>
    <row r="292" spans="1:2">
      <c r="A292" s="2">
        <v>292</v>
      </c>
      <c r="B292" s="2" t="str">
        <f>_xlfn.LET(_xlpm.x,data!$AY301,IF(_xlpm.x=0,"",_xlpm.x))</f>
        <v/>
      </c>
    </row>
    <row r="293" spans="1:2">
      <c r="A293" s="2">
        <v>293</v>
      </c>
      <c r="B293" s="2" t="str">
        <f>_xlfn.LET(_xlpm.x,data!$AY302,IF(_xlpm.x=0,"",_xlpm.x))</f>
        <v/>
      </c>
    </row>
    <row r="294" spans="1:2">
      <c r="A294" s="2">
        <v>294</v>
      </c>
      <c r="B294" s="2" t="str">
        <f>_xlfn.LET(_xlpm.x,data!$AY303,IF(_xlpm.x=0,"",_xlpm.x))</f>
        <v/>
      </c>
    </row>
    <row r="295" spans="1:2">
      <c r="A295" s="2">
        <v>295</v>
      </c>
      <c r="B295" s="2" t="str">
        <f>_xlfn.LET(_xlpm.x,data!$AY304,IF(_xlpm.x=0,"",_xlpm.x))</f>
        <v/>
      </c>
    </row>
    <row r="296" spans="1:2">
      <c r="A296" s="2">
        <v>296</v>
      </c>
      <c r="B296" s="2" t="str">
        <f>_xlfn.LET(_xlpm.x,data!$AY305,IF(_xlpm.x=0,"",_xlpm.x))</f>
        <v/>
      </c>
    </row>
    <row r="297" spans="1:2">
      <c r="A297" s="2">
        <v>297</v>
      </c>
      <c r="B297" s="2" t="str">
        <f>_xlfn.LET(_xlpm.x,data!$AY306,IF(_xlpm.x=0,"",_xlpm.x))</f>
        <v/>
      </c>
    </row>
    <row r="298" spans="1:2">
      <c r="A298" s="2">
        <v>298</v>
      </c>
      <c r="B298" s="2" t="str">
        <f>_xlfn.LET(_xlpm.x,data!$AY307,IF(_xlpm.x=0,"",_xlpm.x))</f>
        <v/>
      </c>
    </row>
    <row r="299" spans="1:2">
      <c r="A299" s="2">
        <v>299</v>
      </c>
      <c r="B299" s="2" t="str">
        <f>_xlfn.LET(_xlpm.x,data!$AY308,IF(_xlpm.x=0,"",_xlpm.x))</f>
        <v/>
      </c>
    </row>
    <row r="300" spans="1:2">
      <c r="A300" s="2">
        <v>300</v>
      </c>
      <c r="B300" s="2" t="str">
        <f>_xlfn.LET(_xlpm.x,data!$AY309,IF(_xlpm.x=0,"",_xlpm.x))</f>
        <v/>
      </c>
    </row>
    <row r="301" spans="1:2">
      <c r="A301" s="2">
        <v>301</v>
      </c>
      <c r="B301" s="2" t="str">
        <f>_xlfn.LET(_xlpm.x,data!$AY310,IF(_xlpm.x=0,"",_xlpm.x))</f>
        <v/>
      </c>
    </row>
    <row r="302" spans="1:2">
      <c r="A302" s="2">
        <v>302</v>
      </c>
      <c r="B302" s="2" t="str">
        <f>_xlfn.LET(_xlpm.x,data!$AY311,IF(_xlpm.x=0,"",_xlpm.x))</f>
        <v/>
      </c>
    </row>
    <row r="303" spans="1:2">
      <c r="A303" s="2">
        <v>303</v>
      </c>
      <c r="B303" s="2" t="str">
        <f>_xlfn.LET(_xlpm.x,data!$AY312,IF(_xlpm.x=0,"",_xlpm.x))</f>
        <v/>
      </c>
    </row>
    <row r="304" spans="1:2">
      <c r="A304" s="2">
        <v>304</v>
      </c>
      <c r="B304" s="2" t="str">
        <f>_xlfn.LET(_xlpm.x,data!$AY313,IF(_xlpm.x=0,"",_xlpm.x))</f>
        <v/>
      </c>
    </row>
    <row r="305" spans="1:2">
      <c r="A305" s="2">
        <v>305</v>
      </c>
      <c r="B305" s="2" t="str">
        <f>_xlfn.LET(_xlpm.x,data!$AY314,IF(_xlpm.x=0,"",_xlpm.x))</f>
        <v/>
      </c>
    </row>
    <row r="306" spans="1:2">
      <c r="A306" s="2">
        <v>306</v>
      </c>
      <c r="B306" s="2" t="str">
        <f>_xlfn.LET(_xlpm.x,data!$AY315,IF(_xlpm.x=0,"",_xlpm.x))</f>
        <v/>
      </c>
    </row>
    <row r="307" spans="1:2">
      <c r="A307" s="2">
        <v>307</v>
      </c>
      <c r="B307" s="2" t="str">
        <f>_xlfn.LET(_xlpm.x,data!$AY316,IF(_xlpm.x=0,"",_xlpm.x))</f>
        <v/>
      </c>
    </row>
    <row r="308" spans="1:2">
      <c r="A308" s="2">
        <v>308</v>
      </c>
      <c r="B308" s="2" t="str">
        <f>_xlfn.LET(_xlpm.x,data!$AY317,IF(_xlpm.x=0,"",_xlpm.x))</f>
        <v/>
      </c>
    </row>
    <row r="309" spans="1:2">
      <c r="A309" s="2">
        <v>309</v>
      </c>
      <c r="B309" s="2" t="str">
        <f>_xlfn.LET(_xlpm.x,data!$AY318,IF(_xlpm.x=0,"",_xlpm.x))</f>
        <v/>
      </c>
    </row>
    <row r="310" spans="1:2">
      <c r="A310" s="2">
        <v>310</v>
      </c>
      <c r="B310" s="2" t="str">
        <f>_xlfn.LET(_xlpm.x,data!$AY319,IF(_xlpm.x=0,"",_xlpm.x))</f>
        <v/>
      </c>
    </row>
    <row r="311" spans="1:2">
      <c r="A311" s="2">
        <v>311</v>
      </c>
      <c r="B311" s="2" t="str">
        <f>_xlfn.LET(_xlpm.x,data!$AY320,IF(_xlpm.x=0,"",_xlpm.x))</f>
        <v/>
      </c>
    </row>
    <row r="312" spans="1:2">
      <c r="A312" s="2">
        <v>312</v>
      </c>
      <c r="B312" s="2" t="str">
        <f>_xlfn.LET(_xlpm.x,data!$AY321,IF(_xlpm.x=0,"",_xlpm.x))</f>
        <v/>
      </c>
    </row>
    <row r="313" spans="1:2">
      <c r="A313" s="2">
        <v>313</v>
      </c>
      <c r="B313" s="2" t="str">
        <f>_xlfn.LET(_xlpm.x,data!$AY322,IF(_xlpm.x=0,"",_xlpm.x))</f>
        <v/>
      </c>
    </row>
    <row r="314" spans="1:2">
      <c r="A314" s="2">
        <v>314</v>
      </c>
      <c r="B314" s="2" t="str">
        <f>_xlfn.LET(_xlpm.x,data!$AY323,IF(_xlpm.x=0,"",_xlpm.x))</f>
        <v/>
      </c>
    </row>
    <row r="315" spans="1:2">
      <c r="A315" s="2">
        <v>315</v>
      </c>
      <c r="B315" s="2" t="str">
        <f>_xlfn.LET(_xlpm.x,data!$AY324,IF(_xlpm.x=0,"",_xlpm.x))</f>
        <v/>
      </c>
    </row>
    <row r="316" spans="1:2">
      <c r="A316" s="2">
        <v>316</v>
      </c>
      <c r="B316" s="2" t="str">
        <f>_xlfn.LET(_xlpm.x,data!$AY325,IF(_xlpm.x=0,"",_xlpm.x))</f>
        <v/>
      </c>
    </row>
    <row r="317" spans="1:2">
      <c r="A317" s="2">
        <v>317</v>
      </c>
      <c r="B317" s="2" t="str">
        <f>_xlfn.LET(_xlpm.x,data!$AY326,IF(_xlpm.x=0,"",_xlpm.x))</f>
        <v/>
      </c>
    </row>
    <row r="318" spans="1:2">
      <c r="A318" s="2">
        <v>318</v>
      </c>
      <c r="B318" s="2" t="str">
        <f>_xlfn.LET(_xlpm.x,data!$AY327,IF(_xlpm.x=0,"",_xlpm.x))</f>
        <v/>
      </c>
    </row>
    <row r="319" spans="1:2">
      <c r="A319" s="2">
        <v>319</v>
      </c>
      <c r="B319" s="2" t="str">
        <f>_xlfn.LET(_xlpm.x,data!$AY328,IF(_xlpm.x=0,"",_xlpm.x))</f>
        <v/>
      </c>
    </row>
    <row r="320" spans="1:2">
      <c r="A320" s="2">
        <v>320</v>
      </c>
      <c r="B320" s="2" t="str">
        <f>_xlfn.LET(_xlpm.x,data!$AY329,IF(_xlpm.x=0,"",_xlpm.x))</f>
        <v/>
      </c>
    </row>
    <row r="321" spans="1:2">
      <c r="A321" s="2">
        <v>321</v>
      </c>
      <c r="B321" s="2" t="str">
        <f>_xlfn.LET(_xlpm.x,data!$AY330,IF(_xlpm.x=0,"",_xlpm.x))</f>
        <v/>
      </c>
    </row>
    <row r="322" spans="1:2">
      <c r="A322" s="2">
        <v>322</v>
      </c>
      <c r="B322" s="2" t="str">
        <f>_xlfn.LET(_xlpm.x,data!$AY331,IF(_xlpm.x=0,"",_xlpm.x))</f>
        <v/>
      </c>
    </row>
    <row r="323" spans="1:2">
      <c r="A323" s="2">
        <v>323</v>
      </c>
      <c r="B323" s="2" t="str">
        <f>_xlfn.LET(_xlpm.x,data!$AY332,IF(_xlpm.x=0,"",_xlpm.x))</f>
        <v/>
      </c>
    </row>
    <row r="324" spans="1:2">
      <c r="A324" s="2">
        <v>324</v>
      </c>
      <c r="B324" s="2" t="str">
        <f>_xlfn.LET(_xlpm.x,data!$AY333,IF(_xlpm.x=0,"",_xlpm.x))</f>
        <v/>
      </c>
    </row>
    <row r="325" spans="1:2">
      <c r="A325" s="2">
        <v>325</v>
      </c>
      <c r="B325" s="2" t="str">
        <f>_xlfn.LET(_xlpm.x,data!$AY334,IF(_xlpm.x=0,"",_xlpm.x))</f>
        <v/>
      </c>
    </row>
    <row r="326" spans="1:2">
      <c r="A326" s="2">
        <v>326</v>
      </c>
      <c r="B326" s="2" t="str">
        <f>_xlfn.LET(_xlpm.x,data!$AY335,IF(_xlpm.x=0,"",_xlpm.x))</f>
        <v/>
      </c>
    </row>
    <row r="327" spans="1:2">
      <c r="A327" s="2">
        <v>327</v>
      </c>
      <c r="B327" s="2" t="str">
        <f>_xlfn.LET(_xlpm.x,data!$AY336,IF(_xlpm.x=0,"",_xlpm.x))</f>
        <v/>
      </c>
    </row>
    <row r="328" spans="1:2">
      <c r="A328" s="2">
        <v>328</v>
      </c>
      <c r="B328" s="2" t="str">
        <f>_xlfn.LET(_xlpm.x,data!$AY337,IF(_xlpm.x=0,"",_xlpm.x))</f>
        <v/>
      </c>
    </row>
    <row r="329" spans="1:2">
      <c r="A329" s="2">
        <v>329</v>
      </c>
      <c r="B329" s="2" t="str">
        <f>_xlfn.LET(_xlpm.x,data!$AY338,IF(_xlpm.x=0,"",_xlpm.x))</f>
        <v/>
      </c>
    </row>
    <row r="330" spans="1:2">
      <c r="A330" s="2">
        <v>330</v>
      </c>
      <c r="B330" s="2" t="str">
        <f>_xlfn.LET(_xlpm.x,data!$AY339,IF(_xlpm.x=0,"",_xlpm.x))</f>
        <v/>
      </c>
    </row>
    <row r="331" spans="1:2">
      <c r="A331" s="2">
        <v>331</v>
      </c>
      <c r="B331" s="2" t="str">
        <f>_xlfn.LET(_xlpm.x,data!$AY340,IF(_xlpm.x=0,"",_xlpm.x))</f>
        <v/>
      </c>
    </row>
    <row r="332" spans="1:2">
      <c r="A332" s="2">
        <v>332</v>
      </c>
      <c r="B332" s="2" t="str">
        <f>_xlfn.LET(_xlpm.x,data!$AY341,IF(_xlpm.x=0,"",_xlpm.x))</f>
        <v/>
      </c>
    </row>
    <row r="333" spans="1:2">
      <c r="A333" s="2">
        <v>333</v>
      </c>
      <c r="B333" s="2" t="str">
        <f>_xlfn.LET(_xlpm.x,data!$AY342,IF(_xlpm.x=0,"",_xlpm.x))</f>
        <v/>
      </c>
    </row>
    <row r="334" spans="1:2">
      <c r="A334" s="2">
        <v>334</v>
      </c>
      <c r="B334" s="2" t="str">
        <f>_xlfn.LET(_xlpm.x,data!$AY343,IF(_xlpm.x=0,"",_xlpm.x))</f>
        <v/>
      </c>
    </row>
    <row r="335" spans="1:2">
      <c r="A335" s="2">
        <v>335</v>
      </c>
      <c r="B335" s="2" t="str">
        <f>_xlfn.LET(_xlpm.x,data!$AY344,IF(_xlpm.x=0,"",_xlpm.x))</f>
        <v/>
      </c>
    </row>
    <row r="336" spans="1:2">
      <c r="A336" s="2">
        <v>336</v>
      </c>
      <c r="B336" s="2" t="str">
        <f>_xlfn.LET(_xlpm.x,data!$AY345,IF(_xlpm.x=0,"",_xlpm.x))</f>
        <v/>
      </c>
    </row>
    <row r="337" spans="1:2">
      <c r="A337" s="2">
        <v>337</v>
      </c>
      <c r="B337" s="2" t="str">
        <f>_xlfn.LET(_xlpm.x,data!$AY346,IF(_xlpm.x=0,"",_xlpm.x))</f>
        <v/>
      </c>
    </row>
    <row r="338" spans="1:2">
      <c r="A338" s="2">
        <v>338</v>
      </c>
      <c r="B338" s="2" t="str">
        <f>_xlfn.LET(_xlpm.x,data!$AY347,IF(_xlpm.x=0,"",_xlpm.x))</f>
        <v/>
      </c>
    </row>
    <row r="339" spans="1:2">
      <c r="A339" s="2">
        <v>339</v>
      </c>
      <c r="B339" s="2" t="str">
        <f>_xlfn.LET(_xlpm.x,data!$AY348,IF(_xlpm.x=0,"",_xlpm.x))</f>
        <v/>
      </c>
    </row>
    <row r="340" spans="1:2">
      <c r="A340" s="2">
        <v>340</v>
      </c>
      <c r="B340" s="2" t="str">
        <f>_xlfn.LET(_xlpm.x,data!$AY349,IF(_xlpm.x=0,"",_xlpm.x))</f>
        <v/>
      </c>
    </row>
    <row r="341" spans="1:2">
      <c r="A341" s="2">
        <v>341</v>
      </c>
      <c r="B341" s="2" t="str">
        <f>_xlfn.LET(_xlpm.x,data!$AY350,IF(_xlpm.x=0,"",_xlpm.x))</f>
        <v/>
      </c>
    </row>
    <row r="342" spans="1:2">
      <c r="A342" s="2">
        <v>342</v>
      </c>
      <c r="B342" s="2" t="str">
        <f>_xlfn.LET(_xlpm.x,data!$AY351,IF(_xlpm.x=0,"",_xlpm.x))</f>
        <v/>
      </c>
    </row>
    <row r="343" spans="1:2">
      <c r="A343" s="2">
        <v>343</v>
      </c>
      <c r="B343" s="2" t="str">
        <f>_xlfn.LET(_xlpm.x,data!$AY352,IF(_xlpm.x=0,"",_xlpm.x))</f>
        <v/>
      </c>
    </row>
    <row r="344" spans="1:2">
      <c r="A344" s="2">
        <v>344</v>
      </c>
      <c r="B344" s="2" t="str">
        <f>_xlfn.LET(_xlpm.x,data!$AY353,IF(_xlpm.x=0,"",_xlpm.x))</f>
        <v/>
      </c>
    </row>
    <row r="345" spans="1:2">
      <c r="A345" s="2">
        <v>345</v>
      </c>
      <c r="B345" s="2" t="str">
        <f>_xlfn.LET(_xlpm.x,data!$AY354,IF(_xlpm.x=0,"",_xlpm.x))</f>
        <v/>
      </c>
    </row>
    <row r="346" spans="1:2">
      <c r="A346" s="2">
        <v>346</v>
      </c>
      <c r="B346" s="2" t="str">
        <f>_xlfn.LET(_xlpm.x,data!$AY355,IF(_xlpm.x=0,"",_xlpm.x))</f>
        <v/>
      </c>
    </row>
    <row r="347" spans="1:2">
      <c r="A347" s="2">
        <v>347</v>
      </c>
      <c r="B347" s="2" t="str">
        <f>_xlfn.LET(_xlpm.x,data!$AY356,IF(_xlpm.x=0,"",_xlpm.x))</f>
        <v/>
      </c>
    </row>
    <row r="348" spans="1:2">
      <c r="A348" s="2">
        <v>348</v>
      </c>
      <c r="B348" s="2" t="str">
        <f>_xlfn.LET(_xlpm.x,data!$AY357,IF(_xlpm.x=0,"",_xlpm.x))</f>
        <v/>
      </c>
    </row>
    <row r="349" spans="1:2">
      <c r="A349" s="2">
        <v>349</v>
      </c>
      <c r="B349" s="2" t="str">
        <f>_xlfn.LET(_xlpm.x,data!$AY358,IF(_xlpm.x=0,"",_xlpm.x))</f>
        <v/>
      </c>
    </row>
    <row r="350" spans="1:2">
      <c r="A350" s="2">
        <v>350</v>
      </c>
      <c r="B350" s="2" t="str">
        <f>_xlfn.LET(_xlpm.x,data!$AY359,IF(_xlpm.x=0,"",_xlpm.x))</f>
        <v/>
      </c>
    </row>
    <row r="351" spans="1:2">
      <c r="A351" s="2">
        <v>351</v>
      </c>
      <c r="B351" s="2" t="str">
        <f>_xlfn.LET(_xlpm.x,data!$AY360,IF(_xlpm.x=0,"",_xlpm.x))</f>
        <v/>
      </c>
    </row>
    <row r="352" spans="1:2">
      <c r="A352" s="2">
        <v>352</v>
      </c>
      <c r="B352" s="2" t="str">
        <f>_xlfn.LET(_xlpm.x,data!$AY361,IF(_xlpm.x=0,"",_xlpm.x))</f>
        <v/>
      </c>
    </row>
    <row r="353" spans="1:2">
      <c r="A353" s="2">
        <v>353</v>
      </c>
      <c r="B353" s="2" t="str">
        <f>_xlfn.LET(_xlpm.x,data!$AY362,IF(_xlpm.x=0,"",_xlpm.x))</f>
        <v/>
      </c>
    </row>
    <row r="354" spans="1:2">
      <c r="A354" s="2">
        <v>354</v>
      </c>
      <c r="B354" s="2" t="str">
        <f>_xlfn.LET(_xlpm.x,data!$AY363,IF(_xlpm.x=0,"",_xlpm.x))</f>
        <v/>
      </c>
    </row>
    <row r="355" spans="1:2">
      <c r="A355" s="2">
        <v>355</v>
      </c>
      <c r="B355" s="2" t="str">
        <f>_xlfn.LET(_xlpm.x,data!$AY364,IF(_xlpm.x=0,"",_xlpm.x))</f>
        <v/>
      </c>
    </row>
    <row r="356" spans="1:2">
      <c r="A356" s="2">
        <v>356</v>
      </c>
      <c r="B356" s="2" t="str">
        <f>_xlfn.LET(_xlpm.x,data!$AY365,IF(_xlpm.x=0,"",_xlpm.x))</f>
        <v/>
      </c>
    </row>
    <row r="357" spans="1:2">
      <c r="A357" s="2">
        <v>357</v>
      </c>
      <c r="B357" s="2" t="str">
        <f>_xlfn.LET(_xlpm.x,data!$AY366,IF(_xlpm.x=0,"",_xlpm.x))</f>
        <v/>
      </c>
    </row>
    <row r="358" spans="1:2">
      <c r="A358" s="2">
        <v>358</v>
      </c>
      <c r="B358" s="2" t="str">
        <f>_xlfn.LET(_xlpm.x,data!$AY367,IF(_xlpm.x=0,"",_xlpm.x))</f>
        <v/>
      </c>
    </row>
    <row r="359" spans="1:2">
      <c r="A359" s="2">
        <v>359</v>
      </c>
      <c r="B359" s="2" t="str">
        <f>_xlfn.LET(_xlpm.x,data!$AY368,IF(_xlpm.x=0,"",_xlpm.x))</f>
        <v/>
      </c>
    </row>
    <row r="360" spans="1:2">
      <c r="A360" s="2">
        <v>360</v>
      </c>
      <c r="B360" s="2" t="str">
        <f>_xlfn.LET(_xlpm.x,data!$AY369,IF(_xlpm.x=0,"",_xlpm.x))</f>
        <v/>
      </c>
    </row>
    <row r="361" spans="1:2">
      <c r="A361" s="2">
        <v>361</v>
      </c>
      <c r="B361" s="2" t="str">
        <f>_xlfn.LET(_xlpm.x,data!$AY370,IF(_xlpm.x=0,"",_xlpm.x))</f>
        <v/>
      </c>
    </row>
    <row r="362" spans="1:2">
      <c r="A362" s="2">
        <v>362</v>
      </c>
      <c r="B362" s="2" t="str">
        <f>_xlfn.LET(_xlpm.x,data!$AY371,IF(_xlpm.x=0,"",_xlpm.x))</f>
        <v/>
      </c>
    </row>
    <row r="363" spans="1:2">
      <c r="A363" s="2">
        <v>363</v>
      </c>
      <c r="B363" s="2" t="str">
        <f>_xlfn.LET(_xlpm.x,data!$AY372,IF(_xlpm.x=0,"",_xlpm.x))</f>
        <v/>
      </c>
    </row>
    <row r="364" spans="1:2">
      <c r="A364" s="2">
        <v>364</v>
      </c>
      <c r="B364" s="2" t="str">
        <f>_xlfn.LET(_xlpm.x,data!$AY373,IF(_xlpm.x=0,"",_xlpm.x))</f>
        <v/>
      </c>
    </row>
    <row r="365" spans="1:2">
      <c r="A365" s="2">
        <v>365</v>
      </c>
      <c r="B365" s="2" t="str">
        <f>_xlfn.LET(_xlpm.x,data!$AY374,IF(_xlpm.x=0,"",_xlpm.x))</f>
        <v/>
      </c>
    </row>
    <row r="366" spans="1:2">
      <c r="A366" s="2">
        <v>366</v>
      </c>
      <c r="B366" s="2" t="str">
        <f>_xlfn.LET(_xlpm.x,data!$AY375,IF(_xlpm.x=0,"",_xlpm.x))</f>
        <v/>
      </c>
    </row>
    <row r="367" spans="1:2">
      <c r="A367" s="2">
        <v>367</v>
      </c>
      <c r="B367" s="2" t="str">
        <f>_xlfn.LET(_xlpm.x,data!$AY376,IF(_xlpm.x=0,"",_xlpm.x))</f>
        <v/>
      </c>
    </row>
    <row r="368" spans="1:2">
      <c r="A368" s="2">
        <v>368</v>
      </c>
      <c r="B368" s="2" t="str">
        <f>_xlfn.LET(_xlpm.x,data!$AY377,IF(_xlpm.x=0,"",_xlpm.x))</f>
        <v/>
      </c>
    </row>
    <row r="369" spans="1:2">
      <c r="A369" s="2">
        <v>369</v>
      </c>
      <c r="B369" s="2" t="str">
        <f>_xlfn.LET(_xlpm.x,data!$AY378,IF(_xlpm.x=0,"",_xlpm.x))</f>
        <v/>
      </c>
    </row>
    <row r="370" spans="1:2">
      <c r="A370" s="2">
        <v>370</v>
      </c>
      <c r="B370" s="2" t="str">
        <f>_xlfn.LET(_xlpm.x,data!$AY379,IF(_xlpm.x=0,"",_xlpm.x))</f>
        <v/>
      </c>
    </row>
    <row r="371" spans="1:2">
      <c r="A371" s="2">
        <v>371</v>
      </c>
      <c r="B371" s="2" t="str">
        <f>_xlfn.LET(_xlpm.x,data!$AY380,IF(_xlpm.x=0,"",_xlpm.x))</f>
        <v/>
      </c>
    </row>
    <row r="372" spans="1:2">
      <c r="A372" s="2">
        <v>372</v>
      </c>
      <c r="B372" s="2" t="str">
        <f>_xlfn.LET(_xlpm.x,data!$AY381,IF(_xlpm.x=0,"",_xlpm.x))</f>
        <v/>
      </c>
    </row>
    <row r="373" spans="1:2">
      <c r="A373" s="2">
        <v>373</v>
      </c>
      <c r="B373" s="2" t="str">
        <f>_xlfn.LET(_xlpm.x,data!$AY382,IF(_xlpm.x=0,"",_xlpm.x))</f>
        <v/>
      </c>
    </row>
    <row r="374" spans="1:2">
      <c r="A374" s="2">
        <v>374</v>
      </c>
      <c r="B374" s="2" t="str">
        <f>_xlfn.LET(_xlpm.x,data!$AY383,IF(_xlpm.x=0,"",_xlpm.x))</f>
        <v/>
      </c>
    </row>
    <row r="375" spans="1:2">
      <c r="A375" s="2">
        <v>375</v>
      </c>
      <c r="B375" s="2" t="str">
        <f>_xlfn.LET(_xlpm.x,data!$AY384,IF(_xlpm.x=0,"",_xlpm.x))</f>
        <v/>
      </c>
    </row>
    <row r="376" spans="1:2">
      <c r="A376" s="2">
        <v>376</v>
      </c>
      <c r="B376" s="2" t="str">
        <f>_xlfn.LET(_xlpm.x,data!$AY385,IF(_xlpm.x=0,"",_xlpm.x))</f>
        <v/>
      </c>
    </row>
    <row r="377" spans="1:2">
      <c r="A377" s="2">
        <v>377</v>
      </c>
      <c r="B377" s="2" t="str">
        <f>_xlfn.LET(_xlpm.x,data!$AY386,IF(_xlpm.x=0,"",_xlpm.x))</f>
        <v/>
      </c>
    </row>
    <row r="378" spans="1:2">
      <c r="A378" s="2">
        <v>378</v>
      </c>
      <c r="B378" s="2" t="str">
        <f>_xlfn.LET(_xlpm.x,data!$AY387,IF(_xlpm.x=0,"",_xlpm.x))</f>
        <v/>
      </c>
    </row>
    <row r="379" spans="1:2">
      <c r="A379" s="2">
        <v>379</v>
      </c>
      <c r="B379" s="2" t="str">
        <f>_xlfn.LET(_xlpm.x,data!$AY388,IF(_xlpm.x=0,"",_xlpm.x))</f>
        <v/>
      </c>
    </row>
    <row r="380" spans="1:2">
      <c r="A380" s="2">
        <v>380</v>
      </c>
      <c r="B380" s="2" t="str">
        <f>_xlfn.LET(_xlpm.x,data!$AY389,IF(_xlpm.x=0,"",_xlpm.x))</f>
        <v/>
      </c>
    </row>
    <row r="381" spans="1:2">
      <c r="A381" s="2">
        <v>381</v>
      </c>
      <c r="B381" s="2" t="str">
        <f>_xlfn.LET(_xlpm.x,data!$AY390,IF(_xlpm.x=0,"",_xlpm.x))</f>
        <v/>
      </c>
    </row>
    <row r="382" spans="1:2">
      <c r="A382" s="2">
        <v>382</v>
      </c>
      <c r="B382" s="2" t="str">
        <f>_xlfn.LET(_xlpm.x,data!$AY391,IF(_xlpm.x=0,"",_xlpm.x))</f>
        <v/>
      </c>
    </row>
    <row r="383" spans="1:2">
      <c r="A383" s="2">
        <v>383</v>
      </c>
      <c r="B383" s="2" t="str">
        <f>_xlfn.LET(_xlpm.x,data!$AY392,IF(_xlpm.x=0,"",_xlpm.x))</f>
        <v/>
      </c>
    </row>
    <row r="384" spans="1:2">
      <c r="A384" s="2">
        <v>384</v>
      </c>
      <c r="B384" s="2" t="str">
        <f>_xlfn.LET(_xlpm.x,data!$AY393,IF(_xlpm.x=0,"",_xlpm.x))</f>
        <v/>
      </c>
    </row>
    <row r="385" spans="1:2">
      <c r="A385" s="2">
        <v>385</v>
      </c>
      <c r="B385" s="2" t="str">
        <f>_xlfn.LET(_xlpm.x,data!$AY394,IF(_xlpm.x=0,"",_xlpm.x))</f>
        <v/>
      </c>
    </row>
    <row r="386" spans="1:2">
      <c r="A386" s="2">
        <v>386</v>
      </c>
      <c r="B386" s="2" t="str">
        <f>_xlfn.LET(_xlpm.x,data!$AY395,IF(_xlpm.x=0,"",_xlpm.x))</f>
        <v/>
      </c>
    </row>
    <row r="387" spans="1:2">
      <c r="A387" s="2">
        <v>387</v>
      </c>
      <c r="B387" s="2" t="str">
        <f>_xlfn.LET(_xlpm.x,data!$AY396,IF(_xlpm.x=0,"",_xlpm.x))</f>
        <v/>
      </c>
    </row>
    <row r="388" spans="1:2">
      <c r="A388" s="2">
        <v>388</v>
      </c>
      <c r="B388" s="2" t="str">
        <f>_xlfn.LET(_xlpm.x,data!$AY397,IF(_xlpm.x=0,"",_xlpm.x))</f>
        <v/>
      </c>
    </row>
    <row r="389" spans="1:2">
      <c r="A389" s="2">
        <v>389</v>
      </c>
      <c r="B389" s="2" t="str">
        <f>_xlfn.LET(_xlpm.x,data!$AY398,IF(_xlpm.x=0,"",_xlpm.x))</f>
        <v/>
      </c>
    </row>
    <row r="390" spans="1:2">
      <c r="A390" s="2">
        <v>390</v>
      </c>
      <c r="B390" s="2" t="str">
        <f>_xlfn.LET(_xlpm.x,data!$AY399,IF(_xlpm.x=0,"",_xlpm.x))</f>
        <v/>
      </c>
    </row>
    <row r="391" spans="1:2">
      <c r="A391" s="2">
        <v>391</v>
      </c>
      <c r="B391" s="2" t="str">
        <f>_xlfn.LET(_xlpm.x,data!$AY400,IF(_xlpm.x=0,"",_xlpm.x))</f>
        <v/>
      </c>
    </row>
    <row r="392" spans="1:2">
      <c r="A392" s="2">
        <v>392</v>
      </c>
      <c r="B392" s="2" t="str">
        <f>_xlfn.LET(_xlpm.x,data!$AY401,IF(_xlpm.x=0,"",_xlpm.x))</f>
        <v/>
      </c>
    </row>
    <row r="393" spans="1:2">
      <c r="A393" s="2">
        <v>393</v>
      </c>
      <c r="B393" s="2" t="str">
        <f>_xlfn.LET(_xlpm.x,data!$AY402,IF(_xlpm.x=0,"",_xlpm.x))</f>
        <v/>
      </c>
    </row>
    <row r="394" spans="1:2">
      <c r="A394" s="2">
        <v>394</v>
      </c>
      <c r="B394" s="2" t="str">
        <f>_xlfn.LET(_xlpm.x,data!$AY403,IF(_xlpm.x=0,"",_xlpm.x))</f>
        <v/>
      </c>
    </row>
    <row r="395" spans="1:2">
      <c r="A395" s="2">
        <v>395</v>
      </c>
      <c r="B395" s="2" t="str">
        <f>_xlfn.LET(_xlpm.x,data!$AY404,IF(_xlpm.x=0,"",_xlpm.x))</f>
        <v/>
      </c>
    </row>
    <row r="396" spans="1:2">
      <c r="A396" s="2">
        <v>396</v>
      </c>
      <c r="B396" s="2" t="str">
        <f>_xlfn.LET(_xlpm.x,data!$AY405,IF(_xlpm.x=0,"",_xlpm.x))</f>
        <v/>
      </c>
    </row>
    <row r="397" spans="1:2">
      <c r="A397" s="2">
        <v>397</v>
      </c>
      <c r="B397" s="2" t="str">
        <f>_xlfn.LET(_xlpm.x,data!$AY406,IF(_xlpm.x=0,"",_xlpm.x))</f>
        <v/>
      </c>
    </row>
    <row r="398" spans="1:2">
      <c r="A398" s="2">
        <v>398</v>
      </c>
      <c r="B398" s="2" t="str">
        <f>_xlfn.LET(_xlpm.x,data!$AY407,IF(_xlpm.x=0,"",_xlpm.x))</f>
        <v/>
      </c>
    </row>
    <row r="399" spans="1:2">
      <c r="A399" s="2">
        <v>399</v>
      </c>
      <c r="B399" s="2" t="str">
        <f>_xlfn.LET(_xlpm.x,data!$AY408,IF(_xlpm.x=0,"",_xlpm.x))</f>
        <v/>
      </c>
    </row>
    <row r="400" spans="1:2">
      <c r="A400" s="2">
        <v>400</v>
      </c>
      <c r="B400" s="2" t="str">
        <f>_xlfn.LET(_xlpm.x,data!$AY409,IF(_xlpm.x=0,"",_xlpm.x))</f>
        <v/>
      </c>
    </row>
    <row r="401" spans="1:2">
      <c r="A401" s="2">
        <v>401</v>
      </c>
      <c r="B401" s="2" t="str">
        <f>_xlfn.LET(_xlpm.x,data!$AY410,IF(_xlpm.x=0,"",_xlpm.x))</f>
        <v/>
      </c>
    </row>
    <row r="402" spans="1:2">
      <c r="A402" s="2">
        <v>402</v>
      </c>
      <c r="B402" s="2" t="str">
        <f>_xlfn.LET(_xlpm.x,data!$AY411,IF(_xlpm.x=0,"",_xlpm.x))</f>
        <v/>
      </c>
    </row>
    <row r="403" spans="1:2">
      <c r="A403" s="2">
        <v>403</v>
      </c>
      <c r="B403" s="2" t="str">
        <f>_xlfn.LET(_xlpm.x,data!$AY412,IF(_xlpm.x=0,"",_xlpm.x))</f>
        <v/>
      </c>
    </row>
    <row r="404" spans="1:2">
      <c r="A404" s="2">
        <v>404</v>
      </c>
      <c r="B404" s="2" t="str">
        <f>_xlfn.LET(_xlpm.x,data!$AY413,IF(_xlpm.x=0,"",_xlpm.x))</f>
        <v/>
      </c>
    </row>
    <row r="405" spans="1:2">
      <c r="A405" s="2">
        <v>405</v>
      </c>
      <c r="B405" s="2" t="str">
        <f>_xlfn.LET(_xlpm.x,data!$AY414,IF(_xlpm.x=0,"",_xlpm.x))</f>
        <v/>
      </c>
    </row>
    <row r="406" spans="1:2">
      <c r="A406" s="2">
        <v>406</v>
      </c>
      <c r="B406" s="2" t="str">
        <f>_xlfn.LET(_xlpm.x,data!$AY415,IF(_xlpm.x=0,"",_xlpm.x))</f>
        <v/>
      </c>
    </row>
    <row r="407" spans="1:2">
      <c r="A407" s="2">
        <v>407</v>
      </c>
      <c r="B407" s="2" t="str">
        <f>_xlfn.LET(_xlpm.x,data!$AY416,IF(_xlpm.x=0,"",_xlpm.x))</f>
        <v/>
      </c>
    </row>
    <row r="408" spans="1:2">
      <c r="A408" s="2">
        <v>408</v>
      </c>
      <c r="B408" s="2" t="str">
        <f>_xlfn.LET(_xlpm.x,data!$AY417,IF(_xlpm.x=0,"",_xlpm.x))</f>
        <v/>
      </c>
    </row>
    <row r="409" spans="1:2">
      <c r="A409" s="2">
        <v>409</v>
      </c>
      <c r="B409" s="2" t="str">
        <f>_xlfn.LET(_xlpm.x,data!$AY418,IF(_xlpm.x=0,"",_xlpm.x))</f>
        <v/>
      </c>
    </row>
    <row r="410" spans="1:2">
      <c r="A410" s="2">
        <v>410</v>
      </c>
      <c r="B410" s="2" t="str">
        <f>_xlfn.LET(_xlpm.x,data!$AY419,IF(_xlpm.x=0,"",_xlpm.x))</f>
        <v/>
      </c>
    </row>
    <row r="411" spans="1:2">
      <c r="A411" s="2">
        <v>411</v>
      </c>
      <c r="B411" s="2" t="str">
        <f>_xlfn.LET(_xlpm.x,data!$AY420,IF(_xlpm.x=0,"",_xlpm.x))</f>
        <v/>
      </c>
    </row>
    <row r="412" spans="1:2">
      <c r="A412" s="2">
        <v>412</v>
      </c>
      <c r="B412" s="2" t="str">
        <f>_xlfn.LET(_xlpm.x,data!$AY421,IF(_xlpm.x=0,"",_xlpm.x))</f>
        <v/>
      </c>
    </row>
    <row r="413" spans="1:2">
      <c r="A413" s="2">
        <v>413</v>
      </c>
      <c r="B413" s="2" t="str">
        <f>_xlfn.LET(_xlpm.x,data!$AY422,IF(_xlpm.x=0,"",_xlpm.x))</f>
        <v/>
      </c>
    </row>
    <row r="414" spans="1:2">
      <c r="A414" s="2">
        <v>414</v>
      </c>
      <c r="B414" s="2" t="str">
        <f>_xlfn.LET(_xlpm.x,data!$AY423,IF(_xlpm.x=0,"",_xlpm.x))</f>
        <v/>
      </c>
    </row>
    <row r="415" spans="1:2">
      <c r="A415" s="2">
        <v>415</v>
      </c>
      <c r="B415" s="2" t="str">
        <f>_xlfn.LET(_xlpm.x,data!$AY424,IF(_xlpm.x=0,"",_xlpm.x))</f>
        <v/>
      </c>
    </row>
    <row r="416" spans="1:2">
      <c r="A416" s="2">
        <v>416</v>
      </c>
      <c r="B416" s="2" t="str">
        <f>_xlfn.LET(_xlpm.x,data!$AY425,IF(_xlpm.x=0,"",_xlpm.x))</f>
        <v/>
      </c>
    </row>
    <row r="417" spans="1:2">
      <c r="A417" s="2">
        <v>417</v>
      </c>
      <c r="B417" s="2" t="str">
        <f>_xlfn.LET(_xlpm.x,data!$AY426,IF(_xlpm.x=0,"",_xlpm.x))</f>
        <v/>
      </c>
    </row>
    <row r="418" spans="1:2">
      <c r="A418" s="2">
        <v>418</v>
      </c>
      <c r="B418" s="2" t="str">
        <f>_xlfn.LET(_xlpm.x,data!$AY427,IF(_xlpm.x=0,"",_xlpm.x))</f>
        <v/>
      </c>
    </row>
    <row r="419" spans="1:2">
      <c r="A419" s="2">
        <v>419</v>
      </c>
      <c r="B419" s="2" t="str">
        <f>_xlfn.LET(_xlpm.x,data!$AY428,IF(_xlpm.x=0,"",_xlpm.x))</f>
        <v/>
      </c>
    </row>
    <row r="420" spans="1:2">
      <c r="A420" s="2">
        <v>420</v>
      </c>
      <c r="B420" s="2" t="str">
        <f>_xlfn.LET(_xlpm.x,data!$AY429,IF(_xlpm.x=0,"",_xlpm.x))</f>
        <v/>
      </c>
    </row>
    <row r="421" spans="1:2">
      <c r="A421" s="2">
        <v>421</v>
      </c>
      <c r="B421" s="2" t="str">
        <f>_xlfn.LET(_xlpm.x,data!$AY430,IF(_xlpm.x=0,"",_xlpm.x))</f>
        <v/>
      </c>
    </row>
    <row r="422" spans="1:2">
      <c r="A422" s="2">
        <v>422</v>
      </c>
      <c r="B422" s="2" t="str">
        <f>_xlfn.LET(_xlpm.x,data!$AY431,IF(_xlpm.x=0,"",_xlpm.x))</f>
        <v/>
      </c>
    </row>
    <row r="423" spans="1:2">
      <c r="A423" s="2">
        <v>423</v>
      </c>
      <c r="B423" s="2" t="str">
        <f>_xlfn.LET(_xlpm.x,data!$AY432,IF(_xlpm.x=0,"",_xlpm.x))</f>
        <v/>
      </c>
    </row>
    <row r="424" spans="1:2">
      <c r="A424" s="2">
        <v>424</v>
      </c>
      <c r="B424" s="2" t="str">
        <f>_xlfn.LET(_xlpm.x,data!$AY433,IF(_xlpm.x=0,"",_xlpm.x))</f>
        <v/>
      </c>
    </row>
    <row r="425" spans="1:2">
      <c r="A425" s="2">
        <v>425</v>
      </c>
      <c r="B425" s="2" t="str">
        <f>_xlfn.LET(_xlpm.x,data!$AY434,IF(_xlpm.x=0,"",_xlpm.x))</f>
        <v/>
      </c>
    </row>
    <row r="426" spans="1:2">
      <c r="A426" s="2">
        <v>426</v>
      </c>
      <c r="B426" s="2" t="str">
        <f>_xlfn.LET(_xlpm.x,data!$AY435,IF(_xlpm.x=0,"",_xlpm.x))</f>
        <v/>
      </c>
    </row>
    <row r="427" spans="1:2">
      <c r="A427" s="2">
        <v>427</v>
      </c>
      <c r="B427" s="2" t="str">
        <f>_xlfn.LET(_xlpm.x,data!$AY436,IF(_xlpm.x=0,"",_xlpm.x))</f>
        <v/>
      </c>
    </row>
    <row r="428" spans="1:2">
      <c r="A428" s="2">
        <v>428</v>
      </c>
      <c r="B428" s="2" t="str">
        <f>_xlfn.LET(_xlpm.x,data!$AY437,IF(_xlpm.x=0,"",_xlpm.x))</f>
        <v/>
      </c>
    </row>
    <row r="429" spans="1:2">
      <c r="A429" s="2">
        <v>429</v>
      </c>
      <c r="B429" s="2" t="str">
        <f>_xlfn.LET(_xlpm.x,data!$AY438,IF(_xlpm.x=0,"",_xlpm.x))</f>
        <v/>
      </c>
    </row>
    <row r="430" spans="1:2">
      <c r="A430" s="2">
        <v>430</v>
      </c>
      <c r="B430" s="2" t="str">
        <f>_xlfn.LET(_xlpm.x,data!$AY439,IF(_xlpm.x=0,"",_xlpm.x))</f>
        <v/>
      </c>
    </row>
    <row r="431" spans="1:2">
      <c r="A431" s="2">
        <v>431</v>
      </c>
      <c r="B431" s="2" t="str">
        <f>_xlfn.LET(_xlpm.x,data!$AY440,IF(_xlpm.x=0,"",_xlpm.x))</f>
        <v/>
      </c>
    </row>
    <row r="432" spans="1:2">
      <c r="A432" s="2">
        <v>432</v>
      </c>
      <c r="B432" s="2" t="str">
        <f>_xlfn.LET(_xlpm.x,data!$AY441,IF(_xlpm.x=0,"",_xlpm.x))</f>
        <v/>
      </c>
    </row>
    <row r="433" spans="1:2">
      <c r="A433" s="2">
        <v>433</v>
      </c>
      <c r="B433" s="2" t="str">
        <f>_xlfn.LET(_xlpm.x,data!$AY442,IF(_xlpm.x=0,"",_xlpm.x))</f>
        <v/>
      </c>
    </row>
    <row r="434" spans="1:2">
      <c r="A434" s="2">
        <v>434</v>
      </c>
      <c r="B434" s="2" t="str">
        <f>_xlfn.LET(_xlpm.x,data!$AY443,IF(_xlpm.x=0,"",_xlpm.x))</f>
        <v/>
      </c>
    </row>
    <row r="435" spans="1:2">
      <c r="A435" s="2">
        <v>435</v>
      </c>
      <c r="B435" s="2" t="str">
        <f>_xlfn.LET(_xlpm.x,data!$AY444,IF(_xlpm.x=0,"",_xlpm.x))</f>
        <v/>
      </c>
    </row>
    <row r="436" spans="1:2">
      <c r="A436" s="2">
        <v>436</v>
      </c>
      <c r="B436" s="2" t="str">
        <f>_xlfn.LET(_xlpm.x,data!$AY445,IF(_xlpm.x=0,"",_xlpm.x))</f>
        <v/>
      </c>
    </row>
    <row r="437" spans="1:2">
      <c r="A437" s="2">
        <v>437</v>
      </c>
      <c r="B437" s="2" t="str">
        <f>_xlfn.LET(_xlpm.x,data!$AY446,IF(_xlpm.x=0,"",_xlpm.x))</f>
        <v/>
      </c>
    </row>
    <row r="438" spans="1:2">
      <c r="A438" s="2">
        <v>438</v>
      </c>
      <c r="B438" s="2" t="str">
        <f>_xlfn.LET(_xlpm.x,data!$AY447,IF(_xlpm.x=0,"",_xlpm.x))</f>
        <v/>
      </c>
    </row>
    <row r="439" spans="1:2">
      <c r="A439" s="2">
        <v>439</v>
      </c>
      <c r="B439" s="2" t="str">
        <f>_xlfn.LET(_xlpm.x,data!$AY448,IF(_xlpm.x=0,"",_xlpm.x))</f>
        <v/>
      </c>
    </row>
    <row r="440" spans="1:2">
      <c r="A440" s="2">
        <v>440</v>
      </c>
      <c r="B440" s="2" t="str">
        <f>_xlfn.LET(_xlpm.x,data!$AY449,IF(_xlpm.x=0,"",_xlpm.x))</f>
        <v/>
      </c>
    </row>
    <row r="441" spans="1:2">
      <c r="A441" s="2">
        <v>441</v>
      </c>
      <c r="B441" s="2" t="str">
        <f>_xlfn.LET(_xlpm.x,data!$AY450,IF(_xlpm.x=0,"",_xlpm.x))</f>
        <v/>
      </c>
    </row>
    <row r="442" spans="1:2">
      <c r="A442" s="2">
        <v>442</v>
      </c>
      <c r="B442" s="2" t="str">
        <f>_xlfn.LET(_xlpm.x,data!$AY451,IF(_xlpm.x=0,"",_xlpm.x))</f>
        <v/>
      </c>
    </row>
    <row r="443" spans="1:2">
      <c r="A443" s="2">
        <v>443</v>
      </c>
      <c r="B443" s="2" t="str">
        <f>_xlfn.LET(_xlpm.x,data!$AY452,IF(_xlpm.x=0,"",_xlpm.x))</f>
        <v/>
      </c>
    </row>
    <row r="444" spans="1:2">
      <c r="A444" s="2">
        <v>444</v>
      </c>
      <c r="B444" s="2" t="str">
        <f>_xlfn.LET(_xlpm.x,data!$AY453,IF(_xlpm.x=0,"",_xlpm.x))</f>
        <v/>
      </c>
    </row>
    <row r="445" spans="1:2">
      <c r="A445" s="2">
        <v>445</v>
      </c>
      <c r="B445" s="2" t="str">
        <f>_xlfn.LET(_xlpm.x,data!$AY454,IF(_xlpm.x=0,"",_xlpm.x))</f>
        <v/>
      </c>
    </row>
    <row r="446" spans="1:2">
      <c r="A446" s="2">
        <v>446</v>
      </c>
      <c r="B446" s="2" t="str">
        <f>_xlfn.LET(_xlpm.x,data!$AY455,IF(_xlpm.x=0,"",_xlpm.x))</f>
        <v/>
      </c>
    </row>
    <row r="447" spans="1:2">
      <c r="A447" s="2">
        <v>447</v>
      </c>
      <c r="B447" s="2" t="str">
        <f>_xlfn.LET(_xlpm.x,data!$AY456,IF(_xlpm.x=0,"",_xlpm.x))</f>
        <v/>
      </c>
    </row>
    <row r="448" spans="1:2">
      <c r="A448" s="2">
        <v>448</v>
      </c>
      <c r="B448" s="2" t="str">
        <f>_xlfn.LET(_xlpm.x,data!$AY457,IF(_xlpm.x=0,"",_xlpm.x))</f>
        <v/>
      </c>
    </row>
    <row r="449" spans="1:2">
      <c r="A449" s="2">
        <v>449</v>
      </c>
      <c r="B449" s="2" t="str">
        <f>_xlfn.LET(_xlpm.x,data!$AY458,IF(_xlpm.x=0,"",_xlpm.x))</f>
        <v/>
      </c>
    </row>
    <row r="450" spans="1:2">
      <c r="A450" s="2">
        <v>450</v>
      </c>
      <c r="B450" s="2" t="str">
        <f>_xlfn.LET(_xlpm.x,data!$AY459,IF(_xlpm.x=0,"",_xlpm.x))</f>
        <v/>
      </c>
    </row>
    <row r="451" spans="1:2">
      <c r="A451" s="2">
        <v>451</v>
      </c>
      <c r="B451" s="2" t="str">
        <f>_xlfn.LET(_xlpm.x,data!$AY460,IF(_xlpm.x=0,"",_xlpm.x))</f>
        <v/>
      </c>
    </row>
    <row r="452" spans="1:2">
      <c r="A452" s="2">
        <v>452</v>
      </c>
      <c r="B452" s="2" t="str">
        <f>_xlfn.LET(_xlpm.x,data!$AY461,IF(_xlpm.x=0,"",_xlpm.x))</f>
        <v/>
      </c>
    </row>
    <row r="453" spans="1:2">
      <c r="A453" s="2">
        <v>453</v>
      </c>
      <c r="B453" s="2" t="str">
        <f>_xlfn.LET(_xlpm.x,data!$AY462,IF(_xlpm.x=0,"",_xlpm.x))</f>
        <v/>
      </c>
    </row>
    <row r="454" spans="1:2">
      <c r="A454" s="2">
        <v>454</v>
      </c>
      <c r="B454" s="2" t="str">
        <f>_xlfn.LET(_xlpm.x,data!$AY463,IF(_xlpm.x=0,"",_xlpm.x))</f>
        <v/>
      </c>
    </row>
    <row r="455" spans="1:2">
      <c r="A455" s="2">
        <v>455</v>
      </c>
      <c r="B455" s="2" t="str">
        <f>_xlfn.LET(_xlpm.x,data!$AY464,IF(_xlpm.x=0,"",_xlpm.x))</f>
        <v/>
      </c>
    </row>
    <row r="456" spans="1:2">
      <c r="A456" s="2">
        <v>456</v>
      </c>
      <c r="B456" s="2" t="str">
        <f>_xlfn.LET(_xlpm.x,data!$AY465,IF(_xlpm.x=0,"",_xlpm.x))</f>
        <v/>
      </c>
    </row>
    <row r="457" spans="1:2">
      <c r="A457" s="2">
        <v>457</v>
      </c>
      <c r="B457" s="2" t="str">
        <f>_xlfn.LET(_xlpm.x,data!$AY466,IF(_xlpm.x=0,"",_xlpm.x))</f>
        <v/>
      </c>
    </row>
    <row r="458" spans="1:2">
      <c r="A458" s="2">
        <v>458</v>
      </c>
      <c r="B458" s="2" t="str">
        <f>_xlfn.LET(_xlpm.x,data!$AY467,IF(_xlpm.x=0,"",_xlpm.x))</f>
        <v/>
      </c>
    </row>
    <row r="459" spans="1:2">
      <c r="A459" s="2">
        <v>459</v>
      </c>
      <c r="B459" s="2" t="str">
        <f>_xlfn.LET(_xlpm.x,data!$AY468,IF(_xlpm.x=0,"",_xlpm.x))</f>
        <v/>
      </c>
    </row>
    <row r="460" spans="1:2">
      <c r="A460" s="2">
        <v>460</v>
      </c>
      <c r="B460" s="2" t="str">
        <f>_xlfn.LET(_xlpm.x,data!$AY469,IF(_xlpm.x=0,"",_xlpm.x))</f>
        <v/>
      </c>
    </row>
    <row r="461" spans="1:2">
      <c r="A461" s="2">
        <v>461</v>
      </c>
      <c r="B461" s="2" t="str">
        <f>_xlfn.LET(_xlpm.x,data!$AY470,IF(_xlpm.x=0,"",_xlpm.x))</f>
        <v/>
      </c>
    </row>
    <row r="462" spans="1:2">
      <c r="A462" s="2">
        <v>462</v>
      </c>
      <c r="B462" s="2" t="str">
        <f>_xlfn.LET(_xlpm.x,data!$AY471,IF(_xlpm.x=0,"",_xlpm.x))</f>
        <v/>
      </c>
    </row>
    <row r="463" spans="1:2">
      <c r="A463" s="2">
        <v>463</v>
      </c>
      <c r="B463" s="2" t="str">
        <f>_xlfn.LET(_xlpm.x,data!$AY472,IF(_xlpm.x=0,"",_xlpm.x))</f>
        <v/>
      </c>
    </row>
    <row r="464" spans="1:2">
      <c r="A464" s="2">
        <v>464</v>
      </c>
      <c r="B464" s="2" t="str">
        <f>_xlfn.LET(_xlpm.x,data!$AY473,IF(_xlpm.x=0,"",_xlpm.x))</f>
        <v/>
      </c>
    </row>
    <row r="465" spans="1:2">
      <c r="A465" s="2">
        <v>465</v>
      </c>
      <c r="B465" s="2" t="str">
        <f>_xlfn.LET(_xlpm.x,data!$AY474,IF(_xlpm.x=0,"",_xlpm.x))</f>
        <v/>
      </c>
    </row>
    <row r="466" spans="1:2">
      <c r="A466" s="2">
        <v>466</v>
      </c>
      <c r="B466" s="2" t="str">
        <f>_xlfn.LET(_xlpm.x,data!$AY475,IF(_xlpm.x=0,"",_xlpm.x))</f>
        <v/>
      </c>
    </row>
    <row r="467" spans="1:2">
      <c r="A467" s="2">
        <v>467</v>
      </c>
      <c r="B467" s="2" t="str">
        <f>_xlfn.LET(_xlpm.x,data!$AY476,IF(_xlpm.x=0,"",_xlpm.x))</f>
        <v/>
      </c>
    </row>
    <row r="468" spans="1:2">
      <c r="A468" s="2">
        <v>468</v>
      </c>
      <c r="B468" s="2" t="str">
        <f>_xlfn.LET(_xlpm.x,data!$AY477,IF(_xlpm.x=0,"",_xlpm.x))</f>
        <v/>
      </c>
    </row>
    <row r="469" spans="1:2">
      <c r="A469" s="2">
        <v>469</v>
      </c>
      <c r="B469" s="2" t="str">
        <f>_xlfn.LET(_xlpm.x,data!$AY478,IF(_xlpm.x=0,"",_xlpm.x))</f>
        <v/>
      </c>
    </row>
    <row r="470" spans="1:2">
      <c r="A470" s="2">
        <v>470</v>
      </c>
      <c r="B470" s="2" t="str">
        <f>_xlfn.LET(_xlpm.x,data!$AY479,IF(_xlpm.x=0,"",_xlpm.x))</f>
        <v/>
      </c>
    </row>
    <row r="471" spans="1:2">
      <c r="A471" s="2">
        <v>471</v>
      </c>
      <c r="B471" s="2" t="str">
        <f>_xlfn.LET(_xlpm.x,data!$AY480,IF(_xlpm.x=0,"",_xlpm.x))</f>
        <v/>
      </c>
    </row>
    <row r="472" spans="1:2">
      <c r="A472" s="2">
        <v>472</v>
      </c>
      <c r="B472" s="2" t="str">
        <f>_xlfn.LET(_xlpm.x,data!$AY481,IF(_xlpm.x=0,"",_xlpm.x))</f>
        <v/>
      </c>
    </row>
    <row r="473" spans="1:2">
      <c r="A473" s="2">
        <v>473</v>
      </c>
      <c r="B473" s="2" t="str">
        <f>_xlfn.LET(_xlpm.x,data!$AY482,IF(_xlpm.x=0,"",_xlpm.x))</f>
        <v/>
      </c>
    </row>
    <row r="474" spans="1:2">
      <c r="A474" s="2">
        <v>474</v>
      </c>
      <c r="B474" s="2" t="str">
        <f>_xlfn.LET(_xlpm.x,data!$AY483,IF(_xlpm.x=0,"",_xlpm.x))</f>
        <v/>
      </c>
    </row>
    <row r="475" spans="1:2">
      <c r="A475" s="2">
        <v>475</v>
      </c>
      <c r="B475" s="2" t="str">
        <f>_xlfn.LET(_xlpm.x,data!$AY484,IF(_xlpm.x=0,"",_xlpm.x))</f>
        <v/>
      </c>
    </row>
    <row r="476" spans="1:2">
      <c r="A476" s="2">
        <v>476</v>
      </c>
      <c r="B476" s="2" t="str">
        <f>_xlfn.LET(_xlpm.x,data!$AY485,IF(_xlpm.x=0,"",_xlpm.x))</f>
        <v/>
      </c>
    </row>
    <row r="477" spans="1:2">
      <c r="A477" s="2">
        <v>477</v>
      </c>
      <c r="B477" s="2" t="str">
        <f>_xlfn.LET(_xlpm.x,data!$AY486,IF(_xlpm.x=0,"",_xlpm.x))</f>
        <v/>
      </c>
    </row>
    <row r="478" spans="1:2">
      <c r="A478" s="2">
        <v>478</v>
      </c>
      <c r="B478" s="2" t="str">
        <f>_xlfn.LET(_xlpm.x,data!$AY487,IF(_xlpm.x=0,"",_xlpm.x))</f>
        <v/>
      </c>
    </row>
    <row r="479" spans="1:2">
      <c r="A479" s="2">
        <v>479</v>
      </c>
      <c r="B479" s="2" t="str">
        <f>_xlfn.LET(_xlpm.x,data!$AY488,IF(_xlpm.x=0,"",_xlpm.x))</f>
        <v/>
      </c>
    </row>
    <row r="480" spans="1:2">
      <c r="A480" s="2">
        <v>480</v>
      </c>
      <c r="B480" s="2" t="str">
        <f>_xlfn.LET(_xlpm.x,data!$AY489,IF(_xlpm.x=0,"",_xlpm.x))</f>
        <v/>
      </c>
    </row>
    <row r="481" spans="1:2">
      <c r="A481" s="2">
        <v>481</v>
      </c>
      <c r="B481" s="2" t="str">
        <f>_xlfn.LET(_xlpm.x,data!$AY490,IF(_xlpm.x=0,"",_xlpm.x))</f>
        <v/>
      </c>
    </row>
    <row r="482" spans="1:2">
      <c r="A482" s="2">
        <v>482</v>
      </c>
      <c r="B482" s="2" t="str">
        <f>_xlfn.LET(_xlpm.x,data!$AY491,IF(_xlpm.x=0,"",_xlpm.x))</f>
        <v/>
      </c>
    </row>
    <row r="483" spans="1:2">
      <c r="A483" s="2">
        <v>483</v>
      </c>
      <c r="B483" s="2" t="str">
        <f>_xlfn.LET(_xlpm.x,data!$AY492,IF(_xlpm.x=0,"",_xlpm.x))</f>
        <v/>
      </c>
    </row>
    <row r="484" spans="1:2">
      <c r="A484" s="2">
        <v>484</v>
      </c>
      <c r="B484" s="2" t="str">
        <f>_xlfn.LET(_xlpm.x,data!$AY493,IF(_xlpm.x=0,"",_xlpm.x))</f>
        <v/>
      </c>
    </row>
    <row r="485" spans="1:2">
      <c r="A485" s="2">
        <v>485</v>
      </c>
      <c r="B485" s="2" t="str">
        <f>_xlfn.LET(_xlpm.x,data!$AY494,IF(_xlpm.x=0,"",_xlpm.x))</f>
        <v/>
      </c>
    </row>
    <row r="486" spans="1:2">
      <c r="A486" s="2">
        <v>486</v>
      </c>
      <c r="B486" s="2" t="str">
        <f>_xlfn.LET(_xlpm.x,data!$AY495,IF(_xlpm.x=0,"",_xlpm.x))</f>
        <v/>
      </c>
    </row>
    <row r="487" spans="1:2">
      <c r="A487" s="2">
        <v>487</v>
      </c>
      <c r="B487" s="2" t="str">
        <f>_xlfn.LET(_xlpm.x,data!$AY496,IF(_xlpm.x=0,"",_xlpm.x))</f>
        <v/>
      </c>
    </row>
    <row r="488" spans="1:2">
      <c r="A488" s="2">
        <v>488</v>
      </c>
      <c r="B488" s="2" t="str">
        <f>_xlfn.LET(_xlpm.x,data!$AY497,IF(_xlpm.x=0,"",_xlpm.x))</f>
        <v/>
      </c>
    </row>
    <row r="489" spans="1:2">
      <c r="A489" s="2">
        <v>489</v>
      </c>
      <c r="B489" s="2" t="str">
        <f>_xlfn.LET(_xlpm.x,data!$AY498,IF(_xlpm.x=0,"",_xlpm.x))</f>
        <v/>
      </c>
    </row>
    <row r="490" spans="1:2">
      <c r="A490" s="2">
        <v>490</v>
      </c>
      <c r="B490" s="2" t="str">
        <f>_xlfn.LET(_xlpm.x,data!$AY499,IF(_xlpm.x=0,"",_xlpm.x))</f>
        <v/>
      </c>
    </row>
    <row r="491" spans="1:2">
      <c r="A491" s="2">
        <v>491</v>
      </c>
      <c r="B491" s="2" t="str">
        <f>_xlfn.LET(_xlpm.x,data!$AY500,IF(_xlpm.x=0,"",_xlpm.x))</f>
        <v/>
      </c>
    </row>
    <row r="492" spans="1:2">
      <c r="A492" s="2">
        <v>492</v>
      </c>
      <c r="B492" s="2" t="str">
        <f>_xlfn.LET(_xlpm.x,data!$AY501,IF(_xlpm.x=0,"",_xlpm.x))</f>
        <v/>
      </c>
    </row>
    <row r="493" spans="1:2">
      <c r="A493" s="2">
        <v>493</v>
      </c>
      <c r="B493" s="2" t="str">
        <f>_xlfn.LET(_xlpm.x,data!$AY502,IF(_xlpm.x=0,"",_xlpm.x))</f>
        <v/>
      </c>
    </row>
    <row r="494" spans="1:2">
      <c r="A494" s="2">
        <v>494</v>
      </c>
      <c r="B494" s="2" t="str">
        <f>_xlfn.LET(_xlpm.x,data!$AY503,IF(_xlpm.x=0,"",_xlpm.x))</f>
        <v/>
      </c>
    </row>
    <row r="495" spans="1:2">
      <c r="A495" s="2">
        <v>495</v>
      </c>
      <c r="B495" s="2" t="str">
        <f>_xlfn.LET(_xlpm.x,data!$AY504,IF(_xlpm.x=0,"",_xlpm.x))</f>
        <v/>
      </c>
    </row>
    <row r="496" spans="1:2">
      <c r="A496" s="2">
        <v>496</v>
      </c>
      <c r="B496" s="2" t="str">
        <f>_xlfn.LET(_xlpm.x,data!$AY505,IF(_xlpm.x=0,"",_xlpm.x))</f>
        <v/>
      </c>
    </row>
    <row r="497" spans="1:2">
      <c r="A497" s="2">
        <v>497</v>
      </c>
      <c r="B497" s="2" t="str">
        <f>_xlfn.LET(_xlpm.x,data!$AY506,IF(_xlpm.x=0,"",_xlpm.x))</f>
        <v/>
      </c>
    </row>
    <row r="498" spans="1:2">
      <c r="A498" s="2">
        <v>498</v>
      </c>
      <c r="B498" s="2" t="str">
        <f>_xlfn.LET(_xlpm.x,data!$AY507,IF(_xlpm.x=0,"",_xlpm.x))</f>
        <v/>
      </c>
    </row>
    <row r="499" spans="1:2">
      <c r="A499" s="2">
        <v>499</v>
      </c>
      <c r="B499" s="2" t="str">
        <f>_xlfn.LET(_xlpm.x,data!$AY508,IF(_xlpm.x=0,"",_xlpm.x))</f>
        <v/>
      </c>
    </row>
    <row r="500" spans="1:2">
      <c r="A500" s="2">
        <v>500</v>
      </c>
      <c r="B500" s="2" t="str">
        <f>_xlfn.LET(_xlpm.x,data!$AY509,IF(_xlpm.x=0,"",_xlpm.x))</f>
        <v/>
      </c>
    </row>
    <row r="501" spans="1:2">
      <c r="A501" s="2">
        <v>501</v>
      </c>
      <c r="B501" s="2" t="str">
        <f>_xlfn.LET(_xlpm.x,data!$AY510,IF(_xlpm.x=0,"",_xlpm.x))</f>
        <v/>
      </c>
    </row>
    <row r="502" spans="1:2">
      <c r="A502" s="2">
        <v>502</v>
      </c>
      <c r="B502" s="2" t="str">
        <f>_xlfn.LET(_xlpm.x,data!$AY511,IF(_xlpm.x=0,"",_xlpm.x))</f>
        <v/>
      </c>
    </row>
    <row r="503" spans="1:2">
      <c r="A503" s="2">
        <v>503</v>
      </c>
      <c r="B503" s="2" t="str">
        <f>_xlfn.LET(_xlpm.x,data!$AY512,IF(_xlpm.x=0,"",_xlpm.x))</f>
        <v/>
      </c>
    </row>
    <row r="504" spans="1:2">
      <c r="A504" s="2">
        <v>504</v>
      </c>
      <c r="B504" s="2" t="str">
        <f>_xlfn.LET(_xlpm.x,data!$AY513,IF(_xlpm.x=0,"",_xlpm.x))</f>
        <v/>
      </c>
    </row>
    <row r="505" spans="1:2">
      <c r="A505" s="2">
        <v>505</v>
      </c>
      <c r="B505" s="2" t="str">
        <f>_xlfn.LET(_xlpm.x,data!$AY514,IF(_xlpm.x=0,"",_xlpm.x))</f>
        <v/>
      </c>
    </row>
    <row r="506" spans="1:2">
      <c r="A506" s="2">
        <v>506</v>
      </c>
      <c r="B506" s="2" t="str">
        <f>_xlfn.LET(_xlpm.x,data!$AY515,IF(_xlpm.x=0,"",_xlpm.x))</f>
        <v/>
      </c>
    </row>
    <row r="507" spans="1:2">
      <c r="A507" s="2">
        <v>507</v>
      </c>
      <c r="B507" s="2" t="str">
        <f>_xlfn.LET(_xlpm.x,data!$AY516,IF(_xlpm.x=0,"",_xlpm.x))</f>
        <v/>
      </c>
    </row>
    <row r="508" spans="1:2">
      <c r="A508" s="2">
        <v>508</v>
      </c>
      <c r="B508" s="2" t="str">
        <f>_xlfn.LET(_xlpm.x,data!$AY517,IF(_xlpm.x=0,"",_xlpm.x))</f>
        <v/>
      </c>
    </row>
    <row r="509" spans="1:2">
      <c r="A509" s="2">
        <v>509</v>
      </c>
      <c r="B509" s="2" t="str">
        <f>_xlfn.LET(_xlpm.x,data!$AY518,IF(_xlpm.x=0,"",_xlpm.x))</f>
        <v/>
      </c>
    </row>
    <row r="510" spans="1:2">
      <c r="A510" s="2">
        <v>510</v>
      </c>
      <c r="B510" s="2" t="str">
        <f>_xlfn.LET(_xlpm.x,data!$AY519,IF(_xlpm.x=0,"",_xlpm.x))</f>
        <v/>
      </c>
    </row>
    <row r="511" spans="1:2">
      <c r="A511" s="2">
        <v>511</v>
      </c>
      <c r="B511" s="2" t="str">
        <f>_xlfn.LET(_xlpm.x,data!$AY520,IF(_xlpm.x=0,"",_xlpm.x))</f>
        <v/>
      </c>
    </row>
    <row r="512" spans="1:2">
      <c r="A512" s="2">
        <v>512</v>
      </c>
      <c r="B512" s="2" t="str">
        <f>_xlfn.LET(_xlpm.x,data!$AY521,IF(_xlpm.x=0,"",_xlpm.x))</f>
        <v/>
      </c>
    </row>
    <row r="513" spans="1:2">
      <c r="A513" s="2">
        <v>513</v>
      </c>
      <c r="B513" s="2" t="str">
        <f>_xlfn.LET(_xlpm.x,data!$AY522,IF(_xlpm.x=0,"",_xlpm.x))</f>
        <v/>
      </c>
    </row>
    <row r="514" spans="1:2">
      <c r="A514" s="2">
        <v>514</v>
      </c>
      <c r="B514" s="2" t="str">
        <f>_xlfn.LET(_xlpm.x,data!$AY523,IF(_xlpm.x=0,"",_xlpm.x))</f>
        <v/>
      </c>
    </row>
    <row r="515" spans="1:2">
      <c r="A515" s="2">
        <v>515</v>
      </c>
      <c r="B515" s="2" t="str">
        <f>_xlfn.LET(_xlpm.x,data!$AY524,IF(_xlpm.x=0,"",_xlpm.x))</f>
        <v/>
      </c>
    </row>
    <row r="516" spans="1:2">
      <c r="A516" s="2">
        <v>516</v>
      </c>
      <c r="B516" s="2" t="str">
        <f>_xlfn.LET(_xlpm.x,data!$AY525,IF(_xlpm.x=0,"",_xlpm.x))</f>
        <v/>
      </c>
    </row>
    <row r="517" spans="1:2">
      <c r="A517" s="2">
        <v>517</v>
      </c>
      <c r="B517" s="2" t="str">
        <f>_xlfn.LET(_xlpm.x,data!$AY526,IF(_xlpm.x=0,"",_xlpm.x))</f>
        <v/>
      </c>
    </row>
    <row r="518" spans="1:2">
      <c r="A518" s="2">
        <v>518</v>
      </c>
      <c r="B518" s="2" t="str">
        <f>_xlfn.LET(_xlpm.x,data!$AY527,IF(_xlpm.x=0,"",_xlpm.x))</f>
        <v/>
      </c>
    </row>
    <row r="519" spans="1:2">
      <c r="A519" s="2">
        <v>519</v>
      </c>
      <c r="B519" s="2" t="str">
        <f>_xlfn.LET(_xlpm.x,data!$AY528,IF(_xlpm.x=0,"",_xlpm.x))</f>
        <v/>
      </c>
    </row>
    <row r="520" spans="1:2">
      <c r="A520" s="2">
        <v>520</v>
      </c>
      <c r="B520" s="2" t="str">
        <f>_xlfn.LET(_xlpm.x,data!$AY529,IF(_xlpm.x=0,"",_xlpm.x))</f>
        <v/>
      </c>
    </row>
    <row r="521" spans="1:2">
      <c r="A521" s="2">
        <v>521</v>
      </c>
      <c r="B521" s="2" t="str">
        <f>_xlfn.LET(_xlpm.x,data!$AY530,IF(_xlpm.x=0,"",_xlpm.x))</f>
        <v/>
      </c>
    </row>
    <row r="522" spans="1:2">
      <c r="A522" s="2">
        <v>522</v>
      </c>
      <c r="B522" s="2" t="str">
        <f>_xlfn.LET(_xlpm.x,data!$AY531,IF(_xlpm.x=0,"",_xlpm.x))</f>
        <v/>
      </c>
    </row>
    <row r="523" spans="1:2">
      <c r="A523" s="2">
        <v>523</v>
      </c>
      <c r="B523" s="2" t="str">
        <f>_xlfn.LET(_xlpm.x,data!$AY532,IF(_xlpm.x=0,"",_xlpm.x))</f>
        <v/>
      </c>
    </row>
    <row r="524" spans="1:2">
      <c r="A524" s="2">
        <v>524</v>
      </c>
      <c r="B524" s="2" t="str">
        <f>_xlfn.LET(_xlpm.x,data!$AY533,IF(_xlpm.x=0,"",_xlpm.x))</f>
        <v/>
      </c>
    </row>
    <row r="525" spans="1:2">
      <c r="A525" s="2">
        <v>525</v>
      </c>
      <c r="B525" s="2" t="str">
        <f>_xlfn.LET(_xlpm.x,data!$AY534,IF(_xlpm.x=0,"",_xlpm.x))</f>
        <v/>
      </c>
    </row>
    <row r="526" spans="1:2">
      <c r="A526" s="2">
        <v>526</v>
      </c>
      <c r="B526" s="2" t="str">
        <f>_xlfn.LET(_xlpm.x,data!$AY535,IF(_xlpm.x=0,"",_xlpm.x))</f>
        <v/>
      </c>
    </row>
    <row r="527" spans="1:2">
      <c r="A527" s="2">
        <v>527</v>
      </c>
      <c r="B527" s="2" t="str">
        <f>_xlfn.LET(_xlpm.x,data!$AY536,IF(_xlpm.x=0,"",_xlpm.x))</f>
        <v/>
      </c>
    </row>
    <row r="528" spans="1:2">
      <c r="A528" s="2">
        <v>528</v>
      </c>
      <c r="B528" s="2" t="str">
        <f>_xlfn.LET(_xlpm.x,data!$AY537,IF(_xlpm.x=0,"",_xlpm.x))</f>
        <v/>
      </c>
    </row>
    <row r="529" spans="1:2">
      <c r="A529" s="2">
        <v>529</v>
      </c>
      <c r="B529" s="2" t="str">
        <f>_xlfn.LET(_xlpm.x,data!$AY538,IF(_xlpm.x=0,"",_xlpm.x))</f>
        <v/>
      </c>
    </row>
    <row r="530" spans="1:2">
      <c r="A530" s="2">
        <v>530</v>
      </c>
      <c r="B530" s="2" t="str">
        <f>_xlfn.LET(_xlpm.x,data!$AY539,IF(_xlpm.x=0,"",_xlpm.x))</f>
        <v/>
      </c>
    </row>
    <row r="531" spans="1:2">
      <c r="A531" s="2">
        <v>531</v>
      </c>
      <c r="B531" s="2" t="str">
        <f>_xlfn.LET(_xlpm.x,data!$AY540,IF(_xlpm.x=0,"",_xlpm.x))</f>
        <v/>
      </c>
    </row>
    <row r="532" spans="1:2">
      <c r="A532" s="2">
        <v>532</v>
      </c>
      <c r="B532" s="2" t="str">
        <f>_xlfn.LET(_xlpm.x,data!$AY541,IF(_xlpm.x=0,"",_xlpm.x))</f>
        <v/>
      </c>
    </row>
    <row r="533" spans="1:2">
      <c r="A533" s="2">
        <v>533</v>
      </c>
      <c r="B533" s="2" t="str">
        <f>_xlfn.LET(_xlpm.x,data!$AY542,IF(_xlpm.x=0,"",_xlpm.x))</f>
        <v/>
      </c>
    </row>
    <row r="534" spans="1:2">
      <c r="A534" s="2">
        <v>534</v>
      </c>
      <c r="B534" s="2" t="str">
        <f>_xlfn.LET(_xlpm.x,data!$AY543,IF(_xlpm.x=0,"",_xlpm.x))</f>
        <v/>
      </c>
    </row>
    <row r="535" spans="1:2">
      <c r="A535" s="2">
        <v>535</v>
      </c>
      <c r="B535" s="2" t="str">
        <f>_xlfn.LET(_xlpm.x,data!$AY544,IF(_xlpm.x=0,"",_xlpm.x))</f>
        <v/>
      </c>
    </row>
    <row r="536" spans="1:2">
      <c r="A536" s="2">
        <v>536</v>
      </c>
      <c r="B536" s="2" t="str">
        <f>_xlfn.LET(_xlpm.x,data!$AY545,IF(_xlpm.x=0,"",_xlpm.x))</f>
        <v/>
      </c>
    </row>
    <row r="537" spans="1:2">
      <c r="A537" s="2">
        <v>537</v>
      </c>
      <c r="B537" s="2" t="str">
        <f>_xlfn.LET(_xlpm.x,data!$AY546,IF(_xlpm.x=0,"",_xlpm.x))</f>
        <v/>
      </c>
    </row>
    <row r="538" spans="1:2">
      <c r="A538" s="2">
        <v>538</v>
      </c>
      <c r="B538" s="2" t="str">
        <f>_xlfn.LET(_xlpm.x,data!$AY547,IF(_xlpm.x=0,"",_xlpm.x))</f>
        <v/>
      </c>
    </row>
    <row r="539" spans="1:2">
      <c r="A539" s="2">
        <v>539</v>
      </c>
      <c r="B539" s="2" t="str">
        <f>_xlfn.LET(_xlpm.x,data!$AY548,IF(_xlpm.x=0,"",_xlpm.x))</f>
        <v/>
      </c>
    </row>
    <row r="540" spans="1:2">
      <c r="A540" s="2">
        <v>540</v>
      </c>
      <c r="B540" s="2" t="str">
        <f>_xlfn.LET(_xlpm.x,data!$AY549,IF(_xlpm.x=0,"",_xlpm.x))</f>
        <v/>
      </c>
    </row>
    <row r="541" spans="1:2">
      <c r="A541" s="2">
        <v>541</v>
      </c>
      <c r="B541" s="2" t="str">
        <f>_xlfn.LET(_xlpm.x,data!$AY550,IF(_xlpm.x=0,"",_xlpm.x))</f>
        <v/>
      </c>
    </row>
    <row r="542" spans="1:2">
      <c r="A542" s="2">
        <v>542</v>
      </c>
      <c r="B542" s="2" t="str">
        <f>_xlfn.LET(_xlpm.x,data!$AY551,IF(_xlpm.x=0,"",_xlpm.x))</f>
        <v/>
      </c>
    </row>
    <row r="543" spans="1:2">
      <c r="A543" s="2">
        <v>543</v>
      </c>
      <c r="B543" s="2" t="str">
        <f>_xlfn.LET(_xlpm.x,data!$AY552,IF(_xlpm.x=0,"",_xlpm.x))</f>
        <v/>
      </c>
    </row>
    <row r="544" spans="1:2">
      <c r="A544" s="2">
        <v>544</v>
      </c>
      <c r="B544" s="2" t="str">
        <f>_xlfn.LET(_xlpm.x,data!$AY553,IF(_xlpm.x=0,"",_xlpm.x))</f>
        <v/>
      </c>
    </row>
    <row r="545" spans="1:2">
      <c r="A545" s="2">
        <v>545</v>
      </c>
      <c r="B545" s="2" t="str">
        <f>_xlfn.LET(_xlpm.x,data!$AY554,IF(_xlpm.x=0,"",_xlpm.x))</f>
        <v/>
      </c>
    </row>
    <row r="546" spans="1:2">
      <c r="A546" s="2">
        <v>546</v>
      </c>
      <c r="B546" s="2" t="str">
        <f>_xlfn.LET(_xlpm.x,data!$AY555,IF(_xlpm.x=0,"",_xlpm.x))</f>
        <v/>
      </c>
    </row>
    <row r="547" spans="1:2">
      <c r="A547" s="2">
        <v>547</v>
      </c>
      <c r="B547" s="2" t="str">
        <f>_xlfn.LET(_xlpm.x,data!$AY556,IF(_xlpm.x=0,"",_xlpm.x))</f>
        <v/>
      </c>
    </row>
    <row r="548" spans="1:2">
      <c r="A548" s="2">
        <v>548</v>
      </c>
      <c r="B548" s="2" t="str">
        <f>_xlfn.LET(_xlpm.x,data!$AY557,IF(_xlpm.x=0,"",_xlpm.x))</f>
        <v/>
      </c>
    </row>
    <row r="549" spans="1:2">
      <c r="A549" s="2">
        <v>549</v>
      </c>
      <c r="B549" s="2" t="str">
        <f>_xlfn.LET(_xlpm.x,data!$AY558,IF(_xlpm.x=0,"",_xlpm.x))</f>
        <v/>
      </c>
    </row>
    <row r="550" spans="1:2">
      <c r="A550" s="2">
        <v>550</v>
      </c>
      <c r="B550" s="2" t="str">
        <f>_xlfn.LET(_xlpm.x,data!$AY559,IF(_xlpm.x=0,"",_xlpm.x))</f>
        <v/>
      </c>
    </row>
    <row r="551" spans="1:2">
      <c r="A551" s="2">
        <v>551</v>
      </c>
      <c r="B551" s="2" t="str">
        <f>_xlfn.LET(_xlpm.x,data!$AY560,IF(_xlpm.x=0,"",_xlpm.x))</f>
        <v/>
      </c>
    </row>
    <row r="552" spans="1:2">
      <c r="A552" s="2">
        <v>552</v>
      </c>
      <c r="B552" s="2" t="str">
        <f>_xlfn.LET(_xlpm.x,data!$AY561,IF(_xlpm.x=0,"",_xlpm.x))</f>
        <v/>
      </c>
    </row>
    <row r="553" spans="1:2">
      <c r="A553" s="2">
        <v>553</v>
      </c>
      <c r="B553" s="2" t="str">
        <f>_xlfn.LET(_xlpm.x,data!$AY562,IF(_xlpm.x=0,"",_xlpm.x))</f>
        <v/>
      </c>
    </row>
    <row r="554" spans="1:2">
      <c r="A554" s="2">
        <v>554</v>
      </c>
      <c r="B554" s="2" t="str">
        <f>_xlfn.LET(_xlpm.x,data!$AY563,IF(_xlpm.x=0,"",_xlpm.x))</f>
        <v/>
      </c>
    </row>
    <row r="555" spans="1:2">
      <c r="A555" s="2">
        <v>555</v>
      </c>
      <c r="B555" s="2" t="str">
        <f>_xlfn.LET(_xlpm.x,data!$AY564,IF(_xlpm.x=0,"",_xlpm.x))</f>
        <v/>
      </c>
    </row>
    <row r="556" spans="1:2">
      <c r="A556" s="2">
        <v>556</v>
      </c>
      <c r="B556" s="2" t="str">
        <f>_xlfn.LET(_xlpm.x,data!$AY565,IF(_xlpm.x=0,"",_xlpm.x))</f>
        <v/>
      </c>
    </row>
    <row r="557" spans="1:2">
      <c r="A557" s="2">
        <v>557</v>
      </c>
      <c r="B557" s="2" t="str">
        <f>_xlfn.LET(_xlpm.x,data!$AY566,IF(_xlpm.x=0,"",_xlpm.x))</f>
        <v/>
      </c>
    </row>
    <row r="558" spans="1:2">
      <c r="A558" s="2">
        <v>558</v>
      </c>
      <c r="B558" s="2" t="str">
        <f>_xlfn.LET(_xlpm.x,data!$AY567,IF(_xlpm.x=0,"",_xlpm.x))</f>
        <v/>
      </c>
    </row>
    <row r="559" spans="1:2">
      <c r="A559" s="2">
        <v>559</v>
      </c>
      <c r="B559" s="2" t="str">
        <f>_xlfn.LET(_xlpm.x,data!$AY568,IF(_xlpm.x=0,"",_xlpm.x))</f>
        <v/>
      </c>
    </row>
    <row r="560" spans="1:2">
      <c r="A560" s="2">
        <v>560</v>
      </c>
      <c r="B560" s="2" t="str">
        <f>_xlfn.LET(_xlpm.x,data!$AY569,IF(_xlpm.x=0,"",_xlpm.x))</f>
        <v/>
      </c>
    </row>
    <row r="561" spans="1:2">
      <c r="A561" s="2">
        <v>561</v>
      </c>
      <c r="B561" s="2" t="str">
        <f>_xlfn.LET(_xlpm.x,data!$AY570,IF(_xlpm.x=0,"",_xlpm.x))</f>
        <v/>
      </c>
    </row>
    <row r="562" spans="1:2">
      <c r="A562" s="2">
        <v>562</v>
      </c>
      <c r="B562" s="2" t="str">
        <f>_xlfn.LET(_xlpm.x,data!$AY571,IF(_xlpm.x=0,"",_xlpm.x))</f>
        <v/>
      </c>
    </row>
    <row r="563" spans="1:2">
      <c r="A563" s="2">
        <v>563</v>
      </c>
      <c r="B563" s="2" t="str">
        <f>_xlfn.LET(_xlpm.x,data!$AY572,IF(_xlpm.x=0,"",_xlpm.x))</f>
        <v/>
      </c>
    </row>
    <row r="564" spans="1:2">
      <c r="A564" s="2">
        <v>564</v>
      </c>
      <c r="B564" s="2" t="str">
        <f>_xlfn.LET(_xlpm.x,data!$AY573,IF(_xlpm.x=0,"",_xlpm.x))</f>
        <v/>
      </c>
    </row>
    <row r="565" spans="1:2">
      <c r="A565" s="2">
        <v>565</v>
      </c>
      <c r="B565" s="2" t="str">
        <f>_xlfn.LET(_xlpm.x,data!$AY574,IF(_xlpm.x=0,"",_xlpm.x))</f>
        <v/>
      </c>
    </row>
    <row r="566" spans="1:2">
      <c r="A566" s="2">
        <v>566</v>
      </c>
      <c r="B566" s="2" t="str">
        <f>_xlfn.LET(_xlpm.x,data!$AY575,IF(_xlpm.x=0,"",_xlpm.x))</f>
        <v/>
      </c>
    </row>
    <row r="567" spans="1:2">
      <c r="A567" s="2">
        <v>567</v>
      </c>
      <c r="B567" s="2" t="str">
        <f>_xlfn.LET(_xlpm.x,data!$AY576,IF(_xlpm.x=0,"",_xlpm.x))</f>
        <v/>
      </c>
    </row>
    <row r="568" spans="1:2">
      <c r="A568" s="2">
        <v>568</v>
      </c>
      <c r="B568" s="2" t="str">
        <f>_xlfn.LET(_xlpm.x,data!$AY577,IF(_xlpm.x=0,"",_xlpm.x))</f>
        <v/>
      </c>
    </row>
    <row r="569" spans="1:2">
      <c r="A569" s="2">
        <v>569</v>
      </c>
      <c r="B569" s="2" t="str">
        <f>_xlfn.LET(_xlpm.x,data!$AY578,IF(_xlpm.x=0,"",_xlpm.x))</f>
        <v/>
      </c>
    </row>
    <row r="570" spans="1:2">
      <c r="A570" s="2">
        <v>570</v>
      </c>
      <c r="B570" s="2" t="str">
        <f>_xlfn.LET(_xlpm.x,data!$AY579,IF(_xlpm.x=0,"",_xlpm.x))</f>
        <v/>
      </c>
    </row>
    <row r="571" spans="1:2">
      <c r="A571" s="2">
        <v>571</v>
      </c>
      <c r="B571" s="2" t="str">
        <f>_xlfn.LET(_xlpm.x,data!$AY580,IF(_xlpm.x=0,"",_xlpm.x))</f>
        <v/>
      </c>
    </row>
    <row r="572" spans="1:2">
      <c r="A572" s="2">
        <v>572</v>
      </c>
      <c r="B572" s="2" t="str">
        <f>_xlfn.LET(_xlpm.x,data!$AY581,IF(_xlpm.x=0,"",_xlpm.x))</f>
        <v/>
      </c>
    </row>
    <row r="573" spans="1:2">
      <c r="A573" s="2">
        <v>573</v>
      </c>
      <c r="B573" s="2" t="str">
        <f>_xlfn.LET(_xlpm.x,data!$AY582,IF(_xlpm.x=0,"",_xlpm.x))</f>
        <v/>
      </c>
    </row>
    <row r="574" spans="1:2">
      <c r="A574" s="2">
        <v>574</v>
      </c>
      <c r="B574" s="2" t="str">
        <f>_xlfn.LET(_xlpm.x,data!$AY583,IF(_xlpm.x=0,"",_xlpm.x))</f>
        <v/>
      </c>
    </row>
    <row r="575" spans="1:2">
      <c r="A575" s="2">
        <v>575</v>
      </c>
      <c r="B575" s="2" t="str">
        <f>_xlfn.LET(_xlpm.x,data!$AY584,IF(_xlpm.x=0,"",_xlpm.x))</f>
        <v/>
      </c>
    </row>
    <row r="576" spans="1:2">
      <c r="A576" s="2">
        <v>576</v>
      </c>
      <c r="B576" s="2" t="str">
        <f>_xlfn.LET(_xlpm.x,data!$AY585,IF(_xlpm.x=0,"",_xlpm.x))</f>
        <v/>
      </c>
    </row>
    <row r="577" spans="1:2">
      <c r="A577" s="2">
        <v>577</v>
      </c>
      <c r="B577" s="2" t="str">
        <f>_xlfn.LET(_xlpm.x,data!$AY586,IF(_xlpm.x=0,"",_xlpm.x))</f>
        <v/>
      </c>
    </row>
    <row r="578" spans="1:2">
      <c r="A578" s="2">
        <v>578</v>
      </c>
      <c r="B578" s="2" t="str">
        <f>_xlfn.LET(_xlpm.x,data!$AY587,IF(_xlpm.x=0,"",_xlpm.x))</f>
        <v/>
      </c>
    </row>
    <row r="579" spans="1:2">
      <c r="A579" s="2">
        <v>579</v>
      </c>
      <c r="B579" s="2" t="str">
        <f>_xlfn.LET(_xlpm.x,data!$AY588,IF(_xlpm.x=0,"",_xlpm.x))</f>
        <v/>
      </c>
    </row>
    <row r="580" spans="1:2">
      <c r="A580" s="2">
        <v>580</v>
      </c>
      <c r="B580" s="2" t="str">
        <f>_xlfn.LET(_xlpm.x,data!$AY589,IF(_xlpm.x=0,"",_xlpm.x))</f>
        <v/>
      </c>
    </row>
    <row r="581" spans="1:2">
      <c r="A581" s="2">
        <v>581</v>
      </c>
      <c r="B581" s="2" t="str">
        <f>_xlfn.LET(_xlpm.x,data!$AY590,IF(_xlpm.x=0,"",_xlpm.x))</f>
        <v/>
      </c>
    </row>
    <row r="582" spans="1:2">
      <c r="A582" s="2">
        <v>582</v>
      </c>
      <c r="B582" s="2" t="str">
        <f>_xlfn.LET(_xlpm.x,data!$AY591,IF(_xlpm.x=0,"",_xlpm.x))</f>
        <v/>
      </c>
    </row>
    <row r="583" spans="1:2">
      <c r="A583" s="2">
        <v>583</v>
      </c>
      <c r="B583" s="2" t="str">
        <f>_xlfn.LET(_xlpm.x,data!$AY592,IF(_xlpm.x=0,"",_xlpm.x))</f>
        <v/>
      </c>
    </row>
    <row r="584" spans="1:2">
      <c r="A584" s="2">
        <v>584</v>
      </c>
      <c r="B584" s="2" t="str">
        <f>_xlfn.LET(_xlpm.x,data!$AY593,IF(_xlpm.x=0,"",_xlpm.x))</f>
        <v/>
      </c>
    </row>
    <row r="585" spans="1:2">
      <c r="A585" s="2">
        <v>585</v>
      </c>
      <c r="B585" s="2" t="str">
        <f>_xlfn.LET(_xlpm.x,data!$AY594,IF(_xlpm.x=0,"",_xlpm.x))</f>
        <v/>
      </c>
    </row>
    <row r="586" spans="1:2">
      <c r="A586" s="2">
        <v>586</v>
      </c>
      <c r="B586" s="2" t="str">
        <f>_xlfn.LET(_xlpm.x,data!$AY595,IF(_xlpm.x=0,"",_xlpm.x))</f>
        <v/>
      </c>
    </row>
    <row r="587" spans="1:2">
      <c r="A587" s="2">
        <v>587</v>
      </c>
      <c r="B587" s="2" t="str">
        <f>_xlfn.LET(_xlpm.x,data!$AY596,IF(_xlpm.x=0,"",_xlpm.x))</f>
        <v/>
      </c>
    </row>
    <row r="588" spans="1:2">
      <c r="A588" s="2">
        <v>588</v>
      </c>
      <c r="B588" s="2" t="str">
        <f>_xlfn.LET(_xlpm.x,data!$AY597,IF(_xlpm.x=0,"",_xlpm.x))</f>
        <v/>
      </c>
    </row>
    <row r="589" spans="1:2">
      <c r="A589" s="2">
        <v>589</v>
      </c>
      <c r="B589" s="2" t="str">
        <f>_xlfn.LET(_xlpm.x,data!$AY598,IF(_xlpm.x=0,"",_xlpm.x))</f>
        <v/>
      </c>
    </row>
    <row r="590" spans="1:2">
      <c r="A590" s="2">
        <v>590</v>
      </c>
      <c r="B590" s="2" t="str">
        <f>_xlfn.LET(_xlpm.x,data!$AY599,IF(_xlpm.x=0,"",_xlpm.x))</f>
        <v/>
      </c>
    </row>
    <row r="591" spans="1:2">
      <c r="A591" s="2">
        <v>591</v>
      </c>
      <c r="B591" s="2" t="str">
        <f>_xlfn.LET(_xlpm.x,data!$AY600,IF(_xlpm.x=0,"",_xlpm.x))</f>
        <v/>
      </c>
    </row>
    <row r="592" spans="1:2">
      <c r="A592" s="2">
        <v>592</v>
      </c>
      <c r="B592" s="2" t="str">
        <f>_xlfn.LET(_xlpm.x,data!$AY601,IF(_xlpm.x=0,"",_xlpm.x))</f>
        <v/>
      </c>
    </row>
    <row r="593" spans="1:2">
      <c r="A593" s="2">
        <v>593</v>
      </c>
      <c r="B593" s="2" t="str">
        <f>_xlfn.LET(_xlpm.x,data!$AY602,IF(_xlpm.x=0,"",_xlpm.x))</f>
        <v/>
      </c>
    </row>
    <row r="594" spans="1:2">
      <c r="A594" s="2">
        <v>594</v>
      </c>
      <c r="B594" s="2" t="str">
        <f>_xlfn.LET(_xlpm.x,data!$AY603,IF(_xlpm.x=0,"",_xlpm.x))</f>
        <v/>
      </c>
    </row>
    <row r="595" spans="1:2">
      <c r="A595" s="2">
        <v>595</v>
      </c>
      <c r="B595" s="2" t="str">
        <f>_xlfn.LET(_xlpm.x,data!$AY604,IF(_xlpm.x=0,"",_xlpm.x))</f>
        <v/>
      </c>
    </row>
    <row r="596" spans="1:2">
      <c r="A596" s="2">
        <v>596</v>
      </c>
      <c r="B596" s="2" t="str">
        <f>_xlfn.LET(_xlpm.x,data!$AY605,IF(_xlpm.x=0,"",_xlpm.x))</f>
        <v/>
      </c>
    </row>
    <row r="597" spans="1:2">
      <c r="A597" s="2">
        <v>597</v>
      </c>
      <c r="B597" s="2" t="str">
        <f>_xlfn.LET(_xlpm.x,data!$AY606,IF(_xlpm.x=0,"",_xlpm.x))</f>
        <v/>
      </c>
    </row>
    <row r="598" spans="1:2">
      <c r="A598" s="2">
        <v>598</v>
      </c>
      <c r="B598" s="2" t="str">
        <f>_xlfn.LET(_xlpm.x,data!$AY607,IF(_xlpm.x=0,"",_xlpm.x))</f>
        <v/>
      </c>
    </row>
    <row r="599" spans="1:2">
      <c r="A599" s="2">
        <v>599</v>
      </c>
      <c r="B599" s="2" t="str">
        <f>_xlfn.LET(_xlpm.x,data!$AY608,IF(_xlpm.x=0,"",_xlpm.x))</f>
        <v/>
      </c>
    </row>
    <row r="600" spans="1:2">
      <c r="A600" s="2">
        <v>600</v>
      </c>
      <c r="B600" s="2" t="str">
        <f>_xlfn.LET(_xlpm.x,data!$AY609,IF(_xlpm.x=0,"",_xlpm.x))</f>
        <v/>
      </c>
    </row>
    <row r="601" spans="1:2">
      <c r="A601" s="2">
        <v>601</v>
      </c>
      <c r="B601" s="2" t="str">
        <f>_xlfn.LET(_xlpm.x,data!$AY610,IF(_xlpm.x=0,"",_xlpm.x))</f>
        <v/>
      </c>
    </row>
    <row r="602" spans="1:2">
      <c r="A602" s="2">
        <v>602</v>
      </c>
      <c r="B602" s="2" t="str">
        <f>_xlfn.LET(_xlpm.x,data!$AY611,IF(_xlpm.x=0,"",_xlpm.x))</f>
        <v/>
      </c>
    </row>
    <row r="603" spans="1:2">
      <c r="A603" s="2">
        <v>603</v>
      </c>
      <c r="B603" s="2" t="str">
        <f>_xlfn.LET(_xlpm.x,data!$AY612,IF(_xlpm.x=0,"",_xlpm.x))</f>
        <v/>
      </c>
    </row>
    <row r="604" spans="1:2">
      <c r="A604" s="2">
        <v>604</v>
      </c>
      <c r="B604" s="2" t="str">
        <f>_xlfn.LET(_xlpm.x,data!$AY613,IF(_xlpm.x=0,"",_xlpm.x))</f>
        <v/>
      </c>
    </row>
    <row r="605" spans="1:2">
      <c r="A605" s="2">
        <v>605</v>
      </c>
      <c r="B605" s="2" t="str">
        <f>_xlfn.LET(_xlpm.x,data!$AY614,IF(_xlpm.x=0,"",_xlpm.x))</f>
        <v/>
      </c>
    </row>
    <row r="606" spans="1:2">
      <c r="A606" s="2">
        <v>606</v>
      </c>
      <c r="B606" s="2" t="str">
        <f>_xlfn.LET(_xlpm.x,data!$AY615,IF(_xlpm.x=0,"",_xlpm.x))</f>
        <v/>
      </c>
    </row>
    <row r="607" spans="1:2">
      <c r="A607" s="2">
        <v>607</v>
      </c>
      <c r="B607" s="2" t="str">
        <f>_xlfn.LET(_xlpm.x,data!$AY616,IF(_xlpm.x=0,"",_xlpm.x))</f>
        <v/>
      </c>
    </row>
    <row r="608" spans="1:2">
      <c r="A608" s="2">
        <v>608</v>
      </c>
      <c r="B608" s="2" t="str">
        <f>_xlfn.LET(_xlpm.x,data!$AY617,IF(_xlpm.x=0,"",_xlpm.x))</f>
        <v/>
      </c>
    </row>
    <row r="609" spans="1:2">
      <c r="A609" s="2">
        <v>609</v>
      </c>
      <c r="B609" s="2" t="str">
        <f>_xlfn.LET(_xlpm.x,data!$AY618,IF(_xlpm.x=0,"",_xlpm.x))</f>
        <v/>
      </c>
    </row>
    <row r="610" spans="1:2">
      <c r="A610" s="2">
        <v>610</v>
      </c>
      <c r="B610" s="2" t="str">
        <f>_xlfn.LET(_xlpm.x,data!$AY619,IF(_xlpm.x=0,"",_xlpm.x))</f>
        <v/>
      </c>
    </row>
    <row r="611" spans="1:2">
      <c r="A611" s="2">
        <v>611</v>
      </c>
      <c r="B611" s="2" t="str">
        <f>_xlfn.LET(_xlpm.x,data!$AY620,IF(_xlpm.x=0,"",_xlpm.x))</f>
        <v/>
      </c>
    </row>
    <row r="612" spans="1:2">
      <c r="A612" s="2">
        <v>612</v>
      </c>
      <c r="B612" s="2" t="str">
        <f>_xlfn.LET(_xlpm.x,data!$AY621,IF(_xlpm.x=0,"",_xlpm.x))</f>
        <v/>
      </c>
    </row>
    <row r="613" spans="1:2">
      <c r="A613" s="2">
        <v>613</v>
      </c>
      <c r="B613" s="2" t="str">
        <f>_xlfn.LET(_xlpm.x,data!$AY622,IF(_xlpm.x=0,"",_xlpm.x))</f>
        <v/>
      </c>
    </row>
    <row r="614" spans="1:2">
      <c r="A614" s="2">
        <v>614</v>
      </c>
      <c r="B614" s="2" t="str">
        <f>_xlfn.LET(_xlpm.x,data!$AY623,IF(_xlpm.x=0,"",_xlpm.x))</f>
        <v/>
      </c>
    </row>
    <row r="615" spans="1:2">
      <c r="A615" s="2">
        <v>615</v>
      </c>
      <c r="B615" s="2" t="str">
        <f>_xlfn.LET(_xlpm.x,data!$AY624,IF(_xlpm.x=0,"",_xlpm.x))</f>
        <v/>
      </c>
    </row>
    <row r="616" spans="1:2">
      <c r="A616" s="2">
        <v>616</v>
      </c>
      <c r="B616" s="2" t="str">
        <f>_xlfn.LET(_xlpm.x,data!$AY625,IF(_xlpm.x=0,"",_xlpm.x))</f>
        <v/>
      </c>
    </row>
    <row r="617" spans="1:2">
      <c r="A617" s="2">
        <v>617</v>
      </c>
      <c r="B617" s="2" t="str">
        <f>_xlfn.LET(_xlpm.x,data!$AY626,IF(_xlpm.x=0,"",_xlpm.x))</f>
        <v/>
      </c>
    </row>
    <row r="618" spans="1:2">
      <c r="A618" s="2">
        <v>618</v>
      </c>
      <c r="B618" s="2" t="str">
        <f>_xlfn.LET(_xlpm.x,data!$AY627,IF(_xlpm.x=0,"",_xlpm.x))</f>
        <v/>
      </c>
    </row>
    <row r="619" spans="1:2">
      <c r="A619" s="2">
        <v>619</v>
      </c>
      <c r="B619" s="2" t="str">
        <f>_xlfn.LET(_xlpm.x,data!$AY628,IF(_xlpm.x=0,"",_xlpm.x))</f>
        <v/>
      </c>
    </row>
    <row r="620" spans="1:2">
      <c r="A620" s="2">
        <v>620</v>
      </c>
      <c r="B620" s="2" t="str">
        <f>_xlfn.LET(_xlpm.x,data!$AY629,IF(_xlpm.x=0,"",_xlpm.x))</f>
        <v/>
      </c>
    </row>
    <row r="621" spans="1:2">
      <c r="A621" s="2">
        <v>621</v>
      </c>
      <c r="B621" s="2" t="str">
        <f>_xlfn.LET(_xlpm.x,data!$AY630,IF(_xlpm.x=0,"",_xlpm.x))</f>
        <v/>
      </c>
    </row>
    <row r="622" spans="1:2">
      <c r="A622" s="2">
        <v>622</v>
      </c>
      <c r="B622" s="2" t="str">
        <f>_xlfn.LET(_xlpm.x,data!$AY631,IF(_xlpm.x=0,"",_xlpm.x))</f>
        <v/>
      </c>
    </row>
    <row r="623" spans="1:2">
      <c r="A623" s="2">
        <v>623</v>
      </c>
      <c r="B623" s="2" t="str">
        <f>_xlfn.LET(_xlpm.x,data!$AY632,IF(_xlpm.x=0,"",_xlpm.x))</f>
        <v/>
      </c>
    </row>
    <row r="624" spans="1:2">
      <c r="A624" s="2">
        <v>624</v>
      </c>
      <c r="B624" s="2" t="str">
        <f>_xlfn.LET(_xlpm.x,data!$AY633,IF(_xlpm.x=0,"",_xlpm.x))</f>
        <v/>
      </c>
    </row>
    <row r="625" spans="1:2">
      <c r="A625" s="2">
        <v>625</v>
      </c>
      <c r="B625" s="2" t="str">
        <f>_xlfn.LET(_xlpm.x,data!$AY634,IF(_xlpm.x=0,"",_xlpm.x))</f>
        <v/>
      </c>
    </row>
    <row r="626" spans="1:2">
      <c r="A626" s="2">
        <v>626</v>
      </c>
      <c r="B626" s="2" t="str">
        <f>_xlfn.LET(_xlpm.x,data!$AY635,IF(_xlpm.x=0,"",_xlpm.x))</f>
        <v/>
      </c>
    </row>
    <row r="627" spans="1:2">
      <c r="A627" s="2">
        <v>627</v>
      </c>
      <c r="B627" s="2" t="str">
        <f>_xlfn.LET(_xlpm.x,data!$AY636,IF(_xlpm.x=0,"",_xlpm.x))</f>
        <v/>
      </c>
    </row>
    <row r="628" spans="1:2">
      <c r="A628" s="2">
        <v>628</v>
      </c>
      <c r="B628" s="2" t="str">
        <f>_xlfn.LET(_xlpm.x,data!$AY637,IF(_xlpm.x=0,"",_xlpm.x))</f>
        <v/>
      </c>
    </row>
    <row r="629" spans="1:2">
      <c r="A629" s="2">
        <v>629</v>
      </c>
      <c r="B629" s="2" t="str">
        <f>_xlfn.LET(_xlpm.x,data!$AY638,IF(_xlpm.x=0,"",_xlpm.x))</f>
        <v/>
      </c>
    </row>
    <row r="630" spans="1:2">
      <c r="A630" s="2">
        <v>630</v>
      </c>
      <c r="B630" s="2" t="str">
        <f>_xlfn.LET(_xlpm.x,data!$AY639,IF(_xlpm.x=0,"",_xlpm.x))</f>
        <v/>
      </c>
    </row>
    <row r="631" spans="1:2">
      <c r="A631" s="2">
        <v>631</v>
      </c>
      <c r="B631" s="2" t="str">
        <f>_xlfn.LET(_xlpm.x,data!$AY640,IF(_xlpm.x=0,"",_xlpm.x))</f>
        <v/>
      </c>
    </row>
    <row r="632" spans="1:2">
      <c r="A632" s="2">
        <v>632</v>
      </c>
      <c r="B632" s="2" t="str">
        <f>_xlfn.LET(_xlpm.x,data!$AY641,IF(_xlpm.x=0,"",_xlpm.x))</f>
        <v/>
      </c>
    </row>
    <row r="633" spans="1:2">
      <c r="A633" s="2">
        <v>633</v>
      </c>
      <c r="B633" s="2" t="str">
        <f>_xlfn.LET(_xlpm.x,data!$AY642,IF(_xlpm.x=0,"",_xlpm.x))</f>
        <v/>
      </c>
    </row>
    <row r="634" spans="1:2">
      <c r="A634" s="2">
        <v>634</v>
      </c>
      <c r="B634" s="2" t="str">
        <f>_xlfn.LET(_xlpm.x,data!$AY643,IF(_xlpm.x=0,"",_xlpm.x))</f>
        <v/>
      </c>
    </row>
    <row r="635" spans="1:2">
      <c r="A635" s="2">
        <v>635</v>
      </c>
      <c r="B635" s="2" t="str">
        <f>_xlfn.LET(_xlpm.x,data!$AY644,IF(_xlpm.x=0,"",_xlpm.x))</f>
        <v/>
      </c>
    </row>
    <row r="636" spans="1:2">
      <c r="A636" s="2">
        <v>636</v>
      </c>
      <c r="B636" s="2" t="str">
        <f>_xlfn.LET(_xlpm.x,data!$AY645,IF(_xlpm.x=0,"",_xlpm.x))</f>
        <v/>
      </c>
    </row>
    <row r="637" spans="1:2">
      <c r="A637" s="2">
        <v>637</v>
      </c>
      <c r="B637" s="2" t="str">
        <f>_xlfn.LET(_xlpm.x,data!$AY646,IF(_xlpm.x=0,"",_xlpm.x))</f>
        <v/>
      </c>
    </row>
    <row r="638" spans="1:2">
      <c r="A638" s="2">
        <v>638</v>
      </c>
      <c r="B638" s="2" t="str">
        <f>_xlfn.LET(_xlpm.x,data!$AY647,IF(_xlpm.x=0,"",_xlpm.x))</f>
        <v/>
      </c>
    </row>
    <row r="639" spans="1:2">
      <c r="A639" s="2">
        <v>639</v>
      </c>
      <c r="B639" s="2" t="str">
        <f>_xlfn.LET(_xlpm.x,data!$AY648,IF(_xlpm.x=0,"",_xlpm.x))</f>
        <v/>
      </c>
    </row>
    <row r="640" spans="1:2">
      <c r="A640" s="2">
        <v>640</v>
      </c>
      <c r="B640" s="2" t="str">
        <f>_xlfn.LET(_xlpm.x,data!$AY649,IF(_xlpm.x=0,"",_xlpm.x))</f>
        <v/>
      </c>
    </row>
    <row r="641" spans="1:2">
      <c r="A641" s="2">
        <v>641</v>
      </c>
      <c r="B641" s="2" t="str">
        <f>_xlfn.LET(_xlpm.x,data!$AY650,IF(_xlpm.x=0,"",_xlpm.x))</f>
        <v/>
      </c>
    </row>
    <row r="642" spans="1:2">
      <c r="A642" s="2">
        <v>642</v>
      </c>
      <c r="B642" s="2" t="str">
        <f>_xlfn.LET(_xlpm.x,data!$AY651,IF(_xlpm.x=0,"",_xlpm.x))</f>
        <v/>
      </c>
    </row>
    <row r="643" spans="1:2">
      <c r="A643" s="2">
        <v>643</v>
      </c>
      <c r="B643" s="2" t="str">
        <f>_xlfn.LET(_xlpm.x,data!$AY652,IF(_xlpm.x=0,"",_xlpm.x))</f>
        <v/>
      </c>
    </row>
    <row r="644" spans="1:2">
      <c r="A644" s="2">
        <v>644</v>
      </c>
      <c r="B644" s="2" t="str">
        <f>_xlfn.LET(_xlpm.x,data!$AY653,IF(_xlpm.x=0,"",_xlpm.x))</f>
        <v/>
      </c>
    </row>
    <row r="645" spans="1:2">
      <c r="A645" s="2">
        <v>645</v>
      </c>
      <c r="B645" s="2" t="str">
        <f>_xlfn.LET(_xlpm.x,data!$AY654,IF(_xlpm.x=0,"",_xlpm.x))</f>
        <v/>
      </c>
    </row>
    <row r="646" spans="1:2">
      <c r="A646" s="2">
        <v>646</v>
      </c>
      <c r="B646" s="2" t="str">
        <f>_xlfn.LET(_xlpm.x,data!$AY655,IF(_xlpm.x=0,"",_xlpm.x))</f>
        <v/>
      </c>
    </row>
    <row r="647" spans="1:2">
      <c r="A647" s="2">
        <v>647</v>
      </c>
      <c r="B647" s="2" t="str">
        <f>_xlfn.LET(_xlpm.x,data!$AY656,IF(_xlpm.x=0,"",_xlpm.x))</f>
        <v/>
      </c>
    </row>
    <row r="648" spans="1:2">
      <c r="A648" s="2">
        <v>648</v>
      </c>
      <c r="B648" s="2" t="str">
        <f>_xlfn.LET(_xlpm.x,data!$AY657,IF(_xlpm.x=0,"",_xlpm.x))</f>
        <v/>
      </c>
    </row>
    <row r="649" spans="1:2">
      <c r="A649" s="2">
        <v>649</v>
      </c>
      <c r="B649" s="2" t="str">
        <f>_xlfn.LET(_xlpm.x,data!$AY658,IF(_xlpm.x=0,"",_xlpm.x))</f>
        <v/>
      </c>
    </row>
    <row r="650" spans="1:2">
      <c r="A650" s="2">
        <v>650</v>
      </c>
      <c r="B650" s="2" t="str">
        <f>_xlfn.LET(_xlpm.x,data!$AY659,IF(_xlpm.x=0,"",_xlpm.x))</f>
        <v/>
      </c>
    </row>
    <row r="651" spans="1:2">
      <c r="A651" s="2">
        <v>651</v>
      </c>
      <c r="B651" s="2" t="str">
        <f>_xlfn.LET(_xlpm.x,data!$AY660,IF(_xlpm.x=0,"",_xlpm.x))</f>
        <v/>
      </c>
    </row>
    <row r="652" spans="1:2">
      <c r="A652" s="2">
        <v>652</v>
      </c>
      <c r="B652" s="2" t="str">
        <f>_xlfn.LET(_xlpm.x,data!$AY661,IF(_xlpm.x=0,"",_xlpm.x))</f>
        <v/>
      </c>
    </row>
    <row r="653" spans="1:2">
      <c r="A653" s="2">
        <v>653</v>
      </c>
      <c r="B653" s="2" t="str">
        <f>_xlfn.LET(_xlpm.x,data!$AY662,IF(_xlpm.x=0,"",_xlpm.x))</f>
        <v/>
      </c>
    </row>
    <row r="654" spans="1:2">
      <c r="A654" s="2">
        <v>654</v>
      </c>
      <c r="B654" s="2" t="str">
        <f>_xlfn.LET(_xlpm.x,data!$AY663,IF(_xlpm.x=0,"",_xlpm.x))</f>
        <v/>
      </c>
    </row>
    <row r="655" spans="1:2">
      <c r="A655" s="2">
        <v>655</v>
      </c>
      <c r="B655" s="2" t="str">
        <f>_xlfn.LET(_xlpm.x,data!$AY664,IF(_xlpm.x=0,"",_xlpm.x))</f>
        <v/>
      </c>
    </row>
    <row r="656" spans="1:2">
      <c r="A656" s="2">
        <v>656</v>
      </c>
      <c r="B656" s="2" t="str">
        <f>_xlfn.LET(_xlpm.x,data!$AY665,IF(_xlpm.x=0,"",_xlpm.x))</f>
        <v/>
      </c>
    </row>
    <row r="657" spans="1:2">
      <c r="A657" s="2">
        <v>657</v>
      </c>
      <c r="B657" s="2" t="str">
        <f>_xlfn.LET(_xlpm.x,data!$AY666,IF(_xlpm.x=0,"",_xlpm.x))</f>
        <v/>
      </c>
    </row>
    <row r="658" spans="1:2">
      <c r="A658" s="2">
        <v>658</v>
      </c>
      <c r="B658" s="2" t="str">
        <f>_xlfn.LET(_xlpm.x,data!$AY667,IF(_xlpm.x=0,"",_xlpm.x))</f>
        <v/>
      </c>
    </row>
    <row r="659" spans="1:2">
      <c r="A659" s="2">
        <v>659</v>
      </c>
      <c r="B659" s="2" t="str">
        <f>_xlfn.LET(_xlpm.x,data!$AY668,IF(_xlpm.x=0,"",_xlpm.x))</f>
        <v/>
      </c>
    </row>
    <row r="660" spans="1:2">
      <c r="A660" s="2">
        <v>660</v>
      </c>
      <c r="B660" s="2" t="str">
        <f>_xlfn.LET(_xlpm.x,data!$AY669,IF(_xlpm.x=0,"",_xlpm.x))</f>
        <v/>
      </c>
    </row>
    <row r="661" spans="1:2">
      <c r="A661" s="2">
        <v>661</v>
      </c>
      <c r="B661" s="2" t="str">
        <f>_xlfn.LET(_xlpm.x,data!$AY670,IF(_xlpm.x=0,"",_xlpm.x))</f>
        <v/>
      </c>
    </row>
    <row r="662" spans="1:2">
      <c r="A662" s="2">
        <v>662</v>
      </c>
      <c r="B662" s="2" t="str">
        <f>_xlfn.LET(_xlpm.x,data!$AY671,IF(_xlpm.x=0,"",_xlpm.x))</f>
        <v/>
      </c>
    </row>
    <row r="663" spans="1:2">
      <c r="A663" s="2">
        <v>663</v>
      </c>
      <c r="B663" s="2" t="str">
        <f>_xlfn.LET(_xlpm.x,data!$AY672,IF(_xlpm.x=0,"",_xlpm.x))</f>
        <v/>
      </c>
    </row>
    <row r="664" spans="1:2">
      <c r="A664" s="2">
        <v>664</v>
      </c>
      <c r="B664" s="2" t="str">
        <f>_xlfn.LET(_xlpm.x,data!$AY673,IF(_xlpm.x=0,"",_xlpm.x))</f>
        <v/>
      </c>
    </row>
    <row r="665" spans="1:2">
      <c r="A665" s="2">
        <v>665</v>
      </c>
      <c r="B665" s="2" t="str">
        <f>_xlfn.LET(_xlpm.x,data!$AY674,IF(_xlpm.x=0,"",_xlpm.x))</f>
        <v/>
      </c>
    </row>
    <row r="666" spans="1:2">
      <c r="A666" s="2">
        <v>666</v>
      </c>
      <c r="B666" s="2" t="str">
        <f>_xlfn.LET(_xlpm.x,data!$AY675,IF(_xlpm.x=0,"",_xlpm.x))</f>
        <v/>
      </c>
    </row>
    <row r="667" spans="1:2">
      <c r="A667" s="2">
        <v>667</v>
      </c>
      <c r="B667" s="2" t="str">
        <f>_xlfn.LET(_xlpm.x,data!$AY676,IF(_xlpm.x=0,"",_xlpm.x))</f>
        <v/>
      </c>
    </row>
    <row r="668" spans="1:2">
      <c r="A668" s="2">
        <v>668</v>
      </c>
      <c r="B668" s="2" t="str">
        <f>_xlfn.LET(_xlpm.x,data!$AY677,IF(_xlpm.x=0,"",_xlpm.x))</f>
        <v/>
      </c>
    </row>
    <row r="669" spans="1:2">
      <c r="A669" s="2">
        <v>669</v>
      </c>
      <c r="B669" s="2" t="str">
        <f>_xlfn.LET(_xlpm.x,data!$AY678,IF(_xlpm.x=0,"",_xlpm.x))</f>
        <v/>
      </c>
    </row>
    <row r="670" spans="1:2">
      <c r="A670" s="2">
        <v>670</v>
      </c>
      <c r="B670" s="2" t="str">
        <f>_xlfn.LET(_xlpm.x,data!$AY679,IF(_xlpm.x=0,"",_xlpm.x))</f>
        <v/>
      </c>
    </row>
    <row r="671" spans="1:2">
      <c r="A671" s="2">
        <v>671</v>
      </c>
      <c r="B671" s="2" t="str">
        <f>_xlfn.LET(_xlpm.x,data!$AY680,IF(_xlpm.x=0,"",_xlpm.x))</f>
        <v/>
      </c>
    </row>
    <row r="672" spans="1:2">
      <c r="A672" s="2">
        <v>672</v>
      </c>
      <c r="B672" s="2" t="str">
        <f>_xlfn.LET(_xlpm.x,data!$AY681,IF(_xlpm.x=0,"",_xlpm.x))</f>
        <v/>
      </c>
    </row>
    <row r="673" spans="1:2">
      <c r="A673" s="2">
        <v>673</v>
      </c>
      <c r="B673" s="2" t="str">
        <f>_xlfn.LET(_xlpm.x,data!$AY682,IF(_xlpm.x=0,"",_xlpm.x))</f>
        <v/>
      </c>
    </row>
    <row r="674" spans="1:2">
      <c r="A674" s="2">
        <v>674</v>
      </c>
      <c r="B674" s="2" t="str">
        <f>_xlfn.LET(_xlpm.x,data!$AY683,IF(_xlpm.x=0,"",_xlpm.x))</f>
        <v/>
      </c>
    </row>
    <row r="675" spans="1:2">
      <c r="A675" s="2">
        <v>675</v>
      </c>
      <c r="B675" s="2" t="str">
        <f>_xlfn.LET(_xlpm.x,data!$AY684,IF(_xlpm.x=0,"",_xlpm.x))</f>
        <v/>
      </c>
    </row>
    <row r="676" spans="1:2">
      <c r="A676" s="2">
        <v>676</v>
      </c>
      <c r="B676" s="2" t="str">
        <f>_xlfn.LET(_xlpm.x,data!$AY685,IF(_xlpm.x=0,"",_xlpm.x))</f>
        <v/>
      </c>
    </row>
    <row r="677" spans="1:2">
      <c r="A677" s="2">
        <v>677</v>
      </c>
      <c r="B677" s="2" t="str">
        <f>_xlfn.LET(_xlpm.x,data!$AY686,IF(_xlpm.x=0,"",_xlpm.x))</f>
        <v/>
      </c>
    </row>
    <row r="678" spans="1:2">
      <c r="A678" s="2">
        <v>678</v>
      </c>
      <c r="B678" s="2" t="str">
        <f>_xlfn.LET(_xlpm.x,data!$AY687,IF(_xlpm.x=0,"",_xlpm.x))</f>
        <v/>
      </c>
    </row>
    <row r="679" spans="1:2">
      <c r="A679" s="2">
        <v>679</v>
      </c>
      <c r="B679" s="2" t="str">
        <f>_xlfn.LET(_xlpm.x,data!$AY688,IF(_xlpm.x=0,"",_xlpm.x))</f>
        <v/>
      </c>
    </row>
    <row r="680" spans="1:2">
      <c r="A680" s="2">
        <v>680</v>
      </c>
      <c r="B680" s="2" t="str">
        <f>_xlfn.LET(_xlpm.x,data!$AY689,IF(_xlpm.x=0,"",_xlpm.x))</f>
        <v/>
      </c>
    </row>
    <row r="681" spans="1:2">
      <c r="A681" s="2">
        <v>681</v>
      </c>
      <c r="B681" s="2" t="str">
        <f>_xlfn.LET(_xlpm.x,data!$AY690,IF(_xlpm.x=0,"",_xlpm.x))</f>
        <v/>
      </c>
    </row>
    <row r="682" spans="1:2">
      <c r="A682" s="2">
        <v>682</v>
      </c>
      <c r="B682" s="2" t="str">
        <f>_xlfn.LET(_xlpm.x,data!$AY691,IF(_xlpm.x=0,"",_xlpm.x))</f>
        <v/>
      </c>
    </row>
    <row r="683" spans="1:2">
      <c r="A683" s="2">
        <v>683</v>
      </c>
      <c r="B683" s="2" t="str">
        <f>_xlfn.LET(_xlpm.x,data!$AY692,IF(_xlpm.x=0,"",_xlpm.x))</f>
        <v/>
      </c>
    </row>
    <row r="684" spans="1:2">
      <c r="A684" s="2">
        <v>684</v>
      </c>
      <c r="B684" s="2" t="str">
        <f>_xlfn.LET(_xlpm.x,data!$AY693,IF(_xlpm.x=0,"",_xlpm.x))</f>
        <v/>
      </c>
    </row>
    <row r="685" spans="1:2">
      <c r="A685" s="2">
        <v>685</v>
      </c>
      <c r="B685" s="2" t="str">
        <f>_xlfn.LET(_xlpm.x,data!$AY694,IF(_xlpm.x=0,"",_xlpm.x))</f>
        <v/>
      </c>
    </row>
    <row r="686" spans="1:2">
      <c r="A686" s="2">
        <v>686</v>
      </c>
      <c r="B686" s="2" t="str">
        <f>_xlfn.LET(_xlpm.x,data!$AY695,IF(_xlpm.x=0,"",_xlpm.x))</f>
        <v/>
      </c>
    </row>
    <row r="687" spans="1:2">
      <c r="A687" s="2">
        <v>687</v>
      </c>
      <c r="B687" s="2" t="str">
        <f>_xlfn.LET(_xlpm.x,data!$AY696,IF(_xlpm.x=0,"",_xlpm.x))</f>
        <v/>
      </c>
    </row>
    <row r="688" spans="1:2">
      <c r="A688" s="2">
        <v>688</v>
      </c>
      <c r="B688" s="2" t="str">
        <f>_xlfn.LET(_xlpm.x,data!$AY697,IF(_xlpm.x=0,"",_xlpm.x))</f>
        <v/>
      </c>
    </row>
    <row r="689" spans="1:2">
      <c r="A689" s="2">
        <v>689</v>
      </c>
      <c r="B689" s="2" t="str">
        <f>_xlfn.LET(_xlpm.x,data!$AY698,IF(_xlpm.x=0,"",_xlpm.x))</f>
        <v/>
      </c>
    </row>
    <row r="690" spans="1:2">
      <c r="A690" s="2">
        <v>690</v>
      </c>
      <c r="B690" s="2" t="str">
        <f>_xlfn.LET(_xlpm.x,data!$AY699,IF(_xlpm.x=0,"",_xlpm.x))</f>
        <v/>
      </c>
    </row>
    <row r="691" spans="1:2">
      <c r="A691" s="2">
        <v>691</v>
      </c>
      <c r="B691" s="2" t="str">
        <f>_xlfn.LET(_xlpm.x,data!$AY700,IF(_xlpm.x=0,"",_xlpm.x))</f>
        <v/>
      </c>
    </row>
    <row r="692" spans="1:2">
      <c r="A692" s="2">
        <v>692</v>
      </c>
      <c r="B692" s="2" t="str">
        <f>_xlfn.LET(_xlpm.x,data!$AY701,IF(_xlpm.x=0,"",_xlpm.x))</f>
        <v/>
      </c>
    </row>
    <row r="693" spans="1:2">
      <c r="A693" s="2">
        <v>693</v>
      </c>
      <c r="B693" s="2" t="str">
        <f>_xlfn.LET(_xlpm.x,data!$AY702,IF(_xlpm.x=0,"",_xlpm.x))</f>
        <v/>
      </c>
    </row>
    <row r="694" spans="1:2">
      <c r="A694" s="2">
        <v>694</v>
      </c>
      <c r="B694" s="2" t="str">
        <f>_xlfn.LET(_xlpm.x,data!$AY703,IF(_xlpm.x=0,"",_xlpm.x))</f>
        <v/>
      </c>
    </row>
    <row r="695" spans="1:2">
      <c r="A695" s="2">
        <v>695</v>
      </c>
      <c r="B695" s="2" t="str">
        <f>_xlfn.LET(_xlpm.x,data!$AY704,IF(_xlpm.x=0,"",_xlpm.x))</f>
        <v/>
      </c>
    </row>
    <row r="696" spans="1:2">
      <c r="A696" s="2">
        <v>696</v>
      </c>
      <c r="B696" s="2" t="str">
        <f>_xlfn.LET(_xlpm.x,data!$AY705,IF(_xlpm.x=0,"",_xlpm.x))</f>
        <v/>
      </c>
    </row>
    <row r="697" spans="1:2">
      <c r="A697" s="2">
        <v>697</v>
      </c>
      <c r="B697" s="2" t="str">
        <f>_xlfn.LET(_xlpm.x,data!$AY706,IF(_xlpm.x=0,"",_xlpm.x))</f>
        <v/>
      </c>
    </row>
    <row r="698" spans="1:2">
      <c r="A698" s="2">
        <v>698</v>
      </c>
      <c r="B698" s="2" t="str">
        <f>_xlfn.LET(_xlpm.x,data!$AY707,IF(_xlpm.x=0,"",_xlpm.x))</f>
        <v/>
      </c>
    </row>
    <row r="699" spans="1:2">
      <c r="A699" s="2">
        <v>699</v>
      </c>
      <c r="B699" s="2" t="str">
        <f>_xlfn.LET(_xlpm.x,data!$AY708,IF(_xlpm.x=0,"",_xlpm.x))</f>
        <v/>
      </c>
    </row>
    <row r="700" spans="1:2">
      <c r="A700" s="2">
        <v>700</v>
      </c>
      <c r="B700" s="2" t="str">
        <f>_xlfn.LET(_xlpm.x,data!$AY709,IF(_xlpm.x=0,"",_xlpm.x))</f>
        <v/>
      </c>
    </row>
    <row r="701" spans="1:2">
      <c r="A701" s="2">
        <v>701</v>
      </c>
      <c r="B701" s="2" t="str">
        <f>_xlfn.LET(_xlpm.x,data!$AY710,IF(_xlpm.x=0,"",_xlpm.x))</f>
        <v/>
      </c>
    </row>
    <row r="702" spans="1:2">
      <c r="A702" s="2">
        <v>702</v>
      </c>
      <c r="B702" s="2" t="str">
        <f>_xlfn.LET(_xlpm.x,data!$AY711,IF(_xlpm.x=0,"",_xlpm.x))</f>
        <v/>
      </c>
    </row>
    <row r="703" spans="1:2">
      <c r="A703" s="2">
        <v>703</v>
      </c>
      <c r="B703" s="2" t="str">
        <f>_xlfn.LET(_xlpm.x,data!$AY712,IF(_xlpm.x=0,"",_xlpm.x))</f>
        <v/>
      </c>
    </row>
    <row r="704" spans="1:2">
      <c r="A704" s="2">
        <v>704</v>
      </c>
      <c r="B704" s="2" t="str">
        <f>_xlfn.LET(_xlpm.x,data!$AY713,IF(_xlpm.x=0,"",_xlpm.x))</f>
        <v/>
      </c>
    </row>
    <row r="705" spans="1:2">
      <c r="A705" s="2">
        <v>705</v>
      </c>
      <c r="B705" s="2" t="str">
        <f>_xlfn.LET(_xlpm.x,data!$AY714,IF(_xlpm.x=0,"",_xlpm.x))</f>
        <v/>
      </c>
    </row>
    <row r="706" spans="1:2">
      <c r="A706" s="2">
        <v>706</v>
      </c>
      <c r="B706" s="2" t="str">
        <f>_xlfn.LET(_xlpm.x,data!$AY715,IF(_xlpm.x=0,"",_xlpm.x))</f>
        <v/>
      </c>
    </row>
    <row r="707" spans="1:2">
      <c r="A707" s="2">
        <v>707</v>
      </c>
      <c r="B707" s="2" t="str">
        <f>_xlfn.LET(_xlpm.x,data!$AY716,IF(_xlpm.x=0,"",_xlpm.x))</f>
        <v/>
      </c>
    </row>
    <row r="708" spans="1:2">
      <c r="A708" s="2">
        <v>708</v>
      </c>
      <c r="B708" s="2" t="str">
        <f>_xlfn.LET(_xlpm.x,data!$AY717,IF(_xlpm.x=0,"",_xlpm.x))</f>
        <v/>
      </c>
    </row>
    <row r="709" spans="1:2">
      <c r="A709" s="2">
        <v>709</v>
      </c>
      <c r="B709" s="2" t="str">
        <f>_xlfn.LET(_xlpm.x,data!$AY718,IF(_xlpm.x=0,"",_xlpm.x))</f>
        <v/>
      </c>
    </row>
    <row r="710" spans="1:2">
      <c r="A710" s="2">
        <v>710</v>
      </c>
      <c r="B710" s="2" t="str">
        <f>_xlfn.LET(_xlpm.x,data!$AY719,IF(_xlpm.x=0,"",_xlpm.x))</f>
        <v/>
      </c>
    </row>
    <row r="711" spans="1:2">
      <c r="A711" s="2">
        <v>711</v>
      </c>
      <c r="B711" s="2" t="str">
        <f>_xlfn.LET(_xlpm.x,data!$AY720,IF(_xlpm.x=0,"",_xlpm.x))</f>
        <v/>
      </c>
    </row>
    <row r="712" spans="1:2">
      <c r="A712" s="2">
        <v>712</v>
      </c>
      <c r="B712" s="2" t="str">
        <f>_xlfn.LET(_xlpm.x,data!$AY721,IF(_xlpm.x=0,"",_xlpm.x))</f>
        <v/>
      </c>
    </row>
    <row r="713" spans="1:2">
      <c r="A713" s="2">
        <v>713</v>
      </c>
      <c r="B713" s="2" t="str">
        <f>_xlfn.LET(_xlpm.x,data!$AY722,IF(_xlpm.x=0,"",_xlpm.x))</f>
        <v/>
      </c>
    </row>
    <row r="714" spans="1:2">
      <c r="A714" s="2">
        <v>714</v>
      </c>
      <c r="B714" s="2" t="str">
        <f>_xlfn.LET(_xlpm.x,data!$AY723,IF(_xlpm.x=0,"",_xlpm.x))</f>
        <v/>
      </c>
    </row>
    <row r="715" spans="1:2">
      <c r="A715" s="2">
        <v>715</v>
      </c>
      <c r="B715" s="2" t="str">
        <f>_xlfn.LET(_xlpm.x,data!$AY724,IF(_xlpm.x=0,"",_xlpm.x))</f>
        <v/>
      </c>
    </row>
    <row r="716" spans="1:2">
      <c r="A716" s="2">
        <v>716</v>
      </c>
      <c r="B716" s="2" t="str">
        <f>_xlfn.LET(_xlpm.x,data!$AY725,IF(_xlpm.x=0,"",_xlpm.x))</f>
        <v/>
      </c>
    </row>
    <row r="717" spans="1:2">
      <c r="A717" s="2">
        <v>717</v>
      </c>
      <c r="B717" s="2" t="str">
        <f>_xlfn.LET(_xlpm.x,data!$AY726,IF(_xlpm.x=0,"",_xlpm.x))</f>
        <v/>
      </c>
    </row>
    <row r="718" spans="1:2">
      <c r="A718" s="2">
        <v>718</v>
      </c>
      <c r="B718" s="2" t="str">
        <f>_xlfn.LET(_xlpm.x,data!$AY727,IF(_xlpm.x=0,"",_xlpm.x))</f>
        <v/>
      </c>
    </row>
    <row r="719" spans="1:2">
      <c r="A719" s="2">
        <v>719</v>
      </c>
      <c r="B719" s="2" t="str">
        <f>_xlfn.LET(_xlpm.x,data!$AY728,IF(_xlpm.x=0,"",_xlpm.x))</f>
        <v/>
      </c>
    </row>
    <row r="720" spans="1:2">
      <c r="A720" s="2">
        <v>720</v>
      </c>
      <c r="B720" s="2" t="str">
        <f>_xlfn.LET(_xlpm.x,data!$AY729,IF(_xlpm.x=0,"",_xlpm.x))</f>
        <v/>
      </c>
    </row>
    <row r="721" spans="1:2">
      <c r="A721" s="2">
        <v>721</v>
      </c>
      <c r="B721" s="2" t="str">
        <f>_xlfn.LET(_xlpm.x,data!$AY730,IF(_xlpm.x=0,"",_xlpm.x))</f>
        <v/>
      </c>
    </row>
    <row r="722" spans="1:2">
      <c r="A722" s="2">
        <v>722</v>
      </c>
      <c r="B722" s="2" t="str">
        <f>_xlfn.LET(_xlpm.x,data!$AY731,IF(_xlpm.x=0,"",_xlpm.x))</f>
        <v/>
      </c>
    </row>
    <row r="723" spans="1:2">
      <c r="A723" s="2">
        <v>723</v>
      </c>
      <c r="B723" s="2" t="str">
        <f>_xlfn.LET(_xlpm.x,data!$AY732,IF(_xlpm.x=0,"",_xlpm.x))</f>
        <v/>
      </c>
    </row>
    <row r="724" spans="1:2">
      <c r="A724" s="2">
        <v>724</v>
      </c>
      <c r="B724" s="2" t="str">
        <f>_xlfn.LET(_xlpm.x,data!$AY733,IF(_xlpm.x=0,"",_xlpm.x))</f>
        <v/>
      </c>
    </row>
    <row r="725" spans="1:2">
      <c r="A725" s="2">
        <v>725</v>
      </c>
      <c r="B725" s="2" t="str">
        <f>_xlfn.LET(_xlpm.x,data!$AY734,IF(_xlpm.x=0,"",_xlpm.x))</f>
        <v/>
      </c>
    </row>
    <row r="726" spans="1:2">
      <c r="A726" s="2">
        <v>726</v>
      </c>
      <c r="B726" s="2" t="str">
        <f>_xlfn.LET(_xlpm.x,data!$AY735,IF(_xlpm.x=0,"",_xlpm.x))</f>
        <v/>
      </c>
    </row>
    <row r="727" spans="1:2">
      <c r="A727" s="2">
        <v>727</v>
      </c>
      <c r="B727" s="2" t="str">
        <f>_xlfn.LET(_xlpm.x,data!$AY736,IF(_xlpm.x=0,"",_xlpm.x))</f>
        <v/>
      </c>
    </row>
    <row r="728" spans="1:2">
      <c r="A728" s="2">
        <v>728</v>
      </c>
      <c r="B728" s="2" t="str">
        <f>_xlfn.LET(_xlpm.x,data!$AY737,IF(_xlpm.x=0,"",_xlpm.x))</f>
        <v/>
      </c>
    </row>
    <row r="729" spans="1:2">
      <c r="A729" s="2">
        <v>729</v>
      </c>
      <c r="B729" s="2" t="str">
        <f>_xlfn.LET(_xlpm.x,data!$AY738,IF(_xlpm.x=0,"",_xlpm.x))</f>
        <v/>
      </c>
    </row>
    <row r="730" spans="1:2">
      <c r="A730" s="2">
        <v>730</v>
      </c>
      <c r="B730" s="2" t="str">
        <f>_xlfn.LET(_xlpm.x,data!$AY739,IF(_xlpm.x=0,"",_xlpm.x))</f>
        <v/>
      </c>
    </row>
    <row r="731" spans="1:2">
      <c r="A731" s="2">
        <v>731</v>
      </c>
      <c r="B731" s="2" t="str">
        <f>_xlfn.LET(_xlpm.x,data!$AY740,IF(_xlpm.x=0,"",_xlpm.x))</f>
        <v/>
      </c>
    </row>
    <row r="732" spans="1:2">
      <c r="A732" s="2">
        <v>732</v>
      </c>
      <c r="B732" s="2" t="str">
        <f>_xlfn.LET(_xlpm.x,data!$AY741,IF(_xlpm.x=0,"",_xlpm.x))</f>
        <v/>
      </c>
    </row>
    <row r="733" spans="1:2">
      <c r="A733" s="2">
        <v>733</v>
      </c>
      <c r="B733" s="2" t="str">
        <f>_xlfn.LET(_xlpm.x,data!$AY742,IF(_xlpm.x=0,"",_xlpm.x))</f>
        <v/>
      </c>
    </row>
    <row r="734" spans="1:2">
      <c r="A734" s="2">
        <v>734</v>
      </c>
      <c r="B734" s="2" t="str">
        <f>_xlfn.LET(_xlpm.x,data!$AY743,IF(_xlpm.x=0,"",_xlpm.x))</f>
        <v/>
      </c>
    </row>
    <row r="735" spans="1:2">
      <c r="A735" s="2">
        <v>735</v>
      </c>
      <c r="B735" s="2" t="str">
        <f>_xlfn.LET(_xlpm.x,data!$AY744,IF(_xlpm.x=0,"",_xlpm.x))</f>
        <v/>
      </c>
    </row>
    <row r="736" spans="1:2">
      <c r="A736" s="2">
        <v>736</v>
      </c>
      <c r="B736" s="2" t="str">
        <f>_xlfn.LET(_xlpm.x,data!$AY745,IF(_xlpm.x=0,"",_xlpm.x))</f>
        <v/>
      </c>
    </row>
    <row r="737" spans="1:2">
      <c r="A737" s="2">
        <v>737</v>
      </c>
      <c r="B737" s="2" t="str">
        <f>_xlfn.LET(_xlpm.x,data!$AY746,IF(_xlpm.x=0,"",_xlpm.x))</f>
        <v/>
      </c>
    </row>
    <row r="738" spans="1:2">
      <c r="A738" s="2">
        <v>738</v>
      </c>
      <c r="B738" s="2" t="str">
        <f>_xlfn.LET(_xlpm.x,data!$AY747,IF(_xlpm.x=0,"",_xlpm.x))</f>
        <v/>
      </c>
    </row>
    <row r="739" spans="1:2">
      <c r="A739" s="2">
        <v>739</v>
      </c>
      <c r="B739" s="2" t="str">
        <f>_xlfn.LET(_xlpm.x,data!$AY748,IF(_xlpm.x=0,"",_xlpm.x))</f>
        <v/>
      </c>
    </row>
    <row r="740" spans="1:2">
      <c r="A740" s="2">
        <v>740</v>
      </c>
      <c r="B740" s="2" t="str">
        <f>_xlfn.LET(_xlpm.x,data!$AY749,IF(_xlpm.x=0,"",_xlpm.x))</f>
        <v/>
      </c>
    </row>
    <row r="741" spans="1:2">
      <c r="A741" s="2">
        <v>741</v>
      </c>
      <c r="B741" s="2" t="str">
        <f>_xlfn.LET(_xlpm.x,data!$AY750,IF(_xlpm.x=0,"",_xlpm.x))</f>
        <v/>
      </c>
    </row>
    <row r="742" spans="1:2">
      <c r="A742" s="2">
        <v>742</v>
      </c>
      <c r="B742" s="2" t="str">
        <f>_xlfn.LET(_xlpm.x,data!$AY751,IF(_xlpm.x=0,"",_xlpm.x))</f>
        <v/>
      </c>
    </row>
    <row r="743" spans="1:2">
      <c r="A743" s="2">
        <v>743</v>
      </c>
      <c r="B743" s="2" t="str">
        <f>_xlfn.LET(_xlpm.x,data!$AY752,IF(_xlpm.x=0,"",_xlpm.x))</f>
        <v/>
      </c>
    </row>
    <row r="744" spans="1:2">
      <c r="A744" s="2">
        <v>744</v>
      </c>
      <c r="B744" s="2" t="str">
        <f>_xlfn.LET(_xlpm.x,data!$AY753,IF(_xlpm.x=0,"",_xlpm.x))</f>
        <v/>
      </c>
    </row>
    <row r="745" spans="1:2">
      <c r="A745" s="2">
        <v>745</v>
      </c>
      <c r="B745" s="2" t="str">
        <f>_xlfn.LET(_xlpm.x,data!$AY754,IF(_xlpm.x=0,"",_xlpm.x))</f>
        <v/>
      </c>
    </row>
    <row r="746" spans="1:2">
      <c r="A746" s="2">
        <v>746</v>
      </c>
      <c r="B746" s="2" t="str">
        <f>_xlfn.LET(_xlpm.x,data!$AY755,IF(_xlpm.x=0,"",_xlpm.x))</f>
        <v/>
      </c>
    </row>
    <row r="747" spans="1:2">
      <c r="A747" s="2">
        <v>747</v>
      </c>
      <c r="B747" s="2" t="str">
        <f>_xlfn.LET(_xlpm.x,data!$AY756,IF(_xlpm.x=0,"",_xlpm.x))</f>
        <v/>
      </c>
    </row>
    <row r="748" spans="1:2">
      <c r="A748" s="2">
        <v>748</v>
      </c>
      <c r="B748" s="2" t="str">
        <f>_xlfn.LET(_xlpm.x,data!$AY757,IF(_xlpm.x=0,"",_xlpm.x))</f>
        <v/>
      </c>
    </row>
    <row r="749" spans="1:2">
      <c r="A749" s="2">
        <v>749</v>
      </c>
      <c r="B749" s="2" t="str">
        <f>_xlfn.LET(_xlpm.x,data!$AY758,IF(_xlpm.x=0,"",_xlpm.x))</f>
        <v/>
      </c>
    </row>
    <row r="750" spans="1:2">
      <c r="A750" s="2">
        <v>750</v>
      </c>
      <c r="B750" s="2" t="str">
        <f>_xlfn.LET(_xlpm.x,data!$AY759,IF(_xlpm.x=0,"",_xlpm.x))</f>
        <v/>
      </c>
    </row>
    <row r="751" spans="1:2">
      <c r="A751" s="2">
        <v>751</v>
      </c>
      <c r="B751" s="2" t="str">
        <f>_xlfn.LET(_xlpm.x,data!$AY760,IF(_xlpm.x=0,"",_xlpm.x))</f>
        <v/>
      </c>
    </row>
    <row r="752" spans="1:2">
      <c r="A752" s="2">
        <v>752</v>
      </c>
      <c r="B752" s="2" t="str">
        <f>_xlfn.LET(_xlpm.x,data!$AY761,IF(_xlpm.x=0,"",_xlpm.x))</f>
        <v/>
      </c>
    </row>
    <row r="753" spans="1:2">
      <c r="A753" s="2">
        <v>753</v>
      </c>
      <c r="B753" s="2" t="str">
        <f>_xlfn.LET(_xlpm.x,data!$AY762,IF(_xlpm.x=0,"",_xlpm.x))</f>
        <v/>
      </c>
    </row>
    <row r="754" spans="1:2">
      <c r="A754" s="2">
        <v>754</v>
      </c>
      <c r="B754" s="2" t="str">
        <f>_xlfn.LET(_xlpm.x,data!$AY763,IF(_xlpm.x=0,"",_xlpm.x))</f>
        <v/>
      </c>
    </row>
    <row r="755" spans="1:2">
      <c r="A755" s="2">
        <v>755</v>
      </c>
      <c r="B755" s="2" t="str">
        <f>_xlfn.LET(_xlpm.x,data!$AY764,IF(_xlpm.x=0,"",_xlpm.x))</f>
        <v/>
      </c>
    </row>
    <row r="756" spans="1:2">
      <c r="A756" s="2">
        <v>756</v>
      </c>
      <c r="B756" s="2" t="str">
        <f>_xlfn.LET(_xlpm.x,data!$AY765,IF(_xlpm.x=0,"",_xlpm.x))</f>
        <v/>
      </c>
    </row>
    <row r="757" spans="1:2">
      <c r="A757" s="2">
        <v>757</v>
      </c>
      <c r="B757" s="2" t="str">
        <f>_xlfn.LET(_xlpm.x,data!$AY766,IF(_xlpm.x=0,"",_xlpm.x))</f>
        <v/>
      </c>
    </row>
    <row r="758" spans="1:2">
      <c r="A758" s="2">
        <v>758</v>
      </c>
      <c r="B758" s="2" t="str">
        <f>_xlfn.LET(_xlpm.x,data!$AY767,IF(_xlpm.x=0,"",_xlpm.x))</f>
        <v/>
      </c>
    </row>
    <row r="759" spans="1:2">
      <c r="A759" s="2">
        <v>759</v>
      </c>
      <c r="B759" s="2" t="str">
        <f>_xlfn.LET(_xlpm.x,data!$AY768,IF(_xlpm.x=0,"",_xlpm.x))</f>
        <v/>
      </c>
    </row>
    <row r="760" spans="1:2">
      <c r="A760" s="2">
        <v>760</v>
      </c>
      <c r="B760" s="2" t="str">
        <f>_xlfn.LET(_xlpm.x,data!$AY769,IF(_xlpm.x=0,"",_xlpm.x))</f>
        <v/>
      </c>
    </row>
    <row r="761" spans="1:2">
      <c r="A761" s="2">
        <v>761</v>
      </c>
      <c r="B761" s="2" t="str">
        <f>_xlfn.LET(_xlpm.x,data!$AY770,IF(_xlpm.x=0,"",_xlpm.x))</f>
        <v/>
      </c>
    </row>
    <row r="762" spans="1:2">
      <c r="A762" s="2">
        <v>762</v>
      </c>
      <c r="B762" s="2" t="str">
        <f>_xlfn.LET(_xlpm.x,data!$AY771,IF(_xlpm.x=0,"",_xlpm.x))</f>
        <v/>
      </c>
    </row>
    <row r="763" spans="1:2">
      <c r="A763" s="2">
        <v>763</v>
      </c>
      <c r="B763" s="2" t="str">
        <f>_xlfn.LET(_xlpm.x,data!$AY772,IF(_xlpm.x=0,"",_xlpm.x))</f>
        <v/>
      </c>
    </row>
    <row r="764" spans="1:2">
      <c r="A764" s="2">
        <v>764</v>
      </c>
      <c r="B764" s="2" t="str">
        <f>_xlfn.LET(_xlpm.x,data!$AY773,IF(_xlpm.x=0,"",_xlpm.x))</f>
        <v/>
      </c>
    </row>
    <row r="765" spans="1:2">
      <c r="A765" s="2">
        <v>765</v>
      </c>
      <c r="B765" s="2" t="str">
        <f>_xlfn.LET(_xlpm.x,data!$AY774,IF(_xlpm.x=0,"",_xlpm.x))</f>
        <v/>
      </c>
    </row>
    <row r="766" spans="1:2">
      <c r="A766" s="2">
        <v>766</v>
      </c>
      <c r="B766" s="2" t="str">
        <f>_xlfn.LET(_xlpm.x,data!$AY775,IF(_xlpm.x=0,"",_xlpm.x))</f>
        <v/>
      </c>
    </row>
    <row r="767" spans="1:2">
      <c r="A767" s="2">
        <v>767</v>
      </c>
      <c r="B767" s="2" t="str">
        <f>_xlfn.LET(_xlpm.x,data!$AY776,IF(_xlpm.x=0,"",_xlpm.x))</f>
        <v/>
      </c>
    </row>
    <row r="768" spans="1:2">
      <c r="A768" s="2">
        <v>768</v>
      </c>
      <c r="B768" s="2" t="str">
        <f>_xlfn.LET(_xlpm.x,data!$AY777,IF(_xlpm.x=0,"",_xlpm.x))</f>
        <v/>
      </c>
    </row>
    <row r="769" spans="1:2">
      <c r="A769" s="2">
        <v>769</v>
      </c>
      <c r="B769" s="2" t="str">
        <f>_xlfn.LET(_xlpm.x,data!$AY778,IF(_xlpm.x=0,"",_xlpm.x))</f>
        <v/>
      </c>
    </row>
    <row r="770" spans="1:2">
      <c r="A770" s="2">
        <v>770</v>
      </c>
      <c r="B770" s="2" t="str">
        <f>_xlfn.LET(_xlpm.x,data!$AY779,IF(_xlpm.x=0,"",_xlpm.x))</f>
        <v/>
      </c>
    </row>
    <row r="771" spans="1:2">
      <c r="A771" s="2">
        <v>771</v>
      </c>
      <c r="B771" s="2" t="str">
        <f>_xlfn.LET(_xlpm.x,data!$AY780,IF(_xlpm.x=0,"",_xlpm.x))</f>
        <v/>
      </c>
    </row>
    <row r="772" spans="1:2">
      <c r="A772" s="2">
        <v>772</v>
      </c>
      <c r="B772" s="2" t="str">
        <f>_xlfn.LET(_xlpm.x,data!$AY781,IF(_xlpm.x=0,"",_xlpm.x))</f>
        <v/>
      </c>
    </row>
    <row r="773" spans="1:2">
      <c r="A773" s="2">
        <v>773</v>
      </c>
      <c r="B773" s="2" t="str">
        <f>_xlfn.LET(_xlpm.x,data!$AY782,IF(_xlpm.x=0,"",_xlpm.x))</f>
        <v/>
      </c>
    </row>
    <row r="774" spans="1:2">
      <c r="A774" s="2">
        <v>774</v>
      </c>
      <c r="B774" s="2" t="str">
        <f>_xlfn.LET(_xlpm.x,data!$AY783,IF(_xlpm.x=0,"",_xlpm.x))</f>
        <v/>
      </c>
    </row>
    <row r="775" spans="1:2">
      <c r="A775" s="2">
        <v>775</v>
      </c>
      <c r="B775" s="2" t="str">
        <f>_xlfn.LET(_xlpm.x,data!$AY784,IF(_xlpm.x=0,"",_xlpm.x))</f>
        <v/>
      </c>
    </row>
    <row r="776" spans="1:2">
      <c r="A776" s="2">
        <v>776</v>
      </c>
      <c r="B776" s="2" t="str">
        <f>_xlfn.LET(_xlpm.x,data!$AY785,IF(_xlpm.x=0,"",_xlpm.x))</f>
        <v/>
      </c>
    </row>
    <row r="777" spans="1:2">
      <c r="A777" s="2">
        <v>777</v>
      </c>
      <c r="B777" s="2" t="str">
        <f>_xlfn.LET(_xlpm.x,data!$AY786,IF(_xlpm.x=0,"",_xlpm.x))</f>
        <v/>
      </c>
    </row>
    <row r="778" spans="1:2">
      <c r="A778" s="2">
        <v>778</v>
      </c>
      <c r="B778" s="2" t="str">
        <f>_xlfn.LET(_xlpm.x,data!$AY787,IF(_xlpm.x=0,"",_xlpm.x))</f>
        <v/>
      </c>
    </row>
    <row r="779" spans="1:2">
      <c r="A779" s="2">
        <v>779</v>
      </c>
      <c r="B779" s="2" t="str">
        <f>_xlfn.LET(_xlpm.x,data!$AY788,IF(_xlpm.x=0,"",_xlpm.x))</f>
        <v/>
      </c>
    </row>
    <row r="780" spans="1:2">
      <c r="A780" s="2">
        <v>780</v>
      </c>
      <c r="B780" s="2" t="str">
        <f>_xlfn.LET(_xlpm.x,data!$AY789,IF(_xlpm.x=0,"",_xlpm.x))</f>
        <v/>
      </c>
    </row>
    <row r="781" spans="1:2">
      <c r="A781" s="2">
        <v>781</v>
      </c>
      <c r="B781" s="2" t="str">
        <f>_xlfn.LET(_xlpm.x,data!$AY790,IF(_xlpm.x=0,"",_xlpm.x))</f>
        <v/>
      </c>
    </row>
    <row r="782" spans="1:2">
      <c r="A782" s="2">
        <v>782</v>
      </c>
      <c r="B782" s="2" t="str">
        <f>_xlfn.LET(_xlpm.x,data!$AY791,IF(_xlpm.x=0,"",_xlpm.x))</f>
        <v/>
      </c>
    </row>
    <row r="783" spans="1:2">
      <c r="A783" s="2">
        <v>783</v>
      </c>
      <c r="B783" s="2" t="str">
        <f>_xlfn.LET(_xlpm.x,data!$AY792,IF(_xlpm.x=0,"",_xlpm.x))</f>
        <v/>
      </c>
    </row>
    <row r="784" spans="1:2">
      <c r="A784" s="2">
        <v>784</v>
      </c>
      <c r="B784" s="2" t="str">
        <f>_xlfn.LET(_xlpm.x,data!$AY793,IF(_xlpm.x=0,"",_xlpm.x))</f>
        <v/>
      </c>
    </row>
    <row r="785" spans="1:2">
      <c r="A785" s="2">
        <v>785</v>
      </c>
      <c r="B785" s="2" t="str">
        <f>_xlfn.LET(_xlpm.x,data!$AY794,IF(_xlpm.x=0,"",_xlpm.x))</f>
        <v/>
      </c>
    </row>
    <row r="786" spans="1:2">
      <c r="A786" s="2">
        <v>786</v>
      </c>
      <c r="B786" s="2" t="str">
        <f>_xlfn.LET(_xlpm.x,data!$AY795,IF(_xlpm.x=0,"",_xlpm.x))</f>
        <v/>
      </c>
    </row>
    <row r="787" spans="1:2">
      <c r="A787" s="2">
        <v>787</v>
      </c>
      <c r="B787" s="2" t="str">
        <f>_xlfn.LET(_xlpm.x,data!$AY796,IF(_xlpm.x=0,"",_xlpm.x))</f>
        <v/>
      </c>
    </row>
    <row r="788" spans="1:2">
      <c r="A788" s="2">
        <v>788</v>
      </c>
      <c r="B788" s="2" t="str">
        <f>_xlfn.LET(_xlpm.x,data!$AY797,IF(_xlpm.x=0,"",_xlpm.x))</f>
        <v/>
      </c>
    </row>
    <row r="789" spans="1:2">
      <c r="A789" s="2">
        <v>789</v>
      </c>
      <c r="B789" s="2" t="str">
        <f>_xlfn.LET(_xlpm.x,data!$AY798,IF(_xlpm.x=0,"",_xlpm.x))</f>
        <v/>
      </c>
    </row>
    <row r="790" spans="1:2">
      <c r="A790" s="2">
        <v>790</v>
      </c>
      <c r="B790" s="2" t="str">
        <f>_xlfn.LET(_xlpm.x,data!$AY799,IF(_xlpm.x=0,"",_xlpm.x))</f>
        <v/>
      </c>
    </row>
    <row r="791" spans="1:2">
      <c r="A791" s="2">
        <v>791</v>
      </c>
      <c r="B791" s="2" t="str">
        <f>_xlfn.LET(_xlpm.x,data!$AY800,IF(_xlpm.x=0,"",_xlpm.x))</f>
        <v/>
      </c>
    </row>
    <row r="792" spans="1:2">
      <c r="A792" s="2">
        <v>792</v>
      </c>
      <c r="B792" s="2" t="str">
        <f>_xlfn.LET(_xlpm.x,data!$AY801,IF(_xlpm.x=0,"",_xlpm.x))</f>
        <v/>
      </c>
    </row>
    <row r="793" spans="1:2">
      <c r="A793" s="2">
        <v>793</v>
      </c>
      <c r="B793" s="2" t="str">
        <f>_xlfn.LET(_xlpm.x,data!$AY802,IF(_xlpm.x=0,"",_xlpm.x))</f>
        <v/>
      </c>
    </row>
    <row r="794" spans="1:2">
      <c r="A794" s="2">
        <v>794</v>
      </c>
      <c r="B794" s="2" t="str">
        <f>_xlfn.LET(_xlpm.x,data!$AY803,IF(_xlpm.x=0,"",_xlpm.x))</f>
        <v/>
      </c>
    </row>
    <row r="795" spans="1:2">
      <c r="A795" s="2">
        <v>795</v>
      </c>
      <c r="B795" s="2" t="str">
        <f>_xlfn.LET(_xlpm.x,data!$AY804,IF(_xlpm.x=0,"",_xlpm.x))</f>
        <v/>
      </c>
    </row>
    <row r="796" spans="1:2">
      <c r="A796" s="2">
        <v>796</v>
      </c>
      <c r="B796" s="2" t="str">
        <f>_xlfn.LET(_xlpm.x,data!$AY805,IF(_xlpm.x=0,"",_xlpm.x))</f>
        <v/>
      </c>
    </row>
    <row r="797" spans="1:2">
      <c r="A797" s="2">
        <v>797</v>
      </c>
      <c r="B797" s="2" t="str">
        <f>_xlfn.LET(_xlpm.x,data!$AY806,IF(_xlpm.x=0,"",_xlpm.x))</f>
        <v/>
      </c>
    </row>
    <row r="798" spans="1:2">
      <c r="A798" s="2">
        <v>798</v>
      </c>
      <c r="B798" s="2" t="str">
        <f>_xlfn.LET(_xlpm.x,data!$AY807,IF(_xlpm.x=0,"",_xlpm.x))</f>
        <v/>
      </c>
    </row>
    <row r="799" spans="1:2">
      <c r="A799" s="2">
        <v>799</v>
      </c>
      <c r="B799" s="2" t="str">
        <f>_xlfn.LET(_xlpm.x,data!$AY808,IF(_xlpm.x=0,"",_xlpm.x))</f>
        <v/>
      </c>
    </row>
    <row r="800" spans="1:2">
      <c r="A800" s="2">
        <v>800</v>
      </c>
      <c r="B800" s="2" t="str">
        <f>_xlfn.LET(_xlpm.x,data!$AY809,IF(_xlpm.x=0,"",_xlpm.x))</f>
        <v/>
      </c>
    </row>
    <row r="801" spans="1:2">
      <c r="A801" s="2">
        <v>801</v>
      </c>
      <c r="B801" s="2" t="str">
        <f>_xlfn.LET(_xlpm.x,data!$AY810,IF(_xlpm.x=0,"",_xlpm.x))</f>
        <v/>
      </c>
    </row>
    <row r="802" spans="1:2">
      <c r="A802" s="2">
        <v>802</v>
      </c>
      <c r="B802" s="2" t="str">
        <f>_xlfn.LET(_xlpm.x,data!$AY811,IF(_xlpm.x=0,"",_xlpm.x))</f>
        <v/>
      </c>
    </row>
    <row r="803" spans="1:2">
      <c r="A803" s="2">
        <v>803</v>
      </c>
      <c r="B803" s="2" t="str">
        <f>_xlfn.LET(_xlpm.x,data!$AY812,IF(_xlpm.x=0,"",_xlpm.x))</f>
        <v/>
      </c>
    </row>
    <row r="804" spans="1:2">
      <c r="A804" s="2">
        <v>804</v>
      </c>
      <c r="B804" s="2" t="str">
        <f>_xlfn.LET(_xlpm.x,data!$AY813,IF(_xlpm.x=0,"",_xlpm.x))</f>
        <v/>
      </c>
    </row>
    <row r="805" spans="1:2">
      <c r="A805" s="2">
        <v>805</v>
      </c>
      <c r="B805" s="2" t="str">
        <f>_xlfn.LET(_xlpm.x,data!$AY814,IF(_xlpm.x=0,"",_xlpm.x))</f>
        <v/>
      </c>
    </row>
    <row r="806" spans="1:2">
      <c r="A806" s="2">
        <v>806</v>
      </c>
      <c r="B806" s="2" t="str">
        <f>_xlfn.LET(_xlpm.x,data!$AY815,IF(_xlpm.x=0,"",_xlpm.x))</f>
        <v/>
      </c>
    </row>
    <row r="807" spans="1:2">
      <c r="A807" s="2">
        <v>807</v>
      </c>
      <c r="B807" s="2" t="str">
        <f>_xlfn.LET(_xlpm.x,data!$AY816,IF(_xlpm.x=0,"",_xlpm.x))</f>
        <v/>
      </c>
    </row>
    <row r="808" spans="1:2">
      <c r="A808" s="2">
        <v>808</v>
      </c>
      <c r="B808" s="2" t="str">
        <f>_xlfn.LET(_xlpm.x,data!$AY817,IF(_xlpm.x=0,"",_xlpm.x))</f>
        <v/>
      </c>
    </row>
    <row r="809" spans="1:2">
      <c r="A809" s="2">
        <v>809</v>
      </c>
      <c r="B809" s="2" t="str">
        <f>_xlfn.LET(_xlpm.x,data!$AY818,IF(_xlpm.x=0,"",_xlpm.x))</f>
        <v/>
      </c>
    </row>
    <row r="810" spans="1:2">
      <c r="A810" s="2">
        <v>810</v>
      </c>
      <c r="B810" s="2" t="str">
        <f>_xlfn.LET(_xlpm.x,data!$AY819,IF(_xlpm.x=0,"",_xlpm.x))</f>
        <v/>
      </c>
    </row>
    <row r="811" spans="1:2">
      <c r="A811" s="2">
        <v>811</v>
      </c>
      <c r="B811" s="2" t="str">
        <f>_xlfn.LET(_xlpm.x,data!$AY820,IF(_xlpm.x=0,"",_xlpm.x))</f>
        <v/>
      </c>
    </row>
    <row r="812" spans="1:2">
      <c r="A812" s="2">
        <v>812</v>
      </c>
      <c r="B812" s="2" t="str">
        <f>_xlfn.LET(_xlpm.x,data!$AY821,IF(_xlpm.x=0,"",_xlpm.x))</f>
        <v/>
      </c>
    </row>
    <row r="813" spans="1:2">
      <c r="A813" s="2">
        <v>813</v>
      </c>
      <c r="B813" s="2" t="str">
        <f>_xlfn.LET(_xlpm.x,data!$AY822,IF(_xlpm.x=0,"",_xlpm.x))</f>
        <v/>
      </c>
    </row>
    <row r="814" spans="1:2">
      <c r="A814" s="2">
        <v>814</v>
      </c>
      <c r="B814" s="2" t="str">
        <f>_xlfn.LET(_xlpm.x,data!$AY823,IF(_xlpm.x=0,"",_xlpm.x))</f>
        <v/>
      </c>
    </row>
    <row r="815" spans="1:2">
      <c r="A815" s="2">
        <v>815</v>
      </c>
      <c r="B815" s="2" t="str">
        <f>_xlfn.LET(_xlpm.x,data!$AY824,IF(_xlpm.x=0,"",_xlpm.x))</f>
        <v/>
      </c>
    </row>
    <row r="816" spans="1:2">
      <c r="A816" s="2">
        <v>816</v>
      </c>
      <c r="B816" s="2" t="str">
        <f>_xlfn.LET(_xlpm.x,data!$AY825,IF(_xlpm.x=0,"",_xlpm.x))</f>
        <v/>
      </c>
    </row>
    <row r="817" spans="1:2">
      <c r="A817" s="2">
        <v>817</v>
      </c>
      <c r="B817" s="2" t="str">
        <f>_xlfn.LET(_xlpm.x,data!$AY826,IF(_xlpm.x=0,"",_xlpm.x))</f>
        <v/>
      </c>
    </row>
    <row r="818" spans="1:2">
      <c r="A818" s="2">
        <v>818</v>
      </c>
      <c r="B818" s="2" t="str">
        <f>_xlfn.LET(_xlpm.x,data!$AY827,IF(_xlpm.x=0,"",_xlpm.x))</f>
        <v/>
      </c>
    </row>
    <row r="819" spans="1:2">
      <c r="A819" s="2">
        <v>819</v>
      </c>
      <c r="B819" s="2" t="str">
        <f>_xlfn.LET(_xlpm.x,data!$AY828,IF(_xlpm.x=0,"",_xlpm.x))</f>
        <v/>
      </c>
    </row>
    <row r="820" spans="1:2">
      <c r="A820" s="2">
        <v>820</v>
      </c>
      <c r="B820" s="2" t="str">
        <f>_xlfn.LET(_xlpm.x,data!$AY829,IF(_xlpm.x=0,"",_xlpm.x))</f>
        <v/>
      </c>
    </row>
    <row r="821" spans="1:2">
      <c r="A821" s="2">
        <v>821</v>
      </c>
      <c r="B821" s="2" t="str">
        <f>_xlfn.LET(_xlpm.x,data!$AY830,IF(_xlpm.x=0,"",_xlpm.x))</f>
        <v/>
      </c>
    </row>
    <row r="822" spans="1:2">
      <c r="A822" s="2">
        <v>822</v>
      </c>
      <c r="B822" s="2" t="str">
        <f>_xlfn.LET(_xlpm.x,data!$AY831,IF(_xlpm.x=0,"",_xlpm.x))</f>
        <v/>
      </c>
    </row>
    <row r="823" spans="1:2">
      <c r="A823" s="2">
        <v>823</v>
      </c>
      <c r="B823" s="2" t="str">
        <f>_xlfn.LET(_xlpm.x,data!$AY832,IF(_xlpm.x=0,"",_xlpm.x))</f>
        <v/>
      </c>
    </row>
    <row r="824" spans="1:2">
      <c r="A824" s="2">
        <v>824</v>
      </c>
      <c r="B824" s="2" t="str">
        <f>_xlfn.LET(_xlpm.x,data!$AY833,IF(_xlpm.x=0,"",_xlpm.x))</f>
        <v/>
      </c>
    </row>
    <row r="825" spans="1:2">
      <c r="A825" s="2">
        <v>825</v>
      </c>
      <c r="B825" s="2" t="str">
        <f>_xlfn.LET(_xlpm.x,data!$AY834,IF(_xlpm.x=0,"",_xlpm.x))</f>
        <v/>
      </c>
    </row>
    <row r="826" spans="1:2">
      <c r="A826" s="2">
        <v>826</v>
      </c>
      <c r="B826" s="2" t="str">
        <f>_xlfn.LET(_xlpm.x,data!$AY835,IF(_xlpm.x=0,"",_xlpm.x))</f>
        <v/>
      </c>
    </row>
    <row r="827" spans="1:2">
      <c r="A827" s="2">
        <v>827</v>
      </c>
      <c r="B827" s="2" t="str">
        <f>_xlfn.LET(_xlpm.x,data!$AY836,IF(_xlpm.x=0,"",_xlpm.x))</f>
        <v/>
      </c>
    </row>
    <row r="828" spans="1:2">
      <c r="A828" s="2">
        <v>828</v>
      </c>
      <c r="B828" s="2" t="str">
        <f>_xlfn.LET(_xlpm.x,data!$AY837,IF(_xlpm.x=0,"",_xlpm.x))</f>
        <v/>
      </c>
    </row>
    <row r="829" spans="1:2">
      <c r="A829" s="2">
        <v>829</v>
      </c>
      <c r="B829" s="2" t="str">
        <f>_xlfn.LET(_xlpm.x,data!$AY838,IF(_xlpm.x=0,"",_xlpm.x))</f>
        <v/>
      </c>
    </row>
    <row r="830" spans="1:2">
      <c r="A830" s="2">
        <v>830</v>
      </c>
      <c r="B830" s="2" t="str">
        <f>_xlfn.LET(_xlpm.x,data!$AY839,IF(_xlpm.x=0,"",_xlpm.x))</f>
        <v/>
      </c>
    </row>
    <row r="831" spans="1:2">
      <c r="A831" s="2">
        <v>831</v>
      </c>
      <c r="B831" s="2" t="str">
        <f>_xlfn.LET(_xlpm.x,data!$AY840,IF(_xlpm.x=0,"",_xlpm.x))</f>
        <v/>
      </c>
    </row>
    <row r="832" spans="1:2">
      <c r="A832" s="2">
        <v>832</v>
      </c>
      <c r="B832" s="2" t="str">
        <f>_xlfn.LET(_xlpm.x,data!$AY841,IF(_xlpm.x=0,"",_xlpm.x))</f>
        <v/>
      </c>
    </row>
    <row r="833" spans="1:2">
      <c r="A833" s="2">
        <v>833</v>
      </c>
      <c r="B833" s="2" t="str">
        <f>_xlfn.LET(_xlpm.x,data!$AY842,IF(_xlpm.x=0,"",_xlpm.x))</f>
        <v/>
      </c>
    </row>
    <row r="834" spans="1:2">
      <c r="A834" s="2">
        <v>834</v>
      </c>
      <c r="B834" s="2" t="str">
        <f>_xlfn.LET(_xlpm.x,data!$AY843,IF(_xlpm.x=0,"",_xlpm.x))</f>
        <v/>
      </c>
    </row>
    <row r="835" spans="1:2">
      <c r="A835" s="2">
        <v>835</v>
      </c>
      <c r="B835" s="2" t="str">
        <f>_xlfn.LET(_xlpm.x,data!$AY844,IF(_xlpm.x=0,"",_xlpm.x))</f>
        <v/>
      </c>
    </row>
    <row r="836" spans="1:2">
      <c r="A836" s="2">
        <v>836</v>
      </c>
      <c r="B836" s="2" t="str">
        <f>_xlfn.LET(_xlpm.x,data!$AY845,IF(_xlpm.x=0,"",_xlpm.x))</f>
        <v/>
      </c>
    </row>
    <row r="837" spans="1:2">
      <c r="A837" s="2">
        <v>837</v>
      </c>
      <c r="B837" s="2" t="str">
        <f>_xlfn.LET(_xlpm.x,data!$AY846,IF(_xlpm.x=0,"",_xlpm.x))</f>
        <v/>
      </c>
    </row>
    <row r="838" spans="1:2">
      <c r="A838" s="2">
        <v>838</v>
      </c>
      <c r="B838" s="2" t="str">
        <f>_xlfn.LET(_xlpm.x,data!$AY847,IF(_xlpm.x=0,"",_xlpm.x))</f>
        <v/>
      </c>
    </row>
    <row r="839" spans="1:2">
      <c r="A839" s="2">
        <v>839</v>
      </c>
      <c r="B839" s="2" t="str">
        <f>_xlfn.LET(_xlpm.x,data!$AY848,IF(_xlpm.x=0,"",_xlpm.x))</f>
        <v/>
      </c>
    </row>
    <row r="840" spans="1:2">
      <c r="A840" s="2">
        <v>840</v>
      </c>
      <c r="B840" s="2" t="str">
        <f>_xlfn.LET(_xlpm.x,data!$AY849,IF(_xlpm.x=0,"",_xlpm.x))</f>
        <v/>
      </c>
    </row>
    <row r="841" spans="1:2">
      <c r="A841" s="2">
        <v>841</v>
      </c>
      <c r="B841" s="2" t="str">
        <f>_xlfn.LET(_xlpm.x,data!$AY850,IF(_xlpm.x=0,"",_xlpm.x))</f>
        <v/>
      </c>
    </row>
    <row r="842" spans="1:2">
      <c r="A842" s="2">
        <v>842</v>
      </c>
      <c r="B842" s="2" t="str">
        <f>_xlfn.LET(_xlpm.x,data!$AY851,IF(_xlpm.x=0,"",_xlpm.x))</f>
        <v/>
      </c>
    </row>
    <row r="843" spans="1:2">
      <c r="A843" s="2">
        <v>843</v>
      </c>
      <c r="B843" s="2" t="str">
        <f>_xlfn.LET(_xlpm.x,data!$AY852,IF(_xlpm.x=0,"",_xlpm.x))</f>
        <v/>
      </c>
    </row>
    <row r="844" spans="1:2">
      <c r="A844" s="2">
        <v>844</v>
      </c>
      <c r="B844" s="2" t="str">
        <f>_xlfn.LET(_xlpm.x,data!$AY853,IF(_xlpm.x=0,"",_xlpm.x))</f>
        <v/>
      </c>
    </row>
    <row r="845" spans="1:2">
      <c r="A845" s="2">
        <v>845</v>
      </c>
      <c r="B845" s="2" t="str">
        <f>_xlfn.LET(_xlpm.x,data!$AY854,IF(_xlpm.x=0,"",_xlpm.x))</f>
        <v/>
      </c>
    </row>
    <row r="846" spans="1:2">
      <c r="A846" s="2">
        <v>846</v>
      </c>
      <c r="B846" s="2" t="str">
        <f>_xlfn.LET(_xlpm.x,data!$AY855,IF(_xlpm.x=0,"",_xlpm.x))</f>
        <v/>
      </c>
    </row>
    <row r="847" spans="1:2">
      <c r="A847" s="2">
        <v>847</v>
      </c>
      <c r="B847" s="2" t="str">
        <f>_xlfn.LET(_xlpm.x,data!$AY856,IF(_xlpm.x=0,"",_xlpm.x))</f>
        <v/>
      </c>
    </row>
    <row r="848" spans="1:2">
      <c r="A848" s="2">
        <v>848</v>
      </c>
      <c r="B848" s="2" t="str">
        <f>_xlfn.LET(_xlpm.x,data!$AY857,IF(_xlpm.x=0,"",_xlpm.x))</f>
        <v/>
      </c>
    </row>
    <row r="849" spans="1:2">
      <c r="A849" s="2">
        <v>849</v>
      </c>
      <c r="B849" s="2" t="str">
        <f>_xlfn.LET(_xlpm.x,data!$AY858,IF(_xlpm.x=0,"",_xlpm.x))</f>
        <v/>
      </c>
    </row>
    <row r="850" spans="1:2">
      <c r="A850" s="2">
        <v>850</v>
      </c>
      <c r="B850" s="2" t="str">
        <f>_xlfn.LET(_xlpm.x,data!$AY859,IF(_xlpm.x=0,"",_xlpm.x))</f>
        <v/>
      </c>
    </row>
    <row r="851" spans="1:2">
      <c r="A851" s="2">
        <v>851</v>
      </c>
      <c r="B851" s="2" t="str">
        <f>_xlfn.LET(_xlpm.x,data!$AY860,IF(_xlpm.x=0,"",_xlpm.x))</f>
        <v/>
      </c>
    </row>
    <row r="852" spans="1:2">
      <c r="A852" s="2">
        <v>852</v>
      </c>
      <c r="B852" s="2" t="str">
        <f>_xlfn.LET(_xlpm.x,data!$AY861,IF(_xlpm.x=0,"",_xlpm.x))</f>
        <v/>
      </c>
    </row>
    <row r="853" spans="1:2">
      <c r="A853" s="2">
        <v>853</v>
      </c>
      <c r="B853" s="2" t="str">
        <f>_xlfn.LET(_xlpm.x,data!$AY862,IF(_xlpm.x=0,"",_xlpm.x))</f>
        <v/>
      </c>
    </row>
    <row r="854" spans="1:2">
      <c r="A854" s="2">
        <v>854</v>
      </c>
      <c r="B854" s="2" t="str">
        <f>_xlfn.LET(_xlpm.x,data!$AY863,IF(_xlpm.x=0,"",_xlpm.x))</f>
        <v/>
      </c>
    </row>
    <row r="855" spans="1:2">
      <c r="A855" s="2">
        <v>855</v>
      </c>
      <c r="B855" s="2" t="str">
        <f>_xlfn.LET(_xlpm.x,data!$AY864,IF(_xlpm.x=0,"",_xlpm.x))</f>
        <v/>
      </c>
    </row>
    <row r="856" spans="1:2">
      <c r="A856" s="2">
        <v>856</v>
      </c>
      <c r="B856" s="2" t="str">
        <f>_xlfn.LET(_xlpm.x,data!$AY865,IF(_xlpm.x=0,"",_xlpm.x))</f>
        <v/>
      </c>
    </row>
    <row r="857" spans="1:2">
      <c r="A857" s="2">
        <v>857</v>
      </c>
      <c r="B857" s="2" t="str">
        <f>_xlfn.LET(_xlpm.x,data!$AY866,IF(_xlpm.x=0,"",_xlpm.x))</f>
        <v/>
      </c>
    </row>
    <row r="858" spans="1:2">
      <c r="A858" s="2">
        <v>858</v>
      </c>
      <c r="B858" s="2" t="str">
        <f>_xlfn.LET(_xlpm.x,data!$AY867,IF(_xlpm.x=0,"",_xlpm.x))</f>
        <v/>
      </c>
    </row>
    <row r="859" spans="1:2">
      <c r="A859" s="2">
        <v>859</v>
      </c>
      <c r="B859" s="2" t="str">
        <f>_xlfn.LET(_xlpm.x,data!$AY868,IF(_xlpm.x=0,"",_xlpm.x))</f>
        <v/>
      </c>
    </row>
    <row r="860" spans="1:2">
      <c r="A860" s="2">
        <v>860</v>
      </c>
      <c r="B860" s="2" t="str">
        <f>_xlfn.LET(_xlpm.x,data!$AY869,IF(_xlpm.x=0,"",_xlpm.x))</f>
        <v/>
      </c>
    </row>
    <row r="861" spans="1:2">
      <c r="A861" s="2">
        <v>861</v>
      </c>
      <c r="B861" s="2" t="str">
        <f>_xlfn.LET(_xlpm.x,data!$AY870,IF(_xlpm.x=0,"",_xlpm.x))</f>
        <v/>
      </c>
    </row>
    <row r="862" spans="1:2">
      <c r="A862" s="2">
        <v>862</v>
      </c>
      <c r="B862" s="2" t="str">
        <f>_xlfn.LET(_xlpm.x,data!$AY871,IF(_xlpm.x=0,"",_xlpm.x))</f>
        <v/>
      </c>
    </row>
    <row r="863" spans="1:2">
      <c r="A863" s="2">
        <v>863</v>
      </c>
      <c r="B863" s="2" t="str">
        <f>_xlfn.LET(_xlpm.x,data!$AY872,IF(_xlpm.x=0,"",_xlpm.x))</f>
        <v/>
      </c>
    </row>
    <row r="864" spans="1:2">
      <c r="A864" s="2">
        <v>864</v>
      </c>
      <c r="B864" s="2" t="str">
        <f>_xlfn.LET(_xlpm.x,data!$AY873,IF(_xlpm.x=0,"",_xlpm.x))</f>
        <v/>
      </c>
    </row>
    <row r="865" spans="1:2">
      <c r="A865" s="2">
        <v>865</v>
      </c>
      <c r="B865" s="2" t="str">
        <f>_xlfn.LET(_xlpm.x,data!$AY874,IF(_xlpm.x=0,"",_xlpm.x))</f>
        <v/>
      </c>
    </row>
    <row r="866" spans="1:2">
      <c r="A866" s="2">
        <v>866</v>
      </c>
      <c r="B866" s="2" t="str">
        <f>_xlfn.LET(_xlpm.x,data!$AY875,IF(_xlpm.x=0,"",_xlpm.x))</f>
        <v/>
      </c>
    </row>
    <row r="867" spans="1:2">
      <c r="A867" s="2">
        <v>867</v>
      </c>
      <c r="B867" s="2" t="str">
        <f>_xlfn.LET(_xlpm.x,data!$AY876,IF(_xlpm.x=0,"",_xlpm.x))</f>
        <v/>
      </c>
    </row>
    <row r="868" spans="1:2">
      <c r="A868" s="2">
        <v>868</v>
      </c>
      <c r="B868" s="2" t="str">
        <f>_xlfn.LET(_xlpm.x,data!$AY877,IF(_xlpm.x=0,"",_xlpm.x))</f>
        <v/>
      </c>
    </row>
    <row r="869" spans="1:2">
      <c r="A869" s="2">
        <v>869</v>
      </c>
      <c r="B869" s="2" t="str">
        <f>_xlfn.LET(_xlpm.x,data!$AY878,IF(_xlpm.x=0,"",_xlpm.x))</f>
        <v/>
      </c>
    </row>
    <row r="870" spans="1:2">
      <c r="A870" s="2">
        <v>870</v>
      </c>
      <c r="B870" s="2" t="str">
        <f>_xlfn.LET(_xlpm.x,data!$AY879,IF(_xlpm.x=0,"",_xlpm.x))</f>
        <v/>
      </c>
    </row>
    <row r="871" spans="1:2">
      <c r="A871" s="2">
        <v>871</v>
      </c>
      <c r="B871" s="2" t="str">
        <f>_xlfn.LET(_xlpm.x,data!$AY880,IF(_xlpm.x=0,"",_xlpm.x))</f>
        <v/>
      </c>
    </row>
    <row r="872" spans="1:2">
      <c r="A872" s="2">
        <v>872</v>
      </c>
      <c r="B872" s="2" t="str">
        <f>_xlfn.LET(_xlpm.x,data!$AY881,IF(_xlpm.x=0,"",_xlpm.x))</f>
        <v/>
      </c>
    </row>
    <row r="873" spans="1:2">
      <c r="A873" s="2">
        <v>873</v>
      </c>
      <c r="B873" s="2" t="str">
        <f>_xlfn.LET(_xlpm.x,data!$AY882,IF(_xlpm.x=0,"",_xlpm.x))</f>
        <v/>
      </c>
    </row>
    <row r="874" spans="1:2">
      <c r="A874" s="2">
        <v>874</v>
      </c>
      <c r="B874" s="2" t="str">
        <f>_xlfn.LET(_xlpm.x,data!$AY883,IF(_xlpm.x=0,"",_xlpm.x))</f>
        <v/>
      </c>
    </row>
    <row r="875" spans="1:2">
      <c r="A875" s="2">
        <v>875</v>
      </c>
      <c r="B875" s="2" t="str">
        <f>_xlfn.LET(_xlpm.x,data!$AY884,IF(_xlpm.x=0,"",_xlpm.x))</f>
        <v/>
      </c>
    </row>
    <row r="876" spans="1:2">
      <c r="A876" s="2">
        <v>876</v>
      </c>
      <c r="B876" s="2" t="str">
        <f>_xlfn.LET(_xlpm.x,data!$AY885,IF(_xlpm.x=0,"",_xlpm.x))</f>
        <v/>
      </c>
    </row>
    <row r="877" spans="1:2">
      <c r="A877" s="2">
        <v>877</v>
      </c>
      <c r="B877" s="2" t="str">
        <f>_xlfn.LET(_xlpm.x,data!$AY886,IF(_xlpm.x=0,"",_xlpm.x))</f>
        <v/>
      </c>
    </row>
    <row r="878" spans="1:2">
      <c r="A878" s="2">
        <v>878</v>
      </c>
      <c r="B878" s="2" t="str">
        <f>_xlfn.LET(_xlpm.x,data!$AY887,IF(_xlpm.x=0,"",_xlpm.x))</f>
        <v/>
      </c>
    </row>
    <row r="879" spans="1:2">
      <c r="A879" s="2">
        <v>879</v>
      </c>
      <c r="B879" s="2" t="str">
        <f>_xlfn.LET(_xlpm.x,data!$AY888,IF(_xlpm.x=0,"",_xlpm.x))</f>
        <v/>
      </c>
    </row>
    <row r="880" spans="1:2">
      <c r="A880" s="2">
        <v>880</v>
      </c>
      <c r="B880" s="2" t="str">
        <f>_xlfn.LET(_xlpm.x,data!$AY889,IF(_xlpm.x=0,"",_xlpm.x))</f>
        <v/>
      </c>
    </row>
    <row r="881" spans="1:2">
      <c r="A881" s="2">
        <v>881</v>
      </c>
      <c r="B881" s="2" t="str">
        <f>_xlfn.LET(_xlpm.x,data!$AY890,IF(_xlpm.x=0,"",_xlpm.x))</f>
        <v/>
      </c>
    </row>
    <row r="882" spans="1:2">
      <c r="A882" s="2">
        <v>882</v>
      </c>
      <c r="B882" s="2" t="str">
        <f>_xlfn.LET(_xlpm.x,data!$AY891,IF(_xlpm.x=0,"",_xlpm.x))</f>
        <v/>
      </c>
    </row>
    <row r="883" spans="1:2">
      <c r="A883" s="2">
        <v>883</v>
      </c>
      <c r="B883" s="2" t="str">
        <f>_xlfn.LET(_xlpm.x,data!$AY892,IF(_xlpm.x=0,"",_xlpm.x))</f>
        <v/>
      </c>
    </row>
    <row r="884" spans="1:2">
      <c r="A884" s="2">
        <v>884</v>
      </c>
      <c r="B884" s="2" t="str">
        <f>_xlfn.LET(_xlpm.x,data!$AY893,IF(_xlpm.x=0,"",_xlpm.x))</f>
        <v/>
      </c>
    </row>
    <row r="885" spans="1:2">
      <c r="A885" s="2">
        <v>885</v>
      </c>
      <c r="B885" s="2" t="str">
        <f>_xlfn.LET(_xlpm.x,data!$AY894,IF(_xlpm.x=0,"",_xlpm.x))</f>
        <v/>
      </c>
    </row>
    <row r="886" spans="1:2">
      <c r="A886" s="2">
        <v>886</v>
      </c>
      <c r="B886" s="2" t="str">
        <f>_xlfn.LET(_xlpm.x,data!$AY895,IF(_xlpm.x=0,"",_xlpm.x))</f>
        <v/>
      </c>
    </row>
    <row r="887" spans="1:2">
      <c r="A887" s="2">
        <v>887</v>
      </c>
      <c r="B887" s="2" t="str">
        <f>_xlfn.LET(_xlpm.x,data!$AY896,IF(_xlpm.x=0,"",_xlpm.x))</f>
        <v/>
      </c>
    </row>
    <row r="888" spans="1:2">
      <c r="A888" s="2">
        <v>888</v>
      </c>
      <c r="B888" s="2" t="str">
        <f>_xlfn.LET(_xlpm.x,data!$AY897,IF(_xlpm.x=0,"",_xlpm.x))</f>
        <v/>
      </c>
    </row>
    <row r="889" spans="1:2">
      <c r="A889" s="2">
        <v>889</v>
      </c>
      <c r="B889" s="2" t="str">
        <f>_xlfn.LET(_xlpm.x,data!$AY898,IF(_xlpm.x=0,"",_xlpm.x))</f>
        <v/>
      </c>
    </row>
    <row r="890" spans="1:2">
      <c r="A890" s="2">
        <v>890</v>
      </c>
    </row>
    <row r="891" spans="1:2">
      <c r="A891" s="2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FDD2E-E9C8-E848-ADF2-AB1886105B15}">
  <sheetPr codeName="Sheet4"/>
  <dimension ref="A1:ZZ206"/>
  <sheetViews>
    <sheetView tabSelected="1" zoomScale="114" workbookViewId="0">
      <selection activeCell="F12" sqref="F12"/>
    </sheetView>
  </sheetViews>
  <sheetFormatPr baseColWidth="10" defaultColWidth="0" defaultRowHeight="15" zeroHeight="1"/>
  <cols>
    <col min="1" max="1" width="26" style="8" bestFit="1" customWidth="1"/>
    <col min="2" max="2" width="79.1640625" style="8" bestFit="1" customWidth="1"/>
    <col min="3" max="3" width="4.6640625" style="8" bestFit="1" customWidth="1"/>
    <col min="4" max="4" width="7" style="8" bestFit="1" customWidth="1"/>
    <col min="5" max="5" width="10.5" style="8" bestFit="1" customWidth="1"/>
    <col min="6" max="6" width="7" style="8" bestFit="1" customWidth="1"/>
    <col min="7" max="7" width="5.5" style="8" bestFit="1" customWidth="1"/>
    <col min="8" max="8" width="14" style="8" bestFit="1" customWidth="1"/>
    <col min="9" max="9" width="7" style="8" bestFit="1" customWidth="1"/>
    <col min="10" max="10" width="24.6640625" style="8" customWidth="1"/>
    <col min="11" max="12" width="20" style="8" bestFit="1" customWidth="1"/>
    <col min="13" max="13" width="29.6640625" style="8" bestFit="1" customWidth="1"/>
    <col min="14" max="14" width="22.5" style="8" bestFit="1" customWidth="1"/>
    <col min="15" max="15" width="19.5" style="8" bestFit="1" customWidth="1"/>
    <col min="16" max="16" width="19" style="8" customWidth="1"/>
    <col min="17" max="17" width="22.5" style="8" customWidth="1"/>
    <col min="18" max="18" width="17.1640625" style="8" bestFit="1" customWidth="1"/>
    <col min="19" max="19" width="14.33203125" style="8" customWidth="1"/>
    <col min="20" max="20" width="16.33203125" style="8" customWidth="1"/>
    <col min="21" max="21" width="42.33203125" style="8" customWidth="1"/>
    <col min="22" max="22" width="19.5" style="8" customWidth="1"/>
    <col min="23" max="23" width="18.33203125" style="8" customWidth="1"/>
    <col min="24" max="702" width="12.1640625" style="8" customWidth="1"/>
    <col min="703" max="16384" width="12.1640625" style="8" hidden="1"/>
  </cols>
  <sheetData>
    <row r="1" spans="1:10"/>
    <row r="2" spans="1:10" ht="16" customHeight="1">
      <c r="A2" s="37" t="s">
        <v>1309</v>
      </c>
      <c r="B2" s="38"/>
      <c r="C2" s="38"/>
      <c r="D2" s="38"/>
      <c r="E2" s="38"/>
      <c r="F2" s="38"/>
      <c r="G2" s="38"/>
      <c r="H2" s="38"/>
      <c r="I2" s="38"/>
      <c r="J2" s="38"/>
    </row>
    <row r="3" spans="1:10">
      <c r="A3" s="38"/>
      <c r="B3" s="38"/>
      <c r="C3" s="38"/>
      <c r="D3" s="38"/>
      <c r="E3" s="38"/>
      <c r="F3" s="38"/>
      <c r="G3" s="38"/>
      <c r="H3" s="38"/>
      <c r="I3" s="38"/>
      <c r="J3" s="38"/>
    </row>
    <row r="4" spans="1:10">
      <c r="A4" s="38"/>
      <c r="B4" s="38"/>
      <c r="C4" s="38"/>
      <c r="D4" s="38"/>
      <c r="E4" s="38"/>
      <c r="F4" s="38"/>
      <c r="G4" s="38"/>
      <c r="H4" s="38"/>
      <c r="I4" s="38"/>
      <c r="J4" s="38"/>
    </row>
    <row r="5" spans="1:10"/>
    <row r="6" spans="1:10">
      <c r="A6" s="10" t="s">
        <v>29</v>
      </c>
    </row>
    <row r="7" spans="1:10">
      <c r="A7" s="10" t="s">
        <v>30</v>
      </c>
      <c r="B7" s="9">
        <v>180</v>
      </c>
      <c r="C7" s="9"/>
    </row>
    <row r="8" spans="1:10">
      <c r="A8" s="10" t="s">
        <v>31</v>
      </c>
      <c r="B8" s="9">
        <v>45</v>
      </c>
      <c r="C8" s="9"/>
    </row>
    <row r="9" spans="1:10">
      <c r="A9" s="8" t="s">
        <v>33</v>
      </c>
      <c r="B9" s="8">
        <v>15</v>
      </c>
    </row>
    <row r="10" spans="1:10">
      <c r="A10" s="8" t="s">
        <v>34</v>
      </c>
      <c r="B10" s="8">
        <v>15</v>
      </c>
    </row>
    <row r="11" spans="1:10">
      <c r="A11" s="10" t="s">
        <v>32</v>
      </c>
      <c r="B11" s="9">
        <v>45</v>
      </c>
      <c r="C11" s="9"/>
    </row>
    <row r="12" spans="1:10">
      <c r="A12" s="8" t="s">
        <v>34</v>
      </c>
      <c r="B12" s="8">
        <v>30</v>
      </c>
    </row>
    <row r="13" spans="1:10">
      <c r="A13" s="10" t="s">
        <v>35</v>
      </c>
      <c r="B13" s="9">
        <v>30</v>
      </c>
      <c r="C13" s="9"/>
    </row>
    <row r="14" spans="1:10">
      <c r="A14" s="8" t="s">
        <v>34</v>
      </c>
      <c r="B14" s="8">
        <v>30</v>
      </c>
    </row>
    <row r="15" spans="1:10"/>
    <row r="16" spans="1:10">
      <c r="A16" s="11" t="s">
        <v>1173</v>
      </c>
      <c r="B16" s="8" t="s">
        <v>216</v>
      </c>
    </row>
    <row r="17" spans="1:25"/>
    <row r="18" spans="1:25">
      <c r="P18" s="8" t="str">
        <f>"+ exjobb 30hp"</f>
        <v>+ exjobb 30hp</v>
      </c>
    </row>
    <row r="19" spans="1:25">
      <c r="A19" s="12" t="s">
        <v>36</v>
      </c>
      <c r="B19" s="29"/>
      <c r="C19" s="29"/>
      <c r="D19" s="29"/>
      <c r="E19" s="29" t="s">
        <v>1285</v>
      </c>
      <c r="F19" s="29" t="s">
        <v>6</v>
      </c>
      <c r="G19" s="29"/>
      <c r="H19" s="29"/>
      <c r="I19" s="29"/>
      <c r="J19" s="29"/>
      <c r="K19" s="29"/>
      <c r="L19" s="29"/>
      <c r="M19" s="29"/>
      <c r="N19" s="29" t="s">
        <v>1293</v>
      </c>
      <c r="O19" s="29" t="s">
        <v>1295</v>
      </c>
      <c r="P19" s="29" t="s">
        <v>1176</v>
      </c>
      <c r="Q19" s="29" t="s">
        <v>1298</v>
      </c>
      <c r="R19" s="28"/>
      <c r="S19" s="28"/>
      <c r="T19" s="28"/>
      <c r="U19" s="28"/>
      <c r="V19" s="28"/>
      <c r="W19" s="28"/>
      <c r="X19" s="28"/>
      <c r="Y19" s="28"/>
    </row>
    <row r="20" spans="1:25">
      <c r="A20" s="12" t="s">
        <v>36</v>
      </c>
      <c r="B20" s="29"/>
      <c r="C20" s="29"/>
      <c r="D20" s="29"/>
      <c r="E20" s="29" t="s">
        <v>1286</v>
      </c>
      <c r="F20" s="29">
        <v>300</v>
      </c>
      <c r="G20" s="29"/>
      <c r="H20" s="29"/>
      <c r="I20" s="29"/>
      <c r="J20" s="29"/>
      <c r="K20" s="29"/>
      <c r="L20" s="29"/>
      <c r="M20" s="29"/>
      <c r="N20" s="29">
        <v>45</v>
      </c>
      <c r="O20" s="29">
        <v>30</v>
      </c>
      <c r="P20" s="29">
        <v>45</v>
      </c>
      <c r="Q20" s="29">
        <v>180</v>
      </c>
      <c r="R20" s="28"/>
      <c r="S20" s="28"/>
      <c r="T20" s="28"/>
      <c r="U20" s="28"/>
      <c r="V20" s="28"/>
      <c r="W20" s="28"/>
      <c r="X20" s="28"/>
      <c r="Y20" s="28"/>
    </row>
    <row r="21" spans="1:25">
      <c r="A21" s="11" t="s">
        <v>26</v>
      </c>
      <c r="B21" s="27"/>
      <c r="C21" s="27"/>
      <c r="D21" s="27"/>
      <c r="E21" s="35" t="str">
        <f>IFERROR((SUMPRODUCT(plan[Resultat],plan[Poäng]))/SUMIF(plan[Resultat],"&gt;2",plan[Poäng]),"-")</f>
        <v>-</v>
      </c>
      <c r="F21" s="27">
        <f>SUMIF(E25:E88,"&lt;&gt;",F25:F88)</f>
        <v>0</v>
      </c>
      <c r="G21" s="27"/>
      <c r="H21" s="27"/>
      <c r="I21" s="27"/>
      <c r="J21" s="27"/>
      <c r="K21" s="27"/>
      <c r="L21" s="27"/>
      <c r="M21" s="27"/>
      <c r="N21" s="27" cm="1">
        <f t="array" ref="N21">SUM(_xlfn.NUMBERVALUE(plan[Poäng i Spec],"."))</f>
        <v>0</v>
      </c>
      <c r="O21" s="27" cm="1">
        <f t="array" ref="O21">SUM(_xlfn.NUMBERVALUE(plan[A poäng i Spec],"."))</f>
        <v>0</v>
      </c>
      <c r="P21" s="27" cm="1">
        <f t="array" ref="P21">SUM(_xlfn.NUMBERVALUE(plan[A totalt],"."))</f>
        <v>15</v>
      </c>
      <c r="Q21" s="27" cm="1">
        <f t="array" ref="Q21">SUM(_xlfn.NUMBERVALUE(plan[Poäng i grundblock],"."))</f>
        <v>0</v>
      </c>
      <c r="R21" s="28"/>
      <c r="S21" s="28"/>
      <c r="T21" s="28"/>
      <c r="U21" s="28"/>
      <c r="V21" s="28"/>
      <c r="W21" s="28"/>
      <c r="X21" s="28"/>
      <c r="Y21" s="28"/>
    </row>
    <row r="22" spans="1:25">
      <c r="A22" s="11" t="s">
        <v>37</v>
      </c>
      <c r="B22" s="27"/>
      <c r="C22" s="27"/>
      <c r="D22" s="27"/>
      <c r="E22" s="27"/>
      <c r="F22" s="27" t="str">
        <f>IF(F21-F20&gt;=0,"JA","NEJ")</f>
        <v>NEJ</v>
      </c>
      <c r="G22" s="27"/>
      <c r="H22" s="27"/>
      <c r="I22" s="27"/>
      <c r="J22" s="27"/>
      <c r="K22" s="27"/>
      <c r="L22" s="27"/>
      <c r="M22" s="27"/>
      <c r="N22" s="27" t="str">
        <f>IF(N21-N20&gt;=0,"KLAR",-N21+N20&amp;" Kvar")</f>
        <v>45 Kvar</v>
      </c>
      <c r="O22" s="27" t="str">
        <f>IF(O21-O20&gt;=0,"KLAR",-O21+O20&amp;" Kvar")</f>
        <v>30 Kvar</v>
      </c>
      <c r="P22" s="27" t="str">
        <f>IF(P21-P20&gt;=0,"KLAR",-P21+P20&amp;" Kvar")</f>
        <v>30 Kvar</v>
      </c>
      <c r="Q22" s="27" t="str">
        <f>IF(Q21-Q20&gt;=0,"KLAR",-Q21+Q20&amp;" Kvar")</f>
        <v>180 Kvar</v>
      </c>
      <c r="R22" s="28"/>
      <c r="S22" s="28"/>
      <c r="T22" s="28"/>
      <c r="U22" s="28"/>
      <c r="V22" s="28"/>
      <c r="W22" s="28"/>
      <c r="X22" s="28"/>
      <c r="Y22" s="28"/>
    </row>
    <row r="23" spans="1:25"/>
    <row r="24" spans="1:25">
      <c r="A24" s="13" t="s">
        <v>1179</v>
      </c>
      <c r="B24" s="14" t="s">
        <v>7</v>
      </c>
      <c r="C24" s="15" t="s">
        <v>1182</v>
      </c>
      <c r="D24" s="15" t="s">
        <v>1178</v>
      </c>
      <c r="E24" s="15" t="s">
        <v>1285</v>
      </c>
      <c r="F24" s="15" t="s">
        <v>6</v>
      </c>
      <c r="G24" s="15" t="s">
        <v>5</v>
      </c>
      <c r="H24" s="15" t="s">
        <v>1181</v>
      </c>
      <c r="I24" s="15" t="s">
        <v>4</v>
      </c>
      <c r="J24" s="15" t="s">
        <v>1287</v>
      </c>
      <c r="K24" s="16" t="s">
        <v>9</v>
      </c>
      <c r="L24" s="15" t="s">
        <v>1288</v>
      </c>
      <c r="M24" s="15" t="s">
        <v>8</v>
      </c>
      <c r="N24" s="15" t="s">
        <v>1294</v>
      </c>
      <c r="O24" s="15" t="s">
        <v>1295</v>
      </c>
      <c r="P24" s="15" t="s">
        <v>1176</v>
      </c>
      <c r="Q24" s="15" t="s">
        <v>1292</v>
      </c>
      <c r="R24" s="15" t="s">
        <v>1177</v>
      </c>
      <c r="S24" s="15" t="s">
        <v>1297</v>
      </c>
      <c r="T24" s="15" t="s">
        <v>1296</v>
      </c>
      <c r="U24" s="17" t="s">
        <v>1175</v>
      </c>
      <c r="V24" s="15" t="s">
        <v>1289</v>
      </c>
      <c r="W24" s="15" t="s">
        <v>1290</v>
      </c>
      <c r="X24" s="15" t="s">
        <v>1291</v>
      </c>
      <c r="Y24" s="14" t="s">
        <v>1180</v>
      </c>
    </row>
    <row r="25" spans="1:25" ht="16">
      <c r="A25" s="18" t="str">
        <f>IFERROR(INDEX(data!B:B,MATCH(plan[[#This Row],[Kursnamn]],data!F:F,0),1),"")</f>
        <v>EDAA60</v>
      </c>
      <c r="B25" s="24" t="s">
        <v>1095</v>
      </c>
      <c r="C25" s="33">
        <f>IFERROR(
_xlfn.LET(
  _xlpm.to,INDEX(data!A:ZZ,MATCH(plan[[#This Row],[Kursnamn]],data!F:F,0),MATCH("year",data!$A$1:$ZZ$1,0)),
  _xlpm.from,INDEX(data!A:ZZ,MATCH(plan[[#This Row],[Kursnamn]],data!F:F,0),MATCH("fromYear",data!$A$1:$ZZ$1,0)),
  IF(_xlpm.to=_xlpm.from,_xlpm.to,_xlpm.from&amp;"-"&amp;_xlpm.to)
  ),"")</f>
        <v>1</v>
      </c>
      <c r="D25" s="23" t="str">
        <f>IFERROR(
INDEX(data!A:ZZ,MATCH(plan[[#This Row],[Kursnamn]],data!F:F,0),MATCH("gradingScale",data!$A$1:$ZZ$1,0)),"")</f>
        <v>UG</v>
      </c>
      <c r="E25" s="21"/>
      <c r="F25" s="21">
        <f>IFERROR(
INDEX(data!A:ZZ,MATCH(plan[[#This Row],[Kursnamn]],data!F:F,0),MATCH("credits",data!$A$1:$ZZ$1,0)),"")</f>
        <v>3</v>
      </c>
      <c r="G25" s="21" t="str">
        <f>IFERROR(
INDEX(data!A:ZZ,MATCH(plan[[#This Row],[Kursnamn]],data!F:F,0),MATCH("cycle",data!$A$1:$ZZ$1,0)),"")</f>
        <v>G1</v>
      </c>
      <c r="H25" s="30" t="str">
        <f>IFERROR(_xlfn.LET(_xlpm.x,INDEX(data!A:ZZ,MATCH(plan[[#This Row],[Kursnamn]],data!F:F,0),MATCH("maxParticipants",data!$A$1:$ZZ$1,0)),
IF(0=_xlpm.x,"Nej","Ja ("&amp;_xlpm.x&amp;" st)")),"")</f>
        <v>Nej</v>
      </c>
      <c r="I25" s="21"/>
      <c r="J25" s="21" t="str">
        <f>IFERROR(
_xlfn.LET(
_xlpm.start1,INDEX(data!A:ZZ,MATCH(plan[[#This Row],[Kursnamn]],data!F:F,0),MATCH("timePlans__1__startSpNr",data!$A$1:$ZZ$1,0))-100-7,
_xlpm.start2,INDEX(data!A:ZZ,MATCH(plan[[#This Row],[Kursnamn]],data!F:F,0),MATCH("timePlans__2__startSpNr",data!$A$1:$ZZ$1,0))-100-7,
_xlpm.start3,INDEX(data!A:ZZ,MATCH(plan[[#This Row],[Kursnamn]],data!F:F,0),MATCH("timePlans__3__startSpNr",data!$A$1:$ZZ$1,0))-100-7,
_xlpm.start4,INDEX(data!A:ZZ,MATCH(plan[[#This Row],[Kursnamn]],data!F:F,0),MATCH("timePlans__4__startSpNr",data!$A$1:$ZZ$1,0))-100-7,
_xlpm.last1,INDEX(data!A:ZZ,MATCH(plan[[#This Row],[Kursnamn]],data!F:F,0),MATCH("timePlans__1__endSpNr",data!$A$1:$ZZ$1,0))-100-7,
_xlpm.last2,INDEX(data!A:ZZ,MATCH(plan[[#This Row],[Kursnamn]],data!F:F,0),MATCH("timePlans__2__endSpNr",data!$A$1:$ZZ$1,0))-100-7,
_xlpm.last3,INDEX(data!A:ZZ,MATCH(plan[[#This Row],[Kursnamn]],data!F:F,0),MATCH("timePlans__3__endSpNr",data!$A$1:$ZZ$1,0))-100-7,
_xlpm.last4,INDEX(data!A:ZZ,MATCH(plan[[#This Row],[Kursnamn]],data!F:F,0),MATCH("timePlans__4__endSpNr",data!$A$1:$ZZ$1,0))-100-7,
IF(_xlpm.start1=_xlpm.last1,_xlpm.start1,_xlpm.start1&amp;"-"&amp;_xlpm.last1)&amp;
IF(_xlpm.start2&gt;0,", "&amp;IF(_xlpm.start2=_xlpm.last2,_xlpm.start2,_xlpm.start2&amp;"-"&amp;_xlpm.last2),"")&amp;
IF(_xlpm.start3&gt;0,", "&amp;IF(_xlpm.start3=_xlpm.last3,_xlpm.start3,_xlpm.start3&amp;"-"&amp;_xlpm.last3),"")),"")</f>
        <v>1</v>
      </c>
      <c r="K25" s="21" t="str">
        <f>IFERROR(
_xlfn.LET(
_xlpm.row,MATCH(plan[[#This Row],[Kursnamn]],data!F:F,0),
_xlpm.aa,INDEX(data!A:ZZ,_xlpm.row,MATCH("timePlans__1__studyPeriods__1__project",data!$A$1:$ZZ$1,0)),
_xlpm.ab,INDEX(data!A:ZZ,_xlpm.row,MATCH("timePlans__1__studyPeriods__2__project",data!$A$1:$ZZ$1,0)),
_xlpm.ac,INDEX(data!A:ZZ,_xlpm.row,MATCH("timePlans__1__studyPeriods__3__project",data!$A$1:$ZZ$1,0)),
_xlpm.ad,INDEX(data!A:ZZ,_xlpm.row,MATCH("timePlans__1__studyPeriods__4__project",data!$A$1:$ZZ$1,0)),
IF(_xlpm.aa&gt;0," lp1:"&amp;_xlpm.aa&amp;"h","")&amp;
IF(_xlpm.ab&gt;0," lp2:"&amp;_xlpm.ab&amp;"h","")&amp;
IF(_xlpm.ac&gt;0," lp3:"&amp;_xlpm.ac&amp;"h","")&amp;
IF(_xlpm.ad&gt;0," lp4:"&amp;_xlpm.ad&amp;"h","")
),"")</f>
        <v/>
      </c>
      <c r="L25" s="21" t="str">
        <f>IFERROR(
_xlfn.LET(
_xlpm.row,MATCH(plan[[#This Row],[Kursnamn]],data!F:F,0),
_xlpm.aa,INDEX(data!A:ZZ,_xlpm.row,MATCH("timePlans__1__studyPeriods__1__laborations",data!$A$1:$ZZ$1,0)),
_xlpm.ab,INDEX(data!A:ZZ,_xlpm.row,MATCH("timePlans__1__studyPeriods__2__laborations",data!$A$1:$ZZ$1,0)),
_xlpm.ac,INDEX(data!A:ZZ,_xlpm.row,MATCH("timePlans__1__studyPeriods__3__laborations",data!$A$1:$ZZ$1,0)),
_xlpm.ad,INDEX(data!A:ZZ,_xlpm.row,MATCH("timePlans__1__studyPeriods__4__laborations",data!$A$1:$ZZ$1,0)),
IF(_xlpm.aa&gt;0," lp1:"&amp;_xlpm.aa&amp;"h","")&amp;
IF(_xlpm.ab&gt;0," lp2:"&amp;_xlpm.ab&amp;"h","")&amp;
IF(_xlpm.ac&gt;0," lp3:"&amp;_xlpm.ac&amp;"h","")&amp;
IF(_xlpm.ad&gt;0," lp4:"&amp;_xlpm.ad&amp;"h","")
),"")</f>
        <v xml:space="preserve"> lp1:6h</v>
      </c>
      <c r="M25" s="21"/>
      <c r="N25" s="21" t="str">
        <f t="shared" ref="N25:N62" si="0">IFERROR(IF(T25="Ja",F25,""),"")</f>
        <v/>
      </c>
      <c r="O25" s="21" t="str">
        <f t="shared" ref="O25:O62" si="1">IFERROR(IF(AND(T25="Ja",G25="A"),F25,""),"")</f>
        <v/>
      </c>
      <c r="P25" s="21" t="str">
        <f t="shared" ref="P25:P62" si="2">IFERROR(IF(G25="A",F25,""),"")</f>
        <v/>
      </c>
      <c r="Q25" s="21" t="str" cm="1">
        <f t="array" ref="Q25">IF(AND(OR(plan[[#This Row],[Obligatorisk]]="JA",plan[Alt. Obl]="JA"),plan[[#This Row],[Resultat]]&gt;0),plan[[#This Row],[Poäng]],"")</f>
        <v/>
      </c>
      <c r="R25" s="21" t="str">
        <f>IFERROR(_xlfn.LET(_xlpm.x,INDEX(data!A:ZZ,MATCH(plan[[#This Row],[Kursnamn]],data!F:F,0),MATCH("choice",data!$A$1:$ZZ$1,0)),
IF(_xlpm.x="mandatory","JA","NEJ")),"")</f>
        <v>JA</v>
      </c>
      <c r="S25" s="21" t="str">
        <f>IFERROR(_xlfn.LET(_xlpm.x,INDEX(data!A:ZZ,MATCH(plan[[#This Row],[Kursnamn]],data!F:F,0),MATCH("choice",data!$A$1:$ZZ$1,0)),
IF(_xlpm.x="elective_mandatory","JA","")),"")</f>
        <v/>
      </c>
      <c r="T25" s="21" t="str">
        <f t="shared" ref="T25:T62" si="3">IFERROR(IF(0&lt;SEARCH($B$16,U25),"JA","NEJ"),"")</f>
        <v/>
      </c>
      <c r="U25" s="21" t="str" cm="1">
        <f t="array" ref="U25">IFERROR(_xlfn.TEXTJOIN(", ", TRUE,IF(data!F:F=plan[[#This Row],[Kursnamn]],data!AY:AY,"")),"")</f>
        <v>Allmän inriktning</v>
      </c>
      <c r="V25" s="31" t="str">
        <f>IFERROR(HYPERLINK(INDEX(data!A:ZZ,MATCH(plan[[#This Row],[Kursnamn]],data!F:F,0),MATCH("evaluationUrl_sv",data!$A$1:$ZZ$1,0))),"")</f>
        <v>https://www.ceq.lth.se/rapporter/?kurskod=EDAA60&amp;lang=sv</v>
      </c>
      <c r="W25" s="31" t="str">
        <f>IFERROR(HYPERLINK(INDEX(data!A:ZZ,MATCH(plan[[#This Row],[Kursnamn]],data!F:F,0),MATCH("timeeditUrl_sv",data!$A$1:$ZZ$1,0))),"")</f>
        <v>https://cloud.timeedit.net/lu/web/timeedit/p/lth1/r.html?sid=1007&amp;h=t&amp;ox=0&amp;types=0&amp;fe=0&amp;clo=0&amp;info=f&amp;mu=t&amp;cl=200&amp;p=20220829.x,20230827.x&amp;objects=159141.200,159142.200,159143.200,159170.200,159188.200,159131.200,159146.200,159186.200,233964.183</v>
      </c>
      <c r="X25" s="31" t="str">
        <f>IFERROR(HYPERLINK(INDEX(data!A:ZZ,MATCH(plan[[#This Row],[Kursnamn]],data!F:F,0),MATCH("homePage_sv",data!$A$1:$ZZ$1,0))),"")</f>
        <v>http://cs.lth.se/edaa60</v>
      </c>
      <c r="Y25" s="18" t="str">
        <f>IFERROR(INDEX(data!BB:BB,MATCH(plan[[#This Row],[Kursnamn]],data!F:F,0),1),"")</f>
        <v/>
      </c>
    </row>
    <row r="26" spans="1:25" ht="16">
      <c r="A26" s="18" t="str">
        <f>IFERROR(INDEX(data!B:B,MATCH(plan[[#This Row],[Kursnamn]],data!F:F,0),1),"")</f>
        <v>FMAB65</v>
      </c>
      <c r="B26" s="24" t="s">
        <v>816</v>
      </c>
      <c r="C26" s="33">
        <f>IFERROR(
_xlfn.LET(
  _xlpm.to,INDEX(data!A:ZZ,MATCH(plan[[#This Row],[Kursnamn]],data!F:F,0),MATCH("year",data!$A$1:$ZZ$1,0)),
  _xlpm.from,INDEX(data!A:ZZ,MATCH(plan[[#This Row],[Kursnamn]],data!F:F,0),MATCH("fromYear",data!$A$1:$ZZ$1,0)),
  IF(_xlpm.to=_xlpm.from,_xlpm.to,_xlpm.from&amp;"-"&amp;_xlpm.to)
  ),"")</f>
        <v>1</v>
      </c>
      <c r="D26" s="23" t="str">
        <f>IFERROR(
INDEX(data!A:ZZ,MATCH(plan[[#This Row],[Kursnamn]],data!F:F,0),MATCH("gradingScale",data!$A$1:$ZZ$1,0)),"")</f>
        <v>TH</v>
      </c>
      <c r="E26" s="21"/>
      <c r="F26" s="21">
        <f>IFERROR(
INDEX(data!A:ZZ,MATCH(plan[[#This Row],[Kursnamn]],data!F:F,0),MATCH("credits",data!$A$1:$ZZ$1,0)),"")</f>
        <v>7.5</v>
      </c>
      <c r="G26" s="21" t="str">
        <f>IFERROR(
INDEX(data!A:ZZ,MATCH(plan[[#This Row],[Kursnamn]],data!F:F,0),MATCH("cycle",data!$A$1:$ZZ$1,0)),"")</f>
        <v>G1</v>
      </c>
      <c r="H26" s="30" t="str">
        <f>IFERROR(_xlfn.LET(_xlpm.x,INDEX(data!A:ZZ,MATCH(plan[[#This Row],[Kursnamn]],data!F:F,0),MATCH("maxParticipants",data!$A$1:$ZZ$1,0)),
IF(0=_xlpm.x,"Nej","Ja ("&amp;_xlpm.x&amp;" st)")),"")</f>
        <v>Nej</v>
      </c>
      <c r="I26" s="21"/>
      <c r="J26" s="21" t="str">
        <f>IFERROR(
_xlfn.LET(
_xlpm.start1,INDEX(data!A:ZZ,MATCH(plan[[#This Row],[Kursnamn]],data!F:F,0),MATCH("timePlans__1__startSpNr",data!$A$1:$ZZ$1,0))-100-7,
_xlpm.start2,INDEX(data!A:ZZ,MATCH(plan[[#This Row],[Kursnamn]],data!F:F,0),MATCH("timePlans__2__startSpNr",data!$A$1:$ZZ$1,0))-100-7,
_xlpm.start3,INDEX(data!A:ZZ,MATCH(plan[[#This Row],[Kursnamn]],data!F:F,0),MATCH("timePlans__3__startSpNr",data!$A$1:$ZZ$1,0))-100-7,
_xlpm.start4,INDEX(data!A:ZZ,MATCH(plan[[#This Row],[Kursnamn]],data!F:F,0),MATCH("timePlans__4__startSpNr",data!$A$1:$ZZ$1,0))-100-7,
_xlpm.last1,INDEX(data!A:ZZ,MATCH(plan[[#This Row],[Kursnamn]],data!F:F,0),MATCH("timePlans__1__endSpNr",data!$A$1:$ZZ$1,0))-100-7,
_xlpm.last2,INDEX(data!A:ZZ,MATCH(plan[[#This Row],[Kursnamn]],data!F:F,0),MATCH("timePlans__2__endSpNr",data!$A$1:$ZZ$1,0))-100-7,
_xlpm.last3,INDEX(data!A:ZZ,MATCH(plan[[#This Row],[Kursnamn]],data!F:F,0),MATCH("timePlans__3__endSpNr",data!$A$1:$ZZ$1,0))-100-7,
_xlpm.last4,INDEX(data!A:ZZ,MATCH(plan[[#This Row],[Kursnamn]],data!F:F,0),MATCH("timePlans__4__endSpNr",data!$A$1:$ZZ$1,0))-100-7,
IF(_xlpm.start1=_xlpm.last1,_xlpm.start1,_xlpm.start1&amp;"-"&amp;_xlpm.last1)&amp;
IF(_xlpm.start2&gt;0,", "&amp;IF(_xlpm.start2=_xlpm.last2,_xlpm.start2,_xlpm.start2&amp;"-"&amp;_xlpm.last2),"")&amp;
IF(_xlpm.start3&gt;0,", "&amp;IF(_xlpm.start3=_xlpm.last3,_xlpm.start3,_xlpm.start3&amp;"-"&amp;_xlpm.last3),"")),"")</f>
        <v>1</v>
      </c>
      <c r="K26" s="21" t="str">
        <f>IFERROR(
_xlfn.LET(
_xlpm.row,MATCH(plan[[#This Row],[Kursnamn]],data!F:F,0),
_xlpm.aa,INDEX(data!A:ZZ,_xlpm.row,MATCH("timePlans__1__studyPeriods__1__project",data!$A$1:$ZZ$1,0)),
_xlpm.ab,INDEX(data!A:ZZ,_xlpm.row,MATCH("timePlans__1__studyPeriods__2__project",data!$A$1:$ZZ$1,0)),
_xlpm.ac,INDEX(data!A:ZZ,_xlpm.row,MATCH("timePlans__1__studyPeriods__3__project",data!$A$1:$ZZ$1,0)),
_xlpm.ad,INDEX(data!A:ZZ,_xlpm.row,MATCH("timePlans__1__studyPeriods__4__project",data!$A$1:$ZZ$1,0)),
IF(_xlpm.aa&gt;0," lp1:"&amp;_xlpm.aa&amp;"h","")&amp;
IF(_xlpm.ab&gt;0," lp2:"&amp;_xlpm.ab&amp;"h","")&amp;
IF(_xlpm.ac&gt;0," lp3:"&amp;_xlpm.ac&amp;"h","")&amp;
IF(_xlpm.ad&gt;0," lp4:"&amp;_xlpm.ad&amp;"h","")
),"")</f>
        <v/>
      </c>
      <c r="L26" s="21" t="str">
        <f>IFERROR(
_xlfn.LET(
_xlpm.row,MATCH(plan[[#This Row],[Kursnamn]],data!F:F,0),
_xlpm.aa,INDEX(data!A:ZZ,_xlpm.row,MATCH("timePlans__1__studyPeriods__1__laborations",data!$A$1:$ZZ$1,0)),
_xlpm.ab,INDEX(data!A:ZZ,_xlpm.row,MATCH("timePlans__1__studyPeriods__2__laborations",data!$A$1:$ZZ$1,0)),
_xlpm.ac,INDEX(data!A:ZZ,_xlpm.row,MATCH("timePlans__1__studyPeriods__3__laborations",data!$A$1:$ZZ$1,0)),
_xlpm.ad,INDEX(data!A:ZZ,_xlpm.row,MATCH("timePlans__1__studyPeriods__4__laborations",data!$A$1:$ZZ$1,0)),
IF(_xlpm.aa&gt;0," lp1:"&amp;_xlpm.aa&amp;"h","")&amp;
IF(_xlpm.ab&gt;0," lp2:"&amp;_xlpm.ab&amp;"h","")&amp;
IF(_xlpm.ac&gt;0," lp3:"&amp;_xlpm.ac&amp;"h","")&amp;
IF(_xlpm.ad&gt;0," lp4:"&amp;_xlpm.ad&amp;"h","")
),"")</f>
        <v/>
      </c>
      <c r="M26" s="21"/>
      <c r="N26" s="21" t="str">
        <f t="shared" si="0"/>
        <v/>
      </c>
      <c r="O26" s="21" t="str">
        <f t="shared" si="1"/>
        <v/>
      </c>
      <c r="P26" s="21" t="str">
        <f t="shared" si="2"/>
        <v/>
      </c>
      <c r="Q26" s="21" t="str" cm="1">
        <f t="array" ref="Q26">IF(AND(OR(plan[[#This Row],[Obligatorisk]]="JA",plan[Alt. Obl]="JA"),plan[[#This Row],[Resultat]]&gt;0),plan[[#This Row],[Poäng]],"")</f>
        <v/>
      </c>
      <c r="R26" s="21" t="str">
        <f>IFERROR(_xlfn.LET(_xlpm.x,INDEX(data!A:ZZ,MATCH(plan[[#This Row],[Kursnamn]],data!F:F,0),MATCH("choice",data!$A$1:$ZZ$1,0)),
IF(_xlpm.x="mandatory","JA","NEJ")),"")</f>
        <v>JA</v>
      </c>
      <c r="S26" s="21" t="str">
        <f>IFERROR(_xlfn.LET(_xlpm.x,INDEX(data!A:ZZ,MATCH(plan[[#This Row],[Kursnamn]],data!F:F,0),MATCH("choice",data!$A$1:$ZZ$1,0)),
IF(_xlpm.x="elective_mandatory","JA","")),"")</f>
        <v/>
      </c>
      <c r="T26" s="21" t="str">
        <f t="shared" si="3"/>
        <v/>
      </c>
      <c r="U26" s="21" t="str" cm="1">
        <f t="array" ref="U26">IFERROR(_xlfn.TEXTJOIN(", ", TRUE,IF(data!F:F=plan[[#This Row],[Kursnamn]],data!AY:AY,"")),"")</f>
        <v>Allmän inriktning</v>
      </c>
      <c r="V26" s="31" t="str">
        <f>IFERROR(HYPERLINK(INDEX(data!A:ZZ,MATCH(plan[[#This Row],[Kursnamn]],data!F:F,0),MATCH("evaluationUrl_sv",data!$A$1:$ZZ$1,0))),"")</f>
        <v>https://www.ceq.lth.se/rapporter/?kurskod=FMAB65&amp;lang=sv</v>
      </c>
      <c r="W26" s="31" t="str">
        <f>IFERROR(HYPERLINK(INDEX(data!A:ZZ,MATCH(plan[[#This Row],[Kursnamn]],data!F:F,0),MATCH("timeeditUrl_sv",data!$A$1:$ZZ$1,0))),"")</f>
        <v>https://cloud.timeedit.net/lu/web/timeedit/p/lth1/r.html?sid=1007&amp;h=t&amp;ox=0&amp;types=0&amp;fe=0&amp;clo=0&amp;info=f&amp;mu=t&amp;cl=200&amp;p=20220829.x,20230827.x&amp;objects=159141.200,159142.200,159143.200,159170.200,159188.200,159131.200,159146.200,159186.200,275596.183</v>
      </c>
      <c r="X26" s="31" t="str">
        <f>IFERROR(HYPERLINK(INDEX(data!A:ZZ,MATCH(plan[[#This Row],[Kursnamn]],data!F:F,0),MATCH("homePage_sv",data!$A$1:$ZZ$1,0))),"")</f>
        <v>https://canvas.education.lu.se/courses/20328</v>
      </c>
      <c r="Y26" s="18" t="str">
        <f>IFERROR(INDEX(data!BB:BB,MATCH(plan[[#This Row],[Kursnamn]],data!F:F,0),1),"")</f>
        <v/>
      </c>
    </row>
    <row r="27" spans="1:25" ht="16">
      <c r="A27" s="18" t="str">
        <f>IFERROR(INDEX(data!B:B,MATCH(plan[[#This Row],[Kursnamn]],data!F:F,0),1),"")</f>
        <v>EDAA45</v>
      </c>
      <c r="B27" s="18" t="s">
        <v>1100</v>
      </c>
      <c r="C27" s="34">
        <f>IFERROR(
_xlfn.LET(
  _xlpm.to,INDEX(data!A:ZZ,MATCH(plan[[#This Row],[Kursnamn]],data!F:F,0),MATCH("year",data!$A$1:$ZZ$1,0)),
  _xlpm.from,INDEX(data!A:ZZ,MATCH(plan[[#This Row],[Kursnamn]],data!F:F,0),MATCH("fromYear",data!$A$1:$ZZ$1,0)),
  IF(_xlpm.to=_xlpm.from,_xlpm.to,_xlpm.from&amp;"-"&amp;_xlpm.to)
  ),"")</f>
        <v>1</v>
      </c>
      <c r="D27" s="21" t="str">
        <f>IFERROR(
INDEX(data!A:ZZ,MATCH(plan[[#This Row],[Kursnamn]],data!F:F,0),MATCH("gradingScale",data!$A$1:$ZZ$1,0)),"")</f>
        <v>TH</v>
      </c>
      <c r="E27" s="21"/>
      <c r="F27" s="21">
        <f>IFERROR(
INDEX(data!A:ZZ,MATCH(plan[[#This Row],[Kursnamn]],data!F:F,0),MATCH("credits",data!$A$1:$ZZ$1,0)),"")</f>
        <v>7.5</v>
      </c>
      <c r="G27" s="21" t="str">
        <f>IFERROR(
INDEX(data!A:ZZ,MATCH(plan[[#This Row],[Kursnamn]],data!F:F,0),MATCH("cycle",data!$A$1:$ZZ$1,0)),"")</f>
        <v>G1</v>
      </c>
      <c r="H27" s="30" t="str">
        <f>IFERROR(_xlfn.LET(_xlpm.x,INDEX(data!A:ZZ,MATCH(plan[[#This Row],[Kursnamn]],data!F:F,0),MATCH("maxParticipants",data!$A$1:$ZZ$1,0)),
IF(0=_xlpm.x,"Nej","Ja ("&amp;_xlpm.x&amp;" st)")),"")</f>
        <v>Nej</v>
      </c>
      <c r="I27" s="21"/>
      <c r="J27" s="21" t="str">
        <f>IFERROR(
_xlfn.LET(
_xlpm.start1,INDEX(data!A:ZZ,MATCH(plan[[#This Row],[Kursnamn]],data!F:F,0),MATCH("timePlans__1__startSpNr",data!$A$1:$ZZ$1,0))-100-7,
_xlpm.start2,INDEX(data!A:ZZ,MATCH(plan[[#This Row],[Kursnamn]],data!F:F,0),MATCH("timePlans__2__startSpNr",data!$A$1:$ZZ$1,0))-100-7,
_xlpm.start3,INDEX(data!A:ZZ,MATCH(plan[[#This Row],[Kursnamn]],data!F:F,0),MATCH("timePlans__3__startSpNr",data!$A$1:$ZZ$1,0))-100-7,
_xlpm.start4,INDEX(data!A:ZZ,MATCH(plan[[#This Row],[Kursnamn]],data!F:F,0),MATCH("timePlans__4__startSpNr",data!$A$1:$ZZ$1,0))-100-7,
_xlpm.last1,INDEX(data!A:ZZ,MATCH(plan[[#This Row],[Kursnamn]],data!F:F,0),MATCH("timePlans__1__endSpNr",data!$A$1:$ZZ$1,0))-100-7,
_xlpm.last2,INDEX(data!A:ZZ,MATCH(plan[[#This Row],[Kursnamn]],data!F:F,0),MATCH("timePlans__2__endSpNr",data!$A$1:$ZZ$1,0))-100-7,
_xlpm.last3,INDEX(data!A:ZZ,MATCH(plan[[#This Row],[Kursnamn]],data!F:F,0),MATCH("timePlans__3__endSpNr",data!$A$1:$ZZ$1,0))-100-7,
_xlpm.last4,INDEX(data!A:ZZ,MATCH(plan[[#This Row],[Kursnamn]],data!F:F,0),MATCH("timePlans__4__endSpNr",data!$A$1:$ZZ$1,0))-100-7,
IF(_xlpm.start1=_xlpm.last1,_xlpm.start1,_xlpm.start1&amp;"-"&amp;_xlpm.last1)&amp;
IF(_xlpm.start2&gt;0,", "&amp;IF(_xlpm.start2=_xlpm.last2,_xlpm.start2,_xlpm.start2&amp;"-"&amp;_xlpm.last2),"")&amp;
IF(_xlpm.start3&gt;0,", "&amp;IF(_xlpm.start3=_xlpm.last3,_xlpm.start3,_xlpm.start3&amp;"-"&amp;_xlpm.last3),"")),"")</f>
        <v>1-2</v>
      </c>
      <c r="K27" s="21" t="str">
        <f>IFERROR(
_xlfn.LET(
_xlpm.row,MATCH(plan[[#This Row],[Kursnamn]],data!F:F,0),
_xlpm.aa,INDEX(data!A:ZZ,_xlpm.row,MATCH("timePlans__1__studyPeriods__1__project",data!$A$1:$ZZ$1,0)),
_xlpm.ab,INDEX(data!A:ZZ,_xlpm.row,MATCH("timePlans__1__studyPeriods__2__project",data!$A$1:$ZZ$1,0)),
_xlpm.ac,INDEX(data!A:ZZ,_xlpm.row,MATCH("timePlans__1__studyPeriods__3__project",data!$A$1:$ZZ$1,0)),
_xlpm.ad,INDEX(data!A:ZZ,_xlpm.row,MATCH("timePlans__1__studyPeriods__4__project",data!$A$1:$ZZ$1,0)),
IF(_xlpm.aa&gt;0," lp1:"&amp;_xlpm.aa&amp;"h","")&amp;
IF(_xlpm.ab&gt;0," lp2:"&amp;_xlpm.ab&amp;"h","")&amp;
IF(_xlpm.ac&gt;0," lp3:"&amp;_xlpm.ac&amp;"h","")&amp;
IF(_xlpm.ad&gt;0," lp4:"&amp;_xlpm.ad&amp;"h","")
),"")</f>
        <v/>
      </c>
      <c r="L27" s="21" t="str">
        <f>IFERROR(
_xlfn.LET(
_xlpm.row,MATCH(plan[[#This Row],[Kursnamn]],data!F:F,0),
_xlpm.aa,INDEX(data!A:ZZ,_xlpm.row,MATCH("timePlans__1__studyPeriods__1__laborations",data!$A$1:$ZZ$1,0)),
_xlpm.ab,INDEX(data!A:ZZ,_xlpm.row,MATCH("timePlans__1__studyPeriods__2__laborations",data!$A$1:$ZZ$1,0)),
_xlpm.ac,INDEX(data!A:ZZ,_xlpm.row,MATCH("timePlans__1__studyPeriods__3__laborations",data!$A$1:$ZZ$1,0)),
_xlpm.ad,INDEX(data!A:ZZ,_xlpm.row,MATCH("timePlans__1__studyPeriods__4__laborations",data!$A$1:$ZZ$1,0)),
IF(_xlpm.aa&gt;0," lp1:"&amp;_xlpm.aa&amp;"h","")&amp;
IF(_xlpm.ab&gt;0," lp2:"&amp;_xlpm.ab&amp;"h","")&amp;
IF(_xlpm.ac&gt;0," lp3:"&amp;_xlpm.ac&amp;"h","")&amp;
IF(_xlpm.ad&gt;0," lp4:"&amp;_xlpm.ad&amp;"h","")
),"")</f>
        <v xml:space="preserve"> lp1:12h lp2:10h</v>
      </c>
      <c r="M27" s="21"/>
      <c r="N27" s="21" t="str">
        <f t="shared" si="0"/>
        <v/>
      </c>
      <c r="O27" s="21" t="str">
        <f t="shared" si="1"/>
        <v/>
      </c>
      <c r="P27" s="21" t="str">
        <f t="shared" si="2"/>
        <v/>
      </c>
      <c r="Q27" s="21" t="str" cm="1">
        <f t="array" ref="Q27">IF(AND(OR(plan[[#This Row],[Obligatorisk]]="JA",plan[Alt. Obl]="JA"),plan[[#This Row],[Resultat]]&gt;0),plan[[#This Row],[Poäng]],"")</f>
        <v/>
      </c>
      <c r="R27" s="21" t="str">
        <f>IFERROR(_xlfn.LET(_xlpm.x,INDEX(data!A:ZZ,MATCH(plan[[#This Row],[Kursnamn]],data!F:F,0),MATCH("choice",data!$A$1:$ZZ$1,0)),
IF(_xlpm.x="mandatory","JA","NEJ")),"")</f>
        <v>JA</v>
      </c>
      <c r="S27" s="21" t="str">
        <f>IFERROR(_xlfn.LET(_xlpm.x,INDEX(data!A:ZZ,MATCH(plan[[#This Row],[Kursnamn]],data!F:F,0),MATCH("choice",data!$A$1:$ZZ$1,0)),
IF(_xlpm.x="elective_mandatory","JA","")),"")</f>
        <v/>
      </c>
      <c r="T27" s="21" t="str">
        <f t="shared" si="3"/>
        <v/>
      </c>
      <c r="U27" s="21" t="str" cm="1">
        <f t="array" ref="U27">IFERROR(_xlfn.TEXTJOIN(", ", TRUE,IF(data!F:F=plan[[#This Row],[Kursnamn]],data!AY:AY,"")),"")</f>
        <v>Allmän inriktning</v>
      </c>
      <c r="V27" s="31" t="str">
        <f>IFERROR(HYPERLINK(INDEX(data!A:ZZ,MATCH(plan[[#This Row],[Kursnamn]],data!F:F,0),MATCH("evaluationUrl_sv",data!$A$1:$ZZ$1,0))),"")</f>
        <v>https://www.ceq.lth.se/rapporter/?kurskod=EDAA45&amp;lang=sv</v>
      </c>
      <c r="W27" s="31" t="str">
        <f>IFERROR(HYPERLINK(INDEX(data!A:ZZ,MATCH(plan[[#This Row],[Kursnamn]],data!F:F,0),MATCH("timeeditUrl_sv",data!$A$1:$ZZ$1,0))),"")</f>
        <v>https://cloud.timeedit.net/lu/web/timeedit/p/lth1/r.html?sid=1007&amp;h=t&amp;ox=0&amp;types=0&amp;fe=0&amp;clo=0&amp;info=f&amp;mu=t&amp;cl=200&amp;p=20220829.x,20230827.x&amp;objects=159141.200,159142.200,159143.200,159170.200,159188.200,159131.200,159146.200,159186.200,219104.183</v>
      </c>
      <c r="X27" s="31" t="str">
        <f>IFERROR(HYPERLINK(INDEX(data!A:ZZ,MATCH(plan[[#This Row],[Kursnamn]],data!F:F,0),MATCH("homePage_sv",data!$A$1:$ZZ$1,0))),"")</f>
        <v>http://cs.lth.se/edaa45</v>
      </c>
      <c r="Y27" s="18" t="str">
        <f>IFERROR(INDEX(data!BB:BB,MATCH(plan[[#This Row],[Kursnamn]],data!F:F,0),1),"")</f>
        <v/>
      </c>
    </row>
    <row r="28" spans="1:25" ht="16">
      <c r="A28" s="18" t="str">
        <f>IFERROR(INDEX(data!B:B,MATCH(plan[[#This Row],[Kursnamn]],data!F:F,0),1),"")</f>
        <v>FMAB70</v>
      </c>
      <c r="B28" s="18" t="s">
        <v>812</v>
      </c>
      <c r="C28" s="34">
        <f>IFERROR(
_xlfn.LET(
  _xlpm.to,INDEX(data!A:ZZ,MATCH(plan[[#This Row],[Kursnamn]],data!F:F,0),MATCH("year",data!$A$1:$ZZ$1,0)),
  _xlpm.from,INDEX(data!A:ZZ,MATCH(plan[[#This Row],[Kursnamn]],data!F:F,0),MATCH("fromYear",data!$A$1:$ZZ$1,0)),
  IF(_xlpm.to=_xlpm.from,_xlpm.to,_xlpm.from&amp;"-"&amp;_xlpm.to)
  ),"")</f>
        <v>1</v>
      </c>
      <c r="D28" s="21" t="str">
        <f>IFERROR(
INDEX(data!A:ZZ,MATCH(plan[[#This Row],[Kursnamn]],data!F:F,0),MATCH("gradingScale",data!$A$1:$ZZ$1,0)),"")</f>
        <v>TH</v>
      </c>
      <c r="E28" s="21"/>
      <c r="F28" s="21">
        <f>IFERROR(
INDEX(data!A:ZZ,MATCH(plan[[#This Row],[Kursnamn]],data!F:F,0),MATCH("credits",data!$A$1:$ZZ$1,0)),"")</f>
        <v>7.5</v>
      </c>
      <c r="G28" s="21" t="str">
        <f>IFERROR(
INDEX(data!A:ZZ,MATCH(plan[[#This Row],[Kursnamn]],data!F:F,0),MATCH("cycle",data!$A$1:$ZZ$1,0)),"")</f>
        <v>G1</v>
      </c>
      <c r="H28" s="30" t="str">
        <f>IFERROR(_xlfn.LET(_xlpm.x,INDEX(data!A:ZZ,MATCH(plan[[#This Row],[Kursnamn]],data!F:F,0),MATCH("maxParticipants",data!$A$1:$ZZ$1,0)),
IF(0=_xlpm.x,"Nej","Ja ("&amp;_xlpm.x&amp;" st)")),"")</f>
        <v>Nej</v>
      </c>
      <c r="I28" s="21"/>
      <c r="J28" s="21" t="str">
        <f>IFERROR(
_xlfn.LET(
_xlpm.start1,INDEX(data!A:ZZ,MATCH(plan[[#This Row],[Kursnamn]],data!F:F,0),MATCH("timePlans__1__startSpNr",data!$A$1:$ZZ$1,0))-100-7,
_xlpm.start2,INDEX(data!A:ZZ,MATCH(plan[[#This Row],[Kursnamn]],data!F:F,0),MATCH("timePlans__2__startSpNr",data!$A$1:$ZZ$1,0))-100-7,
_xlpm.start3,INDEX(data!A:ZZ,MATCH(plan[[#This Row],[Kursnamn]],data!F:F,0),MATCH("timePlans__3__startSpNr",data!$A$1:$ZZ$1,0))-100-7,
_xlpm.start4,INDEX(data!A:ZZ,MATCH(plan[[#This Row],[Kursnamn]],data!F:F,0),MATCH("timePlans__4__startSpNr",data!$A$1:$ZZ$1,0))-100-7,
_xlpm.last1,INDEX(data!A:ZZ,MATCH(plan[[#This Row],[Kursnamn]],data!F:F,0),MATCH("timePlans__1__endSpNr",data!$A$1:$ZZ$1,0))-100-7,
_xlpm.last2,INDEX(data!A:ZZ,MATCH(plan[[#This Row],[Kursnamn]],data!F:F,0),MATCH("timePlans__2__endSpNr",data!$A$1:$ZZ$1,0))-100-7,
_xlpm.last3,INDEX(data!A:ZZ,MATCH(plan[[#This Row],[Kursnamn]],data!F:F,0),MATCH("timePlans__3__endSpNr",data!$A$1:$ZZ$1,0))-100-7,
_xlpm.last4,INDEX(data!A:ZZ,MATCH(plan[[#This Row],[Kursnamn]],data!F:F,0),MATCH("timePlans__4__endSpNr",data!$A$1:$ZZ$1,0))-100-7,
IF(_xlpm.start1=_xlpm.last1,_xlpm.start1,_xlpm.start1&amp;"-"&amp;_xlpm.last1)&amp;
IF(_xlpm.start2&gt;0,", "&amp;IF(_xlpm.start2=_xlpm.last2,_xlpm.start2,_xlpm.start2&amp;"-"&amp;_xlpm.last2),"")&amp;
IF(_xlpm.start3&gt;0,", "&amp;IF(_xlpm.start3=_xlpm.last3,_xlpm.start3,_xlpm.start3&amp;"-"&amp;_xlpm.last3),"")),"")</f>
        <v>2</v>
      </c>
      <c r="K28" s="21" t="str">
        <f>IFERROR(
_xlfn.LET(
_xlpm.row,MATCH(plan[[#This Row],[Kursnamn]],data!F:F,0),
_xlpm.aa,INDEX(data!A:ZZ,_xlpm.row,MATCH("timePlans__1__studyPeriods__1__project",data!$A$1:$ZZ$1,0)),
_xlpm.ab,INDEX(data!A:ZZ,_xlpm.row,MATCH("timePlans__1__studyPeriods__2__project",data!$A$1:$ZZ$1,0)),
_xlpm.ac,INDEX(data!A:ZZ,_xlpm.row,MATCH("timePlans__1__studyPeriods__3__project",data!$A$1:$ZZ$1,0)),
_xlpm.ad,INDEX(data!A:ZZ,_xlpm.row,MATCH("timePlans__1__studyPeriods__4__project",data!$A$1:$ZZ$1,0)),
IF(_xlpm.aa&gt;0," lp1:"&amp;_xlpm.aa&amp;"h","")&amp;
IF(_xlpm.ab&gt;0," lp2:"&amp;_xlpm.ab&amp;"h","")&amp;
IF(_xlpm.ac&gt;0," lp3:"&amp;_xlpm.ac&amp;"h","")&amp;
IF(_xlpm.ad&gt;0," lp4:"&amp;_xlpm.ad&amp;"h","")
),"")</f>
        <v/>
      </c>
      <c r="L28" s="21" t="str">
        <f>IFERROR(
_xlfn.LET(
_xlpm.row,MATCH(plan[[#This Row],[Kursnamn]],data!F:F,0),
_xlpm.aa,INDEX(data!A:ZZ,_xlpm.row,MATCH("timePlans__1__studyPeriods__1__laborations",data!$A$1:$ZZ$1,0)),
_xlpm.ab,INDEX(data!A:ZZ,_xlpm.row,MATCH("timePlans__1__studyPeriods__2__laborations",data!$A$1:$ZZ$1,0)),
_xlpm.ac,INDEX(data!A:ZZ,_xlpm.row,MATCH("timePlans__1__studyPeriods__3__laborations",data!$A$1:$ZZ$1,0)),
_xlpm.ad,INDEX(data!A:ZZ,_xlpm.row,MATCH("timePlans__1__studyPeriods__4__laborations",data!$A$1:$ZZ$1,0)),
IF(_xlpm.aa&gt;0," lp1:"&amp;_xlpm.aa&amp;"h","")&amp;
IF(_xlpm.ab&gt;0," lp2:"&amp;_xlpm.ab&amp;"h","")&amp;
IF(_xlpm.ac&gt;0," lp3:"&amp;_xlpm.ac&amp;"h","")&amp;
IF(_xlpm.ad&gt;0," lp4:"&amp;_xlpm.ad&amp;"h","")
),"")</f>
        <v/>
      </c>
      <c r="M28" s="21"/>
      <c r="N28" s="21" t="str">
        <f t="shared" si="0"/>
        <v/>
      </c>
      <c r="O28" s="21" t="str">
        <f t="shared" si="1"/>
        <v/>
      </c>
      <c r="P28" s="21" t="str">
        <f t="shared" si="2"/>
        <v/>
      </c>
      <c r="Q28" s="21" t="str" cm="1">
        <f t="array" ref="Q28">IF(AND(OR(plan[[#This Row],[Obligatorisk]]="JA",plan[Alt. Obl]="JA"),plan[[#This Row],[Resultat]]&gt;0),plan[[#This Row],[Poäng]],"")</f>
        <v/>
      </c>
      <c r="R28" s="21" t="str">
        <f>IFERROR(_xlfn.LET(_xlpm.x,INDEX(data!A:ZZ,MATCH(plan[[#This Row],[Kursnamn]],data!F:F,0),MATCH("choice",data!$A$1:$ZZ$1,0)),
IF(_xlpm.x="mandatory","JA","NEJ")),"")</f>
        <v>JA</v>
      </c>
      <c r="S28" s="21" t="str">
        <f>IFERROR(_xlfn.LET(_xlpm.x,INDEX(data!A:ZZ,MATCH(plan[[#This Row],[Kursnamn]],data!F:F,0),MATCH("choice",data!$A$1:$ZZ$1,0)),
IF(_xlpm.x="elective_mandatory","JA","")),"")</f>
        <v/>
      </c>
      <c r="T28" s="21" t="str">
        <f t="shared" si="3"/>
        <v/>
      </c>
      <c r="U28" s="21" t="str" cm="1">
        <f t="array" ref="U28">IFERROR(_xlfn.TEXTJOIN(", ", TRUE,IF(data!F:F=plan[[#This Row],[Kursnamn]],data!AY:AY,"")),"")</f>
        <v>Allmän inriktning</v>
      </c>
      <c r="V28" s="31" t="str">
        <f>IFERROR(HYPERLINK(INDEX(data!A:ZZ,MATCH(plan[[#This Row],[Kursnamn]],data!F:F,0),MATCH("evaluationUrl_sv",data!$A$1:$ZZ$1,0))),"")</f>
        <v>https://www.ceq.lth.se/rapporter/?kurskod=FMAB70&amp;lang=sv</v>
      </c>
      <c r="W28" s="31" t="str">
        <f>IFERROR(HYPERLINK(INDEX(data!A:ZZ,MATCH(plan[[#This Row],[Kursnamn]],data!F:F,0),MATCH("timeeditUrl_sv",data!$A$1:$ZZ$1,0))),"")</f>
        <v>https://cloud.timeedit.net/lu/web/timeedit/p/lth1/r.html?sid=1007&amp;h=t&amp;ox=0&amp;types=0&amp;fe=0&amp;clo=0&amp;info=f&amp;mu=t&amp;cl=200&amp;p=20220829.x,20230827.x&amp;objects=159141.200,159142.200,159143.200,159170.200,159188.200,159131.200,159146.200,159186.200,275597.183</v>
      </c>
      <c r="X28" s="31" t="str">
        <f>IFERROR(HYPERLINK(INDEX(data!A:ZZ,MATCH(plan[[#This Row],[Kursnamn]],data!F:F,0),MATCH("homePage_sv",data!$A$1:$ZZ$1,0))),"")</f>
        <v>https://canvas.education.lu.se/courses/20330</v>
      </c>
      <c r="Y28" s="18" t="str">
        <f>IFERROR(INDEX(data!BB:BB,MATCH(plan[[#This Row],[Kursnamn]],data!F:F,0),1),"")</f>
        <v/>
      </c>
    </row>
    <row r="29" spans="1:25" ht="16">
      <c r="A29" s="18" t="str">
        <f>IFERROR(INDEX(data!B:B,MATCH(plan[[#This Row],[Kursnamn]],data!F:F,0),1),"")</f>
        <v>EXTA65</v>
      </c>
      <c r="B29" s="18" t="s">
        <v>846</v>
      </c>
      <c r="C29" s="34">
        <f>IFERROR(
_xlfn.LET(
  _xlpm.to,INDEX(data!A:ZZ,MATCH(plan[[#This Row],[Kursnamn]],data!F:F,0),MATCH("year",data!$A$1:$ZZ$1,0)),
  _xlpm.from,INDEX(data!A:ZZ,MATCH(plan[[#This Row],[Kursnamn]],data!F:F,0),MATCH("fromYear",data!$A$1:$ZZ$1,0)),
  IF(_xlpm.to=_xlpm.from,_xlpm.to,_xlpm.from&amp;"-"&amp;_xlpm.to)
  ),"")</f>
        <v>1</v>
      </c>
      <c r="D29" s="21" t="str">
        <f>IFERROR(
INDEX(data!A:ZZ,MATCH(plan[[#This Row],[Kursnamn]],data!F:F,0),MATCH("gradingScale",data!$A$1:$ZZ$1,0)),"")</f>
        <v>TH</v>
      </c>
      <c r="E29" s="21"/>
      <c r="F29" s="21">
        <f>IFERROR(
INDEX(data!A:ZZ,MATCH(plan[[#This Row],[Kursnamn]],data!F:F,0),MATCH("credits",data!$A$1:$ZZ$1,0)),"")</f>
        <v>4.5</v>
      </c>
      <c r="G29" s="21" t="str">
        <f>IFERROR(
INDEX(data!A:ZZ,MATCH(plan[[#This Row],[Kursnamn]],data!F:F,0),MATCH("cycle",data!$A$1:$ZZ$1,0)),"")</f>
        <v>G1</v>
      </c>
      <c r="H29" s="30" t="str">
        <f>IFERROR(_xlfn.LET(_xlpm.x,INDEX(data!A:ZZ,MATCH(plan[[#This Row],[Kursnamn]],data!F:F,0),MATCH("maxParticipants",data!$A$1:$ZZ$1,0)),
IF(0=_xlpm.x,"Nej","Ja ("&amp;_xlpm.x&amp;" st)")),"")</f>
        <v>Nej</v>
      </c>
      <c r="I29" s="21"/>
      <c r="J29" s="21" t="str">
        <f>IFERROR(
_xlfn.LET(
_xlpm.start1,INDEX(data!A:ZZ,MATCH(plan[[#This Row],[Kursnamn]],data!F:F,0),MATCH("timePlans__1__startSpNr",data!$A$1:$ZZ$1,0))-100-7,
_xlpm.start2,INDEX(data!A:ZZ,MATCH(plan[[#This Row],[Kursnamn]],data!F:F,0),MATCH("timePlans__2__startSpNr",data!$A$1:$ZZ$1,0))-100-7,
_xlpm.start3,INDEX(data!A:ZZ,MATCH(plan[[#This Row],[Kursnamn]],data!F:F,0),MATCH("timePlans__3__startSpNr",data!$A$1:$ZZ$1,0))-100-7,
_xlpm.start4,INDEX(data!A:ZZ,MATCH(plan[[#This Row],[Kursnamn]],data!F:F,0),MATCH("timePlans__4__startSpNr",data!$A$1:$ZZ$1,0))-100-7,
_xlpm.last1,INDEX(data!A:ZZ,MATCH(plan[[#This Row],[Kursnamn]],data!F:F,0),MATCH("timePlans__1__endSpNr",data!$A$1:$ZZ$1,0))-100-7,
_xlpm.last2,INDEX(data!A:ZZ,MATCH(plan[[#This Row],[Kursnamn]],data!F:F,0),MATCH("timePlans__2__endSpNr",data!$A$1:$ZZ$1,0))-100-7,
_xlpm.last3,INDEX(data!A:ZZ,MATCH(plan[[#This Row],[Kursnamn]],data!F:F,0),MATCH("timePlans__3__endSpNr",data!$A$1:$ZZ$1,0))-100-7,
_xlpm.last4,INDEX(data!A:ZZ,MATCH(plan[[#This Row],[Kursnamn]],data!F:F,0),MATCH("timePlans__4__endSpNr",data!$A$1:$ZZ$1,0))-100-7,
IF(_xlpm.start1=_xlpm.last1,_xlpm.start1,_xlpm.start1&amp;"-"&amp;_xlpm.last1)&amp;
IF(_xlpm.start2&gt;0,", "&amp;IF(_xlpm.start2=_xlpm.last2,_xlpm.start2,_xlpm.start2&amp;"-"&amp;_xlpm.last2),"")&amp;
IF(_xlpm.start3&gt;0,", "&amp;IF(_xlpm.start3=_xlpm.last3,_xlpm.start3,_xlpm.start3&amp;"-"&amp;_xlpm.last3),"")),"")</f>
        <v>2</v>
      </c>
      <c r="K29" s="21" t="str">
        <f>IFERROR(
_xlfn.LET(
_xlpm.row,MATCH(plan[[#This Row],[Kursnamn]],data!F:F,0),
_xlpm.aa,INDEX(data!A:ZZ,_xlpm.row,MATCH("timePlans__1__studyPeriods__1__project",data!$A$1:$ZZ$1,0)),
_xlpm.ab,INDEX(data!A:ZZ,_xlpm.row,MATCH("timePlans__1__studyPeriods__2__project",data!$A$1:$ZZ$1,0)),
_xlpm.ac,INDEX(data!A:ZZ,_xlpm.row,MATCH("timePlans__1__studyPeriods__3__project",data!$A$1:$ZZ$1,0)),
_xlpm.ad,INDEX(data!A:ZZ,_xlpm.row,MATCH("timePlans__1__studyPeriods__4__project",data!$A$1:$ZZ$1,0)),
IF(_xlpm.aa&gt;0," lp1:"&amp;_xlpm.aa&amp;"h","")&amp;
IF(_xlpm.ab&gt;0," lp2:"&amp;_xlpm.ab&amp;"h","")&amp;
IF(_xlpm.ac&gt;0," lp3:"&amp;_xlpm.ac&amp;"h","")&amp;
IF(_xlpm.ad&gt;0," lp4:"&amp;_xlpm.ad&amp;"h","")
),"")</f>
        <v/>
      </c>
      <c r="L29" s="21" t="str">
        <f>IFERROR(
_xlfn.LET(
_xlpm.row,MATCH(plan[[#This Row],[Kursnamn]],data!F:F,0),
_xlpm.aa,INDEX(data!A:ZZ,_xlpm.row,MATCH("timePlans__1__studyPeriods__1__laborations",data!$A$1:$ZZ$1,0)),
_xlpm.ab,INDEX(data!A:ZZ,_xlpm.row,MATCH("timePlans__1__studyPeriods__2__laborations",data!$A$1:$ZZ$1,0)),
_xlpm.ac,INDEX(data!A:ZZ,_xlpm.row,MATCH("timePlans__1__studyPeriods__3__laborations",data!$A$1:$ZZ$1,0)),
_xlpm.ad,INDEX(data!A:ZZ,_xlpm.row,MATCH("timePlans__1__studyPeriods__4__laborations",data!$A$1:$ZZ$1,0)),
IF(_xlpm.aa&gt;0," lp1:"&amp;_xlpm.aa&amp;"h","")&amp;
IF(_xlpm.ab&gt;0," lp2:"&amp;_xlpm.ab&amp;"h","")&amp;
IF(_xlpm.ac&gt;0," lp3:"&amp;_xlpm.ac&amp;"h","")&amp;
IF(_xlpm.ad&gt;0," lp4:"&amp;_xlpm.ad&amp;"h","")
),"")</f>
        <v/>
      </c>
      <c r="M29" s="21"/>
      <c r="N29" s="21" t="str">
        <f t="shared" si="0"/>
        <v/>
      </c>
      <c r="O29" s="21" t="str">
        <f t="shared" si="1"/>
        <v/>
      </c>
      <c r="P29" s="21" t="str">
        <f t="shared" si="2"/>
        <v/>
      </c>
      <c r="Q29" s="21" t="str" cm="1">
        <f t="array" ref="Q29">IF(AND(OR(plan[[#This Row],[Obligatorisk]]="JA",plan[Alt. Obl]="JA"),plan[[#This Row],[Resultat]]&gt;0),plan[[#This Row],[Poäng]],"")</f>
        <v/>
      </c>
      <c r="R29" s="21" t="str">
        <f>IFERROR(_xlfn.LET(_xlpm.x,INDEX(data!A:ZZ,MATCH(plan[[#This Row],[Kursnamn]],data!F:F,0),MATCH("choice",data!$A$1:$ZZ$1,0)),
IF(_xlpm.x="mandatory","JA","NEJ")),"")</f>
        <v>JA</v>
      </c>
      <c r="S29" s="21" t="str">
        <f>IFERROR(_xlfn.LET(_xlpm.x,INDEX(data!A:ZZ,MATCH(plan[[#This Row],[Kursnamn]],data!F:F,0),MATCH("choice",data!$A$1:$ZZ$1,0)),
IF(_xlpm.x="elective_mandatory","JA","")),"")</f>
        <v/>
      </c>
      <c r="T29" s="21" t="str">
        <f t="shared" si="3"/>
        <v/>
      </c>
      <c r="U29" s="21" t="str" cm="1">
        <f t="array" ref="U29">IFERROR(_xlfn.TEXTJOIN(", ", TRUE,IF(data!F:F=plan[[#This Row],[Kursnamn]],data!AY:AY,"")),"")</f>
        <v>Allmän inriktning</v>
      </c>
      <c r="V29" s="31" t="str">
        <f>IFERROR(HYPERLINK(INDEX(data!A:ZZ,MATCH(plan[[#This Row],[Kursnamn]],data!F:F,0),MATCH("evaluationUrl_sv",data!$A$1:$ZZ$1,0))),"")</f>
        <v>https://www.ceq.lth.se/rapporter/?kurskod=EXTA65&amp;lang=sv</v>
      </c>
      <c r="W29" s="31" t="str">
        <f>IFERROR(HYPERLINK(INDEX(data!A:ZZ,MATCH(plan[[#This Row],[Kursnamn]],data!F:F,0),MATCH("timeeditUrl_sv",data!$A$1:$ZZ$1,0))),"")</f>
        <v>https://cloud.timeedit.net/lu/web/timeedit/p/lth1/r.html?sid=1007&amp;h=t&amp;ox=0&amp;types=0&amp;fe=0&amp;clo=0&amp;info=f&amp;mu=t&amp;cl=200&amp;p=20220829.x,20230827.x&amp;objects=159141.200,159142.200,159143.200,159170.200,159188.200,159131.200,159146.200,159186.200,232677.183</v>
      </c>
      <c r="X29" s="31" t="str">
        <f>IFERROR(HYPERLINK(INDEX(data!A:ZZ,MATCH(plan[[#This Row],[Kursnamn]],data!F:F,0),MATCH("homePage_sv",data!$A$1:$ZZ$1,0))),"")</f>
        <v>http://www.fil.lu.se/kurs/EXTA65/HT2019/</v>
      </c>
      <c r="Y29" s="18" t="str">
        <f>IFERROR(INDEX(data!BB:BB,MATCH(plan[[#This Row],[Kursnamn]],data!F:F,0),1),"")</f>
        <v/>
      </c>
    </row>
    <row r="30" spans="1:25" ht="16">
      <c r="A30" s="18" t="str">
        <f>IFERROR(INDEX(data!B:B,MATCH(plan[[#This Row],[Kursnamn]],data!F:F,0),1),"")</f>
        <v>FAFA60</v>
      </c>
      <c r="B30" s="24" t="s">
        <v>834</v>
      </c>
      <c r="C30" s="33">
        <f>IFERROR(
_xlfn.LET(
  _xlpm.to,INDEX(data!A:ZZ,MATCH(plan[[#This Row],[Kursnamn]],data!F:F,0),MATCH("year",data!$A$1:$ZZ$1,0)),
  _xlpm.from,INDEX(data!A:ZZ,MATCH(plan[[#This Row],[Kursnamn]],data!F:F,0),MATCH("fromYear",data!$A$1:$ZZ$1,0)),
  IF(_xlpm.to=_xlpm.from,_xlpm.to,_xlpm.from&amp;"-"&amp;_xlpm.to)
  ),"")</f>
        <v>1</v>
      </c>
      <c r="D30" s="23" t="str">
        <f>IFERROR(
INDEX(data!A:ZZ,MATCH(plan[[#This Row],[Kursnamn]],data!F:F,0),MATCH("gradingScale",data!$A$1:$ZZ$1,0)),"")</f>
        <v>TH</v>
      </c>
      <c r="E30" s="21"/>
      <c r="F30" s="21">
        <f>IFERROR(
INDEX(data!A:ZZ,MATCH(plan[[#This Row],[Kursnamn]],data!F:F,0),MATCH("credits",data!$A$1:$ZZ$1,0)),"")</f>
        <v>5</v>
      </c>
      <c r="G30" s="21" t="str">
        <f>IFERROR(
INDEX(data!A:ZZ,MATCH(plan[[#This Row],[Kursnamn]],data!F:F,0),MATCH("cycle",data!$A$1:$ZZ$1,0)),"")</f>
        <v>G1</v>
      </c>
      <c r="H30" s="30" t="str">
        <f>IFERROR(_xlfn.LET(_xlpm.x,INDEX(data!A:ZZ,MATCH(plan[[#This Row],[Kursnamn]],data!F:F,0),MATCH("maxParticipants",data!$A$1:$ZZ$1,0)),
IF(0=_xlpm.x,"Nej","Ja ("&amp;_xlpm.x&amp;" st)")),"")</f>
        <v>Nej</v>
      </c>
      <c r="I30" s="21"/>
      <c r="J30" s="21" t="str">
        <f>IFERROR(
_xlfn.LET(
_xlpm.start1,INDEX(data!A:ZZ,MATCH(plan[[#This Row],[Kursnamn]],data!F:F,0),MATCH("timePlans__1__startSpNr",data!$A$1:$ZZ$1,0))-100-7,
_xlpm.start2,INDEX(data!A:ZZ,MATCH(plan[[#This Row],[Kursnamn]],data!F:F,0),MATCH("timePlans__2__startSpNr",data!$A$1:$ZZ$1,0))-100-7,
_xlpm.start3,INDEX(data!A:ZZ,MATCH(plan[[#This Row],[Kursnamn]],data!F:F,0),MATCH("timePlans__3__startSpNr",data!$A$1:$ZZ$1,0))-100-7,
_xlpm.start4,INDEX(data!A:ZZ,MATCH(plan[[#This Row],[Kursnamn]],data!F:F,0),MATCH("timePlans__4__startSpNr",data!$A$1:$ZZ$1,0))-100-7,
_xlpm.last1,INDEX(data!A:ZZ,MATCH(plan[[#This Row],[Kursnamn]],data!F:F,0),MATCH("timePlans__1__endSpNr",data!$A$1:$ZZ$1,0))-100-7,
_xlpm.last2,INDEX(data!A:ZZ,MATCH(plan[[#This Row],[Kursnamn]],data!F:F,0),MATCH("timePlans__2__endSpNr",data!$A$1:$ZZ$1,0))-100-7,
_xlpm.last3,INDEX(data!A:ZZ,MATCH(plan[[#This Row],[Kursnamn]],data!F:F,0),MATCH("timePlans__3__endSpNr",data!$A$1:$ZZ$1,0))-100-7,
_xlpm.last4,INDEX(data!A:ZZ,MATCH(plan[[#This Row],[Kursnamn]],data!F:F,0),MATCH("timePlans__4__endSpNr",data!$A$1:$ZZ$1,0))-100-7,
IF(_xlpm.start1=_xlpm.last1,_xlpm.start1,_xlpm.start1&amp;"-"&amp;_xlpm.last1)&amp;
IF(_xlpm.start2&gt;0,", "&amp;IF(_xlpm.start2=_xlpm.last2,_xlpm.start2,_xlpm.start2&amp;"-"&amp;_xlpm.last2),"")&amp;
IF(_xlpm.start3&gt;0,", "&amp;IF(_xlpm.start3=_xlpm.last3,_xlpm.start3,_xlpm.start3&amp;"-"&amp;_xlpm.last3),"")),"")</f>
        <v>3</v>
      </c>
      <c r="K30" s="21" t="str">
        <f>IFERROR(
_xlfn.LET(
_xlpm.row,MATCH(plan[[#This Row],[Kursnamn]],data!F:F,0),
_xlpm.aa,INDEX(data!A:ZZ,_xlpm.row,MATCH("timePlans__1__studyPeriods__1__project",data!$A$1:$ZZ$1,0)),
_xlpm.ab,INDEX(data!A:ZZ,_xlpm.row,MATCH("timePlans__1__studyPeriods__2__project",data!$A$1:$ZZ$1,0)),
_xlpm.ac,INDEX(data!A:ZZ,_xlpm.row,MATCH("timePlans__1__studyPeriods__3__project",data!$A$1:$ZZ$1,0)),
_xlpm.ad,INDEX(data!A:ZZ,_xlpm.row,MATCH("timePlans__1__studyPeriods__4__project",data!$A$1:$ZZ$1,0)),
IF(_xlpm.aa&gt;0," lp1:"&amp;_xlpm.aa&amp;"h","")&amp;
IF(_xlpm.ab&gt;0," lp2:"&amp;_xlpm.ab&amp;"h","")&amp;
IF(_xlpm.ac&gt;0," lp3:"&amp;_xlpm.ac&amp;"h","")&amp;
IF(_xlpm.ad&gt;0," lp4:"&amp;_xlpm.ad&amp;"h","")
),"")</f>
        <v/>
      </c>
      <c r="L30" s="21" t="str">
        <f>IFERROR(
_xlfn.LET(
_xlpm.row,MATCH(plan[[#This Row],[Kursnamn]],data!F:F,0),
_xlpm.aa,INDEX(data!A:ZZ,_xlpm.row,MATCH("timePlans__1__studyPeriods__1__laborations",data!$A$1:$ZZ$1,0)),
_xlpm.ab,INDEX(data!A:ZZ,_xlpm.row,MATCH("timePlans__1__studyPeriods__2__laborations",data!$A$1:$ZZ$1,0)),
_xlpm.ac,INDEX(data!A:ZZ,_xlpm.row,MATCH("timePlans__1__studyPeriods__3__laborations",data!$A$1:$ZZ$1,0)),
_xlpm.ad,INDEX(data!A:ZZ,_xlpm.row,MATCH("timePlans__1__studyPeriods__4__laborations",data!$A$1:$ZZ$1,0)),
IF(_xlpm.aa&gt;0," lp1:"&amp;_xlpm.aa&amp;"h","")&amp;
IF(_xlpm.ab&gt;0," lp2:"&amp;_xlpm.ab&amp;"h","")&amp;
IF(_xlpm.ac&gt;0," lp3:"&amp;_xlpm.ac&amp;"h","")&amp;
IF(_xlpm.ad&gt;0," lp4:"&amp;_xlpm.ad&amp;"h","")
),"")</f>
        <v xml:space="preserve"> lp3:8h</v>
      </c>
      <c r="M30" s="21"/>
      <c r="N30" s="21" t="str">
        <f t="shared" si="0"/>
        <v/>
      </c>
      <c r="O30" s="21" t="str">
        <f t="shared" si="1"/>
        <v/>
      </c>
      <c r="P30" s="21" t="str">
        <f t="shared" si="2"/>
        <v/>
      </c>
      <c r="Q30" s="21" t="str" cm="1">
        <f t="array" ref="Q30">IF(AND(OR(plan[[#This Row],[Obligatorisk]]="JA",plan[Alt. Obl]="JA"),plan[[#This Row],[Resultat]]&gt;0),plan[[#This Row],[Poäng]],"")</f>
        <v/>
      </c>
      <c r="R30" s="21" t="str">
        <f>IFERROR(_xlfn.LET(_xlpm.x,INDEX(data!A:ZZ,MATCH(plan[[#This Row],[Kursnamn]],data!F:F,0),MATCH("choice",data!$A$1:$ZZ$1,0)),
IF(_xlpm.x="mandatory","JA","NEJ")),"")</f>
        <v>JA</v>
      </c>
      <c r="S30" s="21" t="str">
        <f>IFERROR(_xlfn.LET(_xlpm.x,INDEX(data!A:ZZ,MATCH(plan[[#This Row],[Kursnamn]],data!F:F,0),MATCH("choice",data!$A$1:$ZZ$1,0)),
IF(_xlpm.x="elective_mandatory","JA","")),"")</f>
        <v/>
      </c>
      <c r="T30" s="21" t="str">
        <f t="shared" si="3"/>
        <v/>
      </c>
      <c r="U30" s="21" t="str" cm="1">
        <f t="array" ref="U30">IFERROR(_xlfn.TEXTJOIN(", ", TRUE,IF(data!F:F=plan[[#This Row],[Kursnamn]],data!AY:AY,"")),"")</f>
        <v>Allmän inriktning</v>
      </c>
      <c r="V30" s="31" t="str">
        <f>IFERROR(HYPERLINK(INDEX(data!A:ZZ,MATCH(plan[[#This Row],[Kursnamn]],data!F:F,0),MATCH("evaluationUrl_sv",data!$A$1:$ZZ$1,0))),"")</f>
        <v>https://www.ceq.lth.se/rapporter/?kurskod=FAFA60&amp;lang=sv</v>
      </c>
      <c r="W30" s="31" t="str">
        <f>IFERROR(HYPERLINK(INDEX(data!A:ZZ,MATCH(plan[[#This Row],[Kursnamn]],data!F:F,0),MATCH("timeeditUrl_sv",data!$A$1:$ZZ$1,0))),"")</f>
        <v>https://cloud.timeedit.net/lu/web/timeedit/p/lth1/r.html?sid=1007&amp;h=t&amp;ox=0&amp;types=0&amp;fe=0&amp;clo=0&amp;info=f&amp;mu=t&amp;cl=200&amp;p=20220829.x,20230827.x&amp;objects=159141.200,159142.200,159143.200,159170.200,159188.200,159131.200,159146.200,159186.200,207276.183</v>
      </c>
      <c r="X30" s="31" t="str">
        <f>IFERROR(HYPERLINK(INDEX(data!A:ZZ,MATCH(plan[[#This Row],[Kursnamn]],data!F:F,0),MATCH("homePage_sv",data!$A$1:$ZZ$1,0))),"")</f>
        <v>http://www.atomic.physics.lu.se/education/mandatory-courses/faff25/</v>
      </c>
      <c r="Y30" s="18" t="str">
        <f>IFERROR(INDEX(data!BB:BB,MATCH(plan[[#This Row],[Kursnamn]],data!F:F,0),1),"")</f>
        <v/>
      </c>
    </row>
    <row r="31" spans="1:25" ht="16">
      <c r="A31" s="18" t="str">
        <f>IFERROR(INDEX(data!B:B,MATCH(plan[[#This Row],[Kursnamn]],data!F:F,0),1),"")</f>
        <v>EDAA01</v>
      </c>
      <c r="B31" s="24" t="s">
        <v>1115</v>
      </c>
      <c r="C31" s="33">
        <f>IFERROR(
_xlfn.LET(
  _xlpm.to,INDEX(data!A:ZZ,MATCH(plan[[#This Row],[Kursnamn]],data!F:F,0),MATCH("year",data!$A$1:$ZZ$1,0)),
  _xlpm.from,INDEX(data!A:ZZ,MATCH(plan[[#This Row],[Kursnamn]],data!F:F,0),MATCH("fromYear",data!$A$1:$ZZ$1,0)),
  IF(_xlpm.to=_xlpm.from,_xlpm.to,_xlpm.from&amp;"-"&amp;_xlpm.to)
  ),"")</f>
        <v>1</v>
      </c>
      <c r="D31" s="23" t="str">
        <f>IFERROR(
INDEX(data!A:ZZ,MATCH(plan[[#This Row],[Kursnamn]],data!F:F,0),MATCH("gradingScale",data!$A$1:$ZZ$1,0)),"")</f>
        <v>TH</v>
      </c>
      <c r="E31" s="21"/>
      <c r="F31" s="21">
        <f>IFERROR(
INDEX(data!A:ZZ,MATCH(plan[[#This Row],[Kursnamn]],data!F:F,0),MATCH("credits",data!$A$1:$ZZ$1,0)),"")</f>
        <v>7.5</v>
      </c>
      <c r="G31" s="21" t="str">
        <f>IFERROR(
INDEX(data!A:ZZ,MATCH(plan[[#This Row],[Kursnamn]],data!F:F,0),MATCH("cycle",data!$A$1:$ZZ$1,0)),"")</f>
        <v>G1</v>
      </c>
      <c r="H31" s="30" t="str">
        <f>IFERROR(_xlfn.LET(_xlpm.x,INDEX(data!A:ZZ,MATCH(plan[[#This Row],[Kursnamn]],data!F:F,0),MATCH("maxParticipants",data!$A$1:$ZZ$1,0)),
IF(0=_xlpm.x,"Nej","Ja ("&amp;_xlpm.x&amp;" st)")),"")</f>
        <v>Nej</v>
      </c>
      <c r="I31" s="21"/>
      <c r="J31" s="21" t="str">
        <f>IFERROR(
_xlfn.LET(
_xlpm.start1,INDEX(data!A:ZZ,MATCH(plan[[#This Row],[Kursnamn]],data!F:F,0),MATCH("timePlans__1__startSpNr",data!$A$1:$ZZ$1,0))-100-7,
_xlpm.start2,INDEX(data!A:ZZ,MATCH(plan[[#This Row],[Kursnamn]],data!F:F,0),MATCH("timePlans__2__startSpNr",data!$A$1:$ZZ$1,0))-100-7,
_xlpm.start3,INDEX(data!A:ZZ,MATCH(plan[[#This Row],[Kursnamn]],data!F:F,0),MATCH("timePlans__3__startSpNr",data!$A$1:$ZZ$1,0))-100-7,
_xlpm.start4,INDEX(data!A:ZZ,MATCH(plan[[#This Row],[Kursnamn]],data!F:F,0),MATCH("timePlans__4__startSpNr",data!$A$1:$ZZ$1,0))-100-7,
_xlpm.last1,INDEX(data!A:ZZ,MATCH(plan[[#This Row],[Kursnamn]],data!F:F,0),MATCH("timePlans__1__endSpNr",data!$A$1:$ZZ$1,0))-100-7,
_xlpm.last2,INDEX(data!A:ZZ,MATCH(plan[[#This Row],[Kursnamn]],data!F:F,0),MATCH("timePlans__2__endSpNr",data!$A$1:$ZZ$1,0))-100-7,
_xlpm.last3,INDEX(data!A:ZZ,MATCH(plan[[#This Row],[Kursnamn]],data!F:F,0),MATCH("timePlans__3__endSpNr",data!$A$1:$ZZ$1,0))-100-7,
_xlpm.last4,INDEX(data!A:ZZ,MATCH(plan[[#This Row],[Kursnamn]],data!F:F,0),MATCH("timePlans__4__endSpNr",data!$A$1:$ZZ$1,0))-100-7,
IF(_xlpm.start1=_xlpm.last1,_xlpm.start1,_xlpm.start1&amp;"-"&amp;_xlpm.last1)&amp;
IF(_xlpm.start2&gt;0,", "&amp;IF(_xlpm.start2=_xlpm.last2,_xlpm.start2,_xlpm.start2&amp;"-"&amp;_xlpm.last2),"")&amp;
IF(_xlpm.start3&gt;0,", "&amp;IF(_xlpm.start3=_xlpm.last3,_xlpm.start3,_xlpm.start3&amp;"-"&amp;_xlpm.last3),"")),"")</f>
        <v>3</v>
      </c>
      <c r="K31" s="21" t="str">
        <f>IFERROR(
_xlfn.LET(
_xlpm.row,MATCH(plan[[#This Row],[Kursnamn]],data!F:F,0),
_xlpm.aa,INDEX(data!A:ZZ,_xlpm.row,MATCH("timePlans__1__studyPeriods__1__project",data!$A$1:$ZZ$1,0)),
_xlpm.ab,INDEX(data!A:ZZ,_xlpm.row,MATCH("timePlans__1__studyPeriods__2__project",data!$A$1:$ZZ$1,0)),
_xlpm.ac,INDEX(data!A:ZZ,_xlpm.row,MATCH("timePlans__1__studyPeriods__3__project",data!$A$1:$ZZ$1,0)),
_xlpm.ad,INDEX(data!A:ZZ,_xlpm.row,MATCH("timePlans__1__studyPeriods__4__project",data!$A$1:$ZZ$1,0)),
IF(_xlpm.aa&gt;0," lp1:"&amp;_xlpm.aa&amp;"h","")&amp;
IF(_xlpm.ab&gt;0," lp2:"&amp;_xlpm.ab&amp;"h","")&amp;
IF(_xlpm.ac&gt;0," lp3:"&amp;_xlpm.ac&amp;"h","")&amp;
IF(_xlpm.ad&gt;0," lp4:"&amp;_xlpm.ad&amp;"h","")
),"")</f>
        <v/>
      </c>
      <c r="L31" s="21" t="str">
        <f>IFERROR(
_xlfn.LET(
_xlpm.row,MATCH(plan[[#This Row],[Kursnamn]],data!F:F,0),
_xlpm.aa,INDEX(data!A:ZZ,_xlpm.row,MATCH("timePlans__1__studyPeriods__1__laborations",data!$A$1:$ZZ$1,0)),
_xlpm.ab,INDEX(data!A:ZZ,_xlpm.row,MATCH("timePlans__1__studyPeriods__2__laborations",data!$A$1:$ZZ$1,0)),
_xlpm.ac,INDEX(data!A:ZZ,_xlpm.row,MATCH("timePlans__1__studyPeriods__3__laborations",data!$A$1:$ZZ$1,0)),
_xlpm.ad,INDEX(data!A:ZZ,_xlpm.row,MATCH("timePlans__1__studyPeriods__4__laborations",data!$A$1:$ZZ$1,0)),
IF(_xlpm.aa&gt;0," lp1:"&amp;_xlpm.aa&amp;"h","")&amp;
IF(_xlpm.ab&gt;0," lp2:"&amp;_xlpm.ab&amp;"h","")&amp;
IF(_xlpm.ac&gt;0," lp3:"&amp;_xlpm.ac&amp;"h","")&amp;
IF(_xlpm.ad&gt;0," lp4:"&amp;_xlpm.ad&amp;"h","")
),"")</f>
        <v xml:space="preserve"> lp3:14h</v>
      </c>
      <c r="M31" s="21"/>
      <c r="N31" s="21" t="str">
        <f t="shared" si="0"/>
        <v/>
      </c>
      <c r="O31" s="21" t="str">
        <f t="shared" si="1"/>
        <v/>
      </c>
      <c r="P31" s="21" t="str">
        <f t="shared" si="2"/>
        <v/>
      </c>
      <c r="Q31" s="21" t="str" cm="1">
        <f t="array" ref="Q31">IF(AND(OR(plan[[#This Row],[Obligatorisk]]="JA",plan[Alt. Obl]="JA"),plan[[#This Row],[Resultat]]&gt;0),plan[[#This Row],[Poäng]],"")</f>
        <v/>
      </c>
      <c r="R31" s="21" t="str">
        <f>IFERROR(_xlfn.LET(_xlpm.x,INDEX(data!A:ZZ,MATCH(plan[[#This Row],[Kursnamn]],data!F:F,0),MATCH("choice",data!$A$1:$ZZ$1,0)),
IF(_xlpm.x="mandatory","JA","NEJ")),"")</f>
        <v>JA</v>
      </c>
      <c r="S31" s="21" t="str">
        <f>IFERROR(_xlfn.LET(_xlpm.x,INDEX(data!A:ZZ,MATCH(plan[[#This Row],[Kursnamn]],data!F:F,0),MATCH("choice",data!$A$1:$ZZ$1,0)),
IF(_xlpm.x="elective_mandatory","JA","")),"")</f>
        <v/>
      </c>
      <c r="T31" s="21" t="str">
        <f t="shared" si="3"/>
        <v/>
      </c>
      <c r="U31" s="21" t="str" cm="1">
        <f t="array" ref="U31">IFERROR(_xlfn.TEXTJOIN(", ", TRUE,IF(data!F:F=plan[[#This Row],[Kursnamn]],data!AY:AY,"")),"")</f>
        <v>Allmän inriktning</v>
      </c>
      <c r="V31" s="31" t="str">
        <f>IFERROR(HYPERLINK(INDEX(data!A:ZZ,MATCH(plan[[#This Row],[Kursnamn]],data!F:F,0),MATCH("evaluationUrl_sv",data!$A$1:$ZZ$1,0))),"")</f>
        <v>https://www.ceq.lth.se/rapporter/?kurskod=EDAA01&amp;lang=sv</v>
      </c>
      <c r="W31" s="31" t="str">
        <f>IFERROR(HYPERLINK(INDEX(data!A:ZZ,MATCH(plan[[#This Row],[Kursnamn]],data!F:F,0),MATCH("timeeditUrl_sv",data!$A$1:$ZZ$1,0))),"")</f>
        <v>https://cloud.timeedit.net/lu/web/timeedit/p/lth1/r.html?sid=1007&amp;h=t&amp;ox=0&amp;types=0&amp;fe=0&amp;clo=0&amp;info=f&amp;mu=t&amp;cl=200&amp;p=20220829.x,20230827.x&amp;objects=159141.200,159142.200,159143.200,159170.200,159188.200,159131.200,159146.200,159186.200,161369.183</v>
      </c>
      <c r="X31" s="31" t="str">
        <f>IFERROR(HYPERLINK(INDEX(data!A:ZZ,MATCH(plan[[#This Row],[Kursnamn]],data!F:F,0),MATCH("homePage_sv",data!$A$1:$ZZ$1,0))),"")</f>
        <v>http://cs.lth.se/edaa01</v>
      </c>
      <c r="Y31" s="18" t="str">
        <f>IFERROR(INDEX(data!BB:BB,MATCH(plan[[#This Row],[Kursnamn]],data!F:F,0),1),"")</f>
        <v/>
      </c>
    </row>
    <row r="32" spans="1:25" ht="16">
      <c r="A32" s="18" t="str">
        <f>IFERROR(INDEX(data!B:B,MATCH(plan[[#This Row],[Kursnamn]],data!F:F,0),1),"")</f>
        <v>EDAA35</v>
      </c>
      <c r="B32" s="18" t="s">
        <v>1110</v>
      </c>
      <c r="C32" s="34">
        <f>IFERROR(
_xlfn.LET(
  _xlpm.to,INDEX(data!A:ZZ,MATCH(plan[[#This Row],[Kursnamn]],data!F:F,0),MATCH("year",data!$A$1:$ZZ$1,0)),
  _xlpm.from,INDEX(data!A:ZZ,MATCH(plan[[#This Row],[Kursnamn]],data!F:F,0),MATCH("fromYear",data!$A$1:$ZZ$1,0)),
  IF(_xlpm.to=_xlpm.from,_xlpm.to,_xlpm.from&amp;"-"&amp;_xlpm.to)
  ),"")</f>
        <v>1</v>
      </c>
      <c r="D32" s="21" t="str">
        <f>IFERROR(
INDEX(data!A:ZZ,MATCH(plan[[#This Row],[Kursnamn]],data!F:F,0),MATCH("gradingScale",data!$A$1:$ZZ$1,0)),"")</f>
        <v>UG</v>
      </c>
      <c r="E32" s="21"/>
      <c r="F32" s="21">
        <f>IFERROR(
INDEX(data!A:ZZ,MATCH(plan[[#This Row],[Kursnamn]],data!F:F,0),MATCH("credits",data!$A$1:$ZZ$1,0)),"")</f>
        <v>7</v>
      </c>
      <c r="G32" s="21" t="str">
        <f>IFERROR(
INDEX(data!A:ZZ,MATCH(plan[[#This Row],[Kursnamn]],data!F:F,0),MATCH("cycle",data!$A$1:$ZZ$1,0)),"")</f>
        <v>G1</v>
      </c>
      <c r="H32" s="30" t="str">
        <f>IFERROR(_xlfn.LET(_xlpm.x,INDEX(data!A:ZZ,MATCH(plan[[#This Row],[Kursnamn]],data!F:F,0),MATCH("maxParticipants",data!$A$1:$ZZ$1,0)),
IF(0=_xlpm.x,"Nej","Ja ("&amp;_xlpm.x&amp;" st)")),"")</f>
        <v>Nej</v>
      </c>
      <c r="I32" s="21"/>
      <c r="J32" s="21" t="str">
        <f>IFERROR(
_xlfn.LET(
_xlpm.start1,INDEX(data!A:ZZ,MATCH(plan[[#This Row],[Kursnamn]],data!F:F,0),MATCH("timePlans__1__startSpNr",data!$A$1:$ZZ$1,0))-100-7,
_xlpm.start2,INDEX(data!A:ZZ,MATCH(plan[[#This Row],[Kursnamn]],data!F:F,0),MATCH("timePlans__2__startSpNr",data!$A$1:$ZZ$1,0))-100-7,
_xlpm.start3,INDEX(data!A:ZZ,MATCH(plan[[#This Row],[Kursnamn]],data!F:F,0),MATCH("timePlans__3__startSpNr",data!$A$1:$ZZ$1,0))-100-7,
_xlpm.start4,INDEX(data!A:ZZ,MATCH(plan[[#This Row],[Kursnamn]],data!F:F,0),MATCH("timePlans__4__startSpNr",data!$A$1:$ZZ$1,0))-100-7,
_xlpm.last1,INDEX(data!A:ZZ,MATCH(plan[[#This Row],[Kursnamn]],data!F:F,0),MATCH("timePlans__1__endSpNr",data!$A$1:$ZZ$1,0))-100-7,
_xlpm.last2,INDEX(data!A:ZZ,MATCH(plan[[#This Row],[Kursnamn]],data!F:F,0),MATCH("timePlans__2__endSpNr",data!$A$1:$ZZ$1,0))-100-7,
_xlpm.last3,INDEX(data!A:ZZ,MATCH(plan[[#This Row],[Kursnamn]],data!F:F,0),MATCH("timePlans__3__endSpNr",data!$A$1:$ZZ$1,0))-100-7,
_xlpm.last4,INDEX(data!A:ZZ,MATCH(plan[[#This Row],[Kursnamn]],data!F:F,0),MATCH("timePlans__4__endSpNr",data!$A$1:$ZZ$1,0))-100-7,
IF(_xlpm.start1=_xlpm.last1,_xlpm.start1,_xlpm.start1&amp;"-"&amp;_xlpm.last1)&amp;
IF(_xlpm.start2&gt;0,", "&amp;IF(_xlpm.start2=_xlpm.last2,_xlpm.start2,_xlpm.start2&amp;"-"&amp;_xlpm.last2),"")&amp;
IF(_xlpm.start3&gt;0,", "&amp;IF(_xlpm.start3=_xlpm.last3,_xlpm.start3,_xlpm.start3&amp;"-"&amp;_xlpm.last3),"")),"")</f>
        <v>3-4</v>
      </c>
      <c r="K32" s="21" t="str">
        <f>IFERROR(
_xlfn.LET(
_xlpm.row,MATCH(plan[[#This Row],[Kursnamn]],data!F:F,0),
_xlpm.aa,INDEX(data!A:ZZ,_xlpm.row,MATCH("timePlans__1__studyPeriods__1__project",data!$A$1:$ZZ$1,0)),
_xlpm.ab,INDEX(data!A:ZZ,_xlpm.row,MATCH("timePlans__1__studyPeriods__2__project",data!$A$1:$ZZ$1,0)),
_xlpm.ac,INDEX(data!A:ZZ,_xlpm.row,MATCH("timePlans__1__studyPeriods__3__project",data!$A$1:$ZZ$1,0)),
_xlpm.ad,INDEX(data!A:ZZ,_xlpm.row,MATCH("timePlans__1__studyPeriods__4__project",data!$A$1:$ZZ$1,0)),
IF(_xlpm.aa&gt;0," lp1:"&amp;_xlpm.aa&amp;"h","")&amp;
IF(_xlpm.ab&gt;0," lp2:"&amp;_xlpm.ab&amp;"h","")&amp;
IF(_xlpm.ac&gt;0," lp3:"&amp;_xlpm.ac&amp;"h","")&amp;
IF(_xlpm.ad&gt;0," lp4:"&amp;_xlpm.ad&amp;"h","")
),"")</f>
        <v xml:space="preserve"> lp4:6h</v>
      </c>
      <c r="L32" s="21" t="str">
        <f>IFERROR(
_xlfn.LET(
_xlpm.row,MATCH(plan[[#This Row],[Kursnamn]],data!F:F,0),
_xlpm.aa,INDEX(data!A:ZZ,_xlpm.row,MATCH("timePlans__1__studyPeriods__1__laborations",data!$A$1:$ZZ$1,0)),
_xlpm.ab,INDEX(data!A:ZZ,_xlpm.row,MATCH("timePlans__1__studyPeriods__2__laborations",data!$A$1:$ZZ$1,0)),
_xlpm.ac,INDEX(data!A:ZZ,_xlpm.row,MATCH("timePlans__1__studyPeriods__3__laborations",data!$A$1:$ZZ$1,0)),
_xlpm.ad,INDEX(data!A:ZZ,_xlpm.row,MATCH("timePlans__1__studyPeriods__4__laborations",data!$A$1:$ZZ$1,0)),
IF(_xlpm.aa&gt;0," lp1:"&amp;_xlpm.aa&amp;"h","")&amp;
IF(_xlpm.ab&gt;0," lp2:"&amp;_xlpm.ab&amp;"h","")&amp;
IF(_xlpm.ac&gt;0," lp3:"&amp;_xlpm.ac&amp;"h","")&amp;
IF(_xlpm.ad&gt;0," lp4:"&amp;_xlpm.ad&amp;"h","")
),"")</f>
        <v xml:space="preserve"> lp3:12h</v>
      </c>
      <c r="M32" s="21"/>
      <c r="N32" s="21" t="str">
        <f t="shared" si="0"/>
        <v/>
      </c>
      <c r="O32" s="21" t="str">
        <f t="shared" si="1"/>
        <v/>
      </c>
      <c r="P32" s="21" t="str">
        <f t="shared" si="2"/>
        <v/>
      </c>
      <c r="Q32" s="21" t="str" cm="1">
        <f t="array" ref="Q32">IF(AND(OR(plan[[#This Row],[Obligatorisk]]="JA",plan[Alt. Obl]="JA"),plan[[#This Row],[Resultat]]&gt;0),plan[[#This Row],[Poäng]],"")</f>
        <v/>
      </c>
      <c r="R32" s="21" t="str">
        <f>IFERROR(_xlfn.LET(_xlpm.x,INDEX(data!A:ZZ,MATCH(plan[[#This Row],[Kursnamn]],data!F:F,0),MATCH("choice",data!$A$1:$ZZ$1,0)),
IF(_xlpm.x="mandatory","JA","NEJ")),"")</f>
        <v>JA</v>
      </c>
      <c r="S32" s="21" t="str">
        <f>IFERROR(_xlfn.LET(_xlpm.x,INDEX(data!A:ZZ,MATCH(plan[[#This Row],[Kursnamn]],data!F:F,0),MATCH("choice",data!$A$1:$ZZ$1,0)),
IF(_xlpm.x="elective_mandatory","JA","")),"")</f>
        <v/>
      </c>
      <c r="T32" s="21" t="str">
        <f t="shared" si="3"/>
        <v/>
      </c>
      <c r="U32" s="21" t="str" cm="1">
        <f t="array" ref="U32">IFERROR(_xlfn.TEXTJOIN(", ", TRUE,IF(data!F:F=plan[[#This Row],[Kursnamn]],data!AY:AY,"")),"")</f>
        <v>Allmän inriktning</v>
      </c>
      <c r="V32" s="31" t="str">
        <f>IFERROR(HYPERLINK(INDEX(data!A:ZZ,MATCH(plan[[#This Row],[Kursnamn]],data!F:F,0),MATCH("evaluationUrl_sv",data!$A$1:$ZZ$1,0))),"")</f>
        <v>https://www.ceq.lth.se/rapporter/?kurskod=EDAA35&amp;lang=sv</v>
      </c>
      <c r="W32" s="31" t="str">
        <f>IFERROR(HYPERLINK(INDEX(data!A:ZZ,MATCH(plan[[#This Row],[Kursnamn]],data!F:F,0),MATCH("timeeditUrl_sv",data!$A$1:$ZZ$1,0))),"")</f>
        <v>https://cloud.timeedit.net/lu/web/timeedit/p/lth1/r.html?sid=1007&amp;h=t&amp;ox=0&amp;types=0&amp;fe=0&amp;clo=0&amp;info=f&amp;mu=t&amp;cl=200&amp;p=20220829.x,20230827.x&amp;objects=159141.200,159142.200,159143.200,159170.200,159188.200,159131.200,159146.200,159186.200,207268.183</v>
      </c>
      <c r="X32" s="31" t="str">
        <f>IFERROR(HYPERLINK(INDEX(data!A:ZZ,MATCH(plan[[#This Row],[Kursnamn]],data!F:F,0),MATCH("homePage_sv",data!$A$1:$ZZ$1,0))),"")</f>
        <v>http://cs.lth.se/edaa35</v>
      </c>
      <c r="Y32" s="18" t="str">
        <f>IFERROR(INDEX(data!BB:BB,MATCH(plan[[#This Row],[Kursnamn]],data!F:F,0),1),"")</f>
        <v/>
      </c>
    </row>
    <row r="33" spans="1:25" ht="16">
      <c r="A33" s="18" t="str">
        <f>IFERROR(INDEX(data!B:B,MATCH(plan[[#This Row],[Kursnamn]],data!F:F,0),1),"")</f>
        <v>EDAA40</v>
      </c>
      <c r="B33" s="24" t="s">
        <v>1105</v>
      </c>
      <c r="C33" s="33">
        <f>IFERROR(
_xlfn.LET(
  _xlpm.to,INDEX(data!A:ZZ,MATCH(plan[[#This Row],[Kursnamn]],data!F:F,0),MATCH("year",data!$A$1:$ZZ$1,0)),
  _xlpm.from,INDEX(data!A:ZZ,MATCH(plan[[#This Row],[Kursnamn]],data!F:F,0),MATCH("fromYear",data!$A$1:$ZZ$1,0)),
  IF(_xlpm.to=_xlpm.from,_xlpm.to,_xlpm.from&amp;"-"&amp;_xlpm.to)
  ),"")</f>
        <v>1</v>
      </c>
      <c r="D33" s="23" t="str">
        <f>IFERROR(
INDEX(data!A:ZZ,MATCH(plan[[#This Row],[Kursnamn]],data!F:F,0),MATCH("gradingScale",data!$A$1:$ZZ$1,0)),"")</f>
        <v>TH</v>
      </c>
      <c r="E33" s="21"/>
      <c r="F33" s="21">
        <f>IFERROR(
INDEX(data!A:ZZ,MATCH(plan[[#This Row],[Kursnamn]],data!F:F,0),MATCH("credits",data!$A$1:$ZZ$1,0)),"")</f>
        <v>5</v>
      </c>
      <c r="G33" s="21" t="str">
        <f>IFERROR(
INDEX(data!A:ZZ,MATCH(plan[[#This Row],[Kursnamn]],data!F:F,0),MATCH("cycle",data!$A$1:$ZZ$1,0)),"")</f>
        <v>G1</v>
      </c>
      <c r="H33" s="30" t="str">
        <f>IFERROR(_xlfn.LET(_xlpm.x,INDEX(data!A:ZZ,MATCH(plan[[#This Row],[Kursnamn]],data!F:F,0),MATCH("maxParticipants",data!$A$1:$ZZ$1,0)),
IF(0=_xlpm.x,"Nej","Ja ("&amp;_xlpm.x&amp;" st)")),"")</f>
        <v>Nej</v>
      </c>
      <c r="I33" s="21"/>
      <c r="J33" s="21" t="str">
        <f>IFERROR(
_xlfn.LET(
_xlpm.start1,INDEX(data!A:ZZ,MATCH(plan[[#This Row],[Kursnamn]],data!F:F,0),MATCH("timePlans__1__startSpNr",data!$A$1:$ZZ$1,0))-100-7,
_xlpm.start2,INDEX(data!A:ZZ,MATCH(plan[[#This Row],[Kursnamn]],data!F:F,0),MATCH("timePlans__2__startSpNr",data!$A$1:$ZZ$1,0))-100-7,
_xlpm.start3,INDEX(data!A:ZZ,MATCH(plan[[#This Row],[Kursnamn]],data!F:F,0),MATCH("timePlans__3__startSpNr",data!$A$1:$ZZ$1,0))-100-7,
_xlpm.start4,INDEX(data!A:ZZ,MATCH(plan[[#This Row],[Kursnamn]],data!F:F,0),MATCH("timePlans__4__startSpNr",data!$A$1:$ZZ$1,0))-100-7,
_xlpm.last1,INDEX(data!A:ZZ,MATCH(plan[[#This Row],[Kursnamn]],data!F:F,0),MATCH("timePlans__1__endSpNr",data!$A$1:$ZZ$1,0))-100-7,
_xlpm.last2,INDEX(data!A:ZZ,MATCH(plan[[#This Row],[Kursnamn]],data!F:F,0),MATCH("timePlans__2__endSpNr",data!$A$1:$ZZ$1,0))-100-7,
_xlpm.last3,INDEX(data!A:ZZ,MATCH(plan[[#This Row],[Kursnamn]],data!F:F,0),MATCH("timePlans__3__endSpNr",data!$A$1:$ZZ$1,0))-100-7,
_xlpm.last4,INDEX(data!A:ZZ,MATCH(plan[[#This Row],[Kursnamn]],data!F:F,0),MATCH("timePlans__4__endSpNr",data!$A$1:$ZZ$1,0))-100-7,
IF(_xlpm.start1=_xlpm.last1,_xlpm.start1,_xlpm.start1&amp;"-"&amp;_xlpm.last1)&amp;
IF(_xlpm.start2&gt;0,", "&amp;IF(_xlpm.start2=_xlpm.last2,_xlpm.start2,_xlpm.start2&amp;"-"&amp;_xlpm.last2),"")&amp;
IF(_xlpm.start3&gt;0,", "&amp;IF(_xlpm.start3=_xlpm.last3,_xlpm.start3,_xlpm.start3&amp;"-"&amp;_xlpm.last3),"")),"")</f>
        <v>4</v>
      </c>
      <c r="K33" s="21" t="str">
        <f>IFERROR(
_xlfn.LET(
_xlpm.row,MATCH(plan[[#This Row],[Kursnamn]],data!F:F,0),
_xlpm.aa,INDEX(data!A:ZZ,_xlpm.row,MATCH("timePlans__1__studyPeriods__1__project",data!$A$1:$ZZ$1,0)),
_xlpm.ab,INDEX(data!A:ZZ,_xlpm.row,MATCH("timePlans__1__studyPeriods__2__project",data!$A$1:$ZZ$1,0)),
_xlpm.ac,INDEX(data!A:ZZ,_xlpm.row,MATCH("timePlans__1__studyPeriods__3__project",data!$A$1:$ZZ$1,0)),
_xlpm.ad,INDEX(data!A:ZZ,_xlpm.row,MATCH("timePlans__1__studyPeriods__4__project",data!$A$1:$ZZ$1,0)),
IF(_xlpm.aa&gt;0," lp1:"&amp;_xlpm.aa&amp;"h","")&amp;
IF(_xlpm.ab&gt;0," lp2:"&amp;_xlpm.ab&amp;"h","")&amp;
IF(_xlpm.ac&gt;0," lp3:"&amp;_xlpm.ac&amp;"h","")&amp;
IF(_xlpm.ad&gt;0," lp4:"&amp;_xlpm.ad&amp;"h","")
),"")</f>
        <v/>
      </c>
      <c r="L33" s="21" t="str">
        <f>IFERROR(
_xlfn.LET(
_xlpm.row,MATCH(plan[[#This Row],[Kursnamn]],data!F:F,0),
_xlpm.aa,INDEX(data!A:ZZ,_xlpm.row,MATCH("timePlans__1__studyPeriods__1__laborations",data!$A$1:$ZZ$1,0)),
_xlpm.ab,INDEX(data!A:ZZ,_xlpm.row,MATCH("timePlans__1__studyPeriods__2__laborations",data!$A$1:$ZZ$1,0)),
_xlpm.ac,INDEX(data!A:ZZ,_xlpm.row,MATCH("timePlans__1__studyPeriods__3__laborations",data!$A$1:$ZZ$1,0)),
_xlpm.ad,INDEX(data!A:ZZ,_xlpm.row,MATCH("timePlans__1__studyPeriods__4__laborations",data!$A$1:$ZZ$1,0)),
IF(_xlpm.aa&gt;0," lp1:"&amp;_xlpm.aa&amp;"h","")&amp;
IF(_xlpm.ab&gt;0," lp2:"&amp;_xlpm.ab&amp;"h","")&amp;
IF(_xlpm.ac&gt;0," lp3:"&amp;_xlpm.ac&amp;"h","")&amp;
IF(_xlpm.ad&gt;0," lp4:"&amp;_xlpm.ad&amp;"h","")
),"")</f>
        <v xml:space="preserve"> lp4:10h</v>
      </c>
      <c r="M33" s="21"/>
      <c r="N33" s="21" t="str">
        <f t="shared" si="0"/>
        <v/>
      </c>
      <c r="O33" s="21" t="str">
        <f t="shared" si="1"/>
        <v/>
      </c>
      <c r="P33" s="21" t="str">
        <f t="shared" si="2"/>
        <v/>
      </c>
      <c r="Q33" s="21" t="str" cm="1">
        <f t="array" ref="Q33">IF(AND(OR(plan[[#This Row],[Obligatorisk]]="JA",plan[Alt. Obl]="JA"),plan[[#This Row],[Resultat]]&gt;0),plan[[#This Row],[Poäng]],"")</f>
        <v/>
      </c>
      <c r="R33" s="21" t="str">
        <f>IFERROR(_xlfn.LET(_xlpm.x,INDEX(data!A:ZZ,MATCH(plan[[#This Row],[Kursnamn]],data!F:F,0),MATCH("choice",data!$A$1:$ZZ$1,0)),
IF(_xlpm.x="mandatory","JA","NEJ")),"")</f>
        <v>JA</v>
      </c>
      <c r="S33" s="21" t="str">
        <f>IFERROR(_xlfn.LET(_xlpm.x,INDEX(data!A:ZZ,MATCH(plan[[#This Row],[Kursnamn]],data!F:F,0),MATCH("choice",data!$A$1:$ZZ$1,0)),
IF(_xlpm.x="elective_mandatory","JA","")),"")</f>
        <v/>
      </c>
      <c r="T33" s="21" t="str">
        <f t="shared" si="3"/>
        <v/>
      </c>
      <c r="U33" s="21" t="str" cm="1">
        <f t="array" ref="U33">IFERROR(_xlfn.TEXTJOIN(", ", TRUE,IF(data!F:F=plan[[#This Row],[Kursnamn]],data!AY:AY,"")),"")</f>
        <v>Allmän inriktning</v>
      </c>
      <c r="V33" s="31" t="str">
        <f>IFERROR(HYPERLINK(INDEX(data!A:ZZ,MATCH(plan[[#This Row],[Kursnamn]],data!F:F,0),MATCH("evaluationUrl_sv",data!$A$1:$ZZ$1,0))),"")</f>
        <v>https://www.ceq.lth.se/rapporter/?kurskod=EDAA40&amp;lang=sv</v>
      </c>
      <c r="W33" s="31" t="str">
        <f>IFERROR(HYPERLINK(INDEX(data!A:ZZ,MATCH(plan[[#This Row],[Kursnamn]],data!F:F,0),MATCH("timeeditUrl_sv",data!$A$1:$ZZ$1,0))),"")</f>
        <v>https://cloud.timeedit.net/lu/web/timeedit/p/lth1/r.html?sid=1007&amp;h=t&amp;ox=0&amp;types=0&amp;fe=0&amp;clo=0&amp;info=f&amp;mu=t&amp;cl=200&amp;p=20220829.x,20230827.x&amp;objects=159141.200,159142.200,159143.200,159170.200,159188.200,159131.200,159146.200,159186.200,207269.183</v>
      </c>
      <c r="X33" s="31" t="str">
        <f>IFERROR(HYPERLINK(INDEX(data!A:ZZ,MATCH(plan[[#This Row],[Kursnamn]],data!F:F,0),MATCH("homePage_sv",data!$A$1:$ZZ$1,0))),"")</f>
        <v>http://cs.lth.se/edaa40</v>
      </c>
      <c r="Y33" s="18" t="str">
        <f>IFERROR(INDEX(data!BB:BB,MATCH(plan[[#This Row],[Kursnamn]],data!F:F,0),1),"")</f>
        <v>Kan bytas mot kursen EDAA75 Diskreta strukturer.</v>
      </c>
    </row>
    <row r="34" spans="1:25" ht="16">
      <c r="A34" s="18" t="str">
        <f>IFERROR(INDEX(data!B:B,MATCH(plan[[#This Row],[Kursnamn]],data!F:F,0),1),"")</f>
        <v>FMAB20</v>
      </c>
      <c r="B34" s="18" t="s">
        <v>826</v>
      </c>
      <c r="C34" s="34">
        <f>IFERROR(
_xlfn.LET(
  _xlpm.to,INDEX(data!A:ZZ,MATCH(plan[[#This Row],[Kursnamn]],data!F:F,0),MATCH("year",data!$A$1:$ZZ$1,0)),
  _xlpm.from,INDEX(data!A:ZZ,MATCH(plan[[#This Row],[Kursnamn]],data!F:F,0),MATCH("fromYear",data!$A$1:$ZZ$1,0)),
  IF(_xlpm.to=_xlpm.from,_xlpm.to,_xlpm.from&amp;"-"&amp;_xlpm.to)
  ),"")</f>
        <v>1</v>
      </c>
      <c r="D34" s="21" t="str">
        <f>IFERROR(
INDEX(data!A:ZZ,MATCH(plan[[#This Row],[Kursnamn]],data!F:F,0),MATCH("gradingScale",data!$A$1:$ZZ$1,0)),"")</f>
        <v>TH</v>
      </c>
      <c r="E34" s="21"/>
      <c r="F34" s="21">
        <f>IFERROR(
INDEX(data!A:ZZ,MATCH(plan[[#This Row],[Kursnamn]],data!F:F,0),MATCH("credits",data!$A$1:$ZZ$1,0)),"")</f>
        <v>6</v>
      </c>
      <c r="G34" s="21" t="str">
        <f>IFERROR(
INDEX(data!A:ZZ,MATCH(plan[[#This Row],[Kursnamn]],data!F:F,0),MATCH("cycle",data!$A$1:$ZZ$1,0)),"")</f>
        <v>G1</v>
      </c>
      <c r="H34" s="30" t="str">
        <f>IFERROR(_xlfn.LET(_xlpm.x,INDEX(data!A:ZZ,MATCH(plan[[#This Row],[Kursnamn]],data!F:F,0),MATCH("maxParticipants",data!$A$1:$ZZ$1,0)),
IF(0=_xlpm.x,"Nej","Ja ("&amp;_xlpm.x&amp;" st)")),"")</f>
        <v>Nej</v>
      </c>
      <c r="I34" s="21"/>
      <c r="J34" s="21" t="str">
        <f>IFERROR(
_xlfn.LET(
_xlpm.start1,INDEX(data!A:ZZ,MATCH(plan[[#This Row],[Kursnamn]],data!F:F,0),MATCH("timePlans__1__startSpNr",data!$A$1:$ZZ$1,0))-100-7,
_xlpm.start2,INDEX(data!A:ZZ,MATCH(plan[[#This Row],[Kursnamn]],data!F:F,0),MATCH("timePlans__2__startSpNr",data!$A$1:$ZZ$1,0))-100-7,
_xlpm.start3,INDEX(data!A:ZZ,MATCH(plan[[#This Row],[Kursnamn]],data!F:F,0),MATCH("timePlans__3__startSpNr",data!$A$1:$ZZ$1,0))-100-7,
_xlpm.start4,INDEX(data!A:ZZ,MATCH(plan[[#This Row],[Kursnamn]],data!F:F,0),MATCH("timePlans__4__startSpNr",data!$A$1:$ZZ$1,0))-100-7,
_xlpm.last1,INDEX(data!A:ZZ,MATCH(plan[[#This Row],[Kursnamn]],data!F:F,0),MATCH("timePlans__1__endSpNr",data!$A$1:$ZZ$1,0))-100-7,
_xlpm.last2,INDEX(data!A:ZZ,MATCH(plan[[#This Row],[Kursnamn]],data!F:F,0),MATCH("timePlans__2__endSpNr",data!$A$1:$ZZ$1,0))-100-7,
_xlpm.last3,INDEX(data!A:ZZ,MATCH(plan[[#This Row],[Kursnamn]],data!F:F,0),MATCH("timePlans__3__endSpNr",data!$A$1:$ZZ$1,0))-100-7,
_xlpm.last4,INDEX(data!A:ZZ,MATCH(plan[[#This Row],[Kursnamn]],data!F:F,0),MATCH("timePlans__4__endSpNr",data!$A$1:$ZZ$1,0))-100-7,
IF(_xlpm.start1=_xlpm.last1,_xlpm.start1,_xlpm.start1&amp;"-"&amp;_xlpm.last1)&amp;
IF(_xlpm.start2&gt;0,", "&amp;IF(_xlpm.start2=_xlpm.last2,_xlpm.start2,_xlpm.start2&amp;"-"&amp;_xlpm.last2),"")&amp;
IF(_xlpm.start3&gt;0,", "&amp;IF(_xlpm.start3=_xlpm.last3,_xlpm.start3,_xlpm.start3&amp;"-"&amp;_xlpm.last3),"")),"")</f>
        <v>4</v>
      </c>
      <c r="K34" s="21" t="str">
        <f>IFERROR(
_xlfn.LET(
_xlpm.row,MATCH(plan[[#This Row],[Kursnamn]],data!F:F,0),
_xlpm.aa,INDEX(data!A:ZZ,_xlpm.row,MATCH("timePlans__1__studyPeriods__1__project",data!$A$1:$ZZ$1,0)),
_xlpm.ab,INDEX(data!A:ZZ,_xlpm.row,MATCH("timePlans__1__studyPeriods__2__project",data!$A$1:$ZZ$1,0)),
_xlpm.ac,INDEX(data!A:ZZ,_xlpm.row,MATCH("timePlans__1__studyPeriods__3__project",data!$A$1:$ZZ$1,0)),
_xlpm.ad,INDEX(data!A:ZZ,_xlpm.row,MATCH("timePlans__1__studyPeriods__4__project",data!$A$1:$ZZ$1,0)),
IF(_xlpm.aa&gt;0," lp1:"&amp;_xlpm.aa&amp;"h","")&amp;
IF(_xlpm.ab&gt;0," lp2:"&amp;_xlpm.ab&amp;"h","")&amp;
IF(_xlpm.ac&gt;0," lp3:"&amp;_xlpm.ac&amp;"h","")&amp;
IF(_xlpm.ad&gt;0," lp4:"&amp;_xlpm.ad&amp;"h","")
),"")</f>
        <v/>
      </c>
      <c r="L34" s="21" t="str">
        <f>IFERROR(
_xlfn.LET(
_xlpm.row,MATCH(plan[[#This Row],[Kursnamn]],data!F:F,0),
_xlpm.aa,INDEX(data!A:ZZ,_xlpm.row,MATCH("timePlans__1__studyPeriods__1__laborations",data!$A$1:$ZZ$1,0)),
_xlpm.ab,INDEX(data!A:ZZ,_xlpm.row,MATCH("timePlans__1__studyPeriods__2__laborations",data!$A$1:$ZZ$1,0)),
_xlpm.ac,INDEX(data!A:ZZ,_xlpm.row,MATCH("timePlans__1__studyPeriods__3__laborations",data!$A$1:$ZZ$1,0)),
_xlpm.ad,INDEX(data!A:ZZ,_xlpm.row,MATCH("timePlans__1__studyPeriods__4__laborations",data!$A$1:$ZZ$1,0)),
IF(_xlpm.aa&gt;0," lp1:"&amp;_xlpm.aa&amp;"h","")&amp;
IF(_xlpm.ab&gt;0," lp2:"&amp;_xlpm.ab&amp;"h","")&amp;
IF(_xlpm.ac&gt;0," lp3:"&amp;_xlpm.ac&amp;"h","")&amp;
IF(_xlpm.ad&gt;0," lp4:"&amp;_xlpm.ad&amp;"h","")
),"")</f>
        <v/>
      </c>
      <c r="M34" s="21"/>
      <c r="N34" s="21" t="str">
        <f t="shared" si="0"/>
        <v/>
      </c>
      <c r="O34" s="21" t="str">
        <f t="shared" si="1"/>
        <v/>
      </c>
      <c r="P34" s="21" t="str">
        <f t="shared" si="2"/>
        <v/>
      </c>
      <c r="Q34" s="21" t="str" cm="1">
        <f t="array" ref="Q34">IF(AND(OR(plan[[#This Row],[Obligatorisk]]="JA",plan[Alt. Obl]="JA"),plan[[#This Row],[Resultat]]&gt;0),plan[[#This Row],[Poäng]],"")</f>
        <v/>
      </c>
      <c r="R34" s="21" t="str">
        <f>IFERROR(_xlfn.LET(_xlpm.x,INDEX(data!A:ZZ,MATCH(plan[[#This Row],[Kursnamn]],data!F:F,0),MATCH("choice",data!$A$1:$ZZ$1,0)),
IF(_xlpm.x="mandatory","JA","NEJ")),"")</f>
        <v>JA</v>
      </c>
      <c r="S34" s="21" t="str">
        <f>IFERROR(_xlfn.LET(_xlpm.x,INDEX(data!A:ZZ,MATCH(plan[[#This Row],[Kursnamn]],data!F:F,0),MATCH("choice",data!$A$1:$ZZ$1,0)),
IF(_xlpm.x="elective_mandatory","JA","")),"")</f>
        <v/>
      </c>
      <c r="T34" s="21" t="str">
        <f t="shared" si="3"/>
        <v/>
      </c>
      <c r="U34" s="21" t="str" cm="1">
        <f t="array" ref="U34">IFERROR(_xlfn.TEXTJOIN(", ", TRUE,IF(data!F:F=plan[[#This Row],[Kursnamn]],data!AY:AY,"")),"")</f>
        <v>Allmän inriktning</v>
      </c>
      <c r="V34" s="31" t="str">
        <f>IFERROR(HYPERLINK(INDEX(data!A:ZZ,MATCH(plan[[#This Row],[Kursnamn]],data!F:F,0),MATCH("evaluationUrl_sv",data!$A$1:$ZZ$1,0))),"")</f>
        <v>https://www.ceq.lth.se/rapporter/?kurskod=FMAB20&amp;lang=sv</v>
      </c>
      <c r="W34" s="31" t="str">
        <f>IFERROR(HYPERLINK(INDEX(data!A:ZZ,MATCH(plan[[#This Row],[Kursnamn]],data!F:F,0),MATCH("timeeditUrl_sv",data!$A$1:$ZZ$1,0))),"")</f>
        <v>https://cloud.timeedit.net/lu/web/timeedit/p/lth1/r.html?sid=1007&amp;h=t&amp;ox=0&amp;types=0&amp;fe=0&amp;clo=0&amp;info=f&amp;mu=t&amp;cl=200&amp;p=20220829.x,20230827.x&amp;objects=159141.200,159142.200,159143.200,159170.200,159188.200,159131.200,159146.200,159186.200,234066.183</v>
      </c>
      <c r="X34" s="31" t="str">
        <f>IFERROR(HYPERLINK(INDEX(data!A:ZZ,MATCH(plan[[#This Row],[Kursnamn]],data!F:F,0),MATCH("homePage_sv",data!$A$1:$ZZ$1,0))),"")</f>
        <v>https://canvas.education.lu.se/courses/20436</v>
      </c>
      <c r="Y34" s="18" t="str">
        <f>IFERROR(INDEX(data!BB:BB,MATCH(plan[[#This Row],[Kursnamn]],data!F:F,0),1),"")</f>
        <v/>
      </c>
    </row>
    <row r="35" spans="1:25" ht="16">
      <c r="A35" s="18" t="str">
        <f>IFERROR(INDEX(data!B:B,MATCH(plan[[#This Row],[Kursnamn]],data!F:F,0),1),"")</f>
        <v>FMAB30</v>
      </c>
      <c r="B35" s="24" t="s">
        <v>821</v>
      </c>
      <c r="C35" s="33">
        <f>IFERROR(
_xlfn.LET(
  _xlpm.to,INDEX(data!A:ZZ,MATCH(plan[[#This Row],[Kursnamn]],data!F:F,0),MATCH("year",data!$A$1:$ZZ$1,0)),
  _xlpm.from,INDEX(data!A:ZZ,MATCH(plan[[#This Row],[Kursnamn]],data!F:F,0),MATCH("fromYear",data!$A$1:$ZZ$1,0)),
  IF(_xlpm.to=_xlpm.from,_xlpm.to,_xlpm.from&amp;"-"&amp;_xlpm.to)
  ),"")</f>
        <v>2</v>
      </c>
      <c r="D35" s="23" t="str">
        <f>IFERROR(
INDEX(data!A:ZZ,MATCH(plan[[#This Row],[Kursnamn]],data!F:F,0),MATCH("gradingScale",data!$A$1:$ZZ$1,0)),"")</f>
        <v>TH</v>
      </c>
      <c r="E35" s="21"/>
      <c r="F35" s="21">
        <f>IFERROR(
INDEX(data!A:ZZ,MATCH(plan[[#This Row],[Kursnamn]],data!F:F,0),MATCH("credits",data!$A$1:$ZZ$1,0)),"")</f>
        <v>6</v>
      </c>
      <c r="G35" s="21" t="str">
        <f>IFERROR(
INDEX(data!A:ZZ,MATCH(plan[[#This Row],[Kursnamn]],data!F:F,0),MATCH("cycle",data!$A$1:$ZZ$1,0)),"")</f>
        <v>G1</v>
      </c>
      <c r="H35" s="30" t="str">
        <f>IFERROR(_xlfn.LET(_xlpm.x,INDEX(data!A:ZZ,MATCH(plan[[#This Row],[Kursnamn]],data!F:F,0),MATCH("maxParticipants",data!$A$1:$ZZ$1,0)),
IF(0=_xlpm.x,"Nej","Ja ("&amp;_xlpm.x&amp;" st)")),"")</f>
        <v>Nej</v>
      </c>
      <c r="I35" s="21"/>
      <c r="J35" s="21" t="str">
        <f>IFERROR(
_xlfn.LET(
_xlpm.start1,INDEX(data!A:ZZ,MATCH(plan[[#This Row],[Kursnamn]],data!F:F,0),MATCH("timePlans__1__startSpNr",data!$A$1:$ZZ$1,0))-100-7,
_xlpm.start2,INDEX(data!A:ZZ,MATCH(plan[[#This Row],[Kursnamn]],data!F:F,0),MATCH("timePlans__2__startSpNr",data!$A$1:$ZZ$1,0))-100-7,
_xlpm.start3,INDEX(data!A:ZZ,MATCH(plan[[#This Row],[Kursnamn]],data!F:F,0),MATCH("timePlans__3__startSpNr",data!$A$1:$ZZ$1,0))-100-7,
_xlpm.start4,INDEX(data!A:ZZ,MATCH(plan[[#This Row],[Kursnamn]],data!F:F,0),MATCH("timePlans__4__startSpNr",data!$A$1:$ZZ$1,0))-100-7,
_xlpm.last1,INDEX(data!A:ZZ,MATCH(plan[[#This Row],[Kursnamn]],data!F:F,0),MATCH("timePlans__1__endSpNr",data!$A$1:$ZZ$1,0))-100-7,
_xlpm.last2,INDEX(data!A:ZZ,MATCH(plan[[#This Row],[Kursnamn]],data!F:F,0),MATCH("timePlans__2__endSpNr",data!$A$1:$ZZ$1,0))-100-7,
_xlpm.last3,INDEX(data!A:ZZ,MATCH(plan[[#This Row],[Kursnamn]],data!F:F,0),MATCH("timePlans__3__endSpNr",data!$A$1:$ZZ$1,0))-100-7,
_xlpm.last4,INDEX(data!A:ZZ,MATCH(plan[[#This Row],[Kursnamn]],data!F:F,0),MATCH("timePlans__4__endSpNr",data!$A$1:$ZZ$1,0))-100-7,
IF(_xlpm.start1=_xlpm.last1,_xlpm.start1,_xlpm.start1&amp;"-"&amp;_xlpm.last1)&amp;
IF(_xlpm.start2&gt;0,", "&amp;IF(_xlpm.start2=_xlpm.last2,_xlpm.start2,_xlpm.start2&amp;"-"&amp;_xlpm.last2),"")&amp;
IF(_xlpm.start3&gt;0,", "&amp;IF(_xlpm.start3=_xlpm.last3,_xlpm.start3,_xlpm.start3&amp;"-"&amp;_xlpm.last3),"")),"")</f>
        <v>1</v>
      </c>
      <c r="K35" s="21" t="str">
        <f>IFERROR(
_xlfn.LET(
_xlpm.row,MATCH(plan[[#This Row],[Kursnamn]],data!F:F,0),
_xlpm.aa,INDEX(data!A:ZZ,_xlpm.row,MATCH("timePlans__1__studyPeriods__1__project",data!$A$1:$ZZ$1,0)),
_xlpm.ab,INDEX(data!A:ZZ,_xlpm.row,MATCH("timePlans__1__studyPeriods__2__project",data!$A$1:$ZZ$1,0)),
_xlpm.ac,INDEX(data!A:ZZ,_xlpm.row,MATCH("timePlans__1__studyPeriods__3__project",data!$A$1:$ZZ$1,0)),
_xlpm.ad,INDEX(data!A:ZZ,_xlpm.row,MATCH("timePlans__1__studyPeriods__4__project",data!$A$1:$ZZ$1,0)),
IF(_xlpm.aa&gt;0," lp1:"&amp;_xlpm.aa&amp;"h","")&amp;
IF(_xlpm.ab&gt;0," lp2:"&amp;_xlpm.ab&amp;"h","")&amp;
IF(_xlpm.ac&gt;0," lp3:"&amp;_xlpm.ac&amp;"h","")&amp;
IF(_xlpm.ad&gt;0," lp4:"&amp;_xlpm.ad&amp;"h","")
),"")</f>
        <v/>
      </c>
      <c r="L35" s="21" t="str">
        <f>IFERROR(
_xlfn.LET(
_xlpm.row,MATCH(plan[[#This Row],[Kursnamn]],data!F:F,0),
_xlpm.aa,INDEX(data!A:ZZ,_xlpm.row,MATCH("timePlans__1__studyPeriods__1__laborations",data!$A$1:$ZZ$1,0)),
_xlpm.ab,INDEX(data!A:ZZ,_xlpm.row,MATCH("timePlans__1__studyPeriods__2__laborations",data!$A$1:$ZZ$1,0)),
_xlpm.ac,INDEX(data!A:ZZ,_xlpm.row,MATCH("timePlans__1__studyPeriods__3__laborations",data!$A$1:$ZZ$1,0)),
_xlpm.ad,INDEX(data!A:ZZ,_xlpm.row,MATCH("timePlans__1__studyPeriods__4__laborations",data!$A$1:$ZZ$1,0)),
IF(_xlpm.aa&gt;0," lp1:"&amp;_xlpm.aa&amp;"h","")&amp;
IF(_xlpm.ab&gt;0," lp2:"&amp;_xlpm.ab&amp;"h","")&amp;
IF(_xlpm.ac&gt;0," lp3:"&amp;_xlpm.ac&amp;"h","")&amp;
IF(_xlpm.ad&gt;0," lp4:"&amp;_xlpm.ad&amp;"h","")
),"")</f>
        <v xml:space="preserve"> lp1:2h</v>
      </c>
      <c r="M35" s="21"/>
      <c r="N35" s="21" t="str">
        <f t="shared" si="0"/>
        <v/>
      </c>
      <c r="O35" s="21" t="str">
        <f t="shared" si="1"/>
        <v/>
      </c>
      <c r="P35" s="21" t="str">
        <f t="shared" si="2"/>
        <v/>
      </c>
      <c r="Q35" s="21" t="str" cm="1">
        <f t="array" ref="Q35">IF(AND(OR(plan[[#This Row],[Obligatorisk]]="JA",plan[Alt. Obl]="JA"),plan[[#This Row],[Resultat]]&gt;0),plan[[#This Row],[Poäng]],"")</f>
        <v/>
      </c>
      <c r="R35" s="21" t="str">
        <f>IFERROR(_xlfn.LET(_xlpm.x,INDEX(data!A:ZZ,MATCH(plan[[#This Row],[Kursnamn]],data!F:F,0),MATCH("choice",data!$A$1:$ZZ$1,0)),
IF(_xlpm.x="mandatory","JA","NEJ")),"")</f>
        <v>JA</v>
      </c>
      <c r="S35" s="21" t="str">
        <f>IFERROR(_xlfn.LET(_xlpm.x,INDEX(data!A:ZZ,MATCH(plan[[#This Row],[Kursnamn]],data!F:F,0),MATCH("choice",data!$A$1:$ZZ$1,0)),
IF(_xlpm.x="elective_mandatory","JA","")),"")</f>
        <v/>
      </c>
      <c r="T35" s="21" t="str">
        <f t="shared" si="3"/>
        <v/>
      </c>
      <c r="U35" s="21" t="str" cm="1">
        <f t="array" ref="U35">IFERROR(_xlfn.TEXTJOIN(", ", TRUE,IF(data!F:F=plan[[#This Row],[Kursnamn]],data!AY:AY,"")),"")</f>
        <v>Allmän inriktning</v>
      </c>
      <c r="V35" s="31" t="str">
        <f>IFERROR(HYPERLINK(INDEX(data!A:ZZ,MATCH(plan[[#This Row],[Kursnamn]],data!F:F,0),MATCH("evaluationUrl_sv",data!$A$1:$ZZ$1,0))),"")</f>
        <v>https://www.ceq.lth.se/rapporter/?kurskod=FMAB30&amp;lang=sv</v>
      </c>
      <c r="W35" s="31" t="str">
        <f>IFERROR(HYPERLINK(INDEX(data!A:ZZ,MATCH(plan[[#This Row],[Kursnamn]],data!F:F,0),MATCH("timeeditUrl_sv",data!$A$1:$ZZ$1,0))),"")</f>
        <v>https://cloud.timeedit.net/lu/web/timeedit/p/lth1/r.html?sid=1007&amp;h=t&amp;ox=0&amp;types=0&amp;fe=0&amp;clo=0&amp;info=f&amp;mu=t&amp;cl=200&amp;p=20220829.x,20230827.x&amp;objects=159141.200,159142.200,159143.200,159170.200,159188.200,159131.200,159146.200,159186.200,234067.183</v>
      </c>
      <c r="X35" s="31" t="str">
        <f>IFERROR(HYPERLINK(INDEX(data!A:ZZ,MATCH(plan[[#This Row],[Kursnamn]],data!F:F,0),MATCH("homePage_sv",data!$A$1:$ZZ$1,0))),"")</f>
        <v>https://canvas.education.lu.se/courses/20434</v>
      </c>
      <c r="Y35" s="18" t="str">
        <f>IFERROR(INDEX(data!BB:BB,MATCH(plan[[#This Row],[Kursnamn]],data!F:F,0),1),"")</f>
        <v/>
      </c>
    </row>
    <row r="36" spans="1:25" ht="16">
      <c r="A36" s="18" t="str">
        <f>IFERROR(INDEX(data!B:B,MATCH(plan[[#This Row],[Kursnamn]],data!F:F,0),1),"")</f>
        <v>EDAF60</v>
      </c>
      <c r="B36" s="24" t="s">
        <v>25</v>
      </c>
      <c r="C36" s="33">
        <f>IFERROR(
_xlfn.LET(
  _xlpm.to,INDEX(data!A:ZZ,MATCH(plan[[#This Row],[Kursnamn]],data!F:F,0),MATCH("year",data!$A$1:$ZZ$1,0)),
  _xlpm.from,INDEX(data!A:ZZ,MATCH(plan[[#This Row],[Kursnamn]],data!F:F,0),MATCH("fromYear",data!$A$1:$ZZ$1,0)),
  IF(_xlpm.to=_xlpm.from,_xlpm.to,_xlpm.from&amp;"-"&amp;_xlpm.to)
  ),"")</f>
        <v>2</v>
      </c>
      <c r="D36" s="23" t="str">
        <f>IFERROR(
INDEX(data!A:ZZ,MATCH(plan[[#This Row],[Kursnamn]],data!F:F,0),MATCH("gradingScale",data!$A$1:$ZZ$1,0)),"")</f>
        <v>TH</v>
      </c>
      <c r="E36" s="21"/>
      <c r="F36" s="21">
        <f>IFERROR(
INDEX(data!A:ZZ,MATCH(plan[[#This Row],[Kursnamn]],data!F:F,0),MATCH("credits",data!$A$1:$ZZ$1,0)),"")</f>
        <v>4.5</v>
      </c>
      <c r="G36" s="21" t="str">
        <f>IFERROR(
INDEX(data!A:ZZ,MATCH(plan[[#This Row],[Kursnamn]],data!F:F,0),MATCH("cycle",data!$A$1:$ZZ$1,0)),"")</f>
        <v>G2</v>
      </c>
      <c r="H36" s="30" t="str">
        <f>IFERROR(_xlfn.LET(_xlpm.x,INDEX(data!A:ZZ,MATCH(plan[[#This Row],[Kursnamn]],data!F:F,0),MATCH("maxParticipants",data!$A$1:$ZZ$1,0)),
IF(0=_xlpm.x,"Nej","Ja ("&amp;_xlpm.x&amp;" st)")),"")</f>
        <v>Nej</v>
      </c>
      <c r="I36" s="21"/>
      <c r="J36" s="21" t="str">
        <f>IFERROR(
_xlfn.LET(
_xlpm.start1,INDEX(data!A:ZZ,MATCH(plan[[#This Row],[Kursnamn]],data!F:F,0),MATCH("timePlans__1__startSpNr",data!$A$1:$ZZ$1,0))-100-7,
_xlpm.start2,INDEX(data!A:ZZ,MATCH(plan[[#This Row],[Kursnamn]],data!F:F,0),MATCH("timePlans__2__startSpNr",data!$A$1:$ZZ$1,0))-100-7,
_xlpm.start3,INDEX(data!A:ZZ,MATCH(plan[[#This Row],[Kursnamn]],data!F:F,0),MATCH("timePlans__3__startSpNr",data!$A$1:$ZZ$1,0))-100-7,
_xlpm.start4,INDEX(data!A:ZZ,MATCH(plan[[#This Row],[Kursnamn]],data!F:F,0),MATCH("timePlans__4__startSpNr",data!$A$1:$ZZ$1,0))-100-7,
_xlpm.last1,INDEX(data!A:ZZ,MATCH(plan[[#This Row],[Kursnamn]],data!F:F,0),MATCH("timePlans__1__endSpNr",data!$A$1:$ZZ$1,0))-100-7,
_xlpm.last2,INDEX(data!A:ZZ,MATCH(plan[[#This Row],[Kursnamn]],data!F:F,0),MATCH("timePlans__2__endSpNr",data!$A$1:$ZZ$1,0))-100-7,
_xlpm.last3,INDEX(data!A:ZZ,MATCH(plan[[#This Row],[Kursnamn]],data!F:F,0),MATCH("timePlans__3__endSpNr",data!$A$1:$ZZ$1,0))-100-7,
_xlpm.last4,INDEX(data!A:ZZ,MATCH(plan[[#This Row],[Kursnamn]],data!F:F,0),MATCH("timePlans__4__endSpNr",data!$A$1:$ZZ$1,0))-100-7,
IF(_xlpm.start1=_xlpm.last1,_xlpm.start1,_xlpm.start1&amp;"-"&amp;_xlpm.last1)&amp;
IF(_xlpm.start2&gt;0,", "&amp;IF(_xlpm.start2=_xlpm.last2,_xlpm.start2,_xlpm.start2&amp;"-"&amp;_xlpm.last2),"")&amp;
IF(_xlpm.start3&gt;0,", "&amp;IF(_xlpm.start3=_xlpm.last3,_xlpm.start3,_xlpm.start3&amp;"-"&amp;_xlpm.last3),"")),"")</f>
        <v>1</v>
      </c>
      <c r="K36" s="21" t="str">
        <f>IFERROR(
_xlfn.LET(
_xlpm.row,MATCH(plan[[#This Row],[Kursnamn]],data!F:F,0),
_xlpm.aa,INDEX(data!A:ZZ,_xlpm.row,MATCH("timePlans__1__studyPeriods__1__project",data!$A$1:$ZZ$1,0)),
_xlpm.ab,INDEX(data!A:ZZ,_xlpm.row,MATCH("timePlans__1__studyPeriods__2__project",data!$A$1:$ZZ$1,0)),
_xlpm.ac,INDEX(data!A:ZZ,_xlpm.row,MATCH("timePlans__1__studyPeriods__3__project",data!$A$1:$ZZ$1,0)),
_xlpm.ad,INDEX(data!A:ZZ,_xlpm.row,MATCH("timePlans__1__studyPeriods__4__project",data!$A$1:$ZZ$1,0)),
IF(_xlpm.aa&gt;0," lp1:"&amp;_xlpm.aa&amp;"h","")&amp;
IF(_xlpm.ab&gt;0," lp2:"&amp;_xlpm.ab&amp;"h","")&amp;
IF(_xlpm.ac&gt;0," lp3:"&amp;_xlpm.ac&amp;"h","")&amp;
IF(_xlpm.ad&gt;0," lp4:"&amp;_xlpm.ad&amp;"h","")
),"")</f>
        <v xml:space="preserve"> lp1:2h</v>
      </c>
      <c r="L36" s="21" t="str">
        <f>IFERROR(
_xlfn.LET(
_xlpm.row,MATCH(plan[[#This Row],[Kursnamn]],data!F:F,0),
_xlpm.aa,INDEX(data!A:ZZ,_xlpm.row,MATCH("timePlans__1__studyPeriods__1__laborations",data!$A$1:$ZZ$1,0)),
_xlpm.ab,INDEX(data!A:ZZ,_xlpm.row,MATCH("timePlans__1__studyPeriods__2__laborations",data!$A$1:$ZZ$1,0)),
_xlpm.ac,INDEX(data!A:ZZ,_xlpm.row,MATCH("timePlans__1__studyPeriods__3__laborations",data!$A$1:$ZZ$1,0)),
_xlpm.ad,INDEX(data!A:ZZ,_xlpm.row,MATCH("timePlans__1__studyPeriods__4__laborations",data!$A$1:$ZZ$1,0)),
IF(_xlpm.aa&gt;0," lp1:"&amp;_xlpm.aa&amp;"h","")&amp;
IF(_xlpm.ab&gt;0," lp2:"&amp;_xlpm.ab&amp;"h","")&amp;
IF(_xlpm.ac&gt;0," lp3:"&amp;_xlpm.ac&amp;"h","")&amp;
IF(_xlpm.ad&gt;0," lp4:"&amp;_xlpm.ad&amp;"h","")
),"")</f>
        <v/>
      </c>
      <c r="M36" s="21"/>
      <c r="N36" s="21" t="str">
        <f t="shared" si="0"/>
        <v/>
      </c>
      <c r="O36" s="21" t="str">
        <f t="shared" si="1"/>
        <v/>
      </c>
      <c r="P36" s="21" t="str">
        <f t="shared" si="2"/>
        <v/>
      </c>
      <c r="Q36" s="21" t="str" cm="1">
        <f t="array" ref="Q36">IF(AND(OR(plan[[#This Row],[Obligatorisk]]="JA",plan[Alt. Obl]="JA"),plan[[#This Row],[Resultat]]&gt;0),plan[[#This Row],[Poäng]],"")</f>
        <v/>
      </c>
      <c r="R36" s="21" t="str">
        <f>IFERROR(_xlfn.LET(_xlpm.x,INDEX(data!A:ZZ,MATCH(plan[[#This Row],[Kursnamn]],data!F:F,0),MATCH("choice",data!$A$1:$ZZ$1,0)),
IF(_xlpm.x="mandatory","JA","NEJ")),"")</f>
        <v>JA</v>
      </c>
      <c r="S36" s="21" t="str">
        <f>IFERROR(_xlfn.LET(_xlpm.x,INDEX(data!A:ZZ,MATCH(plan[[#This Row],[Kursnamn]],data!F:F,0),MATCH("choice",data!$A$1:$ZZ$1,0)),
IF(_xlpm.x="elective_mandatory","JA","")),"")</f>
        <v/>
      </c>
      <c r="T36" s="21" t="str">
        <f t="shared" si="3"/>
        <v/>
      </c>
      <c r="U36" s="21" t="str" cm="1">
        <f t="array" ref="U36">IFERROR(_xlfn.TEXTJOIN(", ", TRUE,IF(data!F:F=plan[[#This Row],[Kursnamn]],data!AY:AY,"")),"")</f>
        <v>Allmän inriktning</v>
      </c>
      <c r="V36" s="31" t="str">
        <f>IFERROR(HYPERLINK(INDEX(data!A:ZZ,MATCH(plan[[#This Row],[Kursnamn]],data!F:F,0),MATCH("evaluationUrl_sv",data!$A$1:$ZZ$1,0))),"")</f>
        <v>https://www.ceq.lth.se/rapporter/?kurskod=EDAF60&amp;lang=sv</v>
      </c>
      <c r="W36" s="31" t="str">
        <f>IFERROR(HYPERLINK(INDEX(data!A:ZZ,MATCH(plan[[#This Row],[Kursnamn]],data!F:F,0),MATCH("timeeditUrl_sv",data!$A$1:$ZZ$1,0))),"")</f>
        <v>https://cloud.timeedit.net/lu/web/timeedit/p/lth1/r.html?sid=1007&amp;h=t&amp;ox=0&amp;types=0&amp;fe=0&amp;clo=0&amp;info=f&amp;mu=t&amp;cl=200&amp;p=20220829.x,20230827.x&amp;objects=159141.200,159142.200,159143.200,159170.200,159188.200,159131.200,159146.200,159186.200,233968.183</v>
      </c>
      <c r="X36" s="31" t="str">
        <f>IFERROR(HYPERLINK(INDEX(data!A:ZZ,MATCH(plan[[#This Row],[Kursnamn]],data!F:F,0),MATCH("homePage_sv",data!$A$1:$ZZ$1,0))),"")</f>
        <v>http://cs.lth.se/edaf60</v>
      </c>
      <c r="Y36" s="18" t="str">
        <f>IFERROR(INDEX(data!BB:BB,MATCH(plan[[#This Row],[Kursnamn]],data!F:F,0),1),"")</f>
        <v/>
      </c>
    </row>
    <row r="37" spans="1:25" ht="16">
      <c r="A37" s="18" t="str">
        <f>IFERROR(INDEX(data!B:B,MATCH(plan[[#This Row],[Kursnamn]],data!F:F,0),1),"")</f>
        <v>EITF65</v>
      </c>
      <c r="B37" s="18" t="s">
        <v>967</v>
      </c>
      <c r="C37" s="34">
        <f>IFERROR(
_xlfn.LET(
  _xlpm.to,INDEX(data!A:ZZ,MATCH(plan[[#This Row],[Kursnamn]],data!F:F,0),MATCH("year",data!$A$1:$ZZ$1,0)),
  _xlpm.from,INDEX(data!A:ZZ,MATCH(plan[[#This Row],[Kursnamn]],data!F:F,0),MATCH("fromYear",data!$A$1:$ZZ$1,0)),
  IF(_xlpm.to=_xlpm.from,_xlpm.to,_xlpm.from&amp;"-"&amp;_xlpm.to)
  ),"")</f>
        <v>2</v>
      </c>
      <c r="D37" s="21" t="str">
        <f>IFERROR(
INDEX(data!A:ZZ,MATCH(plan[[#This Row],[Kursnamn]],data!F:F,0),MATCH("gradingScale",data!$A$1:$ZZ$1,0)),"")</f>
        <v>TH</v>
      </c>
      <c r="E37" s="21"/>
      <c r="F37" s="21">
        <f>IFERROR(
INDEX(data!A:ZZ,MATCH(plan[[#This Row],[Kursnamn]],data!F:F,0),MATCH("credits",data!$A$1:$ZZ$1,0)),"")</f>
        <v>9</v>
      </c>
      <c r="G37" s="21" t="str">
        <f>IFERROR(
INDEX(data!A:ZZ,MATCH(plan[[#This Row],[Kursnamn]],data!F:F,0),MATCH("cycle",data!$A$1:$ZZ$1,0)),"")</f>
        <v>G2</v>
      </c>
      <c r="H37" s="30" t="str">
        <f>IFERROR(_xlfn.LET(_xlpm.x,INDEX(data!A:ZZ,MATCH(plan[[#This Row],[Kursnamn]],data!F:F,0),MATCH("maxParticipants",data!$A$1:$ZZ$1,0)),
IF(0=_xlpm.x,"Nej","Ja ("&amp;_xlpm.x&amp;" st)")),"")</f>
        <v>Nej</v>
      </c>
      <c r="I37" s="21"/>
      <c r="J37" s="21" t="str">
        <f>IFERROR(
_xlfn.LET(
_xlpm.start1,INDEX(data!A:ZZ,MATCH(plan[[#This Row],[Kursnamn]],data!F:F,0),MATCH("timePlans__1__startSpNr",data!$A$1:$ZZ$1,0))-100-7,
_xlpm.start2,INDEX(data!A:ZZ,MATCH(plan[[#This Row],[Kursnamn]],data!F:F,0),MATCH("timePlans__2__startSpNr",data!$A$1:$ZZ$1,0))-100-7,
_xlpm.start3,INDEX(data!A:ZZ,MATCH(plan[[#This Row],[Kursnamn]],data!F:F,0),MATCH("timePlans__3__startSpNr",data!$A$1:$ZZ$1,0))-100-7,
_xlpm.start4,INDEX(data!A:ZZ,MATCH(plan[[#This Row],[Kursnamn]],data!F:F,0),MATCH("timePlans__4__startSpNr",data!$A$1:$ZZ$1,0))-100-7,
_xlpm.last1,INDEX(data!A:ZZ,MATCH(plan[[#This Row],[Kursnamn]],data!F:F,0),MATCH("timePlans__1__endSpNr",data!$A$1:$ZZ$1,0))-100-7,
_xlpm.last2,INDEX(data!A:ZZ,MATCH(plan[[#This Row],[Kursnamn]],data!F:F,0),MATCH("timePlans__2__endSpNr",data!$A$1:$ZZ$1,0))-100-7,
_xlpm.last3,INDEX(data!A:ZZ,MATCH(plan[[#This Row],[Kursnamn]],data!F:F,0),MATCH("timePlans__3__endSpNr",data!$A$1:$ZZ$1,0))-100-7,
_xlpm.last4,INDEX(data!A:ZZ,MATCH(plan[[#This Row],[Kursnamn]],data!F:F,0),MATCH("timePlans__4__endSpNr",data!$A$1:$ZZ$1,0))-100-7,
IF(_xlpm.start1=_xlpm.last1,_xlpm.start1,_xlpm.start1&amp;"-"&amp;_xlpm.last1)&amp;
IF(_xlpm.start2&gt;0,", "&amp;IF(_xlpm.start2=_xlpm.last2,_xlpm.start2,_xlpm.start2&amp;"-"&amp;_xlpm.last2),"")&amp;
IF(_xlpm.start3&gt;0,", "&amp;IF(_xlpm.start3=_xlpm.last3,_xlpm.start3,_xlpm.start3&amp;"-"&amp;_xlpm.last3),"")),"")</f>
        <v>1-2</v>
      </c>
      <c r="K37" s="21" t="str">
        <f>IFERROR(
_xlfn.LET(
_xlpm.row,MATCH(plan[[#This Row],[Kursnamn]],data!F:F,0),
_xlpm.aa,INDEX(data!A:ZZ,_xlpm.row,MATCH("timePlans__1__studyPeriods__1__project",data!$A$1:$ZZ$1,0)),
_xlpm.ab,INDEX(data!A:ZZ,_xlpm.row,MATCH("timePlans__1__studyPeriods__2__project",data!$A$1:$ZZ$1,0)),
_xlpm.ac,INDEX(data!A:ZZ,_xlpm.row,MATCH("timePlans__1__studyPeriods__3__project",data!$A$1:$ZZ$1,0)),
_xlpm.ad,INDEX(data!A:ZZ,_xlpm.row,MATCH("timePlans__1__studyPeriods__4__project",data!$A$1:$ZZ$1,0)),
IF(_xlpm.aa&gt;0," lp1:"&amp;_xlpm.aa&amp;"h","")&amp;
IF(_xlpm.ab&gt;0," lp2:"&amp;_xlpm.ab&amp;"h","")&amp;
IF(_xlpm.ac&gt;0," lp3:"&amp;_xlpm.ac&amp;"h","")&amp;
IF(_xlpm.ad&gt;0," lp4:"&amp;_xlpm.ad&amp;"h","")
),"")</f>
        <v/>
      </c>
      <c r="L37" s="21" t="str">
        <f>IFERROR(
_xlfn.LET(
_xlpm.row,MATCH(plan[[#This Row],[Kursnamn]],data!F:F,0),
_xlpm.aa,INDEX(data!A:ZZ,_xlpm.row,MATCH("timePlans__1__studyPeriods__1__laborations",data!$A$1:$ZZ$1,0)),
_xlpm.ab,INDEX(data!A:ZZ,_xlpm.row,MATCH("timePlans__1__studyPeriods__2__laborations",data!$A$1:$ZZ$1,0)),
_xlpm.ac,INDEX(data!A:ZZ,_xlpm.row,MATCH("timePlans__1__studyPeriods__3__laborations",data!$A$1:$ZZ$1,0)),
_xlpm.ad,INDEX(data!A:ZZ,_xlpm.row,MATCH("timePlans__1__studyPeriods__4__laborations",data!$A$1:$ZZ$1,0)),
IF(_xlpm.aa&gt;0," lp1:"&amp;_xlpm.aa&amp;"h","")&amp;
IF(_xlpm.ab&gt;0," lp2:"&amp;_xlpm.ab&amp;"h","")&amp;
IF(_xlpm.ac&gt;0," lp3:"&amp;_xlpm.ac&amp;"h","")&amp;
IF(_xlpm.ad&gt;0," lp4:"&amp;_xlpm.ad&amp;"h","")
),"")</f>
        <v xml:space="preserve"> lp1:12h lp2:12h</v>
      </c>
      <c r="M37" s="21"/>
      <c r="N37" s="21" t="str">
        <f t="shared" si="0"/>
        <v/>
      </c>
      <c r="O37" s="21" t="str">
        <f t="shared" si="1"/>
        <v/>
      </c>
      <c r="P37" s="21" t="str">
        <f t="shared" si="2"/>
        <v/>
      </c>
      <c r="Q37" s="21" t="str" cm="1">
        <f t="array" ref="Q37">IF(AND(OR(plan[[#This Row],[Obligatorisk]]="JA",plan[Alt. Obl]="JA"),plan[[#This Row],[Resultat]]&gt;0),plan[[#This Row],[Poäng]],"")</f>
        <v/>
      </c>
      <c r="R37" s="21" t="str">
        <f>IFERROR(_xlfn.LET(_xlpm.x,INDEX(data!A:ZZ,MATCH(plan[[#This Row],[Kursnamn]],data!F:F,0),MATCH("choice",data!$A$1:$ZZ$1,0)),
IF(_xlpm.x="mandatory","JA","NEJ")),"")</f>
        <v>JA</v>
      </c>
      <c r="S37" s="21" t="str">
        <f>IFERROR(_xlfn.LET(_xlpm.x,INDEX(data!A:ZZ,MATCH(plan[[#This Row],[Kursnamn]],data!F:F,0),MATCH("choice",data!$A$1:$ZZ$1,0)),
IF(_xlpm.x="elective_mandatory","JA","")),"")</f>
        <v/>
      </c>
      <c r="T37" s="21" t="str">
        <f t="shared" si="3"/>
        <v/>
      </c>
      <c r="U37" s="21" t="str" cm="1">
        <f t="array" ref="U37">IFERROR(_xlfn.TEXTJOIN(", ", TRUE,IF(data!F:F=plan[[#This Row],[Kursnamn]],data!AY:AY,"")),"")</f>
        <v>Allmän inriktning</v>
      </c>
      <c r="V37" s="31" t="str">
        <f>IFERROR(HYPERLINK(INDEX(data!A:ZZ,MATCH(plan[[#This Row],[Kursnamn]],data!F:F,0),MATCH("evaluationUrl_sv",data!$A$1:$ZZ$1,0))),"")</f>
        <v>https://www.ceq.lth.se/rapporter/?kurskod=EITF65&amp;lang=sv</v>
      </c>
      <c r="W37" s="31" t="str">
        <f>IFERROR(HYPERLINK(INDEX(data!A:ZZ,MATCH(plan[[#This Row],[Kursnamn]],data!F:F,0),MATCH("timeeditUrl_sv",data!$A$1:$ZZ$1,0))),"")</f>
        <v>https://cloud.timeedit.net/lu/web/timeedit/p/lth1/r.html?sid=1007&amp;h=t&amp;ox=0&amp;types=0&amp;fe=0&amp;clo=0&amp;info=f&amp;mu=t&amp;cl=200&amp;p=20220829.x,20230827.x&amp;objects=159141.200,159142.200,159143.200,159170.200,159188.200,159131.200,159146.200,159186.200,233997.183</v>
      </c>
      <c r="X37" s="31" t="str">
        <f>IFERROR(HYPERLINK(INDEX(data!A:ZZ,MATCH(plan[[#This Row],[Kursnamn]],data!F:F,0),MATCH("homePage_sv",data!$A$1:$ZZ$1,0))),"")</f>
        <v>http://www.eit.lth.se/kurs/eitf65</v>
      </c>
      <c r="Y37" s="18" t="str">
        <f>IFERROR(INDEX(data!BB:BB,MATCH(plan[[#This Row],[Kursnamn]],data!F:F,0),1),"")</f>
        <v/>
      </c>
    </row>
    <row r="38" spans="1:25" ht="16">
      <c r="A38" s="18" t="str">
        <f>IFERROR(INDEX(data!B:B,MATCH(plan[[#This Row],[Kursnamn]],data!F:F,0),1),"")</f>
        <v>EITF45</v>
      </c>
      <c r="B38" s="18" t="s">
        <v>972</v>
      </c>
      <c r="C38" s="34">
        <f>IFERROR(
_xlfn.LET(
  _xlpm.to,INDEX(data!A:ZZ,MATCH(plan[[#This Row],[Kursnamn]],data!F:F,0),MATCH("year",data!$A$1:$ZZ$1,0)),
  _xlpm.from,INDEX(data!A:ZZ,MATCH(plan[[#This Row],[Kursnamn]],data!F:F,0),MATCH("fromYear",data!$A$1:$ZZ$1,0)),
  IF(_xlpm.to=_xlpm.from,_xlpm.to,_xlpm.from&amp;"-"&amp;_xlpm.to)
  ),"")</f>
        <v>2</v>
      </c>
      <c r="D38" s="21" t="str">
        <f>IFERROR(
INDEX(data!A:ZZ,MATCH(plan[[#This Row],[Kursnamn]],data!F:F,0),MATCH("gradingScale",data!$A$1:$ZZ$1,0)),"")</f>
        <v>TH</v>
      </c>
      <c r="E38" s="21"/>
      <c r="F38" s="21">
        <f>IFERROR(
INDEX(data!A:ZZ,MATCH(plan[[#This Row],[Kursnamn]],data!F:F,0),MATCH("credits",data!$A$1:$ZZ$1,0)),"")</f>
        <v>7.5</v>
      </c>
      <c r="G38" s="21" t="str">
        <f>IFERROR(
INDEX(data!A:ZZ,MATCH(plan[[#This Row],[Kursnamn]],data!F:F,0),MATCH("cycle",data!$A$1:$ZZ$1,0)),"")</f>
        <v>G2</v>
      </c>
      <c r="H38" s="30" t="str">
        <f>IFERROR(_xlfn.LET(_xlpm.x,INDEX(data!A:ZZ,MATCH(plan[[#This Row],[Kursnamn]],data!F:F,0),MATCH("maxParticipants",data!$A$1:$ZZ$1,0)),
IF(0=_xlpm.x,"Nej","Ja ("&amp;_xlpm.x&amp;" st)")),"")</f>
        <v>Nej</v>
      </c>
      <c r="I38" s="21"/>
      <c r="J38" s="21" t="str">
        <f>IFERROR(
_xlfn.LET(
_xlpm.start1,INDEX(data!A:ZZ,MATCH(plan[[#This Row],[Kursnamn]],data!F:F,0),MATCH("timePlans__1__startSpNr",data!$A$1:$ZZ$1,0))-100-7,
_xlpm.start2,INDEX(data!A:ZZ,MATCH(plan[[#This Row],[Kursnamn]],data!F:F,0),MATCH("timePlans__2__startSpNr",data!$A$1:$ZZ$1,0))-100-7,
_xlpm.start3,INDEX(data!A:ZZ,MATCH(plan[[#This Row],[Kursnamn]],data!F:F,0),MATCH("timePlans__3__startSpNr",data!$A$1:$ZZ$1,0))-100-7,
_xlpm.start4,INDEX(data!A:ZZ,MATCH(plan[[#This Row],[Kursnamn]],data!F:F,0),MATCH("timePlans__4__startSpNr",data!$A$1:$ZZ$1,0))-100-7,
_xlpm.last1,INDEX(data!A:ZZ,MATCH(plan[[#This Row],[Kursnamn]],data!F:F,0),MATCH("timePlans__1__endSpNr",data!$A$1:$ZZ$1,0))-100-7,
_xlpm.last2,INDEX(data!A:ZZ,MATCH(plan[[#This Row],[Kursnamn]],data!F:F,0),MATCH("timePlans__2__endSpNr",data!$A$1:$ZZ$1,0))-100-7,
_xlpm.last3,INDEX(data!A:ZZ,MATCH(plan[[#This Row],[Kursnamn]],data!F:F,0),MATCH("timePlans__3__endSpNr",data!$A$1:$ZZ$1,0))-100-7,
_xlpm.last4,INDEX(data!A:ZZ,MATCH(plan[[#This Row],[Kursnamn]],data!F:F,0),MATCH("timePlans__4__endSpNr",data!$A$1:$ZZ$1,0))-100-7,
IF(_xlpm.start1=_xlpm.last1,_xlpm.start1,_xlpm.start1&amp;"-"&amp;_xlpm.last1)&amp;
IF(_xlpm.start2&gt;0,", "&amp;IF(_xlpm.start2=_xlpm.last2,_xlpm.start2,_xlpm.start2&amp;"-"&amp;_xlpm.last2),"")&amp;
IF(_xlpm.start3&gt;0,", "&amp;IF(_xlpm.start3=_xlpm.last3,_xlpm.start3,_xlpm.start3&amp;"-"&amp;_xlpm.last3),"")),"")</f>
        <v>2</v>
      </c>
      <c r="K38" s="21" t="str">
        <f>IFERROR(
_xlfn.LET(
_xlpm.row,MATCH(plan[[#This Row],[Kursnamn]],data!F:F,0),
_xlpm.aa,INDEX(data!A:ZZ,_xlpm.row,MATCH("timePlans__1__studyPeriods__1__project",data!$A$1:$ZZ$1,0)),
_xlpm.ab,INDEX(data!A:ZZ,_xlpm.row,MATCH("timePlans__1__studyPeriods__2__project",data!$A$1:$ZZ$1,0)),
_xlpm.ac,INDEX(data!A:ZZ,_xlpm.row,MATCH("timePlans__1__studyPeriods__3__project",data!$A$1:$ZZ$1,0)),
_xlpm.ad,INDEX(data!A:ZZ,_xlpm.row,MATCH("timePlans__1__studyPeriods__4__project",data!$A$1:$ZZ$1,0)),
IF(_xlpm.aa&gt;0," lp1:"&amp;_xlpm.aa&amp;"h","")&amp;
IF(_xlpm.ab&gt;0," lp2:"&amp;_xlpm.ab&amp;"h","")&amp;
IF(_xlpm.ac&gt;0," lp3:"&amp;_xlpm.ac&amp;"h","")&amp;
IF(_xlpm.ad&gt;0," lp4:"&amp;_xlpm.ad&amp;"h","")
),"")</f>
        <v xml:space="preserve"> lp2:2h</v>
      </c>
      <c r="L38" s="21" t="str">
        <f>IFERROR(
_xlfn.LET(
_xlpm.row,MATCH(plan[[#This Row],[Kursnamn]],data!F:F,0),
_xlpm.aa,INDEX(data!A:ZZ,_xlpm.row,MATCH("timePlans__1__studyPeriods__1__laborations",data!$A$1:$ZZ$1,0)),
_xlpm.ab,INDEX(data!A:ZZ,_xlpm.row,MATCH("timePlans__1__studyPeriods__2__laborations",data!$A$1:$ZZ$1,0)),
_xlpm.ac,INDEX(data!A:ZZ,_xlpm.row,MATCH("timePlans__1__studyPeriods__3__laborations",data!$A$1:$ZZ$1,0)),
_xlpm.ad,INDEX(data!A:ZZ,_xlpm.row,MATCH("timePlans__1__studyPeriods__4__laborations",data!$A$1:$ZZ$1,0)),
IF(_xlpm.aa&gt;0," lp1:"&amp;_xlpm.aa&amp;"h","")&amp;
IF(_xlpm.ab&gt;0," lp2:"&amp;_xlpm.ab&amp;"h","")&amp;
IF(_xlpm.ac&gt;0," lp3:"&amp;_xlpm.ac&amp;"h","")&amp;
IF(_xlpm.ad&gt;0," lp4:"&amp;_xlpm.ad&amp;"h","")
),"")</f>
        <v xml:space="preserve"> lp2:8h</v>
      </c>
      <c r="M38" s="21"/>
      <c r="N38" s="21" t="str">
        <f t="shared" si="0"/>
        <v/>
      </c>
      <c r="O38" s="21" t="str">
        <f t="shared" si="1"/>
        <v/>
      </c>
      <c r="P38" s="21" t="str">
        <f t="shared" si="2"/>
        <v/>
      </c>
      <c r="Q38" s="21" t="str" cm="1">
        <f t="array" ref="Q38">IF(AND(OR(plan[[#This Row],[Obligatorisk]]="JA",plan[Alt. Obl]="JA"),plan[[#This Row],[Resultat]]&gt;0),plan[[#This Row],[Poäng]],"")</f>
        <v/>
      </c>
      <c r="R38" s="21" t="str">
        <f>IFERROR(_xlfn.LET(_xlpm.x,INDEX(data!A:ZZ,MATCH(plan[[#This Row],[Kursnamn]],data!F:F,0),MATCH("choice",data!$A$1:$ZZ$1,0)),
IF(_xlpm.x="mandatory","JA","NEJ")),"")</f>
        <v>JA</v>
      </c>
      <c r="S38" s="21" t="str">
        <f>IFERROR(_xlfn.LET(_xlpm.x,INDEX(data!A:ZZ,MATCH(plan[[#This Row],[Kursnamn]],data!F:F,0),MATCH("choice",data!$A$1:$ZZ$1,0)),
IF(_xlpm.x="elective_mandatory","JA","")),"")</f>
        <v/>
      </c>
      <c r="T38" s="21" t="str">
        <f t="shared" si="3"/>
        <v/>
      </c>
      <c r="U38" s="21" t="str" cm="1">
        <f t="array" ref="U38">IFERROR(_xlfn.TEXTJOIN(", ", TRUE,IF(data!F:F=plan[[#This Row],[Kursnamn]],data!AY:AY,"")),"")</f>
        <v>Allmän inriktning</v>
      </c>
      <c r="V38" s="31" t="str">
        <f>IFERROR(HYPERLINK(INDEX(data!A:ZZ,MATCH(plan[[#This Row],[Kursnamn]],data!F:F,0),MATCH("evaluationUrl_sv",data!$A$1:$ZZ$1,0))),"")</f>
        <v>https://www.ceq.lth.se/rapporter/?kurskod=EITF45&amp;lang=sv</v>
      </c>
      <c r="W38" s="31" t="str">
        <f>IFERROR(HYPERLINK(INDEX(data!A:ZZ,MATCH(plan[[#This Row],[Kursnamn]],data!F:F,0),MATCH("timeeditUrl_sv",data!$A$1:$ZZ$1,0))),"")</f>
        <v>https://cloud.timeedit.net/lu/web/timeedit/p/lth1/r.html?sid=1007&amp;h=t&amp;ox=0&amp;types=0&amp;fe=0&amp;clo=0&amp;info=f&amp;mu=t&amp;cl=200&amp;p=20220829.x,20230827.x&amp;objects=159141.200,159142.200,159143.200,159170.200,159188.200,159131.200,159146.200,159186.200,219110.183</v>
      </c>
      <c r="X38" s="31" t="str">
        <f>IFERROR(HYPERLINK(INDEX(data!A:ZZ,MATCH(plan[[#This Row],[Kursnamn]],data!F:F,0),MATCH("homePage_sv",data!$A$1:$ZZ$1,0))),"")</f>
        <v>http://www.eit.lth.se/kurs/eitf45</v>
      </c>
      <c r="Y38" s="18" t="str">
        <f>IFERROR(INDEX(data!BB:BB,MATCH(plan[[#This Row],[Kursnamn]],data!F:F,0),1),"")</f>
        <v/>
      </c>
    </row>
    <row r="39" spans="1:25" ht="16">
      <c r="A39" s="18" t="str">
        <f>IFERROR(INDEX(data!B:B,MATCH(plan[[#This Row],[Kursnamn]],data!F:F,0),1),"")</f>
        <v>EDAF45</v>
      </c>
      <c r="B39" s="18" t="s">
        <v>1084</v>
      </c>
      <c r="C39" s="34">
        <f>IFERROR(
_xlfn.LET(
  _xlpm.to,INDEX(data!A:ZZ,MATCH(plan[[#This Row],[Kursnamn]],data!F:F,0),MATCH("year",data!$A$1:$ZZ$1,0)),
  _xlpm.from,INDEX(data!A:ZZ,MATCH(plan[[#This Row],[Kursnamn]],data!F:F,0),MATCH("fromYear",data!$A$1:$ZZ$1,0)),
  IF(_xlpm.to=_xlpm.from,_xlpm.to,_xlpm.from&amp;"-"&amp;_xlpm.to)
  ),"")</f>
        <v>2</v>
      </c>
      <c r="D39" s="21" t="str">
        <f>IFERROR(
INDEX(data!A:ZZ,MATCH(plan[[#This Row],[Kursnamn]],data!F:F,0),MATCH("gradingScale",data!$A$1:$ZZ$1,0)),"")</f>
        <v>UG</v>
      </c>
      <c r="E39" s="21"/>
      <c r="F39" s="21">
        <f>IFERROR(
INDEX(data!A:ZZ,MATCH(plan[[#This Row],[Kursnamn]],data!F:F,0),MATCH("credits",data!$A$1:$ZZ$1,0)),"")</f>
        <v>7.5</v>
      </c>
      <c r="G39" s="21" t="str">
        <f>IFERROR(
INDEX(data!A:ZZ,MATCH(plan[[#This Row],[Kursnamn]],data!F:F,0),MATCH("cycle",data!$A$1:$ZZ$1,0)),"")</f>
        <v>G2</v>
      </c>
      <c r="H39" s="30" t="str">
        <f>IFERROR(_xlfn.LET(_xlpm.x,INDEX(data!A:ZZ,MATCH(plan[[#This Row],[Kursnamn]],data!F:F,0),MATCH("maxParticipants",data!$A$1:$ZZ$1,0)),
IF(0=_xlpm.x,"Nej","Ja ("&amp;_xlpm.x&amp;" st)")),"")</f>
        <v>Ja (120 st)</v>
      </c>
      <c r="I39" s="21"/>
      <c r="J39" s="21" t="str">
        <f>IFERROR(
_xlfn.LET(
_xlpm.start1,INDEX(data!A:ZZ,MATCH(plan[[#This Row],[Kursnamn]],data!F:F,0),MATCH("timePlans__1__startSpNr",data!$A$1:$ZZ$1,0))-100-7,
_xlpm.start2,INDEX(data!A:ZZ,MATCH(plan[[#This Row],[Kursnamn]],data!F:F,0),MATCH("timePlans__2__startSpNr",data!$A$1:$ZZ$1,0))-100-7,
_xlpm.start3,INDEX(data!A:ZZ,MATCH(plan[[#This Row],[Kursnamn]],data!F:F,0),MATCH("timePlans__3__startSpNr",data!$A$1:$ZZ$1,0))-100-7,
_xlpm.start4,INDEX(data!A:ZZ,MATCH(plan[[#This Row],[Kursnamn]],data!F:F,0),MATCH("timePlans__4__startSpNr",data!$A$1:$ZZ$1,0))-100-7,
_xlpm.last1,INDEX(data!A:ZZ,MATCH(plan[[#This Row],[Kursnamn]],data!F:F,0),MATCH("timePlans__1__endSpNr",data!$A$1:$ZZ$1,0))-100-7,
_xlpm.last2,INDEX(data!A:ZZ,MATCH(plan[[#This Row],[Kursnamn]],data!F:F,0),MATCH("timePlans__2__endSpNr",data!$A$1:$ZZ$1,0))-100-7,
_xlpm.last3,INDEX(data!A:ZZ,MATCH(plan[[#This Row],[Kursnamn]],data!F:F,0),MATCH("timePlans__3__endSpNr",data!$A$1:$ZZ$1,0))-100-7,
_xlpm.last4,INDEX(data!A:ZZ,MATCH(plan[[#This Row],[Kursnamn]],data!F:F,0),MATCH("timePlans__4__endSpNr",data!$A$1:$ZZ$1,0))-100-7,
IF(_xlpm.start1=_xlpm.last1,_xlpm.start1,_xlpm.start1&amp;"-"&amp;_xlpm.last1)&amp;
IF(_xlpm.start2&gt;0,", "&amp;IF(_xlpm.start2=_xlpm.last2,_xlpm.start2,_xlpm.start2&amp;"-"&amp;_xlpm.last2),"")&amp;
IF(_xlpm.start3&gt;0,", "&amp;IF(_xlpm.start3=_xlpm.last3,_xlpm.start3,_xlpm.start3&amp;"-"&amp;_xlpm.last3),"")),"")</f>
        <v>2-3</v>
      </c>
      <c r="K39" s="21" t="str">
        <f>IFERROR(
_xlfn.LET(
_xlpm.row,MATCH(plan[[#This Row],[Kursnamn]],data!F:F,0),
_xlpm.aa,INDEX(data!A:ZZ,_xlpm.row,MATCH("timePlans__1__studyPeriods__1__project",data!$A$1:$ZZ$1,0)),
_xlpm.ab,INDEX(data!A:ZZ,_xlpm.row,MATCH("timePlans__1__studyPeriods__2__project",data!$A$1:$ZZ$1,0)),
_xlpm.ac,INDEX(data!A:ZZ,_xlpm.row,MATCH("timePlans__1__studyPeriods__3__project",data!$A$1:$ZZ$1,0)),
_xlpm.ad,INDEX(data!A:ZZ,_xlpm.row,MATCH("timePlans__1__studyPeriods__4__project",data!$A$1:$ZZ$1,0)),
IF(_xlpm.aa&gt;0," lp1:"&amp;_xlpm.aa&amp;"h","")&amp;
IF(_xlpm.ab&gt;0," lp2:"&amp;_xlpm.ab&amp;"h","")&amp;
IF(_xlpm.ac&gt;0," lp3:"&amp;_xlpm.ac&amp;"h","")&amp;
IF(_xlpm.ad&gt;0," lp4:"&amp;_xlpm.ad&amp;"h","")
),"")</f>
        <v/>
      </c>
      <c r="L39" s="21" t="str">
        <f>IFERROR(
_xlfn.LET(
_xlpm.row,MATCH(plan[[#This Row],[Kursnamn]],data!F:F,0),
_xlpm.aa,INDEX(data!A:ZZ,_xlpm.row,MATCH("timePlans__1__studyPeriods__1__laborations",data!$A$1:$ZZ$1,0)),
_xlpm.ab,INDEX(data!A:ZZ,_xlpm.row,MATCH("timePlans__1__studyPeriods__2__laborations",data!$A$1:$ZZ$1,0)),
_xlpm.ac,INDEX(data!A:ZZ,_xlpm.row,MATCH("timePlans__1__studyPeriods__3__laborations",data!$A$1:$ZZ$1,0)),
_xlpm.ad,INDEX(data!A:ZZ,_xlpm.row,MATCH("timePlans__1__studyPeriods__4__laborations",data!$A$1:$ZZ$1,0)),
IF(_xlpm.aa&gt;0," lp1:"&amp;_xlpm.aa&amp;"h","")&amp;
IF(_xlpm.ab&gt;0," lp2:"&amp;_xlpm.ab&amp;"h","")&amp;
IF(_xlpm.ac&gt;0," lp3:"&amp;_xlpm.ac&amp;"h","")&amp;
IF(_xlpm.ad&gt;0," lp4:"&amp;_xlpm.ad&amp;"h","")
),"")</f>
        <v xml:space="preserve"> lp2:10h lp3:48h</v>
      </c>
      <c r="M39" s="21"/>
      <c r="N39" s="21" t="str">
        <f t="shared" si="0"/>
        <v/>
      </c>
      <c r="O39" s="21" t="str">
        <f t="shared" si="1"/>
        <v/>
      </c>
      <c r="P39" s="21" t="str">
        <f t="shared" si="2"/>
        <v/>
      </c>
      <c r="Q39" s="21" t="str" cm="1">
        <f t="array" ref="Q39">IF(AND(OR(plan[[#This Row],[Obligatorisk]]="JA",plan[Alt. Obl]="JA"),plan[[#This Row],[Resultat]]&gt;0),plan[[#This Row],[Poäng]],"")</f>
        <v/>
      </c>
      <c r="R39" s="21" t="str">
        <f>IFERROR(_xlfn.LET(_xlpm.x,INDEX(data!A:ZZ,MATCH(plan[[#This Row],[Kursnamn]],data!F:F,0),MATCH("choice",data!$A$1:$ZZ$1,0)),
IF(_xlpm.x="mandatory","JA","NEJ")),"")</f>
        <v>JA</v>
      </c>
      <c r="S39" s="21" t="str">
        <f>IFERROR(_xlfn.LET(_xlpm.x,INDEX(data!A:ZZ,MATCH(plan[[#This Row],[Kursnamn]],data!F:F,0),MATCH("choice",data!$A$1:$ZZ$1,0)),
IF(_xlpm.x="elective_mandatory","JA","")),"")</f>
        <v/>
      </c>
      <c r="T39" s="21" t="str">
        <f t="shared" si="3"/>
        <v/>
      </c>
      <c r="U39" s="21" t="str" cm="1">
        <f t="array" ref="U39">IFERROR(_xlfn.TEXTJOIN(", ", TRUE,IF(data!F:F=plan[[#This Row],[Kursnamn]],data!AY:AY,"")),"")</f>
        <v>Allmän inriktning</v>
      </c>
      <c r="V39" s="31" t="str">
        <f>IFERROR(HYPERLINK(INDEX(data!A:ZZ,MATCH(plan[[#This Row],[Kursnamn]],data!F:F,0),MATCH("evaluationUrl_sv",data!$A$1:$ZZ$1,0))),"")</f>
        <v>https://www.ceq.lth.se/rapporter/?kurskod=EDAF45&amp;lang=sv</v>
      </c>
      <c r="W39" s="31" t="str">
        <f>IFERROR(HYPERLINK(INDEX(data!A:ZZ,MATCH(plan[[#This Row],[Kursnamn]],data!F:F,0),MATCH("timeeditUrl_sv",data!$A$1:$ZZ$1,0))),"")</f>
        <v>https://cloud.timeedit.net/lu/web/timeedit/p/lth1/r.html?sid=1007&amp;h=t&amp;ox=0&amp;types=0&amp;fe=0&amp;clo=0&amp;info=f&amp;mu=t&amp;cl=200&amp;p=20220829.x,20230827.x&amp;objects=159141.200,159142.200,159143.200,159170.200,159188.200,159131.200,159146.200,159186.200,219106.183</v>
      </c>
      <c r="X39" s="31" t="str">
        <f>IFERROR(HYPERLINK(INDEX(data!A:ZZ,MATCH(plan[[#This Row],[Kursnamn]],data!F:F,0),MATCH("homePage_sv",data!$A$1:$ZZ$1,0))),"")</f>
        <v>http://cs.lth.se/edaf45</v>
      </c>
      <c r="Y39" s="18" t="str">
        <f>IFERROR(INDEX(data!BB:BB,MATCH(plan[[#This Row],[Kursnamn]],data!F:F,0),1),"")</f>
        <v/>
      </c>
    </row>
    <row r="40" spans="1:25" ht="16">
      <c r="A40" s="18" t="str">
        <f>IFERROR(INDEX(data!B:B,MATCH(plan[[#This Row],[Kursnamn]],data!F:F,0),1),"")</f>
        <v>EITF70</v>
      </c>
      <c r="B40" s="18" t="s">
        <v>960</v>
      </c>
      <c r="C40" s="34">
        <f>IFERROR(
_xlfn.LET(
  _xlpm.to,INDEX(data!A:ZZ,MATCH(plan[[#This Row],[Kursnamn]],data!F:F,0),MATCH("year",data!$A$1:$ZZ$1,0)),
  _xlpm.from,INDEX(data!A:ZZ,MATCH(plan[[#This Row],[Kursnamn]],data!F:F,0),MATCH("fromYear",data!$A$1:$ZZ$1,0)),
  IF(_xlpm.to=_xlpm.from,_xlpm.to,_xlpm.from&amp;"-"&amp;_xlpm.to)
  ),"")</f>
        <v>2</v>
      </c>
      <c r="D40" s="21" t="str">
        <f>IFERROR(
INDEX(data!A:ZZ,MATCH(plan[[#This Row],[Kursnamn]],data!F:F,0),MATCH("gradingScale",data!$A$1:$ZZ$1,0)),"")</f>
        <v>TH</v>
      </c>
      <c r="E40" s="21"/>
      <c r="F40" s="21">
        <f>IFERROR(
INDEX(data!A:ZZ,MATCH(plan[[#This Row],[Kursnamn]],data!F:F,0),MATCH("credits",data!$A$1:$ZZ$1,0)),"")</f>
        <v>6</v>
      </c>
      <c r="G40" s="21" t="str">
        <f>IFERROR(
INDEX(data!A:ZZ,MATCH(plan[[#This Row],[Kursnamn]],data!F:F,0),MATCH("cycle",data!$A$1:$ZZ$1,0)),"")</f>
        <v>G2</v>
      </c>
      <c r="H40" s="30" t="str">
        <f>IFERROR(_xlfn.LET(_xlpm.x,INDEX(data!A:ZZ,MATCH(plan[[#This Row],[Kursnamn]],data!F:F,0),MATCH("maxParticipants",data!$A$1:$ZZ$1,0)),
IF(0=_xlpm.x,"Nej","Ja ("&amp;_xlpm.x&amp;" st)")),"")</f>
        <v>Nej</v>
      </c>
      <c r="I40" s="21"/>
      <c r="J40" s="21" t="str">
        <f>IFERROR(
_xlfn.LET(
_xlpm.start1,INDEX(data!A:ZZ,MATCH(plan[[#This Row],[Kursnamn]],data!F:F,0),MATCH("timePlans__1__startSpNr",data!$A$1:$ZZ$1,0))-100-7,
_xlpm.start2,INDEX(data!A:ZZ,MATCH(plan[[#This Row],[Kursnamn]],data!F:F,0),MATCH("timePlans__2__startSpNr",data!$A$1:$ZZ$1,0))-100-7,
_xlpm.start3,INDEX(data!A:ZZ,MATCH(plan[[#This Row],[Kursnamn]],data!F:F,0),MATCH("timePlans__3__startSpNr",data!$A$1:$ZZ$1,0))-100-7,
_xlpm.start4,INDEX(data!A:ZZ,MATCH(plan[[#This Row],[Kursnamn]],data!F:F,0),MATCH("timePlans__4__startSpNr",data!$A$1:$ZZ$1,0))-100-7,
_xlpm.last1,INDEX(data!A:ZZ,MATCH(plan[[#This Row],[Kursnamn]],data!F:F,0),MATCH("timePlans__1__endSpNr",data!$A$1:$ZZ$1,0))-100-7,
_xlpm.last2,INDEX(data!A:ZZ,MATCH(plan[[#This Row],[Kursnamn]],data!F:F,0),MATCH("timePlans__2__endSpNr",data!$A$1:$ZZ$1,0))-100-7,
_xlpm.last3,INDEX(data!A:ZZ,MATCH(plan[[#This Row],[Kursnamn]],data!F:F,0),MATCH("timePlans__3__endSpNr",data!$A$1:$ZZ$1,0))-100-7,
_xlpm.last4,INDEX(data!A:ZZ,MATCH(plan[[#This Row],[Kursnamn]],data!F:F,0),MATCH("timePlans__4__endSpNr",data!$A$1:$ZZ$1,0))-100-7,
IF(_xlpm.start1=_xlpm.last1,_xlpm.start1,_xlpm.start1&amp;"-"&amp;_xlpm.last1)&amp;
IF(_xlpm.start2&gt;0,", "&amp;IF(_xlpm.start2=_xlpm.last2,_xlpm.start2,_xlpm.start2&amp;"-"&amp;_xlpm.last2),"")&amp;
IF(_xlpm.start3&gt;0,", "&amp;IF(_xlpm.start3=_xlpm.last3,_xlpm.start3,_xlpm.start3&amp;"-"&amp;_xlpm.last3),"")),"")</f>
        <v>3</v>
      </c>
      <c r="K40" s="21" t="str">
        <f>IFERROR(
_xlfn.LET(
_xlpm.row,MATCH(plan[[#This Row],[Kursnamn]],data!F:F,0),
_xlpm.aa,INDEX(data!A:ZZ,_xlpm.row,MATCH("timePlans__1__studyPeriods__1__project",data!$A$1:$ZZ$1,0)),
_xlpm.ab,INDEX(data!A:ZZ,_xlpm.row,MATCH("timePlans__1__studyPeriods__2__project",data!$A$1:$ZZ$1,0)),
_xlpm.ac,INDEX(data!A:ZZ,_xlpm.row,MATCH("timePlans__1__studyPeriods__3__project",data!$A$1:$ZZ$1,0)),
_xlpm.ad,INDEX(data!A:ZZ,_xlpm.row,MATCH("timePlans__1__studyPeriods__4__project",data!$A$1:$ZZ$1,0)),
IF(_xlpm.aa&gt;0," lp1:"&amp;_xlpm.aa&amp;"h","")&amp;
IF(_xlpm.ab&gt;0," lp2:"&amp;_xlpm.ab&amp;"h","")&amp;
IF(_xlpm.ac&gt;0," lp3:"&amp;_xlpm.ac&amp;"h","")&amp;
IF(_xlpm.ad&gt;0," lp4:"&amp;_xlpm.ad&amp;"h","")
),"")</f>
        <v/>
      </c>
      <c r="L40" s="21" t="str">
        <f>IFERROR(
_xlfn.LET(
_xlpm.row,MATCH(plan[[#This Row],[Kursnamn]],data!F:F,0),
_xlpm.aa,INDEX(data!A:ZZ,_xlpm.row,MATCH("timePlans__1__studyPeriods__1__laborations",data!$A$1:$ZZ$1,0)),
_xlpm.ab,INDEX(data!A:ZZ,_xlpm.row,MATCH("timePlans__1__studyPeriods__2__laborations",data!$A$1:$ZZ$1,0)),
_xlpm.ac,INDEX(data!A:ZZ,_xlpm.row,MATCH("timePlans__1__studyPeriods__3__laborations",data!$A$1:$ZZ$1,0)),
_xlpm.ad,INDEX(data!A:ZZ,_xlpm.row,MATCH("timePlans__1__studyPeriods__4__laborations",data!$A$1:$ZZ$1,0)),
IF(_xlpm.aa&gt;0," lp1:"&amp;_xlpm.aa&amp;"h","")&amp;
IF(_xlpm.ab&gt;0," lp2:"&amp;_xlpm.ab&amp;"h","")&amp;
IF(_xlpm.ac&gt;0," lp3:"&amp;_xlpm.ac&amp;"h","")&amp;
IF(_xlpm.ad&gt;0," lp4:"&amp;_xlpm.ad&amp;"h","")
),"")</f>
        <v xml:space="preserve"> lp3:16h</v>
      </c>
      <c r="M40" s="21"/>
      <c r="N40" s="21" t="str">
        <f t="shared" si="0"/>
        <v/>
      </c>
      <c r="O40" s="21" t="str">
        <f t="shared" si="1"/>
        <v/>
      </c>
      <c r="P40" s="21" t="str">
        <f t="shared" si="2"/>
        <v/>
      </c>
      <c r="Q40" s="21" t="str" cm="1">
        <f t="array" ref="Q40">IF(AND(OR(plan[[#This Row],[Obligatorisk]]="JA",plan[Alt. Obl]="JA"),plan[[#This Row],[Resultat]]&gt;0),plan[[#This Row],[Poäng]],"")</f>
        <v/>
      </c>
      <c r="R40" s="21" t="str">
        <f>IFERROR(_xlfn.LET(_xlpm.x,INDEX(data!A:ZZ,MATCH(plan[[#This Row],[Kursnamn]],data!F:F,0),MATCH("choice",data!$A$1:$ZZ$1,0)),
IF(_xlpm.x="mandatory","JA","NEJ")),"")</f>
        <v>JA</v>
      </c>
      <c r="S40" s="21" t="str">
        <f>IFERROR(_xlfn.LET(_xlpm.x,INDEX(data!A:ZZ,MATCH(plan[[#This Row],[Kursnamn]],data!F:F,0),MATCH("choice",data!$A$1:$ZZ$1,0)),
IF(_xlpm.x="elective_mandatory","JA","")),"")</f>
        <v/>
      </c>
      <c r="T40" s="21" t="str">
        <f t="shared" si="3"/>
        <v/>
      </c>
      <c r="U40" s="21" t="str" cm="1">
        <f t="array" ref="U40">IFERROR(_xlfn.TEXTJOIN(", ", TRUE,IF(data!F:F=plan[[#This Row],[Kursnamn]],data!AY:AY,"")),"")</f>
        <v>Allmän inriktning</v>
      </c>
      <c r="V40" s="31" t="str">
        <f>IFERROR(HYPERLINK(INDEX(data!A:ZZ,MATCH(plan[[#This Row],[Kursnamn]],data!F:F,0),MATCH("evaluationUrl_sv",data!$A$1:$ZZ$1,0))),"")</f>
        <v>https://www.ceq.lth.se/rapporter/?kurskod=EITF70&amp;lang=sv</v>
      </c>
      <c r="W40" s="31" t="str">
        <f>IFERROR(HYPERLINK(INDEX(data!A:ZZ,MATCH(plan[[#This Row],[Kursnamn]],data!F:F,0),MATCH("timeeditUrl_sv",data!$A$1:$ZZ$1,0))),"")</f>
        <v>https://cloud.timeedit.net/lu/web/timeedit/p/lth1/r.html?sid=1007&amp;h=t&amp;ox=0&amp;types=0&amp;fe=0&amp;clo=0&amp;info=f&amp;mu=t&amp;cl=200&amp;p=20220829.x,20230827.x&amp;objects=159141.200,159142.200,159143.200,159170.200,159188.200,159131.200,159146.200,159186.200,233998.183</v>
      </c>
      <c r="X40" s="31" t="str">
        <f>IFERROR(HYPERLINK(INDEX(data!A:ZZ,MATCH(plan[[#This Row],[Kursnamn]],data!F:F,0),MATCH("homePage_sv",data!$A$1:$ZZ$1,0))),"")</f>
        <v>http://www.eit.lth.se/kurs/eitf70</v>
      </c>
      <c r="Y40" s="18" t="str">
        <f>IFERROR(INDEX(data!BB:BB,MATCH(plan[[#This Row],[Kursnamn]],data!F:F,0),1),"")</f>
        <v/>
      </c>
    </row>
    <row r="41" spans="1:25" ht="16">
      <c r="A41" s="18" t="str">
        <f>IFERROR(INDEX(data!B:B,MATCH(plan[[#This Row],[Kursnamn]],data!F:F,0),1),"")</f>
        <v>FMAF10</v>
      </c>
      <c r="B41" s="24" t="s">
        <v>795</v>
      </c>
      <c r="C41" s="33">
        <f>IFERROR(
_xlfn.LET(
  _xlpm.to,INDEX(data!A:ZZ,MATCH(plan[[#This Row],[Kursnamn]],data!F:F,0),MATCH("year",data!$A$1:$ZZ$1,0)),
  _xlpm.from,INDEX(data!A:ZZ,MATCH(plan[[#This Row],[Kursnamn]],data!F:F,0),MATCH("fromYear",data!$A$1:$ZZ$1,0)),
  IF(_xlpm.to=_xlpm.from,_xlpm.to,_xlpm.from&amp;"-"&amp;_xlpm.to)
  ),"")</f>
        <v>2</v>
      </c>
      <c r="D41" s="23" t="str">
        <f>IFERROR(
INDEX(data!A:ZZ,MATCH(plan[[#This Row],[Kursnamn]],data!F:F,0),MATCH("gradingScale",data!$A$1:$ZZ$1,0)),"")</f>
        <v>TH</v>
      </c>
      <c r="E41" s="21"/>
      <c r="F41" s="21">
        <f>IFERROR(
INDEX(data!A:ZZ,MATCH(plan[[#This Row],[Kursnamn]],data!F:F,0),MATCH("credits",data!$A$1:$ZZ$1,0)),"")</f>
        <v>5</v>
      </c>
      <c r="G41" s="21" t="str">
        <f>IFERROR(
INDEX(data!A:ZZ,MATCH(plan[[#This Row],[Kursnamn]],data!F:F,0),MATCH("cycle",data!$A$1:$ZZ$1,0)),"")</f>
        <v>G2</v>
      </c>
      <c r="H41" s="30" t="str">
        <f>IFERROR(_xlfn.LET(_xlpm.x,INDEX(data!A:ZZ,MATCH(plan[[#This Row],[Kursnamn]],data!F:F,0),MATCH("maxParticipants",data!$A$1:$ZZ$1,0)),
IF(0=_xlpm.x,"Nej","Ja ("&amp;_xlpm.x&amp;" st)")),"")</f>
        <v>Nej</v>
      </c>
      <c r="I41" s="21"/>
      <c r="J41" s="21" t="str">
        <f>IFERROR(
_xlfn.LET(
_xlpm.start1,INDEX(data!A:ZZ,MATCH(plan[[#This Row],[Kursnamn]],data!F:F,0),MATCH("timePlans__1__startSpNr",data!$A$1:$ZZ$1,0))-100-7,
_xlpm.start2,INDEX(data!A:ZZ,MATCH(plan[[#This Row],[Kursnamn]],data!F:F,0),MATCH("timePlans__2__startSpNr",data!$A$1:$ZZ$1,0))-100-7,
_xlpm.start3,INDEX(data!A:ZZ,MATCH(plan[[#This Row],[Kursnamn]],data!F:F,0),MATCH("timePlans__3__startSpNr",data!$A$1:$ZZ$1,0))-100-7,
_xlpm.start4,INDEX(data!A:ZZ,MATCH(plan[[#This Row],[Kursnamn]],data!F:F,0),MATCH("timePlans__4__startSpNr",data!$A$1:$ZZ$1,0))-100-7,
_xlpm.last1,INDEX(data!A:ZZ,MATCH(plan[[#This Row],[Kursnamn]],data!F:F,0),MATCH("timePlans__1__endSpNr",data!$A$1:$ZZ$1,0))-100-7,
_xlpm.last2,INDEX(data!A:ZZ,MATCH(plan[[#This Row],[Kursnamn]],data!F:F,0),MATCH("timePlans__2__endSpNr",data!$A$1:$ZZ$1,0))-100-7,
_xlpm.last3,INDEX(data!A:ZZ,MATCH(plan[[#This Row],[Kursnamn]],data!F:F,0),MATCH("timePlans__3__endSpNr",data!$A$1:$ZZ$1,0))-100-7,
_xlpm.last4,INDEX(data!A:ZZ,MATCH(plan[[#This Row],[Kursnamn]],data!F:F,0),MATCH("timePlans__4__endSpNr",data!$A$1:$ZZ$1,0))-100-7,
IF(_xlpm.start1=_xlpm.last1,_xlpm.start1,_xlpm.start1&amp;"-"&amp;_xlpm.last1)&amp;
IF(_xlpm.start2&gt;0,", "&amp;IF(_xlpm.start2=_xlpm.last2,_xlpm.start2,_xlpm.start2&amp;"-"&amp;_xlpm.last2),"")&amp;
IF(_xlpm.start3&gt;0,", "&amp;IF(_xlpm.start3=_xlpm.last3,_xlpm.start3,_xlpm.start3&amp;"-"&amp;_xlpm.last3),"")),"")</f>
        <v>3</v>
      </c>
      <c r="K41" s="21" t="str">
        <f>IFERROR(
_xlfn.LET(
_xlpm.row,MATCH(plan[[#This Row],[Kursnamn]],data!F:F,0),
_xlpm.aa,INDEX(data!A:ZZ,_xlpm.row,MATCH("timePlans__1__studyPeriods__1__project",data!$A$1:$ZZ$1,0)),
_xlpm.ab,INDEX(data!A:ZZ,_xlpm.row,MATCH("timePlans__1__studyPeriods__2__project",data!$A$1:$ZZ$1,0)),
_xlpm.ac,INDEX(data!A:ZZ,_xlpm.row,MATCH("timePlans__1__studyPeriods__3__project",data!$A$1:$ZZ$1,0)),
_xlpm.ad,INDEX(data!A:ZZ,_xlpm.row,MATCH("timePlans__1__studyPeriods__4__project",data!$A$1:$ZZ$1,0)),
IF(_xlpm.aa&gt;0," lp1:"&amp;_xlpm.aa&amp;"h","")&amp;
IF(_xlpm.ab&gt;0," lp2:"&amp;_xlpm.ab&amp;"h","")&amp;
IF(_xlpm.ac&gt;0," lp3:"&amp;_xlpm.ac&amp;"h","")&amp;
IF(_xlpm.ad&gt;0," lp4:"&amp;_xlpm.ad&amp;"h","")
),"")</f>
        <v/>
      </c>
      <c r="L41" s="21" t="str">
        <f>IFERROR(
_xlfn.LET(
_xlpm.row,MATCH(plan[[#This Row],[Kursnamn]],data!F:F,0),
_xlpm.aa,INDEX(data!A:ZZ,_xlpm.row,MATCH("timePlans__1__studyPeriods__1__laborations",data!$A$1:$ZZ$1,0)),
_xlpm.ab,INDEX(data!A:ZZ,_xlpm.row,MATCH("timePlans__1__studyPeriods__2__laborations",data!$A$1:$ZZ$1,0)),
_xlpm.ac,INDEX(data!A:ZZ,_xlpm.row,MATCH("timePlans__1__studyPeriods__3__laborations",data!$A$1:$ZZ$1,0)),
_xlpm.ad,INDEX(data!A:ZZ,_xlpm.row,MATCH("timePlans__1__studyPeriods__4__laborations",data!$A$1:$ZZ$1,0)),
IF(_xlpm.aa&gt;0," lp1:"&amp;_xlpm.aa&amp;"h","")&amp;
IF(_xlpm.ab&gt;0," lp2:"&amp;_xlpm.ab&amp;"h","")&amp;
IF(_xlpm.ac&gt;0," lp3:"&amp;_xlpm.ac&amp;"h","")&amp;
IF(_xlpm.ad&gt;0," lp4:"&amp;_xlpm.ad&amp;"h","")
),"")</f>
        <v xml:space="preserve"> lp3:4h</v>
      </c>
      <c r="M41" s="21"/>
      <c r="N41" s="21" t="str">
        <f t="shared" si="0"/>
        <v/>
      </c>
      <c r="O41" s="21" t="str">
        <f t="shared" si="1"/>
        <v/>
      </c>
      <c r="P41" s="21" t="str">
        <f t="shared" si="2"/>
        <v/>
      </c>
      <c r="Q41" s="21" t="str" cm="1">
        <f t="array" ref="Q41">IF(AND(OR(plan[[#This Row],[Obligatorisk]]="JA",plan[Alt. Obl]="JA"),plan[[#This Row],[Resultat]]&gt;0),plan[[#This Row],[Poäng]],"")</f>
        <v/>
      </c>
      <c r="R41" s="21" t="str">
        <f>IFERROR(_xlfn.LET(_xlpm.x,INDEX(data!A:ZZ,MATCH(plan[[#This Row],[Kursnamn]],data!F:F,0),MATCH("choice",data!$A$1:$ZZ$1,0)),
IF(_xlpm.x="mandatory","JA","NEJ")),"")</f>
        <v>JA</v>
      </c>
      <c r="S41" s="21" t="str">
        <f>IFERROR(_xlfn.LET(_xlpm.x,INDEX(data!A:ZZ,MATCH(plan[[#This Row],[Kursnamn]],data!F:F,0),MATCH("choice",data!$A$1:$ZZ$1,0)),
IF(_xlpm.x="elective_mandatory","JA","")),"")</f>
        <v/>
      </c>
      <c r="T41" s="21" t="str">
        <f t="shared" si="3"/>
        <v/>
      </c>
      <c r="U41" s="21" t="str" cm="1">
        <f t="array" ref="U41">IFERROR(_xlfn.TEXTJOIN(", ", TRUE,IF(data!F:F=plan[[#This Row],[Kursnamn]],data!AY:AY,"")),"")</f>
        <v>Allmän inriktning</v>
      </c>
      <c r="V41" s="31" t="str">
        <f>IFERROR(HYPERLINK(INDEX(data!A:ZZ,MATCH(plan[[#This Row],[Kursnamn]],data!F:F,0),MATCH("evaluationUrl_sv",data!$A$1:$ZZ$1,0))),"")</f>
        <v>https://www.ceq.lth.se/rapporter/?kurskod=FMAF10&amp;lang=sv</v>
      </c>
      <c r="W41" s="31" t="str">
        <f>IFERROR(HYPERLINK(INDEX(data!A:ZZ,MATCH(plan[[#This Row],[Kursnamn]],data!F:F,0),MATCH("timeeditUrl_sv",data!$A$1:$ZZ$1,0))),"")</f>
        <v>https://cloud.timeedit.net/lu/web/timeedit/p/lth1/r.html?sid=1007&amp;h=t&amp;ox=0&amp;types=0&amp;fe=0&amp;clo=0&amp;info=f&amp;mu=t&amp;cl=200&amp;p=20220829.x,20230827.x&amp;objects=159141.200,159142.200,159143.200,159170.200,159188.200,159131.200,159146.200,159186.200,161639.183</v>
      </c>
      <c r="X41" s="31" t="str">
        <f>IFERROR(HYPERLINK(INDEX(data!A:ZZ,MATCH(plan[[#This Row],[Kursnamn]],data!F:F,0),MATCH("homePage_sv",data!$A$1:$ZZ$1,0))),"")</f>
        <v>https://canvas.education.lu.se/courses/20587</v>
      </c>
      <c r="Y41" s="18" t="str">
        <f>IFERROR(INDEX(data!BB:BB,MATCH(plan[[#This Row],[Kursnamn]],data!F:F,0),1),"")</f>
        <v>Kan bytas mot kurserna FMAF01 samt FMAF05 (båda måste läsas). Endast en av kurserna FMAF10 och FMAF05 får ingå i examen.</v>
      </c>
    </row>
    <row r="42" spans="1:25" ht="16">
      <c r="A42" s="18" t="str">
        <f>IFERROR(INDEX(data!B:B,MATCH(plan[[#This Row],[Kursnamn]],data!F:F,0),1),"")</f>
        <v>EDAF05</v>
      </c>
      <c r="B42" s="24" t="s">
        <v>1089</v>
      </c>
      <c r="C42" s="33">
        <f>IFERROR(
_xlfn.LET(
  _xlpm.to,INDEX(data!A:ZZ,MATCH(plan[[#This Row],[Kursnamn]],data!F:F,0),MATCH("year",data!$A$1:$ZZ$1,0)),
  _xlpm.from,INDEX(data!A:ZZ,MATCH(plan[[#This Row],[Kursnamn]],data!F:F,0),MATCH("fromYear",data!$A$1:$ZZ$1,0)),
  IF(_xlpm.to=_xlpm.from,_xlpm.to,_xlpm.from&amp;"-"&amp;_xlpm.to)
  ),"")</f>
        <v>2</v>
      </c>
      <c r="D42" s="23" t="str">
        <f>IFERROR(
INDEX(data!A:ZZ,MATCH(plan[[#This Row],[Kursnamn]],data!F:F,0),MATCH("gradingScale",data!$A$1:$ZZ$1,0)),"")</f>
        <v>TH</v>
      </c>
      <c r="E42" s="21"/>
      <c r="F42" s="21">
        <f>IFERROR(
INDEX(data!A:ZZ,MATCH(plan[[#This Row],[Kursnamn]],data!F:F,0),MATCH("credits",data!$A$1:$ZZ$1,0)),"")</f>
        <v>5</v>
      </c>
      <c r="G42" s="21" t="str">
        <f>IFERROR(
INDEX(data!A:ZZ,MATCH(plan[[#This Row],[Kursnamn]],data!F:F,0),MATCH("cycle",data!$A$1:$ZZ$1,0)),"")</f>
        <v>G2</v>
      </c>
      <c r="H42" s="30" t="str">
        <f>IFERROR(_xlfn.LET(_xlpm.x,INDEX(data!A:ZZ,MATCH(plan[[#This Row],[Kursnamn]],data!F:F,0),MATCH("maxParticipants",data!$A$1:$ZZ$1,0)),
IF(0=_xlpm.x,"Nej","Ja ("&amp;_xlpm.x&amp;" st)")),"")</f>
        <v>Nej</v>
      </c>
      <c r="I42" s="21"/>
      <c r="J42" s="21" t="str">
        <f>IFERROR(
_xlfn.LET(
_xlpm.start1,INDEX(data!A:ZZ,MATCH(plan[[#This Row],[Kursnamn]],data!F:F,0),MATCH("timePlans__1__startSpNr",data!$A$1:$ZZ$1,0))-100-7,
_xlpm.start2,INDEX(data!A:ZZ,MATCH(plan[[#This Row],[Kursnamn]],data!F:F,0),MATCH("timePlans__2__startSpNr",data!$A$1:$ZZ$1,0))-100-7,
_xlpm.start3,INDEX(data!A:ZZ,MATCH(plan[[#This Row],[Kursnamn]],data!F:F,0),MATCH("timePlans__3__startSpNr",data!$A$1:$ZZ$1,0))-100-7,
_xlpm.start4,INDEX(data!A:ZZ,MATCH(plan[[#This Row],[Kursnamn]],data!F:F,0),MATCH("timePlans__4__startSpNr",data!$A$1:$ZZ$1,0))-100-7,
_xlpm.last1,INDEX(data!A:ZZ,MATCH(plan[[#This Row],[Kursnamn]],data!F:F,0),MATCH("timePlans__1__endSpNr",data!$A$1:$ZZ$1,0))-100-7,
_xlpm.last2,INDEX(data!A:ZZ,MATCH(plan[[#This Row],[Kursnamn]],data!F:F,0),MATCH("timePlans__2__endSpNr",data!$A$1:$ZZ$1,0))-100-7,
_xlpm.last3,INDEX(data!A:ZZ,MATCH(plan[[#This Row],[Kursnamn]],data!F:F,0),MATCH("timePlans__3__endSpNr",data!$A$1:$ZZ$1,0))-100-7,
_xlpm.last4,INDEX(data!A:ZZ,MATCH(plan[[#This Row],[Kursnamn]],data!F:F,0),MATCH("timePlans__4__endSpNr",data!$A$1:$ZZ$1,0))-100-7,
IF(_xlpm.start1=_xlpm.last1,_xlpm.start1,_xlpm.start1&amp;"-"&amp;_xlpm.last1)&amp;
IF(_xlpm.start2&gt;0,", "&amp;IF(_xlpm.start2=_xlpm.last2,_xlpm.start2,_xlpm.start2&amp;"-"&amp;_xlpm.last2),"")&amp;
IF(_xlpm.start3&gt;0,", "&amp;IF(_xlpm.start3=_xlpm.last3,_xlpm.start3,_xlpm.start3&amp;"-"&amp;_xlpm.last3),"")),"")</f>
        <v>4</v>
      </c>
      <c r="K42" s="21" t="str">
        <f>IFERROR(
_xlfn.LET(
_xlpm.row,MATCH(plan[[#This Row],[Kursnamn]],data!F:F,0),
_xlpm.aa,INDEX(data!A:ZZ,_xlpm.row,MATCH("timePlans__1__studyPeriods__1__project",data!$A$1:$ZZ$1,0)),
_xlpm.ab,INDEX(data!A:ZZ,_xlpm.row,MATCH("timePlans__1__studyPeriods__2__project",data!$A$1:$ZZ$1,0)),
_xlpm.ac,INDEX(data!A:ZZ,_xlpm.row,MATCH("timePlans__1__studyPeriods__3__project",data!$A$1:$ZZ$1,0)),
_xlpm.ad,INDEX(data!A:ZZ,_xlpm.row,MATCH("timePlans__1__studyPeriods__4__project",data!$A$1:$ZZ$1,0)),
IF(_xlpm.aa&gt;0," lp1:"&amp;_xlpm.aa&amp;"h","")&amp;
IF(_xlpm.ab&gt;0," lp2:"&amp;_xlpm.ab&amp;"h","")&amp;
IF(_xlpm.ac&gt;0," lp3:"&amp;_xlpm.ac&amp;"h","")&amp;
IF(_xlpm.ad&gt;0," lp4:"&amp;_xlpm.ad&amp;"h","")
),"")</f>
        <v/>
      </c>
      <c r="L42" s="21" t="str">
        <f>IFERROR(
_xlfn.LET(
_xlpm.row,MATCH(plan[[#This Row],[Kursnamn]],data!F:F,0),
_xlpm.aa,INDEX(data!A:ZZ,_xlpm.row,MATCH("timePlans__1__studyPeriods__1__laborations",data!$A$1:$ZZ$1,0)),
_xlpm.ab,INDEX(data!A:ZZ,_xlpm.row,MATCH("timePlans__1__studyPeriods__2__laborations",data!$A$1:$ZZ$1,0)),
_xlpm.ac,INDEX(data!A:ZZ,_xlpm.row,MATCH("timePlans__1__studyPeriods__3__laborations",data!$A$1:$ZZ$1,0)),
_xlpm.ad,INDEX(data!A:ZZ,_xlpm.row,MATCH("timePlans__1__studyPeriods__4__laborations",data!$A$1:$ZZ$1,0)),
IF(_xlpm.aa&gt;0," lp1:"&amp;_xlpm.aa&amp;"h","")&amp;
IF(_xlpm.ab&gt;0," lp2:"&amp;_xlpm.ab&amp;"h","")&amp;
IF(_xlpm.ac&gt;0," lp3:"&amp;_xlpm.ac&amp;"h","")&amp;
IF(_xlpm.ad&gt;0," lp4:"&amp;_xlpm.ad&amp;"h","")
),"")</f>
        <v xml:space="preserve"> lp4:12h</v>
      </c>
      <c r="M42" s="21"/>
      <c r="N42" s="21" t="str">
        <f t="shared" si="0"/>
        <v/>
      </c>
      <c r="O42" s="21" t="str">
        <f t="shared" si="1"/>
        <v/>
      </c>
      <c r="P42" s="21" t="str">
        <f t="shared" si="2"/>
        <v/>
      </c>
      <c r="Q42" s="21" t="str" cm="1">
        <f t="array" ref="Q42">IF(AND(OR(plan[[#This Row],[Obligatorisk]]="JA",plan[Alt. Obl]="JA"),plan[[#This Row],[Resultat]]&gt;0),plan[[#This Row],[Poäng]],"")</f>
        <v/>
      </c>
      <c r="R42" s="21" t="str">
        <f>IFERROR(_xlfn.LET(_xlpm.x,INDEX(data!A:ZZ,MATCH(plan[[#This Row],[Kursnamn]],data!F:F,0),MATCH("choice",data!$A$1:$ZZ$1,0)),
IF(_xlpm.x="mandatory","JA","NEJ")),"")</f>
        <v>JA</v>
      </c>
      <c r="S42" s="21" t="str">
        <f>IFERROR(_xlfn.LET(_xlpm.x,INDEX(data!A:ZZ,MATCH(plan[[#This Row],[Kursnamn]],data!F:F,0),MATCH("choice",data!$A$1:$ZZ$1,0)),
IF(_xlpm.x="elective_mandatory","JA","")),"")</f>
        <v/>
      </c>
      <c r="T42" s="21" t="str">
        <f t="shared" si="3"/>
        <v/>
      </c>
      <c r="U42" s="21" t="str" cm="1">
        <f t="array" ref="U42">IFERROR(_xlfn.TEXTJOIN(", ", TRUE,IF(data!F:F=plan[[#This Row],[Kursnamn]],data!AY:AY,"")),"")</f>
        <v>Allmän inriktning</v>
      </c>
      <c r="V42" s="31" t="str">
        <f>IFERROR(HYPERLINK(INDEX(data!A:ZZ,MATCH(plan[[#This Row],[Kursnamn]],data!F:F,0),MATCH("evaluationUrl_sv",data!$A$1:$ZZ$1,0))),"")</f>
        <v>https://www.ceq.lth.se/rapporter/?kurskod=EDAF05&amp;lang=sv</v>
      </c>
      <c r="W42" s="31" t="str">
        <f>IFERROR(HYPERLINK(INDEX(data!A:ZZ,MATCH(plan[[#This Row],[Kursnamn]],data!F:F,0),MATCH("timeeditUrl_sv",data!$A$1:$ZZ$1,0))),"")</f>
        <v>https://cloud.timeedit.net/lu/web/timeedit/p/lth1/r.html?sid=1007&amp;h=t&amp;ox=0&amp;types=0&amp;fe=0&amp;clo=0&amp;info=f&amp;mu=t&amp;cl=200&amp;p=20220829.x,20230827.x&amp;objects=159141.200,159142.200,159143.200,159170.200,159188.200,159131.200,159146.200,159186.200,161376.183</v>
      </c>
      <c r="X42" s="31" t="str">
        <f>IFERROR(HYPERLINK(INDEX(data!A:ZZ,MATCH(plan[[#This Row],[Kursnamn]],data!F:F,0),MATCH("homePage_sv",data!$A$1:$ZZ$1,0))),"")</f>
        <v>http://cs.lth.se/edaf05</v>
      </c>
      <c r="Y42" s="18" t="str">
        <f>IFERROR(INDEX(data!BB:BB,MATCH(plan[[#This Row],[Kursnamn]],data!F:F,0),1),"")</f>
        <v/>
      </c>
    </row>
    <row r="43" spans="1:25" ht="16">
      <c r="A43" s="18" t="str">
        <f>IFERROR(INDEX(data!B:B,MATCH(plan[[#This Row],[Kursnamn]],data!F:F,0),1),"")</f>
        <v>EITA10</v>
      </c>
      <c r="B43" s="18" t="s">
        <v>992</v>
      </c>
      <c r="C43" s="34">
        <f>IFERROR(
_xlfn.LET(
  _xlpm.to,INDEX(data!A:ZZ,MATCH(plan[[#This Row],[Kursnamn]],data!F:F,0),MATCH("year",data!$A$1:$ZZ$1,0)),
  _xlpm.from,INDEX(data!A:ZZ,MATCH(plan[[#This Row],[Kursnamn]],data!F:F,0),MATCH("fromYear",data!$A$1:$ZZ$1,0)),
  IF(_xlpm.to=_xlpm.from,_xlpm.to,_xlpm.from&amp;"-"&amp;_xlpm.to)
  ),"")</f>
        <v>2</v>
      </c>
      <c r="D43" s="21" t="str">
        <f>IFERROR(
INDEX(data!A:ZZ,MATCH(plan[[#This Row],[Kursnamn]],data!F:F,0),MATCH("gradingScale",data!$A$1:$ZZ$1,0)),"")</f>
        <v>TH</v>
      </c>
      <c r="E43" s="21"/>
      <c r="F43" s="21">
        <f>IFERROR(
INDEX(data!A:ZZ,MATCH(plan[[#This Row],[Kursnamn]],data!F:F,0),MATCH("credits",data!$A$1:$ZZ$1,0)),"")</f>
        <v>5</v>
      </c>
      <c r="G43" s="21" t="str">
        <f>IFERROR(
INDEX(data!A:ZZ,MATCH(plan[[#This Row],[Kursnamn]],data!F:F,0),MATCH("cycle",data!$A$1:$ZZ$1,0)),"")</f>
        <v>G1</v>
      </c>
      <c r="H43" s="30" t="str">
        <f>IFERROR(_xlfn.LET(_xlpm.x,INDEX(data!A:ZZ,MATCH(plan[[#This Row],[Kursnamn]],data!F:F,0),MATCH("maxParticipants",data!$A$1:$ZZ$1,0)),
IF(0=_xlpm.x,"Nej","Ja ("&amp;_xlpm.x&amp;" st)")),"")</f>
        <v>Nej</v>
      </c>
      <c r="I43" s="21"/>
      <c r="J43" s="21" t="str">
        <f>IFERROR(
_xlfn.LET(
_xlpm.start1,INDEX(data!A:ZZ,MATCH(plan[[#This Row],[Kursnamn]],data!F:F,0),MATCH("timePlans__1__startSpNr",data!$A$1:$ZZ$1,0))-100-7,
_xlpm.start2,INDEX(data!A:ZZ,MATCH(plan[[#This Row],[Kursnamn]],data!F:F,0),MATCH("timePlans__2__startSpNr",data!$A$1:$ZZ$1,0))-100-7,
_xlpm.start3,INDEX(data!A:ZZ,MATCH(plan[[#This Row],[Kursnamn]],data!F:F,0),MATCH("timePlans__3__startSpNr",data!$A$1:$ZZ$1,0))-100-7,
_xlpm.start4,INDEX(data!A:ZZ,MATCH(plan[[#This Row],[Kursnamn]],data!F:F,0),MATCH("timePlans__4__startSpNr",data!$A$1:$ZZ$1,0))-100-7,
_xlpm.last1,INDEX(data!A:ZZ,MATCH(plan[[#This Row],[Kursnamn]],data!F:F,0),MATCH("timePlans__1__endSpNr",data!$A$1:$ZZ$1,0))-100-7,
_xlpm.last2,INDEX(data!A:ZZ,MATCH(plan[[#This Row],[Kursnamn]],data!F:F,0),MATCH("timePlans__2__endSpNr",data!$A$1:$ZZ$1,0))-100-7,
_xlpm.last3,INDEX(data!A:ZZ,MATCH(plan[[#This Row],[Kursnamn]],data!F:F,0),MATCH("timePlans__3__endSpNr",data!$A$1:$ZZ$1,0))-100-7,
_xlpm.last4,INDEX(data!A:ZZ,MATCH(plan[[#This Row],[Kursnamn]],data!F:F,0),MATCH("timePlans__4__endSpNr",data!$A$1:$ZZ$1,0))-100-7,
IF(_xlpm.start1=_xlpm.last1,_xlpm.start1,_xlpm.start1&amp;"-"&amp;_xlpm.last1)&amp;
IF(_xlpm.start2&gt;0,", "&amp;IF(_xlpm.start2=_xlpm.last2,_xlpm.start2,_xlpm.start2&amp;"-"&amp;_xlpm.last2),"")&amp;
IF(_xlpm.start3&gt;0,", "&amp;IF(_xlpm.start3=_xlpm.last3,_xlpm.start3,_xlpm.start3&amp;"-"&amp;_xlpm.last3),"")),"")</f>
        <v>4</v>
      </c>
      <c r="K43" s="21" t="str">
        <f>IFERROR(
_xlfn.LET(
_xlpm.row,MATCH(plan[[#This Row],[Kursnamn]],data!F:F,0),
_xlpm.aa,INDEX(data!A:ZZ,_xlpm.row,MATCH("timePlans__1__studyPeriods__1__project",data!$A$1:$ZZ$1,0)),
_xlpm.ab,INDEX(data!A:ZZ,_xlpm.row,MATCH("timePlans__1__studyPeriods__2__project",data!$A$1:$ZZ$1,0)),
_xlpm.ac,INDEX(data!A:ZZ,_xlpm.row,MATCH("timePlans__1__studyPeriods__3__project",data!$A$1:$ZZ$1,0)),
_xlpm.ad,INDEX(data!A:ZZ,_xlpm.row,MATCH("timePlans__1__studyPeriods__4__project",data!$A$1:$ZZ$1,0)),
IF(_xlpm.aa&gt;0," lp1:"&amp;_xlpm.aa&amp;"h","")&amp;
IF(_xlpm.ab&gt;0," lp2:"&amp;_xlpm.ab&amp;"h","")&amp;
IF(_xlpm.ac&gt;0," lp3:"&amp;_xlpm.ac&amp;"h","")&amp;
IF(_xlpm.ad&gt;0," lp4:"&amp;_xlpm.ad&amp;"h","")
),"")</f>
        <v/>
      </c>
      <c r="L43" s="21" t="str">
        <f>IFERROR(
_xlfn.LET(
_xlpm.row,MATCH(plan[[#This Row],[Kursnamn]],data!F:F,0),
_xlpm.aa,INDEX(data!A:ZZ,_xlpm.row,MATCH("timePlans__1__studyPeriods__1__laborations",data!$A$1:$ZZ$1,0)),
_xlpm.ab,INDEX(data!A:ZZ,_xlpm.row,MATCH("timePlans__1__studyPeriods__2__laborations",data!$A$1:$ZZ$1,0)),
_xlpm.ac,INDEX(data!A:ZZ,_xlpm.row,MATCH("timePlans__1__studyPeriods__3__laborations",data!$A$1:$ZZ$1,0)),
_xlpm.ad,INDEX(data!A:ZZ,_xlpm.row,MATCH("timePlans__1__studyPeriods__4__laborations",data!$A$1:$ZZ$1,0)),
IF(_xlpm.aa&gt;0," lp1:"&amp;_xlpm.aa&amp;"h","")&amp;
IF(_xlpm.ab&gt;0," lp2:"&amp;_xlpm.ab&amp;"h","")&amp;
IF(_xlpm.ac&gt;0," lp3:"&amp;_xlpm.ac&amp;"h","")&amp;
IF(_xlpm.ad&gt;0," lp4:"&amp;_xlpm.ad&amp;"h","")
),"")</f>
        <v xml:space="preserve"> lp4:8h</v>
      </c>
      <c r="M43" s="21"/>
      <c r="N43" s="21" t="str">
        <f t="shared" si="0"/>
        <v/>
      </c>
      <c r="O43" s="21" t="str">
        <f t="shared" si="1"/>
        <v/>
      </c>
      <c r="P43" s="21" t="str">
        <f t="shared" si="2"/>
        <v/>
      </c>
      <c r="Q43" s="21" t="str" cm="1">
        <f t="array" ref="Q43">IF(AND(OR(plan[[#This Row],[Obligatorisk]]="JA",plan[Alt. Obl]="JA"),plan[[#This Row],[Resultat]]&gt;0),plan[[#This Row],[Poäng]],"")</f>
        <v/>
      </c>
      <c r="R43" s="21" t="str">
        <f>IFERROR(_xlfn.LET(_xlpm.x,INDEX(data!A:ZZ,MATCH(plan[[#This Row],[Kursnamn]],data!F:F,0),MATCH("choice",data!$A$1:$ZZ$1,0)),
IF(_xlpm.x="mandatory","JA","NEJ")),"")</f>
        <v>JA</v>
      </c>
      <c r="S43" s="21" t="str">
        <f>IFERROR(_xlfn.LET(_xlpm.x,INDEX(data!A:ZZ,MATCH(plan[[#This Row],[Kursnamn]],data!F:F,0),MATCH("choice",data!$A$1:$ZZ$1,0)),
IF(_xlpm.x="elective_mandatory","JA","")),"")</f>
        <v/>
      </c>
      <c r="T43" s="21" t="str">
        <f t="shared" si="3"/>
        <v/>
      </c>
      <c r="U43" s="21" t="str" cm="1">
        <f t="array" ref="U43">IFERROR(_xlfn.TEXTJOIN(", ", TRUE,IF(data!F:F=plan[[#This Row],[Kursnamn]],data!AY:AY,"")),"")</f>
        <v>Allmän inriktning</v>
      </c>
      <c r="V43" s="31" t="str">
        <f>IFERROR(HYPERLINK(INDEX(data!A:ZZ,MATCH(plan[[#This Row],[Kursnamn]],data!F:F,0),MATCH("evaluationUrl_sv",data!$A$1:$ZZ$1,0))),"")</f>
        <v>https://www.ceq.lth.se/rapporter/?kurskod=EITA10&amp;lang=sv</v>
      </c>
      <c r="W43" s="31" t="str">
        <f>IFERROR(HYPERLINK(INDEX(data!A:ZZ,MATCH(plan[[#This Row],[Kursnamn]],data!F:F,0),MATCH("timeeditUrl_sv",data!$A$1:$ZZ$1,0))),"")</f>
        <v>https://cloud.timeedit.net/lu/web/timeedit/p/lth1/r.html?sid=1007&amp;h=t&amp;ox=0&amp;types=0&amp;fe=0&amp;clo=0&amp;info=f&amp;mu=t&amp;cl=200&amp;p=20220829.x,20230827.x&amp;objects=159141.200,159142.200,159143.200,159170.200,159188.200,159131.200,159146.200,159186.200,219109.183</v>
      </c>
      <c r="X43" s="31" t="str">
        <f>IFERROR(HYPERLINK(INDEX(data!A:ZZ,MATCH(plan[[#This Row],[Kursnamn]],data!F:F,0),MATCH("homePage_sv",data!$A$1:$ZZ$1,0))),"")</f>
        <v>http://www.eit.lth.se/kurs/EITA10</v>
      </c>
      <c r="Y43" s="18" t="str">
        <f>IFERROR(INDEX(data!BB:BB,MATCH(plan[[#This Row],[Kursnamn]],data!F:F,0),1),"")</f>
        <v/>
      </c>
    </row>
    <row r="44" spans="1:25" ht="16">
      <c r="A44" s="18" t="str">
        <f>IFERROR(INDEX(data!B:B,MATCH(plan[[#This Row],[Kursnamn]],data!F:F,0),1),"")</f>
        <v>EDAN40</v>
      </c>
      <c r="B44" s="22" t="s">
        <v>1059</v>
      </c>
      <c r="C44" s="33">
        <f>IFERROR(
_xlfn.LET(
  _xlpm.to,INDEX(data!A:ZZ,MATCH(plan[[#This Row],[Kursnamn]],data!F:F,0),MATCH("year",data!$A$1:$ZZ$1,0)),
  _xlpm.from,INDEX(data!A:ZZ,MATCH(plan[[#This Row],[Kursnamn]],data!F:F,0),MATCH("fromYear",data!$A$1:$ZZ$1,0)),
  IF(_xlpm.to=_xlpm.from,_xlpm.to,_xlpm.from&amp;"-"&amp;_xlpm.to)
  ),"")</f>
        <v>2</v>
      </c>
      <c r="D44" s="23" t="str">
        <f>IFERROR(
INDEX(data!A:ZZ,MATCH(plan[[#This Row],[Kursnamn]],data!F:F,0),MATCH("gradingScale",data!$A$1:$ZZ$1,0)),"")</f>
        <v>TH</v>
      </c>
      <c r="E44" s="21"/>
      <c r="F44" s="21">
        <f>IFERROR(
INDEX(data!A:ZZ,MATCH(plan[[#This Row],[Kursnamn]],data!F:F,0),MATCH("credits",data!$A$1:$ZZ$1,0)),"")</f>
        <v>7.5</v>
      </c>
      <c r="G44" s="21" t="str">
        <f>IFERROR(
INDEX(data!A:ZZ,MATCH(plan[[#This Row],[Kursnamn]],data!F:F,0),MATCH("cycle",data!$A$1:$ZZ$1,0)),"")</f>
        <v>A</v>
      </c>
      <c r="H44" s="30" t="str">
        <f>IFERROR(_xlfn.LET(_xlpm.x,INDEX(data!A:ZZ,MATCH(plan[[#This Row],[Kursnamn]],data!F:F,0),MATCH("maxParticipants",data!$A$1:$ZZ$1,0)),
IF(0=_xlpm.x,"Nej","Ja ("&amp;_xlpm.x&amp;" st)")),"")</f>
        <v>Nej</v>
      </c>
      <c r="I44" s="21"/>
      <c r="J44" s="21" t="str">
        <f>IFERROR(
_xlfn.LET(
_xlpm.start1,INDEX(data!A:ZZ,MATCH(plan[[#This Row],[Kursnamn]],data!F:F,0),MATCH("timePlans__1__startSpNr",data!$A$1:$ZZ$1,0))-100-7,
_xlpm.start2,INDEX(data!A:ZZ,MATCH(plan[[#This Row],[Kursnamn]],data!F:F,0),MATCH("timePlans__2__startSpNr",data!$A$1:$ZZ$1,0))-100-7,
_xlpm.start3,INDEX(data!A:ZZ,MATCH(plan[[#This Row],[Kursnamn]],data!F:F,0),MATCH("timePlans__3__startSpNr",data!$A$1:$ZZ$1,0))-100-7,
_xlpm.start4,INDEX(data!A:ZZ,MATCH(plan[[#This Row],[Kursnamn]],data!F:F,0),MATCH("timePlans__4__startSpNr",data!$A$1:$ZZ$1,0))-100-7,
_xlpm.last1,INDEX(data!A:ZZ,MATCH(plan[[#This Row],[Kursnamn]],data!F:F,0),MATCH("timePlans__1__endSpNr",data!$A$1:$ZZ$1,0))-100-7,
_xlpm.last2,INDEX(data!A:ZZ,MATCH(plan[[#This Row],[Kursnamn]],data!F:F,0),MATCH("timePlans__2__endSpNr",data!$A$1:$ZZ$1,0))-100-7,
_xlpm.last3,INDEX(data!A:ZZ,MATCH(plan[[#This Row],[Kursnamn]],data!F:F,0),MATCH("timePlans__3__endSpNr",data!$A$1:$ZZ$1,0))-100-7,
_xlpm.last4,INDEX(data!A:ZZ,MATCH(plan[[#This Row],[Kursnamn]],data!F:F,0),MATCH("timePlans__4__endSpNr",data!$A$1:$ZZ$1,0))-100-7,
IF(_xlpm.start1=_xlpm.last1,_xlpm.start1,_xlpm.start1&amp;"-"&amp;_xlpm.last1)&amp;
IF(_xlpm.start2&gt;0,", "&amp;IF(_xlpm.start2=_xlpm.last2,_xlpm.start2,_xlpm.start2&amp;"-"&amp;_xlpm.last2),"")&amp;
IF(_xlpm.start3&gt;0,", "&amp;IF(_xlpm.start3=_xlpm.last3,_xlpm.start3,_xlpm.start3&amp;"-"&amp;_xlpm.last3),"")),"")</f>
        <v>4</v>
      </c>
      <c r="K44" s="21" t="str">
        <f>IFERROR(
_xlfn.LET(
_xlpm.row,MATCH(plan[[#This Row],[Kursnamn]],data!F:F,0),
_xlpm.aa,INDEX(data!A:ZZ,_xlpm.row,MATCH("timePlans__1__studyPeriods__1__project",data!$A$1:$ZZ$1,0)),
_xlpm.ab,INDEX(data!A:ZZ,_xlpm.row,MATCH("timePlans__1__studyPeriods__2__project",data!$A$1:$ZZ$1,0)),
_xlpm.ac,INDEX(data!A:ZZ,_xlpm.row,MATCH("timePlans__1__studyPeriods__3__project",data!$A$1:$ZZ$1,0)),
_xlpm.ad,INDEX(data!A:ZZ,_xlpm.row,MATCH("timePlans__1__studyPeriods__4__project",data!$A$1:$ZZ$1,0)),
IF(_xlpm.aa&gt;0," lp1:"&amp;_xlpm.aa&amp;"h","")&amp;
IF(_xlpm.ab&gt;0," lp2:"&amp;_xlpm.ab&amp;"h","")&amp;
IF(_xlpm.ac&gt;0," lp3:"&amp;_xlpm.ac&amp;"h","")&amp;
IF(_xlpm.ad&gt;0," lp4:"&amp;_xlpm.ad&amp;"h","")
),"")</f>
        <v/>
      </c>
      <c r="L44" s="21" t="str">
        <f>IFERROR(
_xlfn.LET(
_xlpm.row,MATCH(plan[[#This Row],[Kursnamn]],data!F:F,0),
_xlpm.aa,INDEX(data!A:ZZ,_xlpm.row,MATCH("timePlans__1__studyPeriods__1__laborations",data!$A$1:$ZZ$1,0)),
_xlpm.ab,INDEX(data!A:ZZ,_xlpm.row,MATCH("timePlans__1__studyPeriods__2__laborations",data!$A$1:$ZZ$1,0)),
_xlpm.ac,INDEX(data!A:ZZ,_xlpm.row,MATCH("timePlans__1__studyPeriods__3__laborations",data!$A$1:$ZZ$1,0)),
_xlpm.ad,INDEX(data!A:ZZ,_xlpm.row,MATCH("timePlans__1__studyPeriods__4__laborations",data!$A$1:$ZZ$1,0)),
IF(_xlpm.aa&gt;0," lp1:"&amp;_xlpm.aa&amp;"h","")&amp;
IF(_xlpm.ab&gt;0," lp2:"&amp;_xlpm.ab&amp;"h","")&amp;
IF(_xlpm.ac&gt;0," lp3:"&amp;_xlpm.ac&amp;"h","")&amp;
IF(_xlpm.ad&gt;0," lp4:"&amp;_xlpm.ad&amp;"h","")
),"")</f>
        <v/>
      </c>
      <c r="M44" s="21"/>
      <c r="N44" s="21" t="str">
        <f t="shared" si="0"/>
        <v/>
      </c>
      <c r="O44" s="21" t="str">
        <f t="shared" si="1"/>
        <v/>
      </c>
      <c r="P44" s="21">
        <f t="shared" si="2"/>
        <v>7.5</v>
      </c>
      <c r="Q44" s="21" t="str" cm="1">
        <f t="array" ref="Q44">IF(AND(OR(plan[[#This Row],[Obligatorisk]]="JA",plan[Alt. Obl]="JA"),plan[[#This Row],[Resultat]]&gt;0),plan[[#This Row],[Poäng]],"")</f>
        <v/>
      </c>
      <c r="R44" s="21" t="str">
        <f>IFERROR(_xlfn.LET(_xlpm.x,INDEX(data!A:ZZ,MATCH(plan[[#This Row],[Kursnamn]],data!F:F,0),MATCH("choice",data!$A$1:$ZZ$1,0)),
IF(_xlpm.x="mandatory","JA","NEJ")),"")</f>
        <v>NEJ</v>
      </c>
      <c r="S44" s="21" t="str">
        <f>IFERROR(_xlfn.LET(_xlpm.x,INDEX(data!A:ZZ,MATCH(plan[[#This Row],[Kursnamn]],data!F:F,0),MATCH("choice",data!$A$1:$ZZ$1,0)),
IF(_xlpm.x="elective_mandatory","JA","")),"")</f>
        <v>JA</v>
      </c>
      <c r="T44" s="21" t="str">
        <f t="shared" si="3"/>
        <v/>
      </c>
      <c r="U44" s="21" t="str" cm="1">
        <f t="array" ref="U44">IFERROR(_xlfn.TEXTJOIN(", ", TRUE,IF(data!F:F=plan[[#This Row],[Kursnamn]],data!AY:AY,"")),"")</f>
        <v>Allmän inriktning</v>
      </c>
      <c r="V44" s="31" t="str">
        <f>IFERROR(HYPERLINK(INDEX(data!A:ZZ,MATCH(plan[[#This Row],[Kursnamn]],data!F:F,0),MATCH("evaluationUrl_sv",data!$A$1:$ZZ$1,0))),"")</f>
        <v>https://www.ceq.lth.se/rapporter/?kurskod=EDAN40&amp;lang=sv</v>
      </c>
      <c r="W44" s="31" t="str">
        <f>IFERROR(HYPERLINK(INDEX(data!A:ZZ,MATCH(plan[[#This Row],[Kursnamn]],data!F:F,0),MATCH("timeeditUrl_sv",data!$A$1:$ZZ$1,0))),"")</f>
        <v>https://cloud.timeedit.net/lu/web/timeedit/p/lth1/r.html?sid=1007&amp;h=t&amp;ox=0&amp;types=0&amp;fe=0&amp;clo=0&amp;info=f&amp;mu=t&amp;cl=200&amp;p=20220829.x,20230827.x&amp;objects=159141.200,159142.200,159143.200,159170.200,159188.200,159131.200,159146.200,159186.200,161387.183</v>
      </c>
      <c r="X44" s="31" t="str">
        <f>IFERROR(HYPERLINK(INDEX(data!A:ZZ,MATCH(plan[[#This Row],[Kursnamn]],data!F:F,0),MATCH("homePage_sv",data!$A$1:$ZZ$1,0))),"")</f>
        <v>http://cs.lth.se/edan40</v>
      </c>
      <c r="Y44" s="18" t="str">
        <f>IFERROR(INDEX(data!BB:BB,MATCH(plan[[#This Row],[Kursnamn]],data!F:F,0),1),"")</f>
        <v>Kan läsas i stället för EDAF95 Grundläggande funktionsprogrammering.</v>
      </c>
    </row>
    <row r="45" spans="1:25" ht="16">
      <c r="A45" s="18" t="str">
        <f>IFERROR(INDEX(data!B:B,MATCH(plan[[#This Row],[Kursnamn]],data!F:F,0),1),"")</f>
        <v>EDAF95</v>
      </c>
      <c r="B45" s="18" t="s">
        <v>1073</v>
      </c>
      <c r="C45" s="34">
        <f>IFERROR(
_xlfn.LET(
  _xlpm.to,INDEX(data!A:ZZ,MATCH(plan[[#This Row],[Kursnamn]],data!F:F,0),MATCH("year",data!$A$1:$ZZ$1,0)),
  _xlpm.from,INDEX(data!A:ZZ,MATCH(plan[[#This Row],[Kursnamn]],data!F:F,0),MATCH("fromYear",data!$A$1:$ZZ$1,0)),
  IF(_xlpm.to=_xlpm.from,_xlpm.to,_xlpm.from&amp;"-"&amp;_xlpm.to)
  ),"")</f>
        <v>2</v>
      </c>
      <c r="D45" s="21" t="str">
        <f>IFERROR(
INDEX(data!A:ZZ,MATCH(plan[[#This Row],[Kursnamn]],data!F:F,0),MATCH("gradingScale",data!$A$1:$ZZ$1,0)),"")</f>
        <v>TH</v>
      </c>
      <c r="E45" s="21"/>
      <c r="F45" s="21">
        <f>IFERROR(
INDEX(data!A:ZZ,MATCH(plan[[#This Row],[Kursnamn]],data!F:F,0),MATCH("credits",data!$A$1:$ZZ$1,0)),"")</f>
        <v>5</v>
      </c>
      <c r="G45" s="21" t="str">
        <f>IFERROR(
INDEX(data!A:ZZ,MATCH(plan[[#This Row],[Kursnamn]],data!F:F,0),MATCH("cycle",data!$A$1:$ZZ$1,0)),"")</f>
        <v>G2</v>
      </c>
      <c r="H45" s="30" t="str">
        <f>IFERROR(_xlfn.LET(_xlpm.x,INDEX(data!A:ZZ,MATCH(plan[[#This Row],[Kursnamn]],data!F:F,0),MATCH("maxParticipants",data!$A$1:$ZZ$1,0)),
IF(0=_xlpm.x,"Nej","Ja ("&amp;_xlpm.x&amp;" st)")),"")</f>
        <v>Nej</v>
      </c>
      <c r="I45" s="21"/>
      <c r="J45" s="21" t="str">
        <f>IFERROR(
_xlfn.LET(
_xlpm.start1,INDEX(data!A:ZZ,MATCH(plan[[#This Row],[Kursnamn]],data!F:F,0),MATCH("timePlans__1__startSpNr",data!$A$1:$ZZ$1,0))-100-7,
_xlpm.start2,INDEX(data!A:ZZ,MATCH(plan[[#This Row],[Kursnamn]],data!F:F,0),MATCH("timePlans__2__startSpNr",data!$A$1:$ZZ$1,0))-100-7,
_xlpm.start3,INDEX(data!A:ZZ,MATCH(plan[[#This Row],[Kursnamn]],data!F:F,0),MATCH("timePlans__3__startSpNr",data!$A$1:$ZZ$1,0))-100-7,
_xlpm.start4,INDEX(data!A:ZZ,MATCH(plan[[#This Row],[Kursnamn]],data!F:F,0),MATCH("timePlans__4__startSpNr",data!$A$1:$ZZ$1,0))-100-7,
_xlpm.last1,INDEX(data!A:ZZ,MATCH(plan[[#This Row],[Kursnamn]],data!F:F,0),MATCH("timePlans__1__endSpNr",data!$A$1:$ZZ$1,0))-100-7,
_xlpm.last2,INDEX(data!A:ZZ,MATCH(plan[[#This Row],[Kursnamn]],data!F:F,0),MATCH("timePlans__2__endSpNr",data!$A$1:$ZZ$1,0))-100-7,
_xlpm.last3,INDEX(data!A:ZZ,MATCH(plan[[#This Row],[Kursnamn]],data!F:F,0),MATCH("timePlans__3__endSpNr",data!$A$1:$ZZ$1,0))-100-7,
_xlpm.last4,INDEX(data!A:ZZ,MATCH(plan[[#This Row],[Kursnamn]],data!F:F,0),MATCH("timePlans__4__endSpNr",data!$A$1:$ZZ$1,0))-100-7,
IF(_xlpm.start1=_xlpm.last1,_xlpm.start1,_xlpm.start1&amp;"-"&amp;_xlpm.last1)&amp;
IF(_xlpm.start2&gt;0,", "&amp;IF(_xlpm.start2=_xlpm.last2,_xlpm.start2,_xlpm.start2&amp;"-"&amp;_xlpm.last2),"")&amp;
IF(_xlpm.start3&gt;0,", "&amp;IF(_xlpm.start3=_xlpm.last3,_xlpm.start3,_xlpm.start3&amp;"-"&amp;_xlpm.last3),"")),"")</f>
        <v>4</v>
      </c>
      <c r="K45" s="21" t="str">
        <f>IFERROR(
_xlfn.LET(
_xlpm.row,MATCH(plan[[#This Row],[Kursnamn]],data!F:F,0),
_xlpm.aa,INDEX(data!A:ZZ,_xlpm.row,MATCH("timePlans__1__studyPeriods__1__project",data!$A$1:$ZZ$1,0)),
_xlpm.ab,INDEX(data!A:ZZ,_xlpm.row,MATCH("timePlans__1__studyPeriods__2__project",data!$A$1:$ZZ$1,0)),
_xlpm.ac,INDEX(data!A:ZZ,_xlpm.row,MATCH("timePlans__1__studyPeriods__3__project",data!$A$1:$ZZ$1,0)),
_xlpm.ad,INDEX(data!A:ZZ,_xlpm.row,MATCH("timePlans__1__studyPeriods__4__project",data!$A$1:$ZZ$1,0)),
IF(_xlpm.aa&gt;0," lp1:"&amp;_xlpm.aa&amp;"h","")&amp;
IF(_xlpm.ab&gt;0," lp2:"&amp;_xlpm.ab&amp;"h","")&amp;
IF(_xlpm.ac&gt;0," lp3:"&amp;_xlpm.ac&amp;"h","")&amp;
IF(_xlpm.ad&gt;0," lp4:"&amp;_xlpm.ad&amp;"h","")
),"")</f>
        <v/>
      </c>
      <c r="L45" s="21" t="str">
        <f>IFERROR(
_xlfn.LET(
_xlpm.row,MATCH(plan[[#This Row],[Kursnamn]],data!F:F,0),
_xlpm.aa,INDEX(data!A:ZZ,_xlpm.row,MATCH("timePlans__1__studyPeriods__1__laborations",data!$A$1:$ZZ$1,0)),
_xlpm.ab,INDEX(data!A:ZZ,_xlpm.row,MATCH("timePlans__1__studyPeriods__2__laborations",data!$A$1:$ZZ$1,0)),
_xlpm.ac,INDEX(data!A:ZZ,_xlpm.row,MATCH("timePlans__1__studyPeriods__3__laborations",data!$A$1:$ZZ$1,0)),
_xlpm.ad,INDEX(data!A:ZZ,_xlpm.row,MATCH("timePlans__1__studyPeriods__4__laborations",data!$A$1:$ZZ$1,0)),
IF(_xlpm.aa&gt;0," lp1:"&amp;_xlpm.aa&amp;"h","")&amp;
IF(_xlpm.ab&gt;0," lp2:"&amp;_xlpm.ab&amp;"h","")&amp;
IF(_xlpm.ac&gt;0," lp3:"&amp;_xlpm.ac&amp;"h","")&amp;
IF(_xlpm.ad&gt;0," lp4:"&amp;_xlpm.ad&amp;"h","")
),"")</f>
        <v xml:space="preserve"> lp4:8h</v>
      </c>
      <c r="M45" s="21"/>
      <c r="N45" s="21" t="str">
        <f t="shared" si="0"/>
        <v/>
      </c>
      <c r="O45" s="21" t="str">
        <f t="shared" si="1"/>
        <v/>
      </c>
      <c r="P45" s="21" t="str">
        <f t="shared" si="2"/>
        <v/>
      </c>
      <c r="Q45" s="21" t="str" cm="1">
        <f t="array" ref="Q45">IF(AND(OR(plan[[#This Row],[Obligatorisk]]="JA",plan[Alt. Obl]="JA"),plan[[#This Row],[Resultat]]&gt;0),plan[[#This Row],[Poäng]],"")</f>
        <v/>
      </c>
      <c r="R45" s="21" t="str">
        <f>IFERROR(_xlfn.LET(_xlpm.x,INDEX(data!A:ZZ,MATCH(plan[[#This Row],[Kursnamn]],data!F:F,0),MATCH("choice",data!$A$1:$ZZ$1,0)),
IF(_xlpm.x="mandatory","JA","NEJ")),"")</f>
        <v>JA</v>
      </c>
      <c r="S45" s="21" t="str">
        <f>IFERROR(_xlfn.LET(_xlpm.x,INDEX(data!A:ZZ,MATCH(plan[[#This Row],[Kursnamn]],data!F:F,0),MATCH("choice",data!$A$1:$ZZ$1,0)),
IF(_xlpm.x="elective_mandatory","JA","")),"")</f>
        <v/>
      </c>
      <c r="T45" s="21" t="str">
        <f t="shared" si="3"/>
        <v/>
      </c>
      <c r="U45" s="21" t="str" cm="1">
        <f t="array" ref="U45">IFERROR(_xlfn.TEXTJOIN(", ", TRUE,IF(data!F:F=plan[[#This Row],[Kursnamn]],data!AY:AY,"")),"")</f>
        <v>Allmän inriktning</v>
      </c>
      <c r="V45" s="31" t="str">
        <f>IFERROR(HYPERLINK(INDEX(data!A:ZZ,MATCH(plan[[#This Row],[Kursnamn]],data!F:F,0),MATCH("evaluationUrl_sv",data!$A$1:$ZZ$1,0))),"")</f>
        <v>https://www.ceq.lth.se/rapporter/?kurskod=EDAF95&amp;lang=sv</v>
      </c>
      <c r="W45" s="31" t="str">
        <f>IFERROR(HYPERLINK(INDEX(data!A:ZZ,MATCH(plan[[#This Row],[Kursnamn]],data!F:F,0),MATCH("timeeditUrl_sv",data!$A$1:$ZZ$1,0))),"")</f>
        <v>https://cloud.timeedit.net/lu/web/timeedit/p/lth1/r.html?sid=1007&amp;h=t&amp;ox=0&amp;types=0&amp;fe=0&amp;clo=0&amp;info=f&amp;mu=t&amp;cl=200&amp;p=20220829.x,20230827.x&amp;objects=159141.200,159142.200,159143.200,159170.200,159188.200,159131.200,159146.200,159186.200,264716.183</v>
      </c>
      <c r="X45" s="31" t="str">
        <f>IFERROR(HYPERLINK(INDEX(data!A:ZZ,MATCH(plan[[#This Row],[Kursnamn]],data!F:F,0),MATCH("homePage_sv",data!$A$1:$ZZ$1,0))),"")</f>
        <v>http://cs.lth.se/edaf95</v>
      </c>
      <c r="Y45" s="18" t="str">
        <f>IFERROR(INDEX(data!BB:BB,MATCH(plan[[#This Row],[Kursnamn]],data!F:F,0),1),"")</f>
        <v xml:space="preserve">Kan bytas mot kursen EDAN40 Funktionsprogrammering. </v>
      </c>
    </row>
    <row r="46" spans="1:25" ht="16">
      <c r="A46" s="18" t="str">
        <f>IFERROR(INDEX(data!B:B,MATCH(plan[[#This Row],[Kursnamn]],data!F:F,0),1),"")</f>
        <v>EDAP10</v>
      </c>
      <c r="B46" s="18" t="s">
        <v>28</v>
      </c>
      <c r="C46" s="34">
        <f>IFERROR(
_xlfn.LET(
  _xlpm.to,INDEX(data!A:ZZ,MATCH(plan[[#This Row],[Kursnamn]],data!F:F,0),MATCH("year",data!$A$1:$ZZ$1,0)),
  _xlpm.from,INDEX(data!A:ZZ,MATCH(plan[[#This Row],[Kursnamn]],data!F:F,0),MATCH("fromYear",data!$A$1:$ZZ$1,0)),
  IF(_xlpm.to=_xlpm.from,_xlpm.to,_xlpm.from&amp;"-"&amp;_xlpm.to)
  ),"")</f>
        <v>3</v>
      </c>
      <c r="D46" s="21" t="str">
        <f>IFERROR(
INDEX(data!A:ZZ,MATCH(plan[[#This Row],[Kursnamn]],data!F:F,0),MATCH("gradingScale",data!$A$1:$ZZ$1,0)),"")</f>
        <v>TH</v>
      </c>
      <c r="E46" s="21"/>
      <c r="F46" s="21">
        <f>IFERROR(
INDEX(data!A:ZZ,MATCH(plan[[#This Row],[Kursnamn]],data!F:F,0),MATCH("credits",data!$A$1:$ZZ$1,0)),"")</f>
        <v>7.5</v>
      </c>
      <c r="G46" s="21" t="str">
        <f>IFERROR(
INDEX(data!A:ZZ,MATCH(plan[[#This Row],[Kursnamn]],data!F:F,0),MATCH("cycle",data!$A$1:$ZZ$1,0)),"")</f>
        <v>A</v>
      </c>
      <c r="H46" s="30" t="str">
        <f>IFERROR(_xlfn.LET(_xlpm.x,INDEX(data!A:ZZ,MATCH(plan[[#This Row],[Kursnamn]],data!F:F,0),MATCH("maxParticipants",data!$A$1:$ZZ$1,0)),
IF(0=_xlpm.x,"Nej","Ja ("&amp;_xlpm.x&amp;" st)")),"")</f>
        <v>Nej</v>
      </c>
      <c r="I46" s="21"/>
      <c r="J46" s="21" t="str">
        <f>IFERROR(
_xlfn.LET(
_xlpm.start1,INDEX(data!A:ZZ,MATCH(plan[[#This Row],[Kursnamn]],data!F:F,0),MATCH("timePlans__1__startSpNr",data!$A$1:$ZZ$1,0))-100-7,
_xlpm.start2,INDEX(data!A:ZZ,MATCH(plan[[#This Row],[Kursnamn]],data!F:F,0),MATCH("timePlans__2__startSpNr",data!$A$1:$ZZ$1,0))-100-7,
_xlpm.start3,INDEX(data!A:ZZ,MATCH(plan[[#This Row],[Kursnamn]],data!F:F,0),MATCH("timePlans__3__startSpNr",data!$A$1:$ZZ$1,0))-100-7,
_xlpm.start4,INDEX(data!A:ZZ,MATCH(plan[[#This Row],[Kursnamn]],data!F:F,0),MATCH("timePlans__4__startSpNr",data!$A$1:$ZZ$1,0))-100-7,
_xlpm.last1,INDEX(data!A:ZZ,MATCH(plan[[#This Row],[Kursnamn]],data!F:F,0),MATCH("timePlans__1__endSpNr",data!$A$1:$ZZ$1,0))-100-7,
_xlpm.last2,INDEX(data!A:ZZ,MATCH(plan[[#This Row],[Kursnamn]],data!F:F,0),MATCH("timePlans__2__endSpNr",data!$A$1:$ZZ$1,0))-100-7,
_xlpm.last3,INDEX(data!A:ZZ,MATCH(plan[[#This Row],[Kursnamn]],data!F:F,0),MATCH("timePlans__3__endSpNr",data!$A$1:$ZZ$1,0))-100-7,
_xlpm.last4,INDEX(data!A:ZZ,MATCH(plan[[#This Row],[Kursnamn]],data!F:F,0),MATCH("timePlans__4__endSpNr",data!$A$1:$ZZ$1,0))-100-7,
IF(_xlpm.start1=_xlpm.last1,_xlpm.start1,_xlpm.start1&amp;"-"&amp;_xlpm.last1)&amp;
IF(_xlpm.start2&gt;0,", "&amp;IF(_xlpm.start2=_xlpm.last2,_xlpm.start2,_xlpm.start2&amp;"-"&amp;_xlpm.last2),"")&amp;
IF(_xlpm.start3&gt;0,", "&amp;IF(_xlpm.start3=_xlpm.last3,_xlpm.start3,_xlpm.start3&amp;"-"&amp;_xlpm.last3),"")),"")</f>
        <v>1</v>
      </c>
      <c r="K46" s="21" t="str">
        <f>IFERROR(
_xlfn.LET(
_xlpm.row,MATCH(plan[[#This Row],[Kursnamn]],data!F:F,0),
_xlpm.aa,INDEX(data!A:ZZ,_xlpm.row,MATCH("timePlans__1__studyPeriods__1__project",data!$A$1:$ZZ$1,0)),
_xlpm.ab,INDEX(data!A:ZZ,_xlpm.row,MATCH("timePlans__1__studyPeriods__2__project",data!$A$1:$ZZ$1,0)),
_xlpm.ac,INDEX(data!A:ZZ,_xlpm.row,MATCH("timePlans__1__studyPeriods__3__project",data!$A$1:$ZZ$1,0)),
_xlpm.ad,INDEX(data!A:ZZ,_xlpm.row,MATCH("timePlans__1__studyPeriods__4__project",data!$A$1:$ZZ$1,0)),
IF(_xlpm.aa&gt;0," lp1:"&amp;_xlpm.aa&amp;"h","")&amp;
IF(_xlpm.ab&gt;0," lp2:"&amp;_xlpm.ab&amp;"h","")&amp;
IF(_xlpm.ac&gt;0," lp3:"&amp;_xlpm.ac&amp;"h","")&amp;
IF(_xlpm.ad&gt;0," lp4:"&amp;_xlpm.ad&amp;"h","")
),"")</f>
        <v/>
      </c>
      <c r="L46" s="21" t="str">
        <f>IFERROR(
_xlfn.LET(
_xlpm.row,MATCH(plan[[#This Row],[Kursnamn]],data!F:F,0),
_xlpm.aa,INDEX(data!A:ZZ,_xlpm.row,MATCH("timePlans__1__studyPeriods__1__laborations",data!$A$1:$ZZ$1,0)),
_xlpm.ab,INDEX(data!A:ZZ,_xlpm.row,MATCH("timePlans__1__studyPeriods__2__laborations",data!$A$1:$ZZ$1,0)),
_xlpm.ac,INDEX(data!A:ZZ,_xlpm.row,MATCH("timePlans__1__studyPeriods__3__laborations",data!$A$1:$ZZ$1,0)),
_xlpm.ad,INDEX(data!A:ZZ,_xlpm.row,MATCH("timePlans__1__studyPeriods__4__laborations",data!$A$1:$ZZ$1,0)),
IF(_xlpm.aa&gt;0," lp1:"&amp;_xlpm.aa&amp;"h","")&amp;
IF(_xlpm.ab&gt;0," lp2:"&amp;_xlpm.ab&amp;"h","")&amp;
IF(_xlpm.ac&gt;0," lp3:"&amp;_xlpm.ac&amp;"h","")&amp;
IF(_xlpm.ad&gt;0," lp4:"&amp;_xlpm.ad&amp;"h","")
),"")</f>
        <v xml:space="preserve"> lp1:12h</v>
      </c>
      <c r="M46" s="21"/>
      <c r="N46" s="21" t="str">
        <f t="shared" si="0"/>
        <v/>
      </c>
      <c r="O46" s="21" t="str">
        <f t="shared" si="1"/>
        <v/>
      </c>
      <c r="P46" s="21">
        <f t="shared" si="2"/>
        <v>7.5</v>
      </c>
      <c r="Q46" s="21" t="str" cm="1">
        <f t="array" ref="Q46">IF(AND(OR(plan[[#This Row],[Obligatorisk]]="JA",plan[Alt. Obl]="JA"),plan[[#This Row],[Resultat]]&gt;0),plan[[#This Row],[Poäng]],"")</f>
        <v/>
      </c>
      <c r="R46" s="21" t="str">
        <f>IFERROR(_xlfn.LET(_xlpm.x,INDEX(data!A:ZZ,MATCH(plan[[#This Row],[Kursnamn]],data!F:F,0),MATCH("choice",data!$A$1:$ZZ$1,0)),
IF(_xlpm.x="mandatory","JA","NEJ")),"")</f>
        <v>JA</v>
      </c>
      <c r="S46" s="21" t="str">
        <f>IFERROR(_xlfn.LET(_xlpm.x,INDEX(data!A:ZZ,MATCH(plan[[#This Row],[Kursnamn]],data!F:F,0),MATCH("choice",data!$A$1:$ZZ$1,0)),
IF(_xlpm.x="elective_mandatory","JA","")),"")</f>
        <v/>
      </c>
      <c r="T46" s="21" t="str">
        <f t="shared" si="3"/>
        <v/>
      </c>
      <c r="U46" s="21" t="str" cm="1">
        <f t="array" ref="U46">IFERROR(_xlfn.TEXTJOIN(", ", TRUE,IF(data!F:F=plan[[#This Row],[Kursnamn]],data!AY:AY,"")),"")</f>
        <v>Allmän inriktning</v>
      </c>
      <c r="V46" s="31" t="str">
        <f>IFERROR(HYPERLINK(INDEX(data!A:ZZ,MATCH(plan[[#This Row],[Kursnamn]],data!F:F,0),MATCH("evaluationUrl_sv",data!$A$1:$ZZ$1,0))),"")</f>
        <v>https://www.ceq.lth.se/rapporter/?kurskod=EDAP10&amp;lang=sv</v>
      </c>
      <c r="W46" s="31" t="str">
        <f>IFERROR(HYPERLINK(INDEX(data!A:ZZ,MATCH(plan[[#This Row],[Kursnamn]],data!F:F,0),MATCH("timeeditUrl_sv",data!$A$1:$ZZ$1,0))),"")</f>
        <v>https://cloud.timeedit.net/lu/web/timeedit/p/lth1/r.html?sid=1007&amp;h=t&amp;ox=0&amp;types=0&amp;fe=0&amp;clo=0&amp;info=f&amp;mu=t&amp;cl=200&amp;p=20220829.x,20230827.x&amp;objects=159141.200,159142.200,159143.200,159170.200,159188.200,159131.200,159146.200,159186.200,264719.183</v>
      </c>
      <c r="X46" s="31" t="str">
        <f>IFERROR(HYPERLINK(INDEX(data!A:ZZ,MATCH(plan[[#This Row],[Kursnamn]],data!F:F,0),MATCH("homePage_sv",data!$A$1:$ZZ$1,0))),"")</f>
        <v>http://cs.lth.se/edap10/</v>
      </c>
      <c r="Y46" s="18" t="str">
        <f>IFERROR(INDEX(data!BB:BB,MATCH(plan[[#This Row],[Kursnamn]],data!F:F,0),1),"")</f>
        <v/>
      </c>
    </row>
    <row r="47" spans="1:25" ht="16">
      <c r="A47" s="18" t="str">
        <f>IFERROR(INDEX(data!B:B,MATCH(plan[[#This Row],[Kursnamn]],data!F:F,0),1),"")</f>
        <v>FRTF05</v>
      </c>
      <c r="B47" s="24" t="s">
        <v>671</v>
      </c>
      <c r="C47" s="33">
        <f>IFERROR(
_xlfn.LET(
  _xlpm.to,INDEX(data!A:ZZ,MATCH(plan[[#This Row],[Kursnamn]],data!F:F,0),MATCH("year",data!$A$1:$ZZ$1,0)),
  _xlpm.from,INDEX(data!A:ZZ,MATCH(plan[[#This Row],[Kursnamn]],data!F:F,0),MATCH("fromYear",data!$A$1:$ZZ$1,0)),
  IF(_xlpm.to=_xlpm.from,_xlpm.to,_xlpm.from&amp;"-"&amp;_xlpm.to)
  ),"")</f>
        <v>3</v>
      </c>
      <c r="D47" s="23" t="str">
        <f>IFERROR(
INDEX(data!A:ZZ,MATCH(plan[[#This Row],[Kursnamn]],data!F:F,0),MATCH("gradingScale",data!$A$1:$ZZ$1,0)),"")</f>
        <v>TH</v>
      </c>
      <c r="E47" s="21"/>
      <c r="F47" s="21">
        <f>IFERROR(
INDEX(data!A:ZZ,MATCH(plan[[#This Row],[Kursnamn]],data!F:F,0),MATCH("credits",data!$A$1:$ZZ$1,0)),"")</f>
        <v>7.5</v>
      </c>
      <c r="G47" s="21" t="str">
        <f>IFERROR(
INDEX(data!A:ZZ,MATCH(plan[[#This Row],[Kursnamn]],data!F:F,0),MATCH("cycle",data!$A$1:$ZZ$1,0)),"")</f>
        <v>G2</v>
      </c>
      <c r="H47" s="30" t="str">
        <f>IFERROR(_xlfn.LET(_xlpm.x,INDEX(data!A:ZZ,MATCH(plan[[#This Row],[Kursnamn]],data!F:F,0),MATCH("maxParticipants",data!$A$1:$ZZ$1,0)),
IF(0=_xlpm.x,"Nej","Ja ("&amp;_xlpm.x&amp;" st)")),"")</f>
        <v>Nej</v>
      </c>
      <c r="I47" s="21"/>
      <c r="J47" s="21" t="str">
        <f>IFERROR(
_xlfn.LET(
_xlpm.start1,INDEX(data!A:ZZ,MATCH(plan[[#This Row],[Kursnamn]],data!F:F,0),MATCH("timePlans__1__startSpNr",data!$A$1:$ZZ$1,0))-100-7,
_xlpm.start2,INDEX(data!A:ZZ,MATCH(plan[[#This Row],[Kursnamn]],data!F:F,0),MATCH("timePlans__2__startSpNr",data!$A$1:$ZZ$1,0))-100-7,
_xlpm.start3,INDEX(data!A:ZZ,MATCH(plan[[#This Row],[Kursnamn]],data!F:F,0),MATCH("timePlans__3__startSpNr",data!$A$1:$ZZ$1,0))-100-7,
_xlpm.start4,INDEX(data!A:ZZ,MATCH(plan[[#This Row],[Kursnamn]],data!F:F,0),MATCH("timePlans__4__startSpNr",data!$A$1:$ZZ$1,0))-100-7,
_xlpm.last1,INDEX(data!A:ZZ,MATCH(plan[[#This Row],[Kursnamn]],data!F:F,0),MATCH("timePlans__1__endSpNr",data!$A$1:$ZZ$1,0))-100-7,
_xlpm.last2,INDEX(data!A:ZZ,MATCH(plan[[#This Row],[Kursnamn]],data!F:F,0),MATCH("timePlans__2__endSpNr",data!$A$1:$ZZ$1,0))-100-7,
_xlpm.last3,INDEX(data!A:ZZ,MATCH(plan[[#This Row],[Kursnamn]],data!F:F,0),MATCH("timePlans__3__endSpNr",data!$A$1:$ZZ$1,0))-100-7,
_xlpm.last4,INDEX(data!A:ZZ,MATCH(plan[[#This Row],[Kursnamn]],data!F:F,0),MATCH("timePlans__4__endSpNr",data!$A$1:$ZZ$1,0))-100-7,
IF(_xlpm.start1=_xlpm.last1,_xlpm.start1,_xlpm.start1&amp;"-"&amp;_xlpm.last1)&amp;
IF(_xlpm.start2&gt;0,", "&amp;IF(_xlpm.start2=_xlpm.last2,_xlpm.start2,_xlpm.start2&amp;"-"&amp;_xlpm.last2),"")&amp;
IF(_xlpm.start3&gt;0,", "&amp;IF(_xlpm.start3=_xlpm.last3,_xlpm.start3,_xlpm.start3&amp;"-"&amp;_xlpm.last3),"")),"")</f>
        <v>1</v>
      </c>
      <c r="K47" s="21" t="str">
        <f>IFERROR(
_xlfn.LET(
_xlpm.row,MATCH(plan[[#This Row],[Kursnamn]],data!F:F,0),
_xlpm.aa,INDEX(data!A:ZZ,_xlpm.row,MATCH("timePlans__1__studyPeriods__1__project",data!$A$1:$ZZ$1,0)),
_xlpm.ab,INDEX(data!A:ZZ,_xlpm.row,MATCH("timePlans__1__studyPeriods__2__project",data!$A$1:$ZZ$1,0)),
_xlpm.ac,INDEX(data!A:ZZ,_xlpm.row,MATCH("timePlans__1__studyPeriods__3__project",data!$A$1:$ZZ$1,0)),
_xlpm.ad,INDEX(data!A:ZZ,_xlpm.row,MATCH("timePlans__1__studyPeriods__4__project",data!$A$1:$ZZ$1,0)),
IF(_xlpm.aa&gt;0," lp1:"&amp;_xlpm.aa&amp;"h","")&amp;
IF(_xlpm.ab&gt;0," lp2:"&amp;_xlpm.ab&amp;"h","")&amp;
IF(_xlpm.ac&gt;0," lp3:"&amp;_xlpm.ac&amp;"h","")&amp;
IF(_xlpm.ad&gt;0," lp4:"&amp;_xlpm.ad&amp;"h","")
),"")</f>
        <v/>
      </c>
      <c r="L47" s="21" t="str">
        <f>IFERROR(
_xlfn.LET(
_xlpm.row,MATCH(plan[[#This Row],[Kursnamn]],data!F:F,0),
_xlpm.aa,INDEX(data!A:ZZ,_xlpm.row,MATCH("timePlans__1__studyPeriods__1__laborations",data!$A$1:$ZZ$1,0)),
_xlpm.ab,INDEX(data!A:ZZ,_xlpm.row,MATCH("timePlans__1__studyPeriods__2__laborations",data!$A$1:$ZZ$1,0)),
_xlpm.ac,INDEX(data!A:ZZ,_xlpm.row,MATCH("timePlans__1__studyPeriods__3__laborations",data!$A$1:$ZZ$1,0)),
_xlpm.ad,INDEX(data!A:ZZ,_xlpm.row,MATCH("timePlans__1__studyPeriods__4__laborations",data!$A$1:$ZZ$1,0)),
IF(_xlpm.aa&gt;0," lp1:"&amp;_xlpm.aa&amp;"h","")&amp;
IF(_xlpm.ab&gt;0," lp2:"&amp;_xlpm.ab&amp;"h","")&amp;
IF(_xlpm.ac&gt;0," lp3:"&amp;_xlpm.ac&amp;"h","")&amp;
IF(_xlpm.ad&gt;0," lp4:"&amp;_xlpm.ad&amp;"h","")
),"")</f>
        <v xml:space="preserve"> lp1:12h</v>
      </c>
      <c r="M47" s="21"/>
      <c r="N47" s="21" t="str">
        <f t="shared" si="0"/>
        <v/>
      </c>
      <c r="O47" s="21" t="str">
        <f t="shared" si="1"/>
        <v/>
      </c>
      <c r="P47" s="21" t="str">
        <f t="shared" si="2"/>
        <v/>
      </c>
      <c r="Q47" s="21" t="str" cm="1">
        <f t="array" ref="Q47">IF(AND(OR(plan[[#This Row],[Obligatorisk]]="JA",plan[Alt. Obl]="JA"),plan[[#This Row],[Resultat]]&gt;0),plan[[#This Row],[Poäng]],"")</f>
        <v/>
      </c>
      <c r="R47" s="21" t="str">
        <f>IFERROR(_xlfn.LET(_xlpm.x,INDEX(data!A:ZZ,MATCH(plan[[#This Row],[Kursnamn]],data!F:F,0),MATCH("choice",data!$A$1:$ZZ$1,0)),
IF(_xlpm.x="mandatory","JA","NEJ")),"")</f>
        <v>JA</v>
      </c>
      <c r="S47" s="21" t="str">
        <f>IFERROR(_xlfn.LET(_xlpm.x,INDEX(data!A:ZZ,MATCH(plan[[#This Row],[Kursnamn]],data!F:F,0),MATCH("choice",data!$A$1:$ZZ$1,0)),
IF(_xlpm.x="elective_mandatory","JA","")),"")</f>
        <v/>
      </c>
      <c r="T47" s="21" t="str">
        <f t="shared" si="3"/>
        <v/>
      </c>
      <c r="U47" s="21" t="str" cm="1">
        <f t="array" ref="U47">IFERROR(_xlfn.TEXTJOIN(", ", TRUE,IF(data!F:F=plan[[#This Row],[Kursnamn]],data!AY:AY,"")),"")</f>
        <v>Allmän inriktning</v>
      </c>
      <c r="V47" s="31" t="str">
        <f>IFERROR(HYPERLINK(INDEX(data!A:ZZ,MATCH(plan[[#This Row],[Kursnamn]],data!F:F,0),MATCH("evaluationUrl_sv",data!$A$1:$ZZ$1,0))),"")</f>
        <v>https://www.ceq.lth.se/rapporter/?kurskod=FRTF05&amp;lang=sv</v>
      </c>
      <c r="W47" s="31" t="str">
        <f>IFERROR(HYPERLINK(INDEX(data!A:ZZ,MATCH(plan[[#This Row],[Kursnamn]],data!F:F,0),MATCH("timeeditUrl_sv",data!$A$1:$ZZ$1,0))),"")</f>
        <v>https://cloud.timeedit.net/lu/web/timeedit/p/lth1/r.html?sid=1007&amp;h=t&amp;ox=0&amp;types=0&amp;fe=0&amp;clo=0&amp;info=f&amp;mu=t&amp;cl=200&amp;p=20220829.x,20230827.x&amp;objects=159141.200,159142.200,159143.200,159170.200,159188.200,159131.200,159146.200,159186.200,234109.183</v>
      </c>
      <c r="X47" s="31" t="str">
        <f>IFERROR(HYPERLINK(INDEX(data!A:ZZ,MATCH(plan[[#This Row],[Kursnamn]],data!F:F,0),MATCH("homePage_sv",data!$A$1:$ZZ$1,0))),"")</f>
        <v>http://www.control.lth.se/course/FRTF05</v>
      </c>
      <c r="Y47" s="18" t="str">
        <f>IFERROR(INDEX(data!BB:BB,MATCH(plan[[#This Row],[Kursnamn]],data!F:F,0),1),"")</f>
        <v/>
      </c>
    </row>
    <row r="48" spans="1:25" ht="16">
      <c r="A48" s="18" t="str">
        <f>IFERROR(INDEX(data!B:B,MATCH(plan[[#This Row],[Kursnamn]],data!F:F,0),1),"")</f>
        <v>ETSF25</v>
      </c>
      <c r="B48" s="18" t="s">
        <v>851</v>
      </c>
      <c r="C48" s="34">
        <f>IFERROR(
_xlfn.LET(
  _xlpm.to,INDEX(data!A:ZZ,MATCH(plan[[#This Row],[Kursnamn]],data!F:F,0),MATCH("year",data!$A$1:$ZZ$1,0)),
  _xlpm.from,INDEX(data!A:ZZ,MATCH(plan[[#This Row],[Kursnamn]],data!F:F,0),MATCH("fromYear",data!$A$1:$ZZ$1,0)),
  IF(_xlpm.to=_xlpm.from,_xlpm.to,_xlpm.from&amp;"-"&amp;_xlpm.to)
  ),"")</f>
        <v>3</v>
      </c>
      <c r="D48" s="21" t="str">
        <f>IFERROR(
INDEX(data!A:ZZ,MATCH(plan[[#This Row],[Kursnamn]],data!F:F,0),MATCH("gradingScale",data!$A$1:$ZZ$1,0)),"")</f>
        <v>TH</v>
      </c>
      <c r="E48" s="21"/>
      <c r="F48" s="21">
        <f>IFERROR(
INDEX(data!A:ZZ,MATCH(plan[[#This Row],[Kursnamn]],data!F:F,0),MATCH("credits",data!$A$1:$ZZ$1,0)),"")</f>
        <v>7.5</v>
      </c>
      <c r="G48" s="21" t="str">
        <f>IFERROR(
INDEX(data!A:ZZ,MATCH(plan[[#This Row],[Kursnamn]],data!F:F,0),MATCH("cycle",data!$A$1:$ZZ$1,0)),"")</f>
        <v>G2</v>
      </c>
      <c r="H48" s="30" t="str">
        <f>IFERROR(_xlfn.LET(_xlpm.x,INDEX(data!A:ZZ,MATCH(plan[[#This Row],[Kursnamn]],data!F:F,0),MATCH("maxParticipants",data!$A$1:$ZZ$1,0)),
IF(0=_xlpm.x,"Nej","Ja ("&amp;_xlpm.x&amp;" st)")),"")</f>
        <v>Nej</v>
      </c>
      <c r="I48" s="21"/>
      <c r="J48" s="21" t="str">
        <f>IFERROR(
_xlfn.LET(
_xlpm.start1,INDEX(data!A:ZZ,MATCH(plan[[#This Row],[Kursnamn]],data!F:F,0),MATCH("timePlans__1__startSpNr",data!$A$1:$ZZ$1,0))-100-7,
_xlpm.start2,INDEX(data!A:ZZ,MATCH(plan[[#This Row],[Kursnamn]],data!F:F,0),MATCH("timePlans__2__startSpNr",data!$A$1:$ZZ$1,0))-100-7,
_xlpm.start3,INDEX(data!A:ZZ,MATCH(plan[[#This Row],[Kursnamn]],data!F:F,0),MATCH("timePlans__3__startSpNr",data!$A$1:$ZZ$1,0))-100-7,
_xlpm.start4,INDEX(data!A:ZZ,MATCH(plan[[#This Row],[Kursnamn]],data!F:F,0),MATCH("timePlans__4__startSpNr",data!$A$1:$ZZ$1,0))-100-7,
_xlpm.last1,INDEX(data!A:ZZ,MATCH(plan[[#This Row],[Kursnamn]],data!F:F,0),MATCH("timePlans__1__endSpNr",data!$A$1:$ZZ$1,0))-100-7,
_xlpm.last2,INDEX(data!A:ZZ,MATCH(plan[[#This Row],[Kursnamn]],data!F:F,0),MATCH("timePlans__2__endSpNr",data!$A$1:$ZZ$1,0))-100-7,
_xlpm.last3,INDEX(data!A:ZZ,MATCH(plan[[#This Row],[Kursnamn]],data!F:F,0),MATCH("timePlans__3__endSpNr",data!$A$1:$ZZ$1,0))-100-7,
_xlpm.last4,INDEX(data!A:ZZ,MATCH(plan[[#This Row],[Kursnamn]],data!F:F,0),MATCH("timePlans__4__endSpNr",data!$A$1:$ZZ$1,0))-100-7,
IF(_xlpm.start1=_xlpm.last1,_xlpm.start1,_xlpm.start1&amp;"-"&amp;_xlpm.last1)&amp;
IF(_xlpm.start2&gt;0,", "&amp;IF(_xlpm.start2=_xlpm.last2,_xlpm.start2,_xlpm.start2&amp;"-"&amp;_xlpm.last2),"")&amp;
IF(_xlpm.start3&gt;0,", "&amp;IF(_xlpm.start3=_xlpm.last3,_xlpm.start3,_xlpm.start3&amp;"-"&amp;_xlpm.last3),"")),"")</f>
        <v>2</v>
      </c>
      <c r="K48" s="21" t="str">
        <f>IFERROR(
_xlfn.LET(
_xlpm.row,MATCH(plan[[#This Row],[Kursnamn]],data!F:F,0),
_xlpm.aa,INDEX(data!A:ZZ,_xlpm.row,MATCH("timePlans__1__studyPeriods__1__project",data!$A$1:$ZZ$1,0)),
_xlpm.ab,INDEX(data!A:ZZ,_xlpm.row,MATCH("timePlans__1__studyPeriods__2__project",data!$A$1:$ZZ$1,0)),
_xlpm.ac,INDEX(data!A:ZZ,_xlpm.row,MATCH("timePlans__1__studyPeriods__3__project",data!$A$1:$ZZ$1,0)),
_xlpm.ad,INDEX(data!A:ZZ,_xlpm.row,MATCH("timePlans__1__studyPeriods__4__project",data!$A$1:$ZZ$1,0)),
IF(_xlpm.aa&gt;0," lp1:"&amp;_xlpm.aa&amp;"h","")&amp;
IF(_xlpm.ab&gt;0," lp2:"&amp;_xlpm.ab&amp;"h","")&amp;
IF(_xlpm.ac&gt;0," lp3:"&amp;_xlpm.ac&amp;"h","")&amp;
IF(_xlpm.ad&gt;0," lp4:"&amp;_xlpm.ad&amp;"h","")
),"")</f>
        <v xml:space="preserve"> lp2:3h</v>
      </c>
      <c r="L48" s="21" t="str">
        <f>IFERROR(
_xlfn.LET(
_xlpm.row,MATCH(plan[[#This Row],[Kursnamn]],data!F:F,0),
_xlpm.aa,INDEX(data!A:ZZ,_xlpm.row,MATCH("timePlans__1__studyPeriods__1__laborations",data!$A$1:$ZZ$1,0)),
_xlpm.ab,INDEX(data!A:ZZ,_xlpm.row,MATCH("timePlans__1__studyPeriods__2__laborations",data!$A$1:$ZZ$1,0)),
_xlpm.ac,INDEX(data!A:ZZ,_xlpm.row,MATCH("timePlans__1__studyPeriods__3__laborations",data!$A$1:$ZZ$1,0)),
_xlpm.ad,INDEX(data!A:ZZ,_xlpm.row,MATCH("timePlans__1__studyPeriods__4__laborations",data!$A$1:$ZZ$1,0)),
IF(_xlpm.aa&gt;0," lp1:"&amp;_xlpm.aa&amp;"h","")&amp;
IF(_xlpm.ab&gt;0," lp2:"&amp;_xlpm.ab&amp;"h","")&amp;
IF(_xlpm.ac&gt;0," lp3:"&amp;_xlpm.ac&amp;"h","")&amp;
IF(_xlpm.ad&gt;0," lp4:"&amp;_xlpm.ad&amp;"h","")
),"")</f>
        <v/>
      </c>
      <c r="M48" s="21"/>
      <c r="N48" s="21" t="str">
        <f t="shared" si="0"/>
        <v/>
      </c>
      <c r="O48" s="21" t="str">
        <f t="shared" si="1"/>
        <v/>
      </c>
      <c r="P48" s="21" t="str">
        <f t="shared" si="2"/>
        <v/>
      </c>
      <c r="Q48" s="21" t="str" cm="1">
        <f t="array" ref="Q48">IF(AND(OR(plan[[#This Row],[Obligatorisk]]="JA",plan[Alt. Obl]="JA"),plan[[#This Row],[Resultat]]&gt;0),plan[[#This Row],[Poäng]],"")</f>
        <v/>
      </c>
      <c r="R48" s="21" t="str">
        <f>IFERROR(_xlfn.LET(_xlpm.x,INDEX(data!A:ZZ,MATCH(plan[[#This Row],[Kursnamn]],data!F:F,0),MATCH("choice",data!$A$1:$ZZ$1,0)),
IF(_xlpm.x="mandatory","JA","NEJ")),"")</f>
        <v>JA</v>
      </c>
      <c r="S48" s="21" t="str">
        <f>IFERROR(_xlfn.LET(_xlpm.x,INDEX(data!A:ZZ,MATCH(plan[[#This Row],[Kursnamn]],data!F:F,0),MATCH("choice",data!$A$1:$ZZ$1,0)),
IF(_xlpm.x="elective_mandatory","JA","")),"")</f>
        <v/>
      </c>
      <c r="T48" s="21" t="str">
        <f t="shared" si="3"/>
        <v/>
      </c>
      <c r="U48" s="21" t="str" cm="1">
        <f t="array" ref="U48">IFERROR(_xlfn.TEXTJOIN(", ", TRUE,IF(data!F:F=plan[[#This Row],[Kursnamn]],data!AY:AY,"")),"")</f>
        <v>Allmän inriktning</v>
      </c>
      <c r="V48" s="31" t="str">
        <f>IFERROR(HYPERLINK(INDEX(data!A:ZZ,MATCH(plan[[#This Row],[Kursnamn]],data!F:F,0),MATCH("evaluationUrl_sv",data!$A$1:$ZZ$1,0))),"")</f>
        <v>https://www.ceq.lth.se/rapporter/?kurskod=ETSF25&amp;lang=sv</v>
      </c>
      <c r="W48" s="31" t="str">
        <f>IFERROR(HYPERLINK(INDEX(data!A:ZZ,MATCH(plan[[#This Row],[Kursnamn]],data!F:F,0),MATCH("timeeditUrl_sv",data!$A$1:$ZZ$1,0))),"")</f>
        <v>https://cloud.timeedit.net/lu/web/timeedit/p/lth1/r.html?sid=1007&amp;h=t&amp;ox=0&amp;types=0&amp;fe=0&amp;clo=0&amp;info=f&amp;mu=t&amp;cl=200&amp;p=20220829.x,20230827.x&amp;objects=159141.200,159142.200,159143.200,159170.200,159188.200,159131.200,159146.200,159186.200,234015.183</v>
      </c>
      <c r="X48" s="31" t="str">
        <f>IFERROR(HYPERLINK(INDEX(data!A:ZZ,MATCH(plan[[#This Row],[Kursnamn]],data!F:F,0),MATCH("homePage_sv",data!$A$1:$ZZ$1,0))),"")</f>
        <v>http://cs.lth.se/etsf25</v>
      </c>
      <c r="Y48" s="18" t="str">
        <f>IFERROR(INDEX(data!BB:BB,MATCH(plan[[#This Row],[Kursnamn]],data!F:F,0),1),"")</f>
        <v/>
      </c>
    </row>
    <row r="49" spans="1:25" ht="14" customHeight="1">
      <c r="A49" s="18" t="str">
        <f>IFERROR(INDEX(data!B:B,MATCH(plan[[#This Row],[Kursnamn]],data!F:F,0),1),"")</f>
        <v>FMSF20</v>
      </c>
      <c r="B49" s="24" t="s">
        <v>708</v>
      </c>
      <c r="C49" s="33">
        <f>IFERROR(
_xlfn.LET(
  _xlpm.to,INDEX(data!A:ZZ,MATCH(plan[[#This Row],[Kursnamn]],data!F:F,0),MATCH("year",data!$A$1:$ZZ$1,0)),
  _xlpm.from,INDEX(data!A:ZZ,MATCH(plan[[#This Row],[Kursnamn]],data!F:F,0),MATCH("fromYear",data!$A$1:$ZZ$1,0)),
  IF(_xlpm.to=_xlpm.from,_xlpm.to,_xlpm.from&amp;"-"&amp;_xlpm.to)
  ),"")</f>
        <v>3</v>
      </c>
      <c r="D49" s="23" t="str">
        <f>IFERROR(
INDEX(data!A:ZZ,MATCH(plan[[#This Row],[Kursnamn]],data!F:F,0),MATCH("gradingScale",data!$A$1:$ZZ$1,0)),"")</f>
        <v>TH</v>
      </c>
      <c r="E49" s="21"/>
      <c r="F49" s="21">
        <f>IFERROR(
INDEX(data!A:ZZ,MATCH(plan[[#This Row],[Kursnamn]],data!F:F,0),MATCH("credits",data!$A$1:$ZZ$1,0)),"")</f>
        <v>7.5</v>
      </c>
      <c r="G49" s="21" t="str">
        <f>IFERROR(
INDEX(data!A:ZZ,MATCH(plan[[#This Row],[Kursnamn]],data!F:F,0),MATCH("cycle",data!$A$1:$ZZ$1,0)),"")</f>
        <v>G2</v>
      </c>
      <c r="H49" s="30" t="str">
        <f>IFERROR(_xlfn.LET(_xlpm.x,INDEX(data!A:ZZ,MATCH(plan[[#This Row],[Kursnamn]],data!F:F,0),MATCH("maxParticipants",data!$A$1:$ZZ$1,0)),
IF(0=_xlpm.x,"Nej","Ja ("&amp;_xlpm.x&amp;" st)")),"")</f>
        <v>Nej</v>
      </c>
      <c r="I49" s="21"/>
      <c r="J49" s="21" t="str">
        <f>IFERROR(
_xlfn.LET(
_xlpm.start1,INDEX(data!A:ZZ,MATCH(plan[[#This Row],[Kursnamn]],data!F:F,0),MATCH("timePlans__1__startSpNr",data!$A$1:$ZZ$1,0))-100-7,
_xlpm.start2,INDEX(data!A:ZZ,MATCH(plan[[#This Row],[Kursnamn]],data!F:F,0),MATCH("timePlans__2__startSpNr",data!$A$1:$ZZ$1,0))-100-7,
_xlpm.start3,INDEX(data!A:ZZ,MATCH(plan[[#This Row],[Kursnamn]],data!F:F,0),MATCH("timePlans__3__startSpNr",data!$A$1:$ZZ$1,0))-100-7,
_xlpm.start4,INDEX(data!A:ZZ,MATCH(plan[[#This Row],[Kursnamn]],data!F:F,0),MATCH("timePlans__4__startSpNr",data!$A$1:$ZZ$1,0))-100-7,
_xlpm.last1,INDEX(data!A:ZZ,MATCH(plan[[#This Row],[Kursnamn]],data!F:F,0),MATCH("timePlans__1__endSpNr",data!$A$1:$ZZ$1,0))-100-7,
_xlpm.last2,INDEX(data!A:ZZ,MATCH(plan[[#This Row],[Kursnamn]],data!F:F,0),MATCH("timePlans__2__endSpNr",data!$A$1:$ZZ$1,0))-100-7,
_xlpm.last3,INDEX(data!A:ZZ,MATCH(plan[[#This Row],[Kursnamn]],data!F:F,0),MATCH("timePlans__3__endSpNr",data!$A$1:$ZZ$1,0))-100-7,
_xlpm.last4,INDEX(data!A:ZZ,MATCH(plan[[#This Row],[Kursnamn]],data!F:F,0),MATCH("timePlans__4__endSpNr",data!$A$1:$ZZ$1,0))-100-7,
IF(_xlpm.start1=_xlpm.last1,_xlpm.start1,_xlpm.start1&amp;"-"&amp;_xlpm.last1)&amp;
IF(_xlpm.start2&gt;0,", "&amp;IF(_xlpm.start2=_xlpm.last2,_xlpm.start2,_xlpm.start2&amp;"-"&amp;_xlpm.last2),"")&amp;
IF(_xlpm.start3&gt;0,", "&amp;IF(_xlpm.start3=_xlpm.last3,_xlpm.start3,_xlpm.start3&amp;"-"&amp;_xlpm.last3),"")),"")</f>
        <v>2</v>
      </c>
      <c r="K49" s="21" t="str">
        <f>IFERROR(
_xlfn.LET(
_xlpm.row,MATCH(plan[[#This Row],[Kursnamn]],data!F:F,0),
_xlpm.aa,INDEX(data!A:ZZ,_xlpm.row,MATCH("timePlans__1__studyPeriods__1__project",data!$A$1:$ZZ$1,0)),
_xlpm.ab,INDEX(data!A:ZZ,_xlpm.row,MATCH("timePlans__1__studyPeriods__2__project",data!$A$1:$ZZ$1,0)),
_xlpm.ac,INDEX(data!A:ZZ,_xlpm.row,MATCH("timePlans__1__studyPeriods__3__project",data!$A$1:$ZZ$1,0)),
_xlpm.ad,INDEX(data!A:ZZ,_xlpm.row,MATCH("timePlans__1__studyPeriods__4__project",data!$A$1:$ZZ$1,0)),
IF(_xlpm.aa&gt;0," lp1:"&amp;_xlpm.aa&amp;"h","")&amp;
IF(_xlpm.ab&gt;0," lp2:"&amp;_xlpm.ab&amp;"h","")&amp;
IF(_xlpm.ac&gt;0," lp3:"&amp;_xlpm.ac&amp;"h","")&amp;
IF(_xlpm.ad&gt;0," lp4:"&amp;_xlpm.ad&amp;"h","")
),"")</f>
        <v/>
      </c>
      <c r="L49" s="21" t="str">
        <f>IFERROR(
_xlfn.LET(
_xlpm.row,MATCH(plan[[#This Row],[Kursnamn]],data!F:F,0),
_xlpm.aa,INDEX(data!A:ZZ,_xlpm.row,MATCH("timePlans__1__studyPeriods__1__laborations",data!$A$1:$ZZ$1,0)),
_xlpm.ab,INDEX(data!A:ZZ,_xlpm.row,MATCH("timePlans__1__studyPeriods__2__laborations",data!$A$1:$ZZ$1,0)),
_xlpm.ac,INDEX(data!A:ZZ,_xlpm.row,MATCH("timePlans__1__studyPeriods__3__laborations",data!$A$1:$ZZ$1,0)),
_xlpm.ad,INDEX(data!A:ZZ,_xlpm.row,MATCH("timePlans__1__studyPeriods__4__laborations",data!$A$1:$ZZ$1,0)),
IF(_xlpm.aa&gt;0," lp1:"&amp;_xlpm.aa&amp;"h","")&amp;
IF(_xlpm.ab&gt;0," lp2:"&amp;_xlpm.ab&amp;"h","")&amp;
IF(_xlpm.ac&gt;0," lp3:"&amp;_xlpm.ac&amp;"h","")&amp;
IF(_xlpm.ad&gt;0," lp4:"&amp;_xlpm.ad&amp;"h","")
),"")</f>
        <v xml:space="preserve"> lp2:8h</v>
      </c>
      <c r="M49" s="21"/>
      <c r="N49" s="21" t="str">
        <f t="shared" si="0"/>
        <v/>
      </c>
      <c r="O49" s="21" t="str">
        <f t="shared" si="1"/>
        <v/>
      </c>
      <c r="P49" s="21" t="str">
        <f t="shared" si="2"/>
        <v/>
      </c>
      <c r="Q49" s="21" t="str" cm="1">
        <f t="array" ref="Q49">IF(AND(OR(plan[[#This Row],[Obligatorisk]]="JA",plan[Alt. Obl]="JA"),plan[[#This Row],[Resultat]]&gt;0),plan[[#This Row],[Poäng]],"")</f>
        <v/>
      </c>
      <c r="R49" s="21" t="str">
        <f>IFERROR(_xlfn.LET(_xlpm.x,INDEX(data!A:ZZ,MATCH(plan[[#This Row],[Kursnamn]],data!F:F,0),MATCH("choice",data!$A$1:$ZZ$1,0)),
IF(_xlpm.x="mandatory","JA","NEJ")),"")</f>
        <v>JA</v>
      </c>
      <c r="S49" s="21" t="str">
        <f>IFERROR(_xlfn.LET(_xlpm.x,INDEX(data!A:ZZ,MATCH(plan[[#This Row],[Kursnamn]],data!F:F,0),MATCH("choice",data!$A$1:$ZZ$1,0)),
IF(_xlpm.x="elective_mandatory","JA","")),"")</f>
        <v/>
      </c>
      <c r="T49" s="21" t="str">
        <f t="shared" si="3"/>
        <v/>
      </c>
      <c r="U49" s="21" t="str" cm="1">
        <f t="array" ref="U49">IFERROR(_xlfn.TEXTJOIN(", ", TRUE,IF(data!F:F=plan[[#This Row],[Kursnamn]],data!AY:AY,"")),"")</f>
        <v>Allmän inriktning</v>
      </c>
      <c r="V49" s="31" t="str">
        <f>IFERROR(HYPERLINK(INDEX(data!A:ZZ,MATCH(plan[[#This Row],[Kursnamn]],data!F:F,0),MATCH("evaluationUrl_sv",data!$A$1:$ZZ$1,0))),"")</f>
        <v>https://www.ceq.lth.se/rapporter/?kurskod=FMSF20&amp;lang=sv</v>
      </c>
      <c r="W49" s="31" t="str">
        <f>IFERROR(HYPERLINK(INDEX(data!A:ZZ,MATCH(plan[[#This Row],[Kursnamn]],data!F:F,0),MATCH("timeeditUrl_sv",data!$A$1:$ZZ$1,0))),"")</f>
        <v>https://cloud.timeedit.net/lu/web/timeedit/p/lth1/r.html?sid=1007&amp;h=t&amp;ox=0&amp;types=0&amp;fe=0&amp;clo=0&amp;info=f&amp;mu=t&amp;cl=200&amp;p=20220829.x,20230827.x&amp;objects=159141.200,159142.200,159143.200,159170.200,159188.200,159131.200,159146.200,159186.200,207281.183</v>
      </c>
      <c r="X49" s="31" t="str">
        <f>IFERROR(HYPERLINK(INDEX(data!A:ZZ,MATCH(plan[[#This Row],[Kursnamn]],data!F:F,0),MATCH("homePage_sv",data!$A$1:$ZZ$1,0))),"")</f>
        <v>http://www.ctr.maths.lu.se/course/fmsf20_DE/</v>
      </c>
      <c r="Y49" s="18" t="str">
        <f>IFERROR(INDEX(data!BB:BB,MATCH(plan[[#This Row],[Kursnamn]],data!F:F,0),1),"")</f>
        <v/>
      </c>
    </row>
    <row r="50" spans="1:25" ht="16">
      <c r="A50" s="18" t="str">
        <f>IFERROR(INDEX(data!B:B,MATCH(plan[[#This Row],[Kursnamn]],data!F:F,0),1),"")</f>
        <v>EITA25</v>
      </c>
      <c r="B50" s="18" t="s">
        <v>986</v>
      </c>
      <c r="C50" s="34">
        <f>IFERROR(
_xlfn.LET(
  _xlpm.to,INDEX(data!A:ZZ,MATCH(plan[[#This Row],[Kursnamn]],data!F:F,0),MATCH("year",data!$A$1:$ZZ$1,0)),
  _xlpm.from,INDEX(data!A:ZZ,MATCH(plan[[#This Row],[Kursnamn]],data!F:F,0),MATCH("fromYear",data!$A$1:$ZZ$1,0)),
  IF(_xlpm.to=_xlpm.from,_xlpm.to,_xlpm.from&amp;"-"&amp;_xlpm.to)
  ),"")</f>
        <v>3</v>
      </c>
      <c r="D50" s="21" t="str">
        <f>IFERROR(
INDEX(data!A:ZZ,MATCH(plan[[#This Row],[Kursnamn]],data!F:F,0),MATCH("gradingScale",data!$A$1:$ZZ$1,0)),"")</f>
        <v>TH</v>
      </c>
      <c r="E50" s="21"/>
      <c r="F50" s="21">
        <f>IFERROR(
INDEX(data!A:ZZ,MATCH(plan[[#This Row],[Kursnamn]],data!F:F,0),MATCH("credits",data!$A$1:$ZZ$1,0)),"")</f>
        <v>7.5</v>
      </c>
      <c r="G50" s="21" t="str">
        <f>IFERROR(
INDEX(data!A:ZZ,MATCH(plan[[#This Row],[Kursnamn]],data!F:F,0),MATCH("cycle",data!$A$1:$ZZ$1,0)),"")</f>
        <v>G1</v>
      </c>
      <c r="H50" s="30" t="str">
        <f>IFERROR(_xlfn.LET(_xlpm.x,INDEX(data!A:ZZ,MATCH(plan[[#This Row],[Kursnamn]],data!F:F,0),MATCH("maxParticipants",data!$A$1:$ZZ$1,0)),
IF(0=_xlpm.x,"Nej","Ja ("&amp;_xlpm.x&amp;" st)")),"")</f>
        <v>Nej</v>
      </c>
      <c r="I50" s="21"/>
      <c r="J50" s="21" t="str">
        <f>IFERROR(
_xlfn.LET(
_xlpm.start1,INDEX(data!A:ZZ,MATCH(plan[[#This Row],[Kursnamn]],data!F:F,0),MATCH("timePlans__1__startSpNr",data!$A$1:$ZZ$1,0))-100-7,
_xlpm.start2,INDEX(data!A:ZZ,MATCH(plan[[#This Row],[Kursnamn]],data!F:F,0),MATCH("timePlans__2__startSpNr",data!$A$1:$ZZ$1,0))-100-7,
_xlpm.start3,INDEX(data!A:ZZ,MATCH(plan[[#This Row],[Kursnamn]],data!F:F,0),MATCH("timePlans__3__startSpNr",data!$A$1:$ZZ$1,0))-100-7,
_xlpm.start4,INDEX(data!A:ZZ,MATCH(plan[[#This Row],[Kursnamn]],data!F:F,0),MATCH("timePlans__4__startSpNr",data!$A$1:$ZZ$1,0))-100-7,
_xlpm.last1,INDEX(data!A:ZZ,MATCH(plan[[#This Row],[Kursnamn]],data!F:F,0),MATCH("timePlans__1__endSpNr",data!$A$1:$ZZ$1,0))-100-7,
_xlpm.last2,INDEX(data!A:ZZ,MATCH(plan[[#This Row],[Kursnamn]],data!F:F,0),MATCH("timePlans__2__endSpNr",data!$A$1:$ZZ$1,0))-100-7,
_xlpm.last3,INDEX(data!A:ZZ,MATCH(plan[[#This Row],[Kursnamn]],data!F:F,0),MATCH("timePlans__3__endSpNr",data!$A$1:$ZZ$1,0))-100-7,
_xlpm.last4,INDEX(data!A:ZZ,MATCH(plan[[#This Row],[Kursnamn]],data!F:F,0),MATCH("timePlans__4__endSpNr",data!$A$1:$ZZ$1,0))-100-7,
IF(_xlpm.start1=_xlpm.last1,_xlpm.start1,_xlpm.start1&amp;"-"&amp;_xlpm.last1)&amp;
IF(_xlpm.start2&gt;0,", "&amp;IF(_xlpm.start2=_xlpm.last2,_xlpm.start2,_xlpm.start2&amp;"-"&amp;_xlpm.last2),"")&amp;
IF(_xlpm.start3&gt;0,", "&amp;IF(_xlpm.start3=_xlpm.last3,_xlpm.start3,_xlpm.start3&amp;"-"&amp;_xlpm.last3),"")),"")</f>
        <v>3</v>
      </c>
      <c r="K50" s="21" t="str">
        <f>IFERROR(
_xlfn.LET(
_xlpm.row,MATCH(plan[[#This Row],[Kursnamn]],data!F:F,0),
_xlpm.aa,INDEX(data!A:ZZ,_xlpm.row,MATCH("timePlans__1__studyPeriods__1__project",data!$A$1:$ZZ$1,0)),
_xlpm.ab,INDEX(data!A:ZZ,_xlpm.row,MATCH("timePlans__1__studyPeriods__2__project",data!$A$1:$ZZ$1,0)),
_xlpm.ac,INDEX(data!A:ZZ,_xlpm.row,MATCH("timePlans__1__studyPeriods__3__project",data!$A$1:$ZZ$1,0)),
_xlpm.ad,INDEX(data!A:ZZ,_xlpm.row,MATCH("timePlans__1__studyPeriods__4__project",data!$A$1:$ZZ$1,0)),
IF(_xlpm.aa&gt;0," lp1:"&amp;_xlpm.aa&amp;"h","")&amp;
IF(_xlpm.ab&gt;0," lp2:"&amp;_xlpm.ab&amp;"h","")&amp;
IF(_xlpm.ac&gt;0," lp3:"&amp;_xlpm.ac&amp;"h","")&amp;
IF(_xlpm.ad&gt;0," lp4:"&amp;_xlpm.ad&amp;"h","")
),"")</f>
        <v xml:space="preserve"> lp3:2h</v>
      </c>
      <c r="L50" s="21" t="str">
        <f>IFERROR(
_xlfn.LET(
_xlpm.row,MATCH(plan[[#This Row],[Kursnamn]],data!F:F,0),
_xlpm.aa,INDEX(data!A:ZZ,_xlpm.row,MATCH("timePlans__1__studyPeriods__1__laborations",data!$A$1:$ZZ$1,0)),
_xlpm.ab,INDEX(data!A:ZZ,_xlpm.row,MATCH("timePlans__1__studyPeriods__2__laborations",data!$A$1:$ZZ$1,0)),
_xlpm.ac,INDEX(data!A:ZZ,_xlpm.row,MATCH("timePlans__1__studyPeriods__3__laborations",data!$A$1:$ZZ$1,0)),
_xlpm.ad,INDEX(data!A:ZZ,_xlpm.row,MATCH("timePlans__1__studyPeriods__4__laborations",data!$A$1:$ZZ$1,0)),
IF(_xlpm.aa&gt;0," lp1:"&amp;_xlpm.aa&amp;"h","")&amp;
IF(_xlpm.ab&gt;0," lp2:"&amp;_xlpm.ab&amp;"h","")&amp;
IF(_xlpm.ac&gt;0," lp3:"&amp;_xlpm.ac&amp;"h","")&amp;
IF(_xlpm.ad&gt;0," lp4:"&amp;_xlpm.ad&amp;"h","")
),"")</f>
        <v xml:space="preserve"> lp3:12h</v>
      </c>
      <c r="M50" s="21"/>
      <c r="N50" s="21" t="str">
        <f t="shared" si="0"/>
        <v/>
      </c>
      <c r="O50" s="21" t="str">
        <f t="shared" si="1"/>
        <v/>
      </c>
      <c r="P50" s="21" t="str">
        <f t="shared" si="2"/>
        <v/>
      </c>
      <c r="Q50" s="21" t="str" cm="1">
        <f t="array" ref="Q50">IF(AND(OR(plan[[#This Row],[Obligatorisk]]="JA",plan[Alt. Obl]="JA"),plan[[#This Row],[Resultat]]&gt;0),plan[[#This Row],[Poäng]],"")</f>
        <v/>
      </c>
      <c r="R50" s="21" t="str">
        <f>IFERROR(_xlfn.LET(_xlpm.x,INDEX(data!A:ZZ,MATCH(plan[[#This Row],[Kursnamn]],data!F:F,0),MATCH("choice",data!$A$1:$ZZ$1,0)),
IF(_xlpm.x="mandatory","JA","NEJ")),"")</f>
        <v>JA</v>
      </c>
      <c r="S50" s="21" t="str">
        <f>IFERROR(_xlfn.LET(_xlpm.x,INDEX(data!A:ZZ,MATCH(plan[[#This Row],[Kursnamn]],data!F:F,0),MATCH("choice",data!$A$1:$ZZ$1,0)),
IF(_xlpm.x="elective_mandatory","JA","")),"")</f>
        <v/>
      </c>
      <c r="T50" s="21" t="str">
        <f t="shared" si="3"/>
        <v/>
      </c>
      <c r="U50" s="21" t="str" cm="1">
        <f t="array" ref="U50">IFERROR(_xlfn.TEXTJOIN(", ", TRUE,IF(data!F:F=plan[[#This Row],[Kursnamn]],data!AY:AY,"")),"")</f>
        <v>Allmän inriktning</v>
      </c>
      <c r="V50" s="31" t="str">
        <f>IFERROR(HYPERLINK(INDEX(data!A:ZZ,MATCH(plan[[#This Row],[Kursnamn]],data!F:F,0),MATCH("evaluationUrl_sv",data!$A$1:$ZZ$1,0))),"")</f>
        <v>https://www.ceq.lth.se/rapporter/?kurskod=EITA25&amp;lang=sv</v>
      </c>
      <c r="W50" s="31" t="str">
        <f>IFERROR(HYPERLINK(INDEX(data!A:ZZ,MATCH(plan[[#This Row],[Kursnamn]],data!F:F,0),MATCH("timeeditUrl_sv",data!$A$1:$ZZ$1,0))),"")</f>
        <v>https://cloud.timeedit.net/lu/web/timeedit/p/lth1/r.html?sid=1007&amp;h=t&amp;ox=0&amp;types=0&amp;fe=0&amp;clo=0&amp;info=f&amp;mu=t&amp;cl=200&amp;p=20220829.x,20230827.x&amp;objects=159141.200,159142.200,159143.200,159170.200,159188.200,159131.200,159146.200,159186.200,233987.183</v>
      </c>
      <c r="X50" s="31" t="str">
        <f>IFERROR(HYPERLINK(INDEX(data!A:ZZ,MATCH(plan[[#This Row],[Kursnamn]],data!F:F,0),MATCH("homePage_sv",data!$A$1:$ZZ$1,0))),"")</f>
        <v>http://www.eit.lth.se/kurs/eita25</v>
      </c>
      <c r="Y50" s="18" t="str">
        <f>IFERROR(INDEX(data!BB:BB,MATCH(plan[[#This Row],[Kursnamn]],data!F:F,0),1),"")</f>
        <v/>
      </c>
    </row>
    <row r="51" spans="1:25" ht="16">
      <c r="A51" s="18" t="str">
        <f>IFERROR(INDEX(data!B:B,MATCH(plan[[#This Row],[Kursnamn]],data!F:F,0),1),"")</f>
        <v>FMNF05</v>
      </c>
      <c r="B51" s="18" t="s">
        <v>734</v>
      </c>
      <c r="C51" s="34">
        <f>IFERROR(
_xlfn.LET(
  _xlpm.to,INDEX(data!A:ZZ,MATCH(plan[[#This Row],[Kursnamn]],data!F:F,0),MATCH("year",data!$A$1:$ZZ$1,0)),
  _xlpm.from,INDEX(data!A:ZZ,MATCH(plan[[#This Row],[Kursnamn]],data!F:F,0),MATCH("fromYear",data!$A$1:$ZZ$1,0)),
  IF(_xlpm.to=_xlpm.from,_xlpm.to,_xlpm.from&amp;"-"&amp;_xlpm.to)
  ),"")</f>
        <v>3</v>
      </c>
      <c r="D51" s="21" t="str">
        <f>IFERROR(
INDEX(data!A:ZZ,MATCH(plan[[#This Row],[Kursnamn]],data!F:F,0),MATCH("gradingScale",data!$A$1:$ZZ$1,0)),"")</f>
        <v>TH</v>
      </c>
      <c r="E51" s="21"/>
      <c r="F51" s="21">
        <f>IFERROR(
INDEX(data!A:ZZ,MATCH(plan[[#This Row],[Kursnamn]],data!F:F,0),MATCH("credits",data!$A$1:$ZZ$1,0)),"")</f>
        <v>6</v>
      </c>
      <c r="G51" s="21" t="str">
        <f>IFERROR(
INDEX(data!A:ZZ,MATCH(plan[[#This Row],[Kursnamn]],data!F:F,0),MATCH("cycle",data!$A$1:$ZZ$1,0)),"")</f>
        <v>G2</v>
      </c>
      <c r="H51" s="30" t="str">
        <f>IFERROR(_xlfn.LET(_xlpm.x,INDEX(data!A:ZZ,MATCH(plan[[#This Row],[Kursnamn]],data!F:F,0),MATCH("maxParticipants",data!$A$1:$ZZ$1,0)),
IF(0=_xlpm.x,"Nej","Ja ("&amp;_xlpm.x&amp;" st)")),"")</f>
        <v>Nej</v>
      </c>
      <c r="I51" s="21"/>
      <c r="J51" s="21" t="str">
        <f>IFERROR(
_xlfn.LET(
_xlpm.start1,INDEX(data!A:ZZ,MATCH(plan[[#This Row],[Kursnamn]],data!F:F,0),MATCH("timePlans__1__startSpNr",data!$A$1:$ZZ$1,0))-100-7,
_xlpm.start2,INDEX(data!A:ZZ,MATCH(plan[[#This Row],[Kursnamn]],data!F:F,0),MATCH("timePlans__2__startSpNr",data!$A$1:$ZZ$1,0))-100-7,
_xlpm.start3,INDEX(data!A:ZZ,MATCH(plan[[#This Row],[Kursnamn]],data!F:F,0),MATCH("timePlans__3__startSpNr",data!$A$1:$ZZ$1,0))-100-7,
_xlpm.start4,INDEX(data!A:ZZ,MATCH(plan[[#This Row],[Kursnamn]],data!F:F,0),MATCH("timePlans__4__startSpNr",data!$A$1:$ZZ$1,0))-100-7,
_xlpm.last1,INDEX(data!A:ZZ,MATCH(plan[[#This Row],[Kursnamn]],data!F:F,0),MATCH("timePlans__1__endSpNr",data!$A$1:$ZZ$1,0))-100-7,
_xlpm.last2,INDEX(data!A:ZZ,MATCH(plan[[#This Row],[Kursnamn]],data!F:F,0),MATCH("timePlans__2__endSpNr",data!$A$1:$ZZ$1,0))-100-7,
_xlpm.last3,INDEX(data!A:ZZ,MATCH(plan[[#This Row],[Kursnamn]],data!F:F,0),MATCH("timePlans__3__endSpNr",data!$A$1:$ZZ$1,0))-100-7,
_xlpm.last4,INDEX(data!A:ZZ,MATCH(plan[[#This Row],[Kursnamn]],data!F:F,0),MATCH("timePlans__4__endSpNr",data!$A$1:$ZZ$1,0))-100-7,
IF(_xlpm.start1=_xlpm.last1,_xlpm.start1,_xlpm.start1&amp;"-"&amp;_xlpm.last1)&amp;
IF(_xlpm.start2&gt;0,", "&amp;IF(_xlpm.start2=_xlpm.last2,_xlpm.start2,_xlpm.start2&amp;"-"&amp;_xlpm.last2),"")&amp;
IF(_xlpm.start3&gt;0,", "&amp;IF(_xlpm.start3=_xlpm.last3,_xlpm.start3,_xlpm.start3&amp;"-"&amp;_xlpm.last3),"")),"")</f>
        <v>3</v>
      </c>
      <c r="K51" s="21" t="str">
        <f>IFERROR(
_xlfn.LET(
_xlpm.row,MATCH(plan[[#This Row],[Kursnamn]],data!F:F,0),
_xlpm.aa,INDEX(data!A:ZZ,_xlpm.row,MATCH("timePlans__1__studyPeriods__1__project",data!$A$1:$ZZ$1,0)),
_xlpm.ab,INDEX(data!A:ZZ,_xlpm.row,MATCH("timePlans__1__studyPeriods__2__project",data!$A$1:$ZZ$1,0)),
_xlpm.ac,INDEX(data!A:ZZ,_xlpm.row,MATCH("timePlans__1__studyPeriods__3__project",data!$A$1:$ZZ$1,0)),
_xlpm.ad,INDEX(data!A:ZZ,_xlpm.row,MATCH("timePlans__1__studyPeriods__4__project",data!$A$1:$ZZ$1,0)),
IF(_xlpm.aa&gt;0," lp1:"&amp;_xlpm.aa&amp;"h","")&amp;
IF(_xlpm.ab&gt;0," lp2:"&amp;_xlpm.ab&amp;"h","")&amp;
IF(_xlpm.ac&gt;0," lp3:"&amp;_xlpm.ac&amp;"h","")&amp;
IF(_xlpm.ad&gt;0," lp4:"&amp;_xlpm.ad&amp;"h","")
),"")</f>
        <v xml:space="preserve"> lp3:3h</v>
      </c>
      <c r="L51" s="21" t="str">
        <f>IFERROR(
_xlfn.LET(
_xlpm.row,MATCH(plan[[#This Row],[Kursnamn]],data!F:F,0),
_xlpm.aa,INDEX(data!A:ZZ,_xlpm.row,MATCH("timePlans__1__studyPeriods__1__laborations",data!$A$1:$ZZ$1,0)),
_xlpm.ab,INDEX(data!A:ZZ,_xlpm.row,MATCH("timePlans__1__studyPeriods__2__laborations",data!$A$1:$ZZ$1,0)),
_xlpm.ac,INDEX(data!A:ZZ,_xlpm.row,MATCH("timePlans__1__studyPeriods__3__laborations",data!$A$1:$ZZ$1,0)),
_xlpm.ad,INDEX(data!A:ZZ,_xlpm.row,MATCH("timePlans__1__studyPeriods__4__laborations",data!$A$1:$ZZ$1,0)),
IF(_xlpm.aa&gt;0," lp1:"&amp;_xlpm.aa&amp;"h","")&amp;
IF(_xlpm.ab&gt;0," lp2:"&amp;_xlpm.ab&amp;"h","")&amp;
IF(_xlpm.ac&gt;0," lp3:"&amp;_xlpm.ac&amp;"h","")&amp;
IF(_xlpm.ad&gt;0," lp4:"&amp;_xlpm.ad&amp;"h","")
),"")</f>
        <v/>
      </c>
      <c r="M51" s="21"/>
      <c r="N51" s="21" t="str">
        <f t="shared" si="0"/>
        <v/>
      </c>
      <c r="O51" s="21" t="str">
        <f t="shared" si="1"/>
        <v/>
      </c>
      <c r="P51" s="21" t="str">
        <f t="shared" si="2"/>
        <v/>
      </c>
      <c r="Q51" s="21" t="str" cm="1">
        <f t="array" ref="Q51">IF(AND(OR(plan[[#This Row],[Obligatorisk]]="JA",plan[Alt. Obl]="JA"),plan[[#This Row],[Resultat]]&gt;0),plan[[#This Row],[Poäng]],"")</f>
        <v/>
      </c>
      <c r="R51" s="21" t="str">
        <f>IFERROR(_xlfn.LET(_xlpm.x,INDEX(data!A:ZZ,MATCH(plan[[#This Row],[Kursnamn]],data!F:F,0),MATCH("choice",data!$A$1:$ZZ$1,0)),
IF(_xlpm.x="mandatory","JA","NEJ")),"")</f>
        <v>JA</v>
      </c>
      <c r="S51" s="21" t="str">
        <f>IFERROR(_xlfn.LET(_xlpm.x,INDEX(data!A:ZZ,MATCH(plan[[#This Row],[Kursnamn]],data!F:F,0),MATCH("choice",data!$A$1:$ZZ$1,0)),
IF(_xlpm.x="elective_mandatory","JA","")),"")</f>
        <v/>
      </c>
      <c r="T51" s="21" t="str">
        <f t="shared" si="3"/>
        <v/>
      </c>
      <c r="U51" s="21" t="str" cm="1">
        <f t="array" ref="U51">IFERROR(_xlfn.TEXTJOIN(", ", TRUE,IF(data!F:F=plan[[#This Row],[Kursnamn]],data!AY:AY,"")),"")</f>
        <v>Allmän inriktning</v>
      </c>
      <c r="V51" s="31" t="str">
        <f>IFERROR(HYPERLINK(INDEX(data!A:ZZ,MATCH(plan[[#This Row],[Kursnamn]],data!F:F,0),MATCH("evaluationUrl_sv",data!$A$1:$ZZ$1,0))),"")</f>
        <v>https://www.ceq.lth.se/rapporter/?kurskod=FMNF05&amp;lang=sv</v>
      </c>
      <c r="W51" s="31" t="str">
        <f>IFERROR(HYPERLINK(INDEX(data!A:ZZ,MATCH(plan[[#This Row],[Kursnamn]],data!F:F,0),MATCH("timeeditUrl_sv",data!$A$1:$ZZ$1,0))),"")</f>
        <v>https://cloud.timeedit.net/lu/web/timeedit/p/lth1/r.html?sid=1007&amp;h=t&amp;ox=0&amp;types=0&amp;fe=0&amp;clo=0&amp;info=f&amp;mu=t&amp;cl=200&amp;p=20220829.x,20230827.x&amp;objects=159141.200,159142.200,159143.200,159170.200,159188.200,159131.200,159146.200,159186.200,234089.183</v>
      </c>
      <c r="X51" s="31" t="str">
        <f>IFERROR(HYPERLINK(INDEX(data!A:ZZ,MATCH(plan[[#This Row],[Kursnamn]],data!F:F,0),MATCH("homePage_sv",data!$A$1:$ZZ$1,0))),"")</f>
        <v>http://www.ctr.maths.lu.se/course/numanD</v>
      </c>
      <c r="Y51" s="18" t="str">
        <f>IFERROR(INDEX(data!BB:BB,MATCH(plan[[#This Row],[Kursnamn]],data!F:F,0),1),"")</f>
        <v/>
      </c>
    </row>
    <row r="52" spans="1:25" ht="32">
      <c r="A52" s="18" t="str">
        <f>IFERROR(INDEX(data!B:B,MATCH(plan[[#This Row],[Kursnamn]],data!F:F,0),1),"")</f>
        <v>FMIF45</v>
      </c>
      <c r="B52" s="22" t="s">
        <v>752</v>
      </c>
      <c r="C52" s="33">
        <f>IFERROR(
_xlfn.LET(
  _xlpm.to,INDEX(data!A:ZZ,MATCH(plan[[#This Row],[Kursnamn]],data!F:F,0),MATCH("year",data!$A$1:$ZZ$1,0)),
  _xlpm.from,INDEX(data!A:ZZ,MATCH(plan[[#This Row],[Kursnamn]],data!F:F,0),MATCH("fromYear",data!$A$1:$ZZ$1,0)),
  IF(_xlpm.to=_xlpm.from,_xlpm.to,_xlpm.from&amp;"-"&amp;_xlpm.to)
  ),"")</f>
        <v>3</v>
      </c>
      <c r="D52" s="23" t="str">
        <f>IFERROR(
INDEX(data!A:ZZ,MATCH(plan[[#This Row],[Kursnamn]],data!F:F,0),MATCH("gradingScale",data!$A$1:$ZZ$1,0)),"")</f>
        <v>TH</v>
      </c>
      <c r="E52" s="21"/>
      <c r="F52" s="21">
        <f>IFERROR(
INDEX(data!A:ZZ,MATCH(plan[[#This Row],[Kursnamn]],data!F:F,0),MATCH("credits",data!$A$1:$ZZ$1,0)),"")</f>
        <v>4</v>
      </c>
      <c r="G52" s="21" t="str">
        <f>IFERROR(
INDEX(data!A:ZZ,MATCH(plan[[#This Row],[Kursnamn]],data!F:F,0),MATCH("cycle",data!$A$1:$ZZ$1,0)),"")</f>
        <v>G2</v>
      </c>
      <c r="H52" s="30" t="str">
        <f>IFERROR(_xlfn.LET(_xlpm.x,INDEX(data!A:ZZ,MATCH(plan[[#This Row],[Kursnamn]],data!F:F,0),MATCH("maxParticipants",data!$A$1:$ZZ$1,0)),
IF(0=_xlpm.x,"Nej","Ja ("&amp;_xlpm.x&amp;" st)")),"")</f>
        <v>Nej</v>
      </c>
      <c r="I52" s="21"/>
      <c r="J52" s="21" t="str">
        <f>IFERROR(
_xlfn.LET(
_xlpm.start1,INDEX(data!A:ZZ,MATCH(plan[[#This Row],[Kursnamn]],data!F:F,0),MATCH("timePlans__1__startSpNr",data!$A$1:$ZZ$1,0))-100-7,
_xlpm.start2,INDEX(data!A:ZZ,MATCH(plan[[#This Row],[Kursnamn]],data!F:F,0),MATCH("timePlans__2__startSpNr",data!$A$1:$ZZ$1,0))-100-7,
_xlpm.start3,INDEX(data!A:ZZ,MATCH(plan[[#This Row],[Kursnamn]],data!F:F,0),MATCH("timePlans__3__startSpNr",data!$A$1:$ZZ$1,0))-100-7,
_xlpm.start4,INDEX(data!A:ZZ,MATCH(plan[[#This Row],[Kursnamn]],data!F:F,0),MATCH("timePlans__4__startSpNr",data!$A$1:$ZZ$1,0))-100-7,
_xlpm.last1,INDEX(data!A:ZZ,MATCH(plan[[#This Row],[Kursnamn]],data!F:F,0),MATCH("timePlans__1__endSpNr",data!$A$1:$ZZ$1,0))-100-7,
_xlpm.last2,INDEX(data!A:ZZ,MATCH(plan[[#This Row],[Kursnamn]],data!F:F,0),MATCH("timePlans__2__endSpNr",data!$A$1:$ZZ$1,0))-100-7,
_xlpm.last3,INDEX(data!A:ZZ,MATCH(plan[[#This Row],[Kursnamn]],data!F:F,0),MATCH("timePlans__3__endSpNr",data!$A$1:$ZZ$1,0))-100-7,
_xlpm.last4,INDEX(data!A:ZZ,MATCH(plan[[#This Row],[Kursnamn]],data!F:F,0),MATCH("timePlans__4__endSpNr",data!$A$1:$ZZ$1,0))-100-7,
IF(_xlpm.start1=_xlpm.last1,_xlpm.start1,_xlpm.start1&amp;"-"&amp;_xlpm.last1)&amp;
IF(_xlpm.start2&gt;0,", "&amp;IF(_xlpm.start2=_xlpm.last2,_xlpm.start2,_xlpm.start2&amp;"-"&amp;_xlpm.last2),"")&amp;
IF(_xlpm.start3&gt;0,", "&amp;IF(_xlpm.start3=_xlpm.last3,_xlpm.start3,_xlpm.start3&amp;"-"&amp;_xlpm.last3),"")),"")</f>
        <v>3-4</v>
      </c>
      <c r="K52" s="21" t="str">
        <f>IFERROR(
_xlfn.LET(
_xlpm.row,MATCH(plan[[#This Row],[Kursnamn]],data!F:F,0),
_xlpm.aa,INDEX(data!A:ZZ,_xlpm.row,MATCH("timePlans__1__studyPeriods__1__project",data!$A$1:$ZZ$1,0)),
_xlpm.ab,INDEX(data!A:ZZ,_xlpm.row,MATCH("timePlans__1__studyPeriods__2__project",data!$A$1:$ZZ$1,0)),
_xlpm.ac,INDEX(data!A:ZZ,_xlpm.row,MATCH("timePlans__1__studyPeriods__3__project",data!$A$1:$ZZ$1,0)),
_xlpm.ad,INDEX(data!A:ZZ,_xlpm.row,MATCH("timePlans__1__studyPeriods__4__project",data!$A$1:$ZZ$1,0)),
IF(_xlpm.aa&gt;0," lp1:"&amp;_xlpm.aa&amp;"h","")&amp;
IF(_xlpm.ab&gt;0," lp2:"&amp;_xlpm.ab&amp;"h","")&amp;
IF(_xlpm.ac&gt;0," lp3:"&amp;_xlpm.ac&amp;"h","")&amp;
IF(_xlpm.ad&gt;0," lp4:"&amp;_xlpm.ad&amp;"h","")
),"")</f>
        <v xml:space="preserve"> lp4:1h</v>
      </c>
      <c r="L52" s="21" t="str">
        <f>IFERROR(
_xlfn.LET(
_xlpm.row,MATCH(plan[[#This Row],[Kursnamn]],data!F:F,0),
_xlpm.aa,INDEX(data!A:ZZ,_xlpm.row,MATCH("timePlans__1__studyPeriods__1__laborations",data!$A$1:$ZZ$1,0)),
_xlpm.ab,INDEX(data!A:ZZ,_xlpm.row,MATCH("timePlans__1__studyPeriods__2__laborations",data!$A$1:$ZZ$1,0)),
_xlpm.ac,INDEX(data!A:ZZ,_xlpm.row,MATCH("timePlans__1__studyPeriods__3__laborations",data!$A$1:$ZZ$1,0)),
_xlpm.ad,INDEX(data!A:ZZ,_xlpm.row,MATCH("timePlans__1__studyPeriods__4__laborations",data!$A$1:$ZZ$1,0)),
IF(_xlpm.aa&gt;0," lp1:"&amp;_xlpm.aa&amp;"h","")&amp;
IF(_xlpm.ab&gt;0," lp2:"&amp;_xlpm.ab&amp;"h","")&amp;
IF(_xlpm.ac&gt;0," lp3:"&amp;_xlpm.ac&amp;"h","")&amp;
IF(_xlpm.ad&gt;0," lp4:"&amp;_xlpm.ad&amp;"h","")
),"")</f>
        <v/>
      </c>
      <c r="M52" s="21"/>
      <c r="N52" s="21" t="str">
        <f t="shared" si="0"/>
        <v/>
      </c>
      <c r="O52" s="21" t="str">
        <f t="shared" si="1"/>
        <v/>
      </c>
      <c r="P52" s="21" t="str">
        <f t="shared" si="2"/>
        <v/>
      </c>
      <c r="Q52" s="21" t="str" cm="1">
        <f t="array" ref="Q52">IF(AND(OR(plan[[#This Row],[Obligatorisk]]="JA",plan[Alt. Obl]="JA"),plan[[#This Row],[Resultat]]&gt;0),plan[[#This Row],[Poäng]],"")</f>
        <v/>
      </c>
      <c r="R52" s="21" t="str">
        <f>IFERROR(_xlfn.LET(_xlpm.x,INDEX(data!A:ZZ,MATCH(plan[[#This Row],[Kursnamn]],data!F:F,0),MATCH("choice",data!$A$1:$ZZ$1,0)),
IF(_xlpm.x="mandatory","JA","NEJ")),"")</f>
        <v>JA</v>
      </c>
      <c r="S52" s="21" t="str">
        <f>IFERROR(_xlfn.LET(_xlpm.x,INDEX(data!A:ZZ,MATCH(plan[[#This Row],[Kursnamn]],data!F:F,0),MATCH("choice",data!$A$1:$ZZ$1,0)),
IF(_xlpm.x="elective_mandatory","JA","")),"")</f>
        <v/>
      </c>
      <c r="T52" s="21" t="str">
        <f t="shared" si="3"/>
        <v/>
      </c>
      <c r="U52" s="21" t="str" cm="1">
        <f t="array" ref="U52">IFERROR(_xlfn.TEXTJOIN(", ", TRUE,IF(data!F:F=plan[[#This Row],[Kursnamn]],data!AY:AY,"")),"")</f>
        <v>Allmän inriktning</v>
      </c>
      <c r="V52" s="31" t="str">
        <f>IFERROR(HYPERLINK(INDEX(data!A:ZZ,MATCH(plan[[#This Row],[Kursnamn]],data!F:F,0),MATCH("evaluationUrl_sv",data!$A$1:$ZZ$1,0))),"")</f>
        <v>https://www.ceq.lth.se/rapporter/?kurskod=FMIF45&amp;lang=sv</v>
      </c>
      <c r="W52" s="31" t="str">
        <f>IFERROR(HYPERLINK(INDEX(data!A:ZZ,MATCH(plan[[#This Row],[Kursnamn]],data!F:F,0),MATCH("timeeditUrl_sv",data!$A$1:$ZZ$1,0))),"")</f>
        <v>https://cloud.timeedit.net/lu/web/timeedit/p/lth1/r.html?sid=1007&amp;h=t&amp;ox=0&amp;types=0&amp;fe=0&amp;clo=0&amp;info=f&amp;mu=t&amp;cl=200&amp;p=20220829.x,20230827.x&amp;objects=159141.200,159142.200,159143.200,159170.200,159188.200,159131.200,159146.200,159186.200,234081.183</v>
      </c>
      <c r="X52" s="31" t="str">
        <f>IFERROR(HYPERLINK(INDEX(data!A:ZZ,MATCH(plan[[#This Row],[Kursnamn]],data!F:F,0),MATCH("homePage_sv",data!$A$1:$ZZ$1,0))),"")</f>
        <v>http://www.miljo.lth.se</v>
      </c>
      <c r="Y52" s="18" t="str">
        <f>IFERROR(INDEX(data!BB:BB,MATCH(plan[[#This Row],[Kursnamn]],data!F:F,0),1),"")</f>
        <v/>
      </c>
    </row>
    <row r="53" spans="1:25" ht="16">
      <c r="A53" s="18" t="str">
        <f>IFERROR(INDEX(data!B:B,MATCH(plan[[#This Row],[Kursnamn]],data!F:F,0),1),"")</f>
        <v>EITF95</v>
      </c>
      <c r="B53" s="24" t="s">
        <v>946</v>
      </c>
      <c r="C53" s="33">
        <f>IFERROR(
_xlfn.LET(
  _xlpm.to,INDEX(data!A:ZZ,MATCH(plan[[#This Row],[Kursnamn]],data!F:F,0),MATCH("year",data!$A$1:$ZZ$1,0)),
  _xlpm.from,INDEX(data!A:ZZ,MATCH(plan[[#This Row],[Kursnamn]],data!F:F,0),MATCH("fromYear",data!$A$1:$ZZ$1,0)),
  IF(_xlpm.to=_xlpm.from,_xlpm.to,_xlpm.from&amp;"-"&amp;_xlpm.to)
  ),"")</f>
        <v>3</v>
      </c>
      <c r="D53" s="23" t="str">
        <f>IFERROR(
INDEX(data!A:ZZ,MATCH(plan[[#This Row],[Kursnamn]],data!F:F,0),MATCH("gradingScale",data!$A$1:$ZZ$1,0)),"")</f>
        <v>TH</v>
      </c>
      <c r="E53" s="21"/>
      <c r="F53" s="21">
        <f>IFERROR(
INDEX(data!A:ZZ,MATCH(plan[[#This Row],[Kursnamn]],data!F:F,0),MATCH("credits",data!$A$1:$ZZ$1,0)),"")</f>
        <v>4.5</v>
      </c>
      <c r="G53" s="21" t="str">
        <f>IFERROR(
INDEX(data!A:ZZ,MATCH(plan[[#This Row],[Kursnamn]],data!F:F,0),MATCH("cycle",data!$A$1:$ZZ$1,0)),"")</f>
        <v>G2</v>
      </c>
      <c r="H53" s="30" t="str">
        <f>IFERROR(_xlfn.LET(_xlpm.x,INDEX(data!A:ZZ,MATCH(plan[[#This Row],[Kursnamn]],data!F:F,0),MATCH("maxParticipants",data!$A$1:$ZZ$1,0)),
IF(0=_xlpm.x,"Nej","Ja ("&amp;_xlpm.x&amp;" st)")),"")</f>
        <v>Nej</v>
      </c>
      <c r="I53" s="21"/>
      <c r="J53" s="21" t="str">
        <f>IFERROR(
_xlfn.LET(
_xlpm.start1,INDEX(data!A:ZZ,MATCH(plan[[#This Row],[Kursnamn]],data!F:F,0),MATCH("timePlans__1__startSpNr",data!$A$1:$ZZ$1,0))-100-7,
_xlpm.start2,INDEX(data!A:ZZ,MATCH(plan[[#This Row],[Kursnamn]],data!F:F,0),MATCH("timePlans__2__startSpNr",data!$A$1:$ZZ$1,0))-100-7,
_xlpm.start3,INDEX(data!A:ZZ,MATCH(plan[[#This Row],[Kursnamn]],data!F:F,0),MATCH("timePlans__3__startSpNr",data!$A$1:$ZZ$1,0))-100-7,
_xlpm.start4,INDEX(data!A:ZZ,MATCH(plan[[#This Row],[Kursnamn]],data!F:F,0),MATCH("timePlans__4__startSpNr",data!$A$1:$ZZ$1,0))-100-7,
_xlpm.last1,INDEX(data!A:ZZ,MATCH(plan[[#This Row],[Kursnamn]],data!F:F,0),MATCH("timePlans__1__endSpNr",data!$A$1:$ZZ$1,0))-100-7,
_xlpm.last2,INDEX(data!A:ZZ,MATCH(plan[[#This Row],[Kursnamn]],data!F:F,0),MATCH("timePlans__2__endSpNr",data!$A$1:$ZZ$1,0))-100-7,
_xlpm.last3,INDEX(data!A:ZZ,MATCH(plan[[#This Row],[Kursnamn]],data!F:F,0),MATCH("timePlans__3__endSpNr",data!$A$1:$ZZ$1,0))-100-7,
_xlpm.last4,INDEX(data!A:ZZ,MATCH(plan[[#This Row],[Kursnamn]],data!F:F,0),MATCH("timePlans__4__endSpNr",data!$A$1:$ZZ$1,0))-100-7,
IF(_xlpm.start1=_xlpm.last1,_xlpm.start1,_xlpm.start1&amp;"-"&amp;_xlpm.last1)&amp;
IF(_xlpm.start2&gt;0,", "&amp;IF(_xlpm.start2=_xlpm.last2,_xlpm.start2,_xlpm.start2&amp;"-"&amp;_xlpm.last2),"")&amp;
IF(_xlpm.start3&gt;0,", "&amp;IF(_xlpm.start3=_xlpm.last3,_xlpm.start3,_xlpm.start3&amp;"-"&amp;_xlpm.last3),"")),"")</f>
        <v>4</v>
      </c>
      <c r="K53" s="21" t="str">
        <f>IFERROR(
_xlfn.LET(
_xlpm.row,MATCH(plan[[#This Row],[Kursnamn]],data!F:F,0),
_xlpm.aa,INDEX(data!A:ZZ,_xlpm.row,MATCH("timePlans__1__studyPeriods__1__project",data!$A$1:$ZZ$1,0)),
_xlpm.ab,INDEX(data!A:ZZ,_xlpm.row,MATCH("timePlans__1__studyPeriods__2__project",data!$A$1:$ZZ$1,0)),
_xlpm.ac,INDEX(data!A:ZZ,_xlpm.row,MATCH("timePlans__1__studyPeriods__3__project",data!$A$1:$ZZ$1,0)),
_xlpm.ad,INDEX(data!A:ZZ,_xlpm.row,MATCH("timePlans__1__studyPeriods__4__project",data!$A$1:$ZZ$1,0)),
IF(_xlpm.aa&gt;0," lp1:"&amp;_xlpm.aa&amp;"h","")&amp;
IF(_xlpm.ab&gt;0," lp2:"&amp;_xlpm.ab&amp;"h","")&amp;
IF(_xlpm.ac&gt;0," lp3:"&amp;_xlpm.ac&amp;"h","")&amp;
IF(_xlpm.ad&gt;0," lp4:"&amp;_xlpm.ad&amp;"h","")
),"")</f>
        <v/>
      </c>
      <c r="L53" s="21" t="str">
        <f>IFERROR(
_xlfn.LET(
_xlpm.row,MATCH(plan[[#This Row],[Kursnamn]],data!F:F,0),
_xlpm.aa,INDEX(data!A:ZZ,_xlpm.row,MATCH("timePlans__1__studyPeriods__1__laborations",data!$A$1:$ZZ$1,0)),
_xlpm.ab,INDEX(data!A:ZZ,_xlpm.row,MATCH("timePlans__1__studyPeriods__2__laborations",data!$A$1:$ZZ$1,0)),
_xlpm.ac,INDEX(data!A:ZZ,_xlpm.row,MATCH("timePlans__1__studyPeriods__3__laborations",data!$A$1:$ZZ$1,0)),
_xlpm.ad,INDEX(data!A:ZZ,_xlpm.row,MATCH("timePlans__1__studyPeriods__4__laborations",data!$A$1:$ZZ$1,0)),
IF(_xlpm.aa&gt;0," lp1:"&amp;_xlpm.aa&amp;"h","")&amp;
IF(_xlpm.ab&gt;0," lp2:"&amp;_xlpm.ab&amp;"h","")&amp;
IF(_xlpm.ac&gt;0," lp3:"&amp;_xlpm.ac&amp;"h","")&amp;
IF(_xlpm.ad&gt;0," lp4:"&amp;_xlpm.ad&amp;"h","")
),"")</f>
        <v xml:space="preserve"> lp4:8h</v>
      </c>
      <c r="M53" s="21"/>
      <c r="N53" s="21" t="str">
        <f t="shared" si="0"/>
        <v/>
      </c>
      <c r="O53" s="21" t="str">
        <f t="shared" si="1"/>
        <v/>
      </c>
      <c r="P53" s="21" t="str">
        <f t="shared" si="2"/>
        <v/>
      </c>
      <c r="Q53" s="21" t="str" cm="1">
        <f t="array" ref="Q53">IF(AND(OR(plan[[#This Row],[Obligatorisk]]="JA",plan[Alt. Obl]="JA"),plan[[#This Row],[Resultat]]&gt;0),plan[[#This Row],[Poäng]],"")</f>
        <v/>
      </c>
      <c r="R53" s="21" t="str">
        <f>IFERROR(_xlfn.LET(_xlpm.x,INDEX(data!A:ZZ,MATCH(plan[[#This Row],[Kursnamn]],data!F:F,0),MATCH("choice",data!$A$1:$ZZ$1,0)),
IF(_xlpm.x="mandatory","JA","NEJ")),"")</f>
        <v>JA</v>
      </c>
      <c r="S53" s="21" t="str">
        <f>IFERROR(_xlfn.LET(_xlpm.x,INDEX(data!A:ZZ,MATCH(plan[[#This Row],[Kursnamn]],data!F:F,0),MATCH("choice",data!$A$1:$ZZ$1,0)),
IF(_xlpm.x="elective_mandatory","JA","")),"")</f>
        <v/>
      </c>
      <c r="T53" s="21" t="str">
        <f t="shared" si="3"/>
        <v/>
      </c>
      <c r="U53" s="21" t="str" cm="1">
        <f t="array" ref="U53">IFERROR(_xlfn.TEXTJOIN(", ", TRUE,IF(data!F:F=plan[[#This Row],[Kursnamn]],data!AY:AY,"")),"")</f>
        <v>Allmän inriktning</v>
      </c>
      <c r="V53" s="31" t="str">
        <f>IFERROR(HYPERLINK(INDEX(data!A:ZZ,MATCH(plan[[#This Row],[Kursnamn]],data!F:F,0),MATCH("evaluationUrl_sv",data!$A$1:$ZZ$1,0))),"")</f>
        <v>https://www.ceq.lth.se/rapporter/?kurskod=EITF95&amp;lang=sv</v>
      </c>
      <c r="W53" s="31" t="str">
        <f>IFERROR(HYPERLINK(INDEX(data!A:ZZ,MATCH(plan[[#This Row],[Kursnamn]],data!F:F,0),MATCH("timeeditUrl_sv",data!$A$1:$ZZ$1,0))),"")</f>
        <v>https://cloud.timeedit.net/lu/web/timeedit/p/lth1/r.html?sid=1007&amp;h=t&amp;ox=0&amp;types=0&amp;fe=0&amp;clo=0&amp;info=f&amp;mu=t&amp;cl=200&amp;p=20220829.x,20230827.x&amp;objects=159141.200,159142.200,159143.200,159170.200,159188.200,159131.200,159146.200,159186.200,234003.183</v>
      </c>
      <c r="X53" s="31" t="str">
        <f>IFERROR(HYPERLINK(INDEX(data!A:ZZ,MATCH(plan[[#This Row],[Kursnamn]],data!F:F,0),MATCH("homePage_sv",data!$A$1:$ZZ$1,0))),"")</f>
        <v>http://www.eit.lth.se/kurs/eitf95</v>
      </c>
      <c r="Y53" s="18" t="str">
        <f>IFERROR(INDEX(data!BB:BB,MATCH(plan[[#This Row],[Kursnamn]],data!F:F,0),1),"")</f>
        <v/>
      </c>
    </row>
    <row r="54" spans="1:25" ht="16">
      <c r="A54" s="18" t="str">
        <f>IFERROR(INDEX(data!B:B,MATCH(plan[[#This Row],[Kursnamn]],data!F:F,0),1),"")</f>
        <v>EITA50</v>
      </c>
      <c r="B54" s="18" t="s">
        <v>979</v>
      </c>
      <c r="C54" s="34">
        <f>IFERROR(
_xlfn.LET(
  _xlpm.to,INDEX(data!A:ZZ,MATCH(plan[[#This Row],[Kursnamn]],data!F:F,0),MATCH("year",data!$A$1:$ZZ$1,0)),
  _xlpm.from,INDEX(data!A:ZZ,MATCH(plan[[#This Row],[Kursnamn]],data!F:F,0),MATCH("fromYear",data!$A$1:$ZZ$1,0)),
  IF(_xlpm.to=_xlpm.from,_xlpm.to,_xlpm.from&amp;"-"&amp;_xlpm.to)
  ),"")</f>
        <v>3</v>
      </c>
      <c r="D54" s="21" t="str">
        <f>IFERROR(
INDEX(data!A:ZZ,MATCH(plan[[#This Row],[Kursnamn]],data!F:F,0),MATCH("gradingScale",data!$A$1:$ZZ$1,0)),"")</f>
        <v>TH</v>
      </c>
      <c r="E54" s="21"/>
      <c r="F54" s="21">
        <f>IFERROR(
INDEX(data!A:ZZ,MATCH(plan[[#This Row],[Kursnamn]],data!F:F,0),MATCH("credits",data!$A$1:$ZZ$1,0)),"")</f>
        <v>7.5</v>
      </c>
      <c r="G54" s="21" t="str">
        <f>IFERROR(
INDEX(data!A:ZZ,MATCH(plan[[#This Row],[Kursnamn]],data!F:F,0),MATCH("cycle",data!$A$1:$ZZ$1,0)),"")</f>
        <v>G1</v>
      </c>
      <c r="H54" s="30" t="str">
        <f>IFERROR(_xlfn.LET(_xlpm.x,INDEX(data!A:ZZ,MATCH(plan[[#This Row],[Kursnamn]],data!F:F,0),MATCH("maxParticipants",data!$A$1:$ZZ$1,0)),
IF(0=_xlpm.x,"Nej","Ja ("&amp;_xlpm.x&amp;" st)")),"")</f>
        <v>Nej</v>
      </c>
      <c r="I54" s="21"/>
      <c r="J54" s="21" t="str">
        <f>IFERROR(
_xlfn.LET(
_xlpm.start1,INDEX(data!A:ZZ,MATCH(plan[[#This Row],[Kursnamn]],data!F:F,0),MATCH("timePlans__1__startSpNr",data!$A$1:$ZZ$1,0))-100-7,
_xlpm.start2,INDEX(data!A:ZZ,MATCH(plan[[#This Row],[Kursnamn]],data!F:F,0),MATCH("timePlans__2__startSpNr",data!$A$1:$ZZ$1,0))-100-7,
_xlpm.start3,INDEX(data!A:ZZ,MATCH(plan[[#This Row],[Kursnamn]],data!F:F,0),MATCH("timePlans__3__startSpNr",data!$A$1:$ZZ$1,0))-100-7,
_xlpm.start4,INDEX(data!A:ZZ,MATCH(plan[[#This Row],[Kursnamn]],data!F:F,0),MATCH("timePlans__4__startSpNr",data!$A$1:$ZZ$1,0))-100-7,
_xlpm.last1,INDEX(data!A:ZZ,MATCH(plan[[#This Row],[Kursnamn]],data!F:F,0),MATCH("timePlans__1__endSpNr",data!$A$1:$ZZ$1,0))-100-7,
_xlpm.last2,INDEX(data!A:ZZ,MATCH(plan[[#This Row],[Kursnamn]],data!F:F,0),MATCH("timePlans__2__endSpNr",data!$A$1:$ZZ$1,0))-100-7,
_xlpm.last3,INDEX(data!A:ZZ,MATCH(plan[[#This Row],[Kursnamn]],data!F:F,0),MATCH("timePlans__3__endSpNr",data!$A$1:$ZZ$1,0))-100-7,
_xlpm.last4,INDEX(data!A:ZZ,MATCH(plan[[#This Row],[Kursnamn]],data!F:F,0),MATCH("timePlans__4__endSpNr",data!$A$1:$ZZ$1,0))-100-7,
IF(_xlpm.start1=_xlpm.last1,_xlpm.start1,_xlpm.start1&amp;"-"&amp;_xlpm.last1)&amp;
IF(_xlpm.start2&gt;0,", "&amp;IF(_xlpm.start2=_xlpm.last2,_xlpm.start2,_xlpm.start2&amp;"-"&amp;_xlpm.last2),"")&amp;
IF(_xlpm.start3&gt;0,", "&amp;IF(_xlpm.start3=_xlpm.last3,_xlpm.start3,_xlpm.start3&amp;"-"&amp;_xlpm.last3),"")),"")</f>
        <v>4</v>
      </c>
      <c r="K54" s="21" t="str">
        <f>IFERROR(
_xlfn.LET(
_xlpm.row,MATCH(plan[[#This Row],[Kursnamn]],data!F:F,0),
_xlpm.aa,INDEX(data!A:ZZ,_xlpm.row,MATCH("timePlans__1__studyPeriods__1__project",data!$A$1:$ZZ$1,0)),
_xlpm.ab,INDEX(data!A:ZZ,_xlpm.row,MATCH("timePlans__1__studyPeriods__2__project",data!$A$1:$ZZ$1,0)),
_xlpm.ac,INDEX(data!A:ZZ,_xlpm.row,MATCH("timePlans__1__studyPeriods__3__project",data!$A$1:$ZZ$1,0)),
_xlpm.ad,INDEX(data!A:ZZ,_xlpm.row,MATCH("timePlans__1__studyPeriods__4__project",data!$A$1:$ZZ$1,0)),
IF(_xlpm.aa&gt;0," lp1:"&amp;_xlpm.aa&amp;"h","")&amp;
IF(_xlpm.ab&gt;0," lp2:"&amp;_xlpm.ab&amp;"h","")&amp;
IF(_xlpm.ac&gt;0," lp3:"&amp;_xlpm.ac&amp;"h","")&amp;
IF(_xlpm.ad&gt;0," lp4:"&amp;_xlpm.ad&amp;"h","")
),"")</f>
        <v/>
      </c>
      <c r="L54" s="21" t="str">
        <f>IFERROR(
_xlfn.LET(
_xlpm.row,MATCH(plan[[#This Row],[Kursnamn]],data!F:F,0),
_xlpm.aa,INDEX(data!A:ZZ,_xlpm.row,MATCH("timePlans__1__studyPeriods__1__laborations",data!$A$1:$ZZ$1,0)),
_xlpm.ab,INDEX(data!A:ZZ,_xlpm.row,MATCH("timePlans__1__studyPeriods__2__laborations",data!$A$1:$ZZ$1,0)),
_xlpm.ac,INDEX(data!A:ZZ,_xlpm.row,MATCH("timePlans__1__studyPeriods__3__laborations",data!$A$1:$ZZ$1,0)),
_xlpm.ad,INDEX(data!A:ZZ,_xlpm.row,MATCH("timePlans__1__studyPeriods__4__laborations",data!$A$1:$ZZ$1,0)),
IF(_xlpm.aa&gt;0," lp1:"&amp;_xlpm.aa&amp;"h","")&amp;
IF(_xlpm.ab&gt;0," lp2:"&amp;_xlpm.ab&amp;"h","")&amp;
IF(_xlpm.ac&gt;0," lp3:"&amp;_xlpm.ac&amp;"h","")&amp;
IF(_xlpm.ad&gt;0," lp4:"&amp;_xlpm.ad&amp;"h","")
),"")</f>
        <v xml:space="preserve"> lp4:8h</v>
      </c>
      <c r="M54" s="21"/>
      <c r="N54" s="21" t="str">
        <f t="shared" si="0"/>
        <v/>
      </c>
      <c r="O54" s="21" t="str">
        <f t="shared" si="1"/>
        <v/>
      </c>
      <c r="P54" s="21" t="str">
        <f t="shared" si="2"/>
        <v/>
      </c>
      <c r="Q54" s="21" t="str" cm="1">
        <f t="array" ref="Q54">IF(AND(OR(plan[[#This Row],[Obligatorisk]]="JA",plan[Alt. Obl]="JA"),plan[[#This Row],[Resultat]]&gt;0),plan[[#This Row],[Poäng]],"")</f>
        <v/>
      </c>
      <c r="R54" s="21" t="str">
        <f>IFERROR(_xlfn.LET(_xlpm.x,INDEX(data!A:ZZ,MATCH(plan[[#This Row],[Kursnamn]],data!F:F,0),MATCH("choice",data!$A$1:$ZZ$1,0)),
IF(_xlpm.x="mandatory","JA","NEJ")),"")</f>
        <v>JA</v>
      </c>
      <c r="S54" s="21" t="str">
        <f>IFERROR(_xlfn.LET(_xlpm.x,INDEX(data!A:ZZ,MATCH(plan[[#This Row],[Kursnamn]],data!F:F,0),MATCH("choice",data!$A$1:$ZZ$1,0)),
IF(_xlpm.x="elective_mandatory","JA","")),"")</f>
        <v/>
      </c>
      <c r="T54" s="21" t="str">
        <f t="shared" si="3"/>
        <v/>
      </c>
      <c r="U54" s="21" t="str" cm="1">
        <f t="array" ref="U54">IFERROR(_xlfn.TEXTJOIN(", ", TRUE,IF(data!F:F=plan[[#This Row],[Kursnamn]],data!AY:AY,"")),"")</f>
        <v>Allmän inriktning</v>
      </c>
      <c r="V54" s="31" t="str">
        <f>IFERROR(HYPERLINK(INDEX(data!A:ZZ,MATCH(plan[[#This Row],[Kursnamn]],data!F:F,0),MATCH("evaluationUrl_sv",data!$A$1:$ZZ$1,0))),"")</f>
        <v>https://www.ceq.lth.se/rapporter/?kurskod=EITA50&amp;lang=sv</v>
      </c>
      <c r="W54" s="31" t="str">
        <f>IFERROR(HYPERLINK(INDEX(data!A:ZZ,MATCH(plan[[#This Row],[Kursnamn]],data!F:F,0),MATCH("timeeditUrl_sv",data!$A$1:$ZZ$1,0))),"")</f>
        <v>https://cloud.timeedit.net/lu/web/timeedit/p/lth1/r.html?sid=1007&amp;h=t&amp;ox=0&amp;types=0&amp;fe=0&amp;clo=0&amp;info=f&amp;mu=t&amp;cl=200&amp;p=20220829.x,20230827.x&amp;objects=159141.200,159142.200,159143.200,159170.200,159188.200,159131.200,159146.200,159186.200,233991.183</v>
      </c>
      <c r="X54" s="31" t="str">
        <f>IFERROR(HYPERLINK(INDEX(data!A:ZZ,MATCH(plan[[#This Row],[Kursnamn]],data!F:F,0),MATCH("homePage_sv",data!$A$1:$ZZ$1,0))),"")</f>
        <v>http://www.eit.lth.se/kurs/eita50</v>
      </c>
      <c r="Y54" s="18" t="str">
        <f>IFERROR(INDEX(data!BB:BB,MATCH(plan[[#This Row],[Kursnamn]],data!F:F,0),1),"")</f>
        <v/>
      </c>
    </row>
    <row r="55" spans="1:25" ht="16">
      <c r="A55" s="18" t="str">
        <f>IFERROR(INDEX(data!B:B,MATCH(plan[[#This Row],[Kursnamn]],data!F:F,0),1),"")</f>
        <v/>
      </c>
      <c r="B55" s="19"/>
      <c r="C55" s="32" t="str">
        <f>IFERROR(
_xlfn.LET(
  _xlpm.to,INDEX(data!A:ZZ,MATCH(plan[[#This Row],[Kursnamn]],data!F:F,0),MATCH("year",data!$A$1:$ZZ$1,0)),
  _xlpm.from,INDEX(data!A:ZZ,MATCH(plan[[#This Row],[Kursnamn]],data!F:F,0),MATCH("fromYear",data!$A$1:$ZZ$1,0)),
  IF(_xlpm.to=_xlpm.from,_xlpm.to,_xlpm.from&amp;"-"&amp;_xlpm.to)
  ),"")</f>
        <v/>
      </c>
      <c r="D55" s="20" t="str">
        <f>IFERROR(
INDEX(data!A:ZZ,MATCH(plan[[#This Row],[Kursnamn]],data!F:F,0),MATCH("gradingScale",data!$A$1:$ZZ$1,0)),"")</f>
        <v/>
      </c>
      <c r="E55" s="21"/>
      <c r="F55" s="21" t="str">
        <f>IFERROR(
INDEX(data!A:ZZ,MATCH(plan[[#This Row],[Kursnamn]],data!F:F,0),MATCH("credits",data!$A$1:$ZZ$1,0)),"")</f>
        <v/>
      </c>
      <c r="G55" s="21" t="str">
        <f>IFERROR(
INDEX(data!A:ZZ,MATCH(plan[[#This Row],[Kursnamn]],data!F:F,0),MATCH("cycle",data!$A$1:$ZZ$1,0)),"")</f>
        <v/>
      </c>
      <c r="H55" s="30" t="str">
        <f>IFERROR(_xlfn.LET(_xlpm.x,INDEX(data!A:ZZ,MATCH(plan[[#This Row],[Kursnamn]],data!F:F,0),MATCH("maxParticipants",data!$A$1:$ZZ$1,0)),
IF(0=_xlpm.x,"Nej","Ja ("&amp;_xlpm.x&amp;" st)")),"")</f>
        <v/>
      </c>
      <c r="I55" s="21"/>
      <c r="J55" s="21" t="str">
        <f>IFERROR(
_xlfn.LET(
_xlpm.start1,INDEX(data!A:ZZ,MATCH(plan[[#This Row],[Kursnamn]],data!F:F,0),MATCH("timePlans__1__startSpNr",data!$A$1:$ZZ$1,0))-100-7,
_xlpm.start2,INDEX(data!A:ZZ,MATCH(plan[[#This Row],[Kursnamn]],data!F:F,0),MATCH("timePlans__2__startSpNr",data!$A$1:$ZZ$1,0))-100-7,
_xlpm.start3,INDEX(data!A:ZZ,MATCH(plan[[#This Row],[Kursnamn]],data!F:F,0),MATCH("timePlans__3__startSpNr",data!$A$1:$ZZ$1,0))-100-7,
_xlpm.start4,INDEX(data!A:ZZ,MATCH(plan[[#This Row],[Kursnamn]],data!F:F,0),MATCH("timePlans__4__startSpNr",data!$A$1:$ZZ$1,0))-100-7,
_xlpm.last1,INDEX(data!A:ZZ,MATCH(plan[[#This Row],[Kursnamn]],data!F:F,0),MATCH("timePlans__1__endSpNr",data!$A$1:$ZZ$1,0))-100-7,
_xlpm.last2,INDEX(data!A:ZZ,MATCH(plan[[#This Row],[Kursnamn]],data!F:F,0),MATCH("timePlans__2__endSpNr",data!$A$1:$ZZ$1,0))-100-7,
_xlpm.last3,INDEX(data!A:ZZ,MATCH(plan[[#This Row],[Kursnamn]],data!F:F,0),MATCH("timePlans__3__endSpNr",data!$A$1:$ZZ$1,0))-100-7,
_xlpm.last4,INDEX(data!A:ZZ,MATCH(plan[[#This Row],[Kursnamn]],data!F:F,0),MATCH("timePlans__4__endSpNr",data!$A$1:$ZZ$1,0))-100-7,
IF(_xlpm.start1=_xlpm.last1,_xlpm.start1,_xlpm.start1&amp;"-"&amp;_xlpm.last1)&amp;
IF(_xlpm.start2&gt;0,", "&amp;IF(_xlpm.start2=_xlpm.last2,_xlpm.start2,_xlpm.start2&amp;"-"&amp;_xlpm.last2),"")&amp;
IF(_xlpm.start3&gt;0,", "&amp;IF(_xlpm.start3=_xlpm.last3,_xlpm.start3,_xlpm.start3&amp;"-"&amp;_xlpm.last3),"")),"")</f>
        <v/>
      </c>
      <c r="K55" s="21" t="str">
        <f>IFERROR(
_xlfn.LET(
_xlpm.row,MATCH(plan[[#This Row],[Kursnamn]],data!F:F,0),
_xlpm.aa,INDEX(data!A:ZZ,_xlpm.row,MATCH("timePlans__1__studyPeriods__1__project",data!$A$1:$ZZ$1,0)),
_xlpm.ab,INDEX(data!A:ZZ,_xlpm.row,MATCH("timePlans__1__studyPeriods__2__project",data!$A$1:$ZZ$1,0)),
_xlpm.ac,INDEX(data!A:ZZ,_xlpm.row,MATCH("timePlans__1__studyPeriods__3__project",data!$A$1:$ZZ$1,0)),
_xlpm.ad,INDEX(data!A:ZZ,_xlpm.row,MATCH("timePlans__1__studyPeriods__4__project",data!$A$1:$ZZ$1,0)),
IF(_xlpm.aa&gt;0," lp1:"&amp;_xlpm.aa&amp;"h","")&amp;
IF(_xlpm.ab&gt;0," lp2:"&amp;_xlpm.ab&amp;"h","")&amp;
IF(_xlpm.ac&gt;0," lp3:"&amp;_xlpm.ac&amp;"h","")&amp;
IF(_xlpm.ad&gt;0," lp4:"&amp;_xlpm.ad&amp;"h","")
),"")</f>
        <v/>
      </c>
      <c r="L55" s="21" t="str">
        <f>IFERROR(
_xlfn.LET(
_xlpm.row,MATCH(plan[[#This Row],[Kursnamn]],data!F:F,0),
_xlpm.aa,INDEX(data!A:ZZ,_xlpm.row,MATCH("timePlans__1__studyPeriods__1__laborations",data!$A$1:$ZZ$1,0)),
_xlpm.ab,INDEX(data!A:ZZ,_xlpm.row,MATCH("timePlans__1__studyPeriods__2__laborations",data!$A$1:$ZZ$1,0)),
_xlpm.ac,INDEX(data!A:ZZ,_xlpm.row,MATCH("timePlans__1__studyPeriods__3__laborations",data!$A$1:$ZZ$1,0)),
_xlpm.ad,INDEX(data!A:ZZ,_xlpm.row,MATCH("timePlans__1__studyPeriods__4__laborations",data!$A$1:$ZZ$1,0)),
IF(_xlpm.aa&gt;0," lp1:"&amp;_xlpm.aa&amp;"h","")&amp;
IF(_xlpm.ab&gt;0," lp2:"&amp;_xlpm.ab&amp;"h","")&amp;
IF(_xlpm.ac&gt;0," lp3:"&amp;_xlpm.ac&amp;"h","")&amp;
IF(_xlpm.ad&gt;0," lp4:"&amp;_xlpm.ad&amp;"h","")
),"")</f>
        <v/>
      </c>
      <c r="M55" s="21"/>
      <c r="N55" s="21" t="str">
        <f t="shared" si="0"/>
        <v/>
      </c>
      <c r="O55" s="21" t="str">
        <f t="shared" si="1"/>
        <v/>
      </c>
      <c r="P55" s="21" t="str">
        <f t="shared" si="2"/>
        <v/>
      </c>
      <c r="Q55" s="21" t="str" cm="1">
        <f t="array" ref="Q55">IF(AND(OR(plan[[#This Row],[Obligatorisk]]="JA",plan[Alt. Obl]="JA"),plan[[#This Row],[Resultat]]&gt;0),plan[[#This Row],[Poäng]],"")</f>
        <v/>
      </c>
      <c r="R55" s="21" t="str">
        <f>IFERROR(_xlfn.LET(_xlpm.x,INDEX(data!A:ZZ,MATCH(plan[[#This Row],[Kursnamn]],data!F:F,0),MATCH("choice",data!$A$1:$ZZ$1,0)),
IF(_xlpm.x="mandatory","JA","NEJ")),"")</f>
        <v/>
      </c>
      <c r="S55" s="21" t="str">
        <f>IFERROR(_xlfn.LET(_xlpm.x,INDEX(data!A:ZZ,MATCH(plan[[#This Row],[Kursnamn]],data!F:F,0),MATCH("choice",data!$A$1:$ZZ$1,0)),
IF(_xlpm.x="elective_mandatory","JA","")),"")</f>
        <v/>
      </c>
      <c r="T55" s="21" t="str">
        <f t="shared" si="3"/>
        <v/>
      </c>
      <c r="U55" s="21" t="str" cm="1">
        <f t="array" ref="U55">IFERROR(_xlfn.TEXTJOIN(", ", TRUE,IF(data!F:F=plan[[#This Row],[Kursnamn]],data!AY:AY,"")),"")</f>
        <v/>
      </c>
      <c r="V55" s="31" t="str">
        <f>IFERROR(HYPERLINK(INDEX(data!A:ZZ,MATCH(plan[[#This Row],[Kursnamn]],data!F:F,0),MATCH("evaluationUrl_sv",data!$A$1:$ZZ$1,0))),"")</f>
        <v/>
      </c>
      <c r="W55" s="31" t="str">
        <f>IFERROR(HYPERLINK(INDEX(data!A:ZZ,MATCH(plan[[#This Row],[Kursnamn]],data!F:F,0),MATCH("timeeditUrl_sv",data!$A$1:$ZZ$1,0))),"")</f>
        <v/>
      </c>
      <c r="X55" s="31" t="str">
        <f>IFERROR(HYPERLINK(INDEX(data!A:ZZ,MATCH(plan[[#This Row],[Kursnamn]],data!F:F,0),MATCH("homePage_sv",data!$A$1:$ZZ$1,0))),"")</f>
        <v/>
      </c>
      <c r="Y55" s="18" t="str">
        <f>IFERROR(INDEX(data!BB:BB,MATCH(plan[[#This Row],[Kursnamn]],data!F:F,0),1),"")</f>
        <v/>
      </c>
    </row>
    <row r="56" spans="1:25" ht="16">
      <c r="A56" s="18" t="str">
        <f>IFERROR(INDEX(data!B:B,MATCH(plan[[#This Row],[Kursnamn]],data!F:F,0),1),"")</f>
        <v/>
      </c>
      <c r="B56" s="19"/>
      <c r="C56" s="32" t="str">
        <f>IFERROR(
_xlfn.LET(
  _xlpm.to,INDEX(data!A:ZZ,MATCH(plan[[#This Row],[Kursnamn]],data!F:F,0),MATCH("year",data!$A$1:$ZZ$1,0)),
  _xlpm.from,INDEX(data!A:ZZ,MATCH(plan[[#This Row],[Kursnamn]],data!F:F,0),MATCH("fromYear",data!$A$1:$ZZ$1,0)),
  IF(_xlpm.to=_xlpm.from,_xlpm.to,_xlpm.from&amp;"-"&amp;_xlpm.to)
  ),"")</f>
        <v/>
      </c>
      <c r="D56" s="20" t="str">
        <f>IFERROR(
INDEX(data!A:ZZ,MATCH(plan[[#This Row],[Kursnamn]],data!F:F,0),MATCH("gradingScale",data!$A$1:$ZZ$1,0)),"")</f>
        <v/>
      </c>
      <c r="E56" s="21"/>
      <c r="F56" s="21" t="str">
        <f>IFERROR(
INDEX(data!A:ZZ,MATCH(plan[[#This Row],[Kursnamn]],data!F:F,0),MATCH("credits",data!$A$1:$ZZ$1,0)),"")</f>
        <v/>
      </c>
      <c r="G56" s="21" t="str">
        <f>IFERROR(
INDEX(data!A:ZZ,MATCH(plan[[#This Row],[Kursnamn]],data!F:F,0),MATCH("cycle",data!$A$1:$ZZ$1,0)),"")</f>
        <v/>
      </c>
      <c r="H56" s="30" t="str">
        <f>IFERROR(_xlfn.LET(_xlpm.x,INDEX(data!A:ZZ,MATCH(plan[[#This Row],[Kursnamn]],data!F:F,0),MATCH("maxParticipants",data!$A$1:$ZZ$1,0)),
IF(0=_xlpm.x,"Nej","Ja ("&amp;_xlpm.x&amp;" st)")),"")</f>
        <v/>
      </c>
      <c r="I56" s="21"/>
      <c r="J56" s="21" t="str">
        <f>IFERROR(
_xlfn.LET(
_xlpm.start1,INDEX(data!A:ZZ,MATCH(plan[[#This Row],[Kursnamn]],data!F:F,0),MATCH("timePlans__1__startSpNr",data!$A$1:$ZZ$1,0))-100-7,
_xlpm.start2,INDEX(data!A:ZZ,MATCH(plan[[#This Row],[Kursnamn]],data!F:F,0),MATCH("timePlans__2__startSpNr",data!$A$1:$ZZ$1,0))-100-7,
_xlpm.start3,INDEX(data!A:ZZ,MATCH(plan[[#This Row],[Kursnamn]],data!F:F,0),MATCH("timePlans__3__startSpNr",data!$A$1:$ZZ$1,0))-100-7,
_xlpm.start4,INDEX(data!A:ZZ,MATCH(plan[[#This Row],[Kursnamn]],data!F:F,0),MATCH("timePlans__4__startSpNr",data!$A$1:$ZZ$1,0))-100-7,
_xlpm.last1,INDEX(data!A:ZZ,MATCH(plan[[#This Row],[Kursnamn]],data!F:F,0),MATCH("timePlans__1__endSpNr",data!$A$1:$ZZ$1,0))-100-7,
_xlpm.last2,INDEX(data!A:ZZ,MATCH(plan[[#This Row],[Kursnamn]],data!F:F,0),MATCH("timePlans__2__endSpNr",data!$A$1:$ZZ$1,0))-100-7,
_xlpm.last3,INDEX(data!A:ZZ,MATCH(plan[[#This Row],[Kursnamn]],data!F:F,0),MATCH("timePlans__3__endSpNr",data!$A$1:$ZZ$1,0))-100-7,
_xlpm.last4,INDEX(data!A:ZZ,MATCH(plan[[#This Row],[Kursnamn]],data!F:F,0),MATCH("timePlans__4__endSpNr",data!$A$1:$ZZ$1,0))-100-7,
IF(_xlpm.start1=_xlpm.last1,_xlpm.start1,_xlpm.start1&amp;"-"&amp;_xlpm.last1)&amp;
IF(_xlpm.start2&gt;0,", "&amp;IF(_xlpm.start2=_xlpm.last2,_xlpm.start2,_xlpm.start2&amp;"-"&amp;_xlpm.last2),"")&amp;
IF(_xlpm.start3&gt;0,", "&amp;IF(_xlpm.start3=_xlpm.last3,_xlpm.start3,_xlpm.start3&amp;"-"&amp;_xlpm.last3),"")),"")</f>
        <v/>
      </c>
      <c r="K56" s="21" t="str">
        <f>IFERROR(
_xlfn.LET(
_xlpm.row,MATCH(plan[[#This Row],[Kursnamn]],data!F:F,0),
_xlpm.aa,INDEX(data!A:ZZ,_xlpm.row,MATCH("timePlans__1__studyPeriods__1__project",data!$A$1:$ZZ$1,0)),
_xlpm.ab,INDEX(data!A:ZZ,_xlpm.row,MATCH("timePlans__1__studyPeriods__2__project",data!$A$1:$ZZ$1,0)),
_xlpm.ac,INDEX(data!A:ZZ,_xlpm.row,MATCH("timePlans__1__studyPeriods__3__project",data!$A$1:$ZZ$1,0)),
_xlpm.ad,INDEX(data!A:ZZ,_xlpm.row,MATCH("timePlans__1__studyPeriods__4__project",data!$A$1:$ZZ$1,0)),
IF(_xlpm.aa&gt;0," lp1:"&amp;_xlpm.aa&amp;"h","")&amp;
IF(_xlpm.ab&gt;0," lp2:"&amp;_xlpm.ab&amp;"h","")&amp;
IF(_xlpm.ac&gt;0," lp3:"&amp;_xlpm.ac&amp;"h","")&amp;
IF(_xlpm.ad&gt;0," lp4:"&amp;_xlpm.ad&amp;"h","")
),"")</f>
        <v/>
      </c>
      <c r="L56" s="21" t="str">
        <f>IFERROR(
_xlfn.LET(
_xlpm.row,MATCH(plan[[#This Row],[Kursnamn]],data!F:F,0),
_xlpm.aa,INDEX(data!A:ZZ,_xlpm.row,MATCH("timePlans__1__studyPeriods__1__laborations",data!$A$1:$ZZ$1,0)),
_xlpm.ab,INDEX(data!A:ZZ,_xlpm.row,MATCH("timePlans__1__studyPeriods__2__laborations",data!$A$1:$ZZ$1,0)),
_xlpm.ac,INDEX(data!A:ZZ,_xlpm.row,MATCH("timePlans__1__studyPeriods__3__laborations",data!$A$1:$ZZ$1,0)),
_xlpm.ad,INDEX(data!A:ZZ,_xlpm.row,MATCH("timePlans__1__studyPeriods__4__laborations",data!$A$1:$ZZ$1,0)),
IF(_xlpm.aa&gt;0," lp1:"&amp;_xlpm.aa&amp;"h","")&amp;
IF(_xlpm.ab&gt;0," lp2:"&amp;_xlpm.ab&amp;"h","")&amp;
IF(_xlpm.ac&gt;0," lp3:"&amp;_xlpm.ac&amp;"h","")&amp;
IF(_xlpm.ad&gt;0," lp4:"&amp;_xlpm.ad&amp;"h","")
),"")</f>
        <v/>
      </c>
      <c r="M56" s="21"/>
      <c r="N56" s="21" t="str">
        <f t="shared" si="0"/>
        <v/>
      </c>
      <c r="O56" s="21" t="str">
        <f t="shared" si="1"/>
        <v/>
      </c>
      <c r="P56" s="21" t="str">
        <f t="shared" si="2"/>
        <v/>
      </c>
      <c r="Q56" s="21" t="str" cm="1">
        <f t="array" ref="Q56">IF(AND(OR(plan[[#This Row],[Obligatorisk]]="JA",plan[Alt. Obl]="JA"),plan[[#This Row],[Resultat]]&gt;0),plan[[#This Row],[Poäng]],"")</f>
        <v/>
      </c>
      <c r="R56" s="21" t="str">
        <f>IFERROR(_xlfn.LET(_xlpm.x,INDEX(data!A:ZZ,MATCH(plan[[#This Row],[Kursnamn]],data!F:F,0),MATCH("choice",data!$A$1:$ZZ$1,0)),
IF(_xlpm.x="mandatory","JA","NEJ")),"")</f>
        <v/>
      </c>
      <c r="S56" s="21" t="str">
        <f>IFERROR(_xlfn.LET(_xlpm.x,INDEX(data!A:ZZ,MATCH(plan[[#This Row],[Kursnamn]],data!F:F,0),MATCH("choice",data!$A$1:$ZZ$1,0)),
IF(_xlpm.x="elective_mandatory","JA","")),"")</f>
        <v/>
      </c>
      <c r="T56" s="21" t="str">
        <f t="shared" si="3"/>
        <v/>
      </c>
      <c r="U56" s="21" t="str" cm="1">
        <f t="array" ref="U56">IFERROR(_xlfn.TEXTJOIN(", ", TRUE,IF(data!F:F=plan[[#This Row],[Kursnamn]],data!AY:AY,"")),"")</f>
        <v/>
      </c>
      <c r="V56" s="31" t="str">
        <f>IFERROR(HYPERLINK(INDEX(data!A:ZZ,MATCH(plan[[#This Row],[Kursnamn]],data!F:F,0),MATCH("evaluationUrl_sv",data!$A$1:$ZZ$1,0))),"")</f>
        <v/>
      </c>
      <c r="W56" s="31" t="str">
        <f>IFERROR(HYPERLINK(INDEX(data!A:ZZ,MATCH(plan[[#This Row],[Kursnamn]],data!F:F,0),MATCH("timeeditUrl_sv",data!$A$1:$ZZ$1,0))),"")</f>
        <v/>
      </c>
      <c r="X56" s="31" t="str">
        <f>IFERROR(HYPERLINK(INDEX(data!A:ZZ,MATCH(plan[[#This Row],[Kursnamn]],data!F:F,0),MATCH("homePage_sv",data!$A$1:$ZZ$1,0))),"")</f>
        <v/>
      </c>
      <c r="Y56" s="18" t="str">
        <f>IFERROR(INDEX(data!BB:BB,MATCH(plan[[#This Row],[Kursnamn]],data!F:F,0),1),"")</f>
        <v/>
      </c>
    </row>
    <row r="57" spans="1:25" ht="16">
      <c r="A57" s="18" t="str">
        <f>IFERROR(INDEX(data!B:B,MATCH(plan[[#This Row],[Kursnamn]],data!F:F,0),1),"")</f>
        <v/>
      </c>
      <c r="B57" s="19"/>
      <c r="C57" s="32" t="str">
        <f>IFERROR(
_xlfn.LET(
  _xlpm.to,INDEX(data!A:ZZ,MATCH(plan[[#This Row],[Kursnamn]],data!F:F,0),MATCH("year",data!$A$1:$ZZ$1,0)),
  _xlpm.from,INDEX(data!A:ZZ,MATCH(plan[[#This Row],[Kursnamn]],data!F:F,0),MATCH("fromYear",data!$A$1:$ZZ$1,0)),
  IF(_xlpm.to=_xlpm.from,_xlpm.to,_xlpm.from&amp;"-"&amp;_xlpm.to)
  ),"")</f>
        <v/>
      </c>
      <c r="D57" s="20" t="str">
        <f>IFERROR(
INDEX(data!A:ZZ,MATCH(plan[[#This Row],[Kursnamn]],data!F:F,0),MATCH("gradingScale",data!$A$1:$ZZ$1,0)),"")</f>
        <v/>
      </c>
      <c r="E57" s="21"/>
      <c r="F57" s="21" t="str">
        <f>IFERROR(
INDEX(data!A:ZZ,MATCH(plan[[#This Row],[Kursnamn]],data!F:F,0),MATCH("credits",data!$A$1:$ZZ$1,0)),"")</f>
        <v/>
      </c>
      <c r="G57" s="21" t="str">
        <f>IFERROR(
INDEX(data!A:ZZ,MATCH(plan[[#This Row],[Kursnamn]],data!F:F,0),MATCH("cycle",data!$A$1:$ZZ$1,0)),"")</f>
        <v/>
      </c>
      <c r="H57" s="30" t="str">
        <f>IFERROR(_xlfn.LET(_xlpm.x,INDEX(data!A:ZZ,MATCH(plan[[#This Row],[Kursnamn]],data!F:F,0),MATCH("maxParticipants",data!$A$1:$ZZ$1,0)),
IF(0=_xlpm.x,"Nej","Ja ("&amp;_xlpm.x&amp;" st)")),"")</f>
        <v/>
      </c>
      <c r="I57" s="21"/>
      <c r="J57" s="21" t="str">
        <f>IFERROR(
_xlfn.LET(
_xlpm.start1,INDEX(data!A:ZZ,MATCH(plan[[#This Row],[Kursnamn]],data!F:F,0),MATCH("timePlans__1__startSpNr",data!$A$1:$ZZ$1,0))-100-7,
_xlpm.start2,INDEX(data!A:ZZ,MATCH(plan[[#This Row],[Kursnamn]],data!F:F,0),MATCH("timePlans__2__startSpNr",data!$A$1:$ZZ$1,0))-100-7,
_xlpm.start3,INDEX(data!A:ZZ,MATCH(plan[[#This Row],[Kursnamn]],data!F:F,0),MATCH("timePlans__3__startSpNr",data!$A$1:$ZZ$1,0))-100-7,
_xlpm.start4,INDEX(data!A:ZZ,MATCH(plan[[#This Row],[Kursnamn]],data!F:F,0),MATCH("timePlans__4__startSpNr",data!$A$1:$ZZ$1,0))-100-7,
_xlpm.last1,INDEX(data!A:ZZ,MATCH(plan[[#This Row],[Kursnamn]],data!F:F,0),MATCH("timePlans__1__endSpNr",data!$A$1:$ZZ$1,0))-100-7,
_xlpm.last2,INDEX(data!A:ZZ,MATCH(plan[[#This Row],[Kursnamn]],data!F:F,0),MATCH("timePlans__2__endSpNr",data!$A$1:$ZZ$1,0))-100-7,
_xlpm.last3,INDEX(data!A:ZZ,MATCH(plan[[#This Row],[Kursnamn]],data!F:F,0),MATCH("timePlans__3__endSpNr",data!$A$1:$ZZ$1,0))-100-7,
_xlpm.last4,INDEX(data!A:ZZ,MATCH(plan[[#This Row],[Kursnamn]],data!F:F,0),MATCH("timePlans__4__endSpNr",data!$A$1:$ZZ$1,0))-100-7,
IF(_xlpm.start1=_xlpm.last1,_xlpm.start1,_xlpm.start1&amp;"-"&amp;_xlpm.last1)&amp;
IF(_xlpm.start2&gt;0,", "&amp;IF(_xlpm.start2=_xlpm.last2,_xlpm.start2,_xlpm.start2&amp;"-"&amp;_xlpm.last2),"")&amp;
IF(_xlpm.start3&gt;0,", "&amp;IF(_xlpm.start3=_xlpm.last3,_xlpm.start3,_xlpm.start3&amp;"-"&amp;_xlpm.last3),"")),"")</f>
        <v/>
      </c>
      <c r="K57" s="21" t="str">
        <f>IFERROR(
_xlfn.LET(
_xlpm.row,MATCH(plan[[#This Row],[Kursnamn]],data!F:F,0),
_xlpm.aa,INDEX(data!A:ZZ,_xlpm.row,MATCH("timePlans__1__studyPeriods__1__project",data!$A$1:$ZZ$1,0)),
_xlpm.ab,INDEX(data!A:ZZ,_xlpm.row,MATCH("timePlans__1__studyPeriods__2__project",data!$A$1:$ZZ$1,0)),
_xlpm.ac,INDEX(data!A:ZZ,_xlpm.row,MATCH("timePlans__1__studyPeriods__3__project",data!$A$1:$ZZ$1,0)),
_xlpm.ad,INDEX(data!A:ZZ,_xlpm.row,MATCH("timePlans__1__studyPeriods__4__project",data!$A$1:$ZZ$1,0)),
IF(_xlpm.aa&gt;0," lp1:"&amp;_xlpm.aa&amp;"h","")&amp;
IF(_xlpm.ab&gt;0," lp2:"&amp;_xlpm.ab&amp;"h","")&amp;
IF(_xlpm.ac&gt;0," lp3:"&amp;_xlpm.ac&amp;"h","")&amp;
IF(_xlpm.ad&gt;0," lp4:"&amp;_xlpm.ad&amp;"h","")
),"")</f>
        <v/>
      </c>
      <c r="L57" s="21" t="str">
        <f>IFERROR(
_xlfn.LET(
_xlpm.row,MATCH(plan[[#This Row],[Kursnamn]],data!F:F,0),
_xlpm.aa,INDEX(data!A:ZZ,_xlpm.row,MATCH("timePlans__1__studyPeriods__1__laborations",data!$A$1:$ZZ$1,0)),
_xlpm.ab,INDEX(data!A:ZZ,_xlpm.row,MATCH("timePlans__1__studyPeriods__2__laborations",data!$A$1:$ZZ$1,0)),
_xlpm.ac,INDEX(data!A:ZZ,_xlpm.row,MATCH("timePlans__1__studyPeriods__3__laborations",data!$A$1:$ZZ$1,0)),
_xlpm.ad,INDEX(data!A:ZZ,_xlpm.row,MATCH("timePlans__1__studyPeriods__4__laborations",data!$A$1:$ZZ$1,0)),
IF(_xlpm.aa&gt;0," lp1:"&amp;_xlpm.aa&amp;"h","")&amp;
IF(_xlpm.ab&gt;0," lp2:"&amp;_xlpm.ab&amp;"h","")&amp;
IF(_xlpm.ac&gt;0," lp3:"&amp;_xlpm.ac&amp;"h","")&amp;
IF(_xlpm.ad&gt;0," lp4:"&amp;_xlpm.ad&amp;"h","")
),"")</f>
        <v/>
      </c>
      <c r="M57" s="21"/>
      <c r="N57" s="21" t="str">
        <f t="shared" si="0"/>
        <v/>
      </c>
      <c r="O57" s="21" t="str">
        <f t="shared" si="1"/>
        <v/>
      </c>
      <c r="P57" s="21" t="str">
        <f t="shared" si="2"/>
        <v/>
      </c>
      <c r="Q57" s="21" t="str" cm="1">
        <f t="array" ref="Q57">IF(AND(OR(plan[[#This Row],[Obligatorisk]]="JA",plan[Alt. Obl]="JA"),plan[[#This Row],[Resultat]]&gt;0),plan[[#This Row],[Poäng]],"")</f>
        <v/>
      </c>
      <c r="R57" s="21" t="str">
        <f>IFERROR(_xlfn.LET(_xlpm.x,INDEX(data!A:ZZ,MATCH(plan[[#This Row],[Kursnamn]],data!F:F,0),MATCH("choice",data!$A$1:$ZZ$1,0)),
IF(_xlpm.x="mandatory","JA","NEJ")),"")</f>
        <v/>
      </c>
      <c r="S57" s="21" t="str">
        <f>IFERROR(_xlfn.LET(_xlpm.x,INDEX(data!A:ZZ,MATCH(plan[[#This Row],[Kursnamn]],data!F:F,0),MATCH("choice",data!$A$1:$ZZ$1,0)),
IF(_xlpm.x="elective_mandatory","JA","")),"")</f>
        <v/>
      </c>
      <c r="T57" s="21" t="str">
        <f t="shared" si="3"/>
        <v/>
      </c>
      <c r="U57" s="21" t="str" cm="1">
        <f t="array" ref="U57">IFERROR(_xlfn.TEXTJOIN(", ", TRUE,IF(data!F:F=plan[[#This Row],[Kursnamn]],data!AY:AY,"")),"")</f>
        <v/>
      </c>
      <c r="V57" s="31" t="str">
        <f>IFERROR(HYPERLINK(INDEX(data!A:ZZ,MATCH(plan[[#This Row],[Kursnamn]],data!F:F,0),MATCH("evaluationUrl_sv",data!$A$1:$ZZ$1,0))),"")</f>
        <v/>
      </c>
      <c r="W57" s="31" t="str">
        <f>IFERROR(HYPERLINK(INDEX(data!A:ZZ,MATCH(plan[[#This Row],[Kursnamn]],data!F:F,0),MATCH("timeeditUrl_sv",data!$A$1:$ZZ$1,0))),"")</f>
        <v/>
      </c>
      <c r="X57" s="31" t="str">
        <f>IFERROR(HYPERLINK(INDEX(data!A:ZZ,MATCH(plan[[#This Row],[Kursnamn]],data!F:F,0),MATCH("homePage_sv",data!$A$1:$ZZ$1,0))),"")</f>
        <v/>
      </c>
      <c r="Y57" s="18" t="str">
        <f>IFERROR(INDEX(data!BB:BB,MATCH(plan[[#This Row],[Kursnamn]],data!F:F,0),1),"")</f>
        <v/>
      </c>
    </row>
    <row r="58" spans="1:25" ht="16">
      <c r="A58" s="18" t="str">
        <f>IFERROR(INDEX(data!B:B,MATCH(plan[[#This Row],[Kursnamn]],data!F:F,0),1),"")</f>
        <v/>
      </c>
      <c r="B58" s="19"/>
      <c r="C58" s="32" t="str">
        <f>IFERROR(
_xlfn.LET(
  _xlpm.to,INDEX(data!A:ZZ,MATCH(plan[[#This Row],[Kursnamn]],data!F:F,0),MATCH("year",data!$A$1:$ZZ$1,0)),
  _xlpm.from,INDEX(data!A:ZZ,MATCH(plan[[#This Row],[Kursnamn]],data!F:F,0),MATCH("fromYear",data!$A$1:$ZZ$1,0)),
  IF(_xlpm.to=_xlpm.from,_xlpm.to,_xlpm.from&amp;"-"&amp;_xlpm.to)
  ),"")</f>
        <v/>
      </c>
      <c r="D58" s="20" t="str">
        <f>IFERROR(
INDEX(data!A:ZZ,MATCH(plan[[#This Row],[Kursnamn]],data!F:F,0),MATCH("gradingScale",data!$A$1:$ZZ$1,0)),"")</f>
        <v/>
      </c>
      <c r="E58" s="21"/>
      <c r="F58" s="21" t="str">
        <f>IFERROR(
INDEX(data!A:ZZ,MATCH(plan[[#This Row],[Kursnamn]],data!F:F,0),MATCH("credits",data!$A$1:$ZZ$1,0)),"")</f>
        <v/>
      </c>
      <c r="G58" s="21" t="str">
        <f>IFERROR(
INDEX(data!A:ZZ,MATCH(plan[[#This Row],[Kursnamn]],data!F:F,0),MATCH("cycle",data!$A$1:$ZZ$1,0)),"")</f>
        <v/>
      </c>
      <c r="H58" s="30" t="str">
        <f>IFERROR(_xlfn.LET(_xlpm.x,INDEX(data!A:ZZ,MATCH(plan[[#This Row],[Kursnamn]],data!F:F,0),MATCH("maxParticipants",data!$A$1:$ZZ$1,0)),
IF(0=_xlpm.x,"Nej","Ja ("&amp;_xlpm.x&amp;" st)")),"")</f>
        <v/>
      </c>
      <c r="I58" s="21"/>
      <c r="J58" s="21" t="str">
        <f>IFERROR(
_xlfn.LET(
_xlpm.start1,INDEX(data!A:ZZ,MATCH(plan[[#This Row],[Kursnamn]],data!F:F,0),MATCH("timePlans__1__startSpNr",data!$A$1:$ZZ$1,0))-100-7,
_xlpm.start2,INDEX(data!A:ZZ,MATCH(plan[[#This Row],[Kursnamn]],data!F:F,0),MATCH("timePlans__2__startSpNr",data!$A$1:$ZZ$1,0))-100-7,
_xlpm.start3,INDEX(data!A:ZZ,MATCH(plan[[#This Row],[Kursnamn]],data!F:F,0),MATCH("timePlans__3__startSpNr",data!$A$1:$ZZ$1,0))-100-7,
_xlpm.start4,INDEX(data!A:ZZ,MATCH(plan[[#This Row],[Kursnamn]],data!F:F,0),MATCH("timePlans__4__startSpNr",data!$A$1:$ZZ$1,0))-100-7,
_xlpm.last1,INDEX(data!A:ZZ,MATCH(plan[[#This Row],[Kursnamn]],data!F:F,0),MATCH("timePlans__1__endSpNr",data!$A$1:$ZZ$1,0))-100-7,
_xlpm.last2,INDEX(data!A:ZZ,MATCH(plan[[#This Row],[Kursnamn]],data!F:F,0),MATCH("timePlans__2__endSpNr",data!$A$1:$ZZ$1,0))-100-7,
_xlpm.last3,INDEX(data!A:ZZ,MATCH(plan[[#This Row],[Kursnamn]],data!F:F,0),MATCH("timePlans__3__endSpNr",data!$A$1:$ZZ$1,0))-100-7,
_xlpm.last4,INDEX(data!A:ZZ,MATCH(plan[[#This Row],[Kursnamn]],data!F:F,0),MATCH("timePlans__4__endSpNr",data!$A$1:$ZZ$1,0))-100-7,
IF(_xlpm.start1=_xlpm.last1,_xlpm.start1,_xlpm.start1&amp;"-"&amp;_xlpm.last1)&amp;
IF(_xlpm.start2&gt;0,", "&amp;IF(_xlpm.start2=_xlpm.last2,_xlpm.start2,_xlpm.start2&amp;"-"&amp;_xlpm.last2),"")&amp;
IF(_xlpm.start3&gt;0,", "&amp;IF(_xlpm.start3=_xlpm.last3,_xlpm.start3,_xlpm.start3&amp;"-"&amp;_xlpm.last3),"")),"")</f>
        <v/>
      </c>
      <c r="K58" s="21" t="str">
        <f>IFERROR(
_xlfn.LET(
_xlpm.row,MATCH(plan[[#This Row],[Kursnamn]],data!F:F,0),
_xlpm.aa,INDEX(data!A:ZZ,_xlpm.row,MATCH("timePlans__1__studyPeriods__1__project",data!$A$1:$ZZ$1,0)),
_xlpm.ab,INDEX(data!A:ZZ,_xlpm.row,MATCH("timePlans__1__studyPeriods__2__project",data!$A$1:$ZZ$1,0)),
_xlpm.ac,INDEX(data!A:ZZ,_xlpm.row,MATCH("timePlans__1__studyPeriods__3__project",data!$A$1:$ZZ$1,0)),
_xlpm.ad,INDEX(data!A:ZZ,_xlpm.row,MATCH("timePlans__1__studyPeriods__4__project",data!$A$1:$ZZ$1,0)),
IF(_xlpm.aa&gt;0," lp1:"&amp;_xlpm.aa&amp;"h","")&amp;
IF(_xlpm.ab&gt;0," lp2:"&amp;_xlpm.ab&amp;"h","")&amp;
IF(_xlpm.ac&gt;0," lp3:"&amp;_xlpm.ac&amp;"h","")&amp;
IF(_xlpm.ad&gt;0," lp4:"&amp;_xlpm.ad&amp;"h","")
),"")</f>
        <v/>
      </c>
      <c r="L58" s="21" t="str">
        <f>IFERROR(
_xlfn.LET(
_xlpm.row,MATCH(plan[[#This Row],[Kursnamn]],data!F:F,0),
_xlpm.aa,INDEX(data!A:ZZ,_xlpm.row,MATCH("timePlans__1__studyPeriods__1__laborations",data!$A$1:$ZZ$1,0)),
_xlpm.ab,INDEX(data!A:ZZ,_xlpm.row,MATCH("timePlans__1__studyPeriods__2__laborations",data!$A$1:$ZZ$1,0)),
_xlpm.ac,INDEX(data!A:ZZ,_xlpm.row,MATCH("timePlans__1__studyPeriods__3__laborations",data!$A$1:$ZZ$1,0)),
_xlpm.ad,INDEX(data!A:ZZ,_xlpm.row,MATCH("timePlans__1__studyPeriods__4__laborations",data!$A$1:$ZZ$1,0)),
IF(_xlpm.aa&gt;0," lp1:"&amp;_xlpm.aa&amp;"h","")&amp;
IF(_xlpm.ab&gt;0," lp2:"&amp;_xlpm.ab&amp;"h","")&amp;
IF(_xlpm.ac&gt;0," lp3:"&amp;_xlpm.ac&amp;"h","")&amp;
IF(_xlpm.ad&gt;0," lp4:"&amp;_xlpm.ad&amp;"h","")
),"")</f>
        <v/>
      </c>
      <c r="M58" s="21"/>
      <c r="N58" s="21" t="str">
        <f t="shared" si="0"/>
        <v/>
      </c>
      <c r="O58" s="21" t="str">
        <f t="shared" si="1"/>
        <v/>
      </c>
      <c r="P58" s="21" t="str">
        <f t="shared" si="2"/>
        <v/>
      </c>
      <c r="Q58" s="21" t="str" cm="1">
        <f t="array" ref="Q58">IF(AND(OR(plan[[#This Row],[Obligatorisk]]="JA",plan[Alt. Obl]="JA"),plan[[#This Row],[Resultat]]&gt;0),plan[[#This Row],[Poäng]],"")</f>
        <v/>
      </c>
      <c r="R58" s="21" t="str">
        <f>IFERROR(_xlfn.LET(_xlpm.x,INDEX(data!A:ZZ,MATCH(plan[[#This Row],[Kursnamn]],data!F:F,0),MATCH("choice",data!$A$1:$ZZ$1,0)),
IF(_xlpm.x="mandatory","JA","NEJ")),"")</f>
        <v/>
      </c>
      <c r="S58" s="21" t="str">
        <f>IFERROR(_xlfn.LET(_xlpm.x,INDEX(data!A:ZZ,MATCH(plan[[#This Row],[Kursnamn]],data!F:F,0),MATCH("choice",data!$A$1:$ZZ$1,0)),
IF(_xlpm.x="elective_mandatory","JA","")),"")</f>
        <v/>
      </c>
      <c r="T58" s="21" t="str">
        <f t="shared" si="3"/>
        <v/>
      </c>
      <c r="U58" s="21" t="str" cm="1">
        <f t="array" ref="U58">IFERROR(_xlfn.TEXTJOIN(", ", TRUE,IF(data!F:F=plan[[#This Row],[Kursnamn]],data!AY:AY,"")),"")</f>
        <v/>
      </c>
      <c r="V58" s="31" t="str">
        <f>IFERROR(HYPERLINK(INDEX(data!A:ZZ,MATCH(plan[[#This Row],[Kursnamn]],data!F:F,0),MATCH("evaluationUrl_sv",data!$A$1:$ZZ$1,0))),"")</f>
        <v/>
      </c>
      <c r="W58" s="31" t="str">
        <f>IFERROR(HYPERLINK(INDEX(data!A:ZZ,MATCH(plan[[#This Row],[Kursnamn]],data!F:F,0),MATCH("timeeditUrl_sv",data!$A$1:$ZZ$1,0))),"")</f>
        <v/>
      </c>
      <c r="X58" s="31" t="str">
        <f>IFERROR(HYPERLINK(INDEX(data!A:ZZ,MATCH(plan[[#This Row],[Kursnamn]],data!F:F,0),MATCH("homePage_sv",data!$A$1:$ZZ$1,0))),"")</f>
        <v/>
      </c>
      <c r="Y58" s="18" t="str">
        <f>IFERROR(INDEX(data!BB:BB,MATCH(plan[[#This Row],[Kursnamn]],data!F:F,0),1),"")</f>
        <v/>
      </c>
    </row>
    <row r="59" spans="1:25" ht="16">
      <c r="A59" s="18" t="str">
        <f>IFERROR(INDEX(data!B:B,MATCH(plan[[#This Row],[Kursnamn]],data!F:F,0),1),"")</f>
        <v/>
      </c>
      <c r="B59" s="19"/>
      <c r="C59" s="32" t="str">
        <f>IFERROR(
_xlfn.LET(
  _xlpm.to,INDEX(data!A:ZZ,MATCH(plan[[#This Row],[Kursnamn]],data!F:F,0),MATCH("year",data!$A$1:$ZZ$1,0)),
  _xlpm.from,INDEX(data!A:ZZ,MATCH(plan[[#This Row],[Kursnamn]],data!F:F,0),MATCH("fromYear",data!$A$1:$ZZ$1,0)),
  IF(_xlpm.to=_xlpm.from,_xlpm.to,_xlpm.from&amp;"-"&amp;_xlpm.to)
  ),"")</f>
        <v/>
      </c>
      <c r="D59" s="20" t="str">
        <f>IFERROR(
INDEX(data!A:ZZ,MATCH(plan[[#This Row],[Kursnamn]],data!F:F,0),MATCH("gradingScale",data!$A$1:$ZZ$1,0)),"")</f>
        <v/>
      </c>
      <c r="E59" s="21"/>
      <c r="F59" s="21" t="str">
        <f>IFERROR(
INDEX(data!A:ZZ,MATCH(plan[[#This Row],[Kursnamn]],data!F:F,0),MATCH("credits",data!$A$1:$ZZ$1,0)),"")</f>
        <v/>
      </c>
      <c r="G59" s="21" t="str">
        <f>IFERROR(
INDEX(data!A:ZZ,MATCH(plan[[#This Row],[Kursnamn]],data!F:F,0),MATCH("cycle",data!$A$1:$ZZ$1,0)),"")</f>
        <v/>
      </c>
      <c r="H59" s="30" t="str">
        <f>IFERROR(_xlfn.LET(_xlpm.x,INDEX(data!A:ZZ,MATCH(plan[[#This Row],[Kursnamn]],data!F:F,0),MATCH("maxParticipants",data!$A$1:$ZZ$1,0)),
IF(0=_xlpm.x,"Nej","Ja ("&amp;_xlpm.x&amp;" st)")),"")</f>
        <v/>
      </c>
      <c r="I59" s="21"/>
      <c r="J59" s="21" t="str">
        <f>IFERROR(
_xlfn.LET(
_xlpm.start1,INDEX(data!A:ZZ,MATCH(plan[[#This Row],[Kursnamn]],data!F:F,0),MATCH("timePlans__1__startSpNr",data!$A$1:$ZZ$1,0))-100-7,
_xlpm.start2,INDEX(data!A:ZZ,MATCH(plan[[#This Row],[Kursnamn]],data!F:F,0),MATCH("timePlans__2__startSpNr",data!$A$1:$ZZ$1,0))-100-7,
_xlpm.start3,INDEX(data!A:ZZ,MATCH(plan[[#This Row],[Kursnamn]],data!F:F,0),MATCH("timePlans__3__startSpNr",data!$A$1:$ZZ$1,0))-100-7,
_xlpm.start4,INDEX(data!A:ZZ,MATCH(plan[[#This Row],[Kursnamn]],data!F:F,0),MATCH("timePlans__4__startSpNr",data!$A$1:$ZZ$1,0))-100-7,
_xlpm.last1,INDEX(data!A:ZZ,MATCH(plan[[#This Row],[Kursnamn]],data!F:F,0),MATCH("timePlans__1__endSpNr",data!$A$1:$ZZ$1,0))-100-7,
_xlpm.last2,INDEX(data!A:ZZ,MATCH(plan[[#This Row],[Kursnamn]],data!F:F,0),MATCH("timePlans__2__endSpNr",data!$A$1:$ZZ$1,0))-100-7,
_xlpm.last3,INDEX(data!A:ZZ,MATCH(plan[[#This Row],[Kursnamn]],data!F:F,0),MATCH("timePlans__3__endSpNr",data!$A$1:$ZZ$1,0))-100-7,
_xlpm.last4,INDEX(data!A:ZZ,MATCH(plan[[#This Row],[Kursnamn]],data!F:F,0),MATCH("timePlans__4__endSpNr",data!$A$1:$ZZ$1,0))-100-7,
IF(_xlpm.start1=_xlpm.last1,_xlpm.start1,_xlpm.start1&amp;"-"&amp;_xlpm.last1)&amp;
IF(_xlpm.start2&gt;0,", "&amp;IF(_xlpm.start2=_xlpm.last2,_xlpm.start2,_xlpm.start2&amp;"-"&amp;_xlpm.last2),"")&amp;
IF(_xlpm.start3&gt;0,", "&amp;IF(_xlpm.start3=_xlpm.last3,_xlpm.start3,_xlpm.start3&amp;"-"&amp;_xlpm.last3),"")),"")</f>
        <v/>
      </c>
      <c r="K59" s="21" t="str">
        <f>IFERROR(
_xlfn.LET(
_xlpm.row,MATCH(plan[[#This Row],[Kursnamn]],data!F:F,0),
_xlpm.aa,INDEX(data!A:ZZ,_xlpm.row,MATCH("timePlans__1__studyPeriods__1__project",data!$A$1:$ZZ$1,0)),
_xlpm.ab,INDEX(data!A:ZZ,_xlpm.row,MATCH("timePlans__1__studyPeriods__2__project",data!$A$1:$ZZ$1,0)),
_xlpm.ac,INDEX(data!A:ZZ,_xlpm.row,MATCH("timePlans__1__studyPeriods__3__project",data!$A$1:$ZZ$1,0)),
_xlpm.ad,INDEX(data!A:ZZ,_xlpm.row,MATCH("timePlans__1__studyPeriods__4__project",data!$A$1:$ZZ$1,0)),
IF(_xlpm.aa&gt;0," lp1:"&amp;_xlpm.aa&amp;"h","")&amp;
IF(_xlpm.ab&gt;0," lp2:"&amp;_xlpm.ab&amp;"h","")&amp;
IF(_xlpm.ac&gt;0," lp3:"&amp;_xlpm.ac&amp;"h","")&amp;
IF(_xlpm.ad&gt;0," lp4:"&amp;_xlpm.ad&amp;"h","")
),"")</f>
        <v/>
      </c>
      <c r="L59" s="21" t="str">
        <f>IFERROR(
_xlfn.LET(
_xlpm.row,MATCH(plan[[#This Row],[Kursnamn]],data!F:F,0),
_xlpm.aa,INDEX(data!A:ZZ,_xlpm.row,MATCH("timePlans__1__studyPeriods__1__laborations",data!$A$1:$ZZ$1,0)),
_xlpm.ab,INDEX(data!A:ZZ,_xlpm.row,MATCH("timePlans__1__studyPeriods__2__laborations",data!$A$1:$ZZ$1,0)),
_xlpm.ac,INDEX(data!A:ZZ,_xlpm.row,MATCH("timePlans__1__studyPeriods__3__laborations",data!$A$1:$ZZ$1,0)),
_xlpm.ad,INDEX(data!A:ZZ,_xlpm.row,MATCH("timePlans__1__studyPeriods__4__laborations",data!$A$1:$ZZ$1,0)),
IF(_xlpm.aa&gt;0," lp1:"&amp;_xlpm.aa&amp;"h","")&amp;
IF(_xlpm.ab&gt;0," lp2:"&amp;_xlpm.ab&amp;"h","")&amp;
IF(_xlpm.ac&gt;0," lp3:"&amp;_xlpm.ac&amp;"h","")&amp;
IF(_xlpm.ad&gt;0," lp4:"&amp;_xlpm.ad&amp;"h","")
),"")</f>
        <v/>
      </c>
      <c r="M59" s="21"/>
      <c r="N59" s="21" t="str">
        <f t="shared" si="0"/>
        <v/>
      </c>
      <c r="O59" s="21" t="str">
        <f t="shared" si="1"/>
        <v/>
      </c>
      <c r="P59" s="21" t="str">
        <f t="shared" si="2"/>
        <v/>
      </c>
      <c r="Q59" s="21" t="str" cm="1">
        <f t="array" ref="Q59">IF(AND(OR(plan[[#This Row],[Obligatorisk]]="JA",plan[Alt. Obl]="JA"),plan[[#This Row],[Resultat]]&gt;0),plan[[#This Row],[Poäng]],"")</f>
        <v/>
      </c>
      <c r="R59" s="21" t="str">
        <f>IFERROR(_xlfn.LET(_xlpm.x,INDEX(data!A:ZZ,MATCH(plan[[#This Row],[Kursnamn]],data!F:F,0),MATCH("choice",data!$A$1:$ZZ$1,0)),
IF(_xlpm.x="mandatory","JA","NEJ")),"")</f>
        <v/>
      </c>
      <c r="S59" s="21" t="str">
        <f>IFERROR(_xlfn.LET(_xlpm.x,INDEX(data!A:ZZ,MATCH(plan[[#This Row],[Kursnamn]],data!F:F,0),MATCH("choice",data!$A$1:$ZZ$1,0)),
IF(_xlpm.x="elective_mandatory","JA","")),"")</f>
        <v/>
      </c>
      <c r="T59" s="21" t="str">
        <f t="shared" si="3"/>
        <v/>
      </c>
      <c r="U59" s="21" t="str" cm="1">
        <f t="array" ref="U59">IFERROR(_xlfn.TEXTJOIN(", ", TRUE,IF(data!F:F=plan[[#This Row],[Kursnamn]],data!AY:AY,"")),"")</f>
        <v/>
      </c>
      <c r="V59" s="31" t="str">
        <f>IFERROR(HYPERLINK(INDEX(data!A:ZZ,MATCH(plan[[#This Row],[Kursnamn]],data!F:F,0),MATCH("evaluationUrl_sv",data!$A$1:$ZZ$1,0))),"")</f>
        <v/>
      </c>
      <c r="W59" s="31" t="str">
        <f>IFERROR(HYPERLINK(INDEX(data!A:ZZ,MATCH(plan[[#This Row],[Kursnamn]],data!F:F,0),MATCH("timeeditUrl_sv",data!$A$1:$ZZ$1,0))),"")</f>
        <v/>
      </c>
      <c r="X59" s="31" t="str">
        <f>IFERROR(HYPERLINK(INDEX(data!A:ZZ,MATCH(plan[[#This Row],[Kursnamn]],data!F:F,0),MATCH("homePage_sv",data!$A$1:$ZZ$1,0))),"")</f>
        <v/>
      </c>
      <c r="Y59" s="18" t="str">
        <f>IFERROR(INDEX(data!BB:BB,MATCH(plan[[#This Row],[Kursnamn]],data!F:F,0),1),"")</f>
        <v/>
      </c>
    </row>
    <row r="60" spans="1:25" ht="16">
      <c r="A60" s="18" t="str">
        <f>IFERROR(INDEX(data!B:B,MATCH(plan[[#This Row],[Kursnamn]],data!F:F,0),1),"")</f>
        <v/>
      </c>
      <c r="B60" s="19"/>
      <c r="C60" s="32" t="str">
        <f>IFERROR(
_xlfn.LET(
  _xlpm.to,INDEX(data!A:ZZ,MATCH(plan[[#This Row],[Kursnamn]],data!F:F,0),MATCH("year",data!$A$1:$ZZ$1,0)),
  _xlpm.from,INDEX(data!A:ZZ,MATCH(plan[[#This Row],[Kursnamn]],data!F:F,0),MATCH("fromYear",data!$A$1:$ZZ$1,0)),
  IF(_xlpm.to=_xlpm.from,_xlpm.to,_xlpm.from&amp;"-"&amp;_xlpm.to)
  ),"")</f>
        <v/>
      </c>
      <c r="D60" s="20" t="str">
        <f>IFERROR(
INDEX(data!A:ZZ,MATCH(plan[[#This Row],[Kursnamn]],data!F:F,0),MATCH("gradingScale",data!$A$1:$ZZ$1,0)),"")</f>
        <v/>
      </c>
      <c r="E60" s="21"/>
      <c r="F60" s="21" t="str">
        <f>IFERROR(
INDEX(data!A:ZZ,MATCH(plan[[#This Row],[Kursnamn]],data!F:F,0),MATCH("credits",data!$A$1:$ZZ$1,0)),"")</f>
        <v/>
      </c>
      <c r="G60" s="21" t="str">
        <f>IFERROR(
INDEX(data!A:ZZ,MATCH(plan[[#This Row],[Kursnamn]],data!F:F,0),MATCH("cycle",data!$A$1:$ZZ$1,0)),"")</f>
        <v/>
      </c>
      <c r="H60" s="30" t="str">
        <f>IFERROR(_xlfn.LET(_xlpm.x,INDEX(data!A:ZZ,MATCH(plan[[#This Row],[Kursnamn]],data!F:F,0),MATCH("maxParticipants",data!$A$1:$ZZ$1,0)),
IF(0=_xlpm.x,"Nej","Ja ("&amp;_xlpm.x&amp;" st)")),"")</f>
        <v/>
      </c>
      <c r="I60" s="21"/>
      <c r="J60" s="21" t="str">
        <f>IFERROR(
_xlfn.LET(
_xlpm.start1,INDEX(data!A:ZZ,MATCH(plan[[#This Row],[Kursnamn]],data!F:F,0),MATCH("timePlans__1__startSpNr",data!$A$1:$ZZ$1,0))-100-7,
_xlpm.start2,INDEX(data!A:ZZ,MATCH(plan[[#This Row],[Kursnamn]],data!F:F,0),MATCH("timePlans__2__startSpNr",data!$A$1:$ZZ$1,0))-100-7,
_xlpm.start3,INDEX(data!A:ZZ,MATCH(plan[[#This Row],[Kursnamn]],data!F:F,0),MATCH("timePlans__3__startSpNr",data!$A$1:$ZZ$1,0))-100-7,
_xlpm.start4,INDEX(data!A:ZZ,MATCH(plan[[#This Row],[Kursnamn]],data!F:F,0),MATCH("timePlans__4__startSpNr",data!$A$1:$ZZ$1,0))-100-7,
_xlpm.last1,INDEX(data!A:ZZ,MATCH(plan[[#This Row],[Kursnamn]],data!F:F,0),MATCH("timePlans__1__endSpNr",data!$A$1:$ZZ$1,0))-100-7,
_xlpm.last2,INDEX(data!A:ZZ,MATCH(plan[[#This Row],[Kursnamn]],data!F:F,0),MATCH("timePlans__2__endSpNr",data!$A$1:$ZZ$1,0))-100-7,
_xlpm.last3,INDEX(data!A:ZZ,MATCH(plan[[#This Row],[Kursnamn]],data!F:F,0),MATCH("timePlans__3__endSpNr",data!$A$1:$ZZ$1,0))-100-7,
_xlpm.last4,INDEX(data!A:ZZ,MATCH(plan[[#This Row],[Kursnamn]],data!F:F,0),MATCH("timePlans__4__endSpNr",data!$A$1:$ZZ$1,0))-100-7,
IF(_xlpm.start1=_xlpm.last1,_xlpm.start1,_xlpm.start1&amp;"-"&amp;_xlpm.last1)&amp;
IF(_xlpm.start2&gt;0,", "&amp;IF(_xlpm.start2=_xlpm.last2,_xlpm.start2,_xlpm.start2&amp;"-"&amp;_xlpm.last2),"")&amp;
IF(_xlpm.start3&gt;0,", "&amp;IF(_xlpm.start3=_xlpm.last3,_xlpm.start3,_xlpm.start3&amp;"-"&amp;_xlpm.last3),"")),"")</f>
        <v/>
      </c>
      <c r="K60" s="21" t="str">
        <f>IFERROR(
_xlfn.LET(
_xlpm.row,MATCH(plan[[#This Row],[Kursnamn]],data!F:F,0),
_xlpm.aa,INDEX(data!A:ZZ,_xlpm.row,MATCH("timePlans__1__studyPeriods__1__project",data!$A$1:$ZZ$1,0)),
_xlpm.ab,INDEX(data!A:ZZ,_xlpm.row,MATCH("timePlans__1__studyPeriods__2__project",data!$A$1:$ZZ$1,0)),
_xlpm.ac,INDEX(data!A:ZZ,_xlpm.row,MATCH("timePlans__1__studyPeriods__3__project",data!$A$1:$ZZ$1,0)),
_xlpm.ad,INDEX(data!A:ZZ,_xlpm.row,MATCH("timePlans__1__studyPeriods__4__project",data!$A$1:$ZZ$1,0)),
IF(_xlpm.aa&gt;0," lp1:"&amp;_xlpm.aa&amp;"h","")&amp;
IF(_xlpm.ab&gt;0," lp2:"&amp;_xlpm.ab&amp;"h","")&amp;
IF(_xlpm.ac&gt;0," lp3:"&amp;_xlpm.ac&amp;"h","")&amp;
IF(_xlpm.ad&gt;0," lp4:"&amp;_xlpm.ad&amp;"h","")
),"")</f>
        <v/>
      </c>
      <c r="L60" s="21" t="str">
        <f>IFERROR(
_xlfn.LET(
_xlpm.row,MATCH(plan[[#This Row],[Kursnamn]],data!F:F,0),
_xlpm.aa,INDEX(data!A:ZZ,_xlpm.row,MATCH("timePlans__1__studyPeriods__1__laborations",data!$A$1:$ZZ$1,0)),
_xlpm.ab,INDEX(data!A:ZZ,_xlpm.row,MATCH("timePlans__1__studyPeriods__2__laborations",data!$A$1:$ZZ$1,0)),
_xlpm.ac,INDEX(data!A:ZZ,_xlpm.row,MATCH("timePlans__1__studyPeriods__3__laborations",data!$A$1:$ZZ$1,0)),
_xlpm.ad,INDEX(data!A:ZZ,_xlpm.row,MATCH("timePlans__1__studyPeriods__4__laborations",data!$A$1:$ZZ$1,0)),
IF(_xlpm.aa&gt;0," lp1:"&amp;_xlpm.aa&amp;"h","")&amp;
IF(_xlpm.ab&gt;0," lp2:"&amp;_xlpm.ab&amp;"h","")&amp;
IF(_xlpm.ac&gt;0," lp3:"&amp;_xlpm.ac&amp;"h","")&amp;
IF(_xlpm.ad&gt;0," lp4:"&amp;_xlpm.ad&amp;"h","")
),"")</f>
        <v/>
      </c>
      <c r="M60" s="21"/>
      <c r="N60" s="21" t="str">
        <f t="shared" si="0"/>
        <v/>
      </c>
      <c r="O60" s="21" t="str">
        <f t="shared" si="1"/>
        <v/>
      </c>
      <c r="P60" s="21" t="str">
        <f t="shared" si="2"/>
        <v/>
      </c>
      <c r="Q60" s="21" t="str" cm="1">
        <f t="array" ref="Q60">IF(AND(OR(plan[[#This Row],[Obligatorisk]]="JA",plan[Alt. Obl]="JA"),plan[[#This Row],[Resultat]]&gt;0),plan[[#This Row],[Poäng]],"")</f>
        <v/>
      </c>
      <c r="R60" s="21" t="str">
        <f>IFERROR(_xlfn.LET(_xlpm.x,INDEX(data!A:ZZ,MATCH(plan[[#This Row],[Kursnamn]],data!F:F,0),MATCH("choice",data!$A$1:$ZZ$1,0)),
IF(_xlpm.x="mandatory","JA","NEJ")),"")</f>
        <v/>
      </c>
      <c r="S60" s="21" t="str">
        <f>IFERROR(_xlfn.LET(_xlpm.x,INDEX(data!A:ZZ,MATCH(plan[[#This Row],[Kursnamn]],data!F:F,0),MATCH("choice",data!$A$1:$ZZ$1,0)),
IF(_xlpm.x="elective_mandatory","JA","")),"")</f>
        <v/>
      </c>
      <c r="T60" s="21" t="str">
        <f t="shared" si="3"/>
        <v/>
      </c>
      <c r="U60" s="21" t="str" cm="1">
        <f t="array" ref="U60">IFERROR(_xlfn.TEXTJOIN(", ", TRUE,IF(data!F:F=plan[[#This Row],[Kursnamn]],data!AY:AY,"")),"")</f>
        <v/>
      </c>
      <c r="V60" s="31" t="str">
        <f>IFERROR(HYPERLINK(INDEX(data!A:ZZ,MATCH(plan[[#This Row],[Kursnamn]],data!F:F,0),MATCH("evaluationUrl_sv",data!$A$1:$ZZ$1,0))),"")</f>
        <v/>
      </c>
      <c r="W60" s="31" t="str">
        <f>IFERROR(HYPERLINK(INDEX(data!A:ZZ,MATCH(plan[[#This Row],[Kursnamn]],data!F:F,0),MATCH("timeeditUrl_sv",data!$A$1:$ZZ$1,0))),"")</f>
        <v/>
      </c>
      <c r="X60" s="31" t="str">
        <f>IFERROR(HYPERLINK(INDEX(data!A:ZZ,MATCH(plan[[#This Row],[Kursnamn]],data!F:F,0),MATCH("homePage_sv",data!$A$1:$ZZ$1,0))),"")</f>
        <v/>
      </c>
      <c r="Y60" s="18" t="str">
        <f>IFERROR(INDEX(data!BB:BB,MATCH(plan[[#This Row],[Kursnamn]],data!F:F,0),1),"")</f>
        <v/>
      </c>
    </row>
    <row r="61" spans="1:25" ht="16">
      <c r="A61" s="18" t="str">
        <f>IFERROR(INDEX(data!B:B,MATCH(plan[[#This Row],[Kursnamn]],data!F:F,0),1),"")</f>
        <v/>
      </c>
      <c r="B61" s="19"/>
      <c r="C61" s="32" t="str">
        <f>IFERROR(
_xlfn.LET(
  _xlpm.to,INDEX(data!A:ZZ,MATCH(plan[[#This Row],[Kursnamn]],data!F:F,0),MATCH("year",data!$A$1:$ZZ$1,0)),
  _xlpm.from,INDEX(data!A:ZZ,MATCH(plan[[#This Row],[Kursnamn]],data!F:F,0),MATCH("fromYear",data!$A$1:$ZZ$1,0)),
  IF(_xlpm.to=_xlpm.from,_xlpm.to,_xlpm.from&amp;"-"&amp;_xlpm.to)
  ),"")</f>
        <v/>
      </c>
      <c r="D61" s="20" t="str">
        <f>IFERROR(
INDEX(data!A:ZZ,MATCH(plan[[#This Row],[Kursnamn]],data!F:F,0),MATCH("gradingScale",data!$A$1:$ZZ$1,0)),"")</f>
        <v/>
      </c>
      <c r="E61" s="21"/>
      <c r="F61" s="21" t="str">
        <f>IFERROR(
INDEX(data!A:ZZ,MATCH(plan[[#This Row],[Kursnamn]],data!F:F,0),MATCH("credits",data!$A$1:$ZZ$1,0)),"")</f>
        <v/>
      </c>
      <c r="G61" s="21" t="str">
        <f>IFERROR(
INDEX(data!A:ZZ,MATCH(plan[[#This Row],[Kursnamn]],data!F:F,0),MATCH("cycle",data!$A$1:$ZZ$1,0)),"")</f>
        <v/>
      </c>
      <c r="H61" s="30" t="str">
        <f>IFERROR(_xlfn.LET(_xlpm.x,INDEX(data!A:ZZ,MATCH(plan[[#This Row],[Kursnamn]],data!F:F,0),MATCH("maxParticipants",data!$A$1:$ZZ$1,0)),
IF(0=_xlpm.x,"Nej","Ja ("&amp;_xlpm.x&amp;" st)")),"")</f>
        <v/>
      </c>
      <c r="I61" s="21"/>
      <c r="J61" s="21" t="str">
        <f>IFERROR(
_xlfn.LET(
_xlpm.start1,INDEX(data!A:ZZ,MATCH(plan[[#This Row],[Kursnamn]],data!F:F,0),MATCH("timePlans__1__startSpNr",data!$A$1:$ZZ$1,0))-100-7,
_xlpm.start2,INDEX(data!A:ZZ,MATCH(plan[[#This Row],[Kursnamn]],data!F:F,0),MATCH("timePlans__2__startSpNr",data!$A$1:$ZZ$1,0))-100-7,
_xlpm.start3,INDEX(data!A:ZZ,MATCH(plan[[#This Row],[Kursnamn]],data!F:F,0),MATCH("timePlans__3__startSpNr",data!$A$1:$ZZ$1,0))-100-7,
_xlpm.start4,INDEX(data!A:ZZ,MATCH(plan[[#This Row],[Kursnamn]],data!F:F,0),MATCH("timePlans__4__startSpNr",data!$A$1:$ZZ$1,0))-100-7,
_xlpm.last1,INDEX(data!A:ZZ,MATCH(plan[[#This Row],[Kursnamn]],data!F:F,0),MATCH("timePlans__1__endSpNr",data!$A$1:$ZZ$1,0))-100-7,
_xlpm.last2,INDEX(data!A:ZZ,MATCH(plan[[#This Row],[Kursnamn]],data!F:F,0),MATCH("timePlans__2__endSpNr",data!$A$1:$ZZ$1,0))-100-7,
_xlpm.last3,INDEX(data!A:ZZ,MATCH(plan[[#This Row],[Kursnamn]],data!F:F,0),MATCH("timePlans__3__endSpNr",data!$A$1:$ZZ$1,0))-100-7,
_xlpm.last4,INDEX(data!A:ZZ,MATCH(plan[[#This Row],[Kursnamn]],data!F:F,0),MATCH("timePlans__4__endSpNr",data!$A$1:$ZZ$1,0))-100-7,
IF(_xlpm.start1=_xlpm.last1,_xlpm.start1,_xlpm.start1&amp;"-"&amp;_xlpm.last1)&amp;
IF(_xlpm.start2&gt;0,", "&amp;IF(_xlpm.start2=_xlpm.last2,_xlpm.start2,_xlpm.start2&amp;"-"&amp;_xlpm.last2),"")&amp;
IF(_xlpm.start3&gt;0,", "&amp;IF(_xlpm.start3=_xlpm.last3,_xlpm.start3,_xlpm.start3&amp;"-"&amp;_xlpm.last3),"")),"")</f>
        <v/>
      </c>
      <c r="K61" s="21" t="str">
        <f>IFERROR(
_xlfn.LET(
_xlpm.row,MATCH(plan[[#This Row],[Kursnamn]],data!F:F,0),
_xlpm.aa,INDEX(data!A:ZZ,_xlpm.row,MATCH("timePlans__1__studyPeriods__1__project",data!$A$1:$ZZ$1,0)),
_xlpm.ab,INDEX(data!A:ZZ,_xlpm.row,MATCH("timePlans__1__studyPeriods__2__project",data!$A$1:$ZZ$1,0)),
_xlpm.ac,INDEX(data!A:ZZ,_xlpm.row,MATCH("timePlans__1__studyPeriods__3__project",data!$A$1:$ZZ$1,0)),
_xlpm.ad,INDEX(data!A:ZZ,_xlpm.row,MATCH("timePlans__1__studyPeriods__4__project",data!$A$1:$ZZ$1,0)),
IF(_xlpm.aa&gt;0," lp1:"&amp;_xlpm.aa&amp;"h","")&amp;
IF(_xlpm.ab&gt;0," lp2:"&amp;_xlpm.ab&amp;"h","")&amp;
IF(_xlpm.ac&gt;0," lp3:"&amp;_xlpm.ac&amp;"h","")&amp;
IF(_xlpm.ad&gt;0," lp4:"&amp;_xlpm.ad&amp;"h","")
),"")</f>
        <v/>
      </c>
      <c r="L61" s="21" t="str">
        <f>IFERROR(
_xlfn.LET(
_xlpm.row,MATCH(plan[[#This Row],[Kursnamn]],data!F:F,0),
_xlpm.aa,INDEX(data!A:ZZ,_xlpm.row,MATCH("timePlans__1__studyPeriods__1__laborations",data!$A$1:$ZZ$1,0)),
_xlpm.ab,INDEX(data!A:ZZ,_xlpm.row,MATCH("timePlans__1__studyPeriods__2__laborations",data!$A$1:$ZZ$1,0)),
_xlpm.ac,INDEX(data!A:ZZ,_xlpm.row,MATCH("timePlans__1__studyPeriods__3__laborations",data!$A$1:$ZZ$1,0)),
_xlpm.ad,INDEX(data!A:ZZ,_xlpm.row,MATCH("timePlans__1__studyPeriods__4__laborations",data!$A$1:$ZZ$1,0)),
IF(_xlpm.aa&gt;0," lp1:"&amp;_xlpm.aa&amp;"h","")&amp;
IF(_xlpm.ab&gt;0," lp2:"&amp;_xlpm.ab&amp;"h","")&amp;
IF(_xlpm.ac&gt;0," lp3:"&amp;_xlpm.ac&amp;"h","")&amp;
IF(_xlpm.ad&gt;0," lp4:"&amp;_xlpm.ad&amp;"h","")
),"")</f>
        <v/>
      </c>
      <c r="M61" s="21"/>
      <c r="N61" s="21" t="str">
        <f t="shared" si="0"/>
        <v/>
      </c>
      <c r="O61" s="21" t="str">
        <f t="shared" si="1"/>
        <v/>
      </c>
      <c r="P61" s="21" t="str">
        <f t="shared" si="2"/>
        <v/>
      </c>
      <c r="Q61" s="21" t="str" cm="1">
        <f t="array" ref="Q61">IF(AND(OR(plan[[#This Row],[Obligatorisk]]="JA",plan[Alt. Obl]="JA"),plan[[#This Row],[Resultat]]&gt;0),plan[[#This Row],[Poäng]],"")</f>
        <v/>
      </c>
      <c r="R61" s="21" t="str">
        <f>IFERROR(_xlfn.LET(_xlpm.x,INDEX(data!A:ZZ,MATCH(plan[[#This Row],[Kursnamn]],data!F:F,0),MATCH("choice",data!$A$1:$ZZ$1,0)),
IF(_xlpm.x="mandatory","JA","NEJ")),"")</f>
        <v/>
      </c>
      <c r="S61" s="21" t="str">
        <f>IFERROR(_xlfn.LET(_xlpm.x,INDEX(data!A:ZZ,MATCH(plan[[#This Row],[Kursnamn]],data!F:F,0),MATCH("choice",data!$A$1:$ZZ$1,0)),
IF(_xlpm.x="elective_mandatory","JA","")),"")</f>
        <v/>
      </c>
      <c r="T61" s="21" t="str">
        <f t="shared" si="3"/>
        <v/>
      </c>
      <c r="U61" s="21" t="str" cm="1">
        <f t="array" ref="U61">IFERROR(_xlfn.TEXTJOIN(", ", TRUE,IF(data!F:F=plan[[#This Row],[Kursnamn]],data!AY:AY,"")),"")</f>
        <v/>
      </c>
      <c r="V61" s="31" t="str">
        <f>IFERROR(HYPERLINK(INDEX(data!A:ZZ,MATCH(plan[[#This Row],[Kursnamn]],data!F:F,0),MATCH("evaluationUrl_sv",data!$A$1:$ZZ$1,0))),"")</f>
        <v/>
      </c>
      <c r="W61" s="31" t="str">
        <f>IFERROR(HYPERLINK(INDEX(data!A:ZZ,MATCH(plan[[#This Row],[Kursnamn]],data!F:F,0),MATCH("timeeditUrl_sv",data!$A$1:$ZZ$1,0))),"")</f>
        <v/>
      </c>
      <c r="X61" s="31" t="str">
        <f>IFERROR(HYPERLINK(INDEX(data!A:ZZ,MATCH(plan[[#This Row],[Kursnamn]],data!F:F,0),MATCH("homePage_sv",data!$A$1:$ZZ$1,0))),"")</f>
        <v/>
      </c>
      <c r="Y61" s="18" t="str">
        <f>IFERROR(INDEX(data!BB:BB,MATCH(plan[[#This Row],[Kursnamn]],data!F:F,0),1),"")</f>
        <v/>
      </c>
    </row>
    <row r="62" spans="1:25" ht="16">
      <c r="A62" s="18" t="str">
        <f>IFERROR(INDEX(data!B:B,MATCH(plan[[#This Row],[Kursnamn]],data!F:F,0),1),"")</f>
        <v/>
      </c>
      <c r="B62" s="19"/>
      <c r="C62" s="34" t="str">
        <f>IFERROR(
_xlfn.LET(
  _xlpm.to,INDEX(data!A:ZZ,MATCH(plan[[#This Row],[Kursnamn]],data!F:F,0),MATCH("year",data!$A$1:$ZZ$1,0)),
  _xlpm.from,INDEX(data!A:ZZ,MATCH(plan[[#This Row],[Kursnamn]],data!F:F,0),MATCH("fromYear",data!$A$1:$ZZ$1,0)),
  IF(_xlpm.to=_xlpm.from,_xlpm.to,_xlpm.from&amp;"-"&amp;_xlpm.to)
  ),"")</f>
        <v/>
      </c>
      <c r="D62" s="21" t="str">
        <f>IFERROR(
INDEX(data!A:ZZ,MATCH(plan[[#This Row],[Kursnamn]],data!F:F,0),MATCH("gradingScale",data!$A$1:$ZZ$1,0)),"")</f>
        <v/>
      </c>
      <c r="E62" s="21"/>
      <c r="F62" s="21" t="str">
        <f>IFERROR(
INDEX(data!A:ZZ,MATCH(plan[[#This Row],[Kursnamn]],data!F:F,0),MATCH("credits",data!$A$1:$ZZ$1,0)),"")</f>
        <v/>
      </c>
      <c r="G62" s="21" t="str">
        <f>IFERROR(
INDEX(data!A:ZZ,MATCH(plan[[#This Row],[Kursnamn]],data!F:F,0),MATCH("cycle",data!$A$1:$ZZ$1,0)),"")</f>
        <v/>
      </c>
      <c r="H62" s="21" t="str">
        <f>IFERROR(_xlfn.LET(_xlpm.x,INDEX(data!A:ZZ,MATCH(plan[[#This Row],[Kursnamn]],data!F:F,0),MATCH("maxParticipants",data!$A$1:$ZZ$1,0)),
IF(0=_xlpm.x,"Nej","Ja ("&amp;_xlpm.x&amp;" st)")),"")</f>
        <v/>
      </c>
      <c r="I62" s="21"/>
      <c r="J62" s="21" t="str">
        <f>IFERROR(
_xlfn.LET(
_xlpm.start1,INDEX(data!A:ZZ,MATCH(plan[[#This Row],[Kursnamn]],data!F:F,0),MATCH("timePlans__1__startSpNr",data!$A$1:$ZZ$1,0))-100-7,
_xlpm.start2,INDEX(data!A:ZZ,MATCH(plan[[#This Row],[Kursnamn]],data!F:F,0),MATCH("timePlans__2__startSpNr",data!$A$1:$ZZ$1,0))-100-7,
_xlpm.start3,INDEX(data!A:ZZ,MATCH(plan[[#This Row],[Kursnamn]],data!F:F,0),MATCH("timePlans__3__startSpNr",data!$A$1:$ZZ$1,0))-100-7,
_xlpm.start4,INDEX(data!A:ZZ,MATCH(plan[[#This Row],[Kursnamn]],data!F:F,0),MATCH("timePlans__4__startSpNr",data!$A$1:$ZZ$1,0))-100-7,
_xlpm.last1,INDEX(data!A:ZZ,MATCH(plan[[#This Row],[Kursnamn]],data!F:F,0),MATCH("timePlans__1__endSpNr",data!$A$1:$ZZ$1,0))-100-7,
_xlpm.last2,INDEX(data!A:ZZ,MATCH(plan[[#This Row],[Kursnamn]],data!F:F,0),MATCH("timePlans__2__endSpNr",data!$A$1:$ZZ$1,0))-100-7,
_xlpm.last3,INDEX(data!A:ZZ,MATCH(plan[[#This Row],[Kursnamn]],data!F:F,0),MATCH("timePlans__3__endSpNr",data!$A$1:$ZZ$1,0))-100-7,
_xlpm.last4,INDEX(data!A:ZZ,MATCH(plan[[#This Row],[Kursnamn]],data!F:F,0),MATCH("timePlans__4__endSpNr",data!$A$1:$ZZ$1,0))-100-7,
IF(_xlpm.start1=_xlpm.last1,_xlpm.start1,_xlpm.start1&amp;"-"&amp;_xlpm.last1)&amp;
IF(_xlpm.start2&gt;0,", "&amp;IF(_xlpm.start2=_xlpm.last2,_xlpm.start2,_xlpm.start2&amp;"-"&amp;_xlpm.last2),"")&amp;
IF(_xlpm.start3&gt;0,", "&amp;IF(_xlpm.start3=_xlpm.last3,_xlpm.start3,_xlpm.start3&amp;"-"&amp;_xlpm.last3),"")),"")</f>
        <v/>
      </c>
      <c r="K62" s="21" t="str">
        <f>IFERROR(
_xlfn.LET(
_xlpm.row,MATCH(plan[[#This Row],[Kursnamn]],data!F:F,0),
_xlpm.aa,INDEX(data!A:ZZ,_xlpm.row,MATCH("timePlans__1__studyPeriods__1__project",data!$A$1:$ZZ$1,0)),
_xlpm.ab,INDEX(data!A:ZZ,_xlpm.row,MATCH("timePlans__1__studyPeriods__2__project",data!$A$1:$ZZ$1,0)),
_xlpm.ac,INDEX(data!A:ZZ,_xlpm.row,MATCH("timePlans__1__studyPeriods__3__project",data!$A$1:$ZZ$1,0)),
_xlpm.ad,INDEX(data!A:ZZ,_xlpm.row,MATCH("timePlans__1__studyPeriods__4__project",data!$A$1:$ZZ$1,0)),
IF(_xlpm.aa&gt;0," lp1:"&amp;_xlpm.aa&amp;"h","")&amp;
IF(_xlpm.ab&gt;0," lp2:"&amp;_xlpm.ab&amp;"h","")&amp;
IF(_xlpm.ac&gt;0," lp3:"&amp;_xlpm.ac&amp;"h","")&amp;
IF(_xlpm.ad&gt;0," lp4:"&amp;_xlpm.ad&amp;"h","")
),"")</f>
        <v/>
      </c>
      <c r="L62" s="21" t="str">
        <f>IFERROR(
_xlfn.LET(
_xlpm.row,MATCH(plan[[#This Row],[Kursnamn]],data!F:F,0),
_xlpm.aa,INDEX(data!A:ZZ,_xlpm.row,MATCH("timePlans__1__studyPeriods__1__laborations",data!$A$1:$ZZ$1,0)),
_xlpm.ab,INDEX(data!A:ZZ,_xlpm.row,MATCH("timePlans__1__studyPeriods__2__laborations",data!$A$1:$ZZ$1,0)),
_xlpm.ac,INDEX(data!A:ZZ,_xlpm.row,MATCH("timePlans__1__studyPeriods__3__laborations",data!$A$1:$ZZ$1,0)),
_xlpm.ad,INDEX(data!A:ZZ,_xlpm.row,MATCH("timePlans__1__studyPeriods__4__laborations",data!$A$1:$ZZ$1,0)),
IF(_xlpm.aa&gt;0," lp1:"&amp;_xlpm.aa&amp;"h","")&amp;
IF(_xlpm.ab&gt;0," lp2:"&amp;_xlpm.ab&amp;"h","")&amp;
IF(_xlpm.ac&gt;0," lp3:"&amp;_xlpm.ac&amp;"h","")&amp;
IF(_xlpm.ad&gt;0," lp4:"&amp;_xlpm.ad&amp;"h","")
),"")</f>
        <v/>
      </c>
      <c r="M62" s="21"/>
      <c r="N62" s="21" t="str">
        <f t="shared" si="0"/>
        <v/>
      </c>
      <c r="O62" s="21" t="str">
        <f t="shared" si="1"/>
        <v/>
      </c>
      <c r="P62" s="21" t="str">
        <f t="shared" si="2"/>
        <v/>
      </c>
      <c r="Q62" s="21" t="str" cm="1">
        <f t="array" ref="Q62">IF(AND(OR(plan[[#This Row],[Obligatorisk]]="JA",plan[Alt. Obl]="JA"),plan[[#This Row],[Resultat]]&gt;0),plan[[#This Row],[Poäng]],"")</f>
        <v/>
      </c>
      <c r="R62" s="21" t="str">
        <f>IFERROR(_xlfn.LET(_xlpm.x,INDEX(data!A:ZZ,MATCH(plan[[#This Row],[Kursnamn]],data!F:F,0),MATCH("choice",data!$A$1:$ZZ$1,0)),
IF(_xlpm.x="mandatory","JA","NEJ")),"")</f>
        <v/>
      </c>
      <c r="S62" s="21" t="str">
        <f>IFERROR(_xlfn.LET(_xlpm.x,INDEX(data!A:ZZ,MATCH(plan[[#This Row],[Kursnamn]],data!F:F,0),MATCH("choice",data!$A$1:$ZZ$1,0)),
IF(_xlpm.x="elective_mandatory","JA","")),"")</f>
        <v/>
      </c>
      <c r="T62" s="21" t="str">
        <f t="shared" si="3"/>
        <v/>
      </c>
      <c r="U62" s="21" t="str" cm="1">
        <f t="array" ref="U62">IFERROR(_xlfn.TEXTJOIN(", ", TRUE,IF(data!F:F=plan[[#This Row],[Kursnamn]],data!AY:AY,"")),"")</f>
        <v/>
      </c>
      <c r="V62" s="31" t="str">
        <f>IFERROR(HYPERLINK(INDEX(data!A:ZZ,MATCH(plan[[#This Row],[Kursnamn]],data!F:F,0),MATCH("evaluationUrl_sv",data!$A$1:$ZZ$1,0))),"")</f>
        <v/>
      </c>
      <c r="W62" s="31" t="str">
        <f>IFERROR(HYPERLINK(INDEX(data!A:ZZ,MATCH(plan[[#This Row],[Kursnamn]],data!F:F,0),MATCH("timeeditUrl_sv",data!$A$1:$ZZ$1,0))),"")</f>
        <v/>
      </c>
      <c r="X62" s="31" t="str">
        <f>IFERROR(HYPERLINK(INDEX(data!A:ZZ,MATCH(plan[[#This Row],[Kursnamn]],data!F:F,0),MATCH("homePage_sv",data!$A$1:$ZZ$1,0))),"")</f>
        <v/>
      </c>
      <c r="Y62" s="18" t="str">
        <f>IFERROR(INDEX(data!BB:BB,MATCH(plan[[#This Row],[Kursnamn]],data!F:F,0),1),"")</f>
        <v/>
      </c>
    </row>
    <row r="63" spans="1:25">
      <c r="A63" s="25"/>
    </row>
    <row r="64" spans="1:25">
      <c r="B64" s="26"/>
    </row>
    <row r="65" spans="2:2">
      <c r="B65" s="26"/>
    </row>
    <row r="66" spans="2:2"/>
    <row r="67" spans="2:2"/>
    <row r="68" spans="2:2"/>
    <row r="69" spans="2:2"/>
    <row r="70" spans="2:2"/>
    <row r="71" spans="2:2"/>
    <row r="72" spans="2:2"/>
    <row r="73" spans="2:2"/>
    <row r="74" spans="2:2"/>
    <row r="75" spans="2:2"/>
    <row r="76" spans="2:2"/>
    <row r="77" spans="2:2"/>
    <row r="78" spans="2:2"/>
    <row r="79" spans="2:2"/>
    <row r="80" spans="2:2"/>
    <row r="81"/>
    <row r="82"/>
    <row r="83"/>
    <row r="84"/>
    <row r="85"/>
    <row r="86"/>
    <row r="87"/>
    <row r="88"/>
    <row r="89"/>
    <row r="90"/>
    <row r="161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</sheetData>
  <mergeCells count="1">
    <mergeCell ref="A2:J4"/>
  </mergeCells>
  <phoneticPr fontId="9" type="noConversion"/>
  <dataValidations count="2">
    <dataValidation type="list" allowBlank="1" showInputMessage="1" showErrorMessage="1" promptTitle="Välj en kurs" sqref="B64:B65" xr:uid="{92477B35-3060-C148-8E19-78DE6617BD9C}">
      <formula1>#REF!</formula1>
    </dataValidation>
    <dataValidation allowBlank="1" showInputMessage="1" showErrorMessage="1" promptTitle="Välj en kurs" sqref="C25:D62" xr:uid="{46DF4E76-5007-104B-9D50-554ABBC2F0AE}"/>
  </dataValidations>
  <pageMargins left="0.7" right="0.7" top="0.75" bottom="0.75" header="0.3" footer="0.3"/>
  <pageSetup paperSize="9" orientation="portrait" horizontalDpi="0" verticalDpi="0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C3DBF71-4A7C-C74E-9F21-6ADE54443E23}">
          <x14:formula1>
            <xm:f>helper!$C$2:$C$10</xm:f>
          </x14:formula1>
          <xm:sqref>C16</xm:sqref>
        </x14:dataValidation>
        <x14:dataValidation type="list" allowBlank="1" showInputMessage="1" showErrorMessage="1" xr:uid="{AC17A7C6-27EF-134A-9F15-2EDE3A2C9933}">
          <x14:formula1>
            <xm:f>helper!$C$2:$C$45</xm:f>
          </x14:formula1>
          <xm:sqref>B16</xm:sqref>
        </x14:dataValidation>
        <x14:dataValidation type="list" allowBlank="1" showInputMessage="1" xr:uid="{2D5CFF4D-13EE-7D4B-B373-1B2A54F28D40}">
          <x14:formula1>
            <xm:f>data!$F:$F</xm:f>
          </x14:formula1>
          <xm:sqref>B25:B62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6BE88A-A0D3-5B4B-9D72-782851627C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README</vt:lpstr>
      <vt:lpstr>helper</vt:lpstr>
      <vt:lpstr>master_plan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2022-01-20T14:00:16Z</dcterms:created>
  <dcterms:modified xsi:type="dcterms:W3CDTF">2023-01-02T17:42:39Z</dcterms:modified>
</cp:coreProperties>
</file>