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efit" sheetId="1" r:id="rId4"/>
    <sheet state="visible" name="Cost" sheetId="2" r:id="rId5"/>
    <sheet state="visible" name="Scope" sheetId="3" r:id="rId6"/>
    <sheet state="visible" name="Scenarios" sheetId="4" r:id="rId7"/>
    <sheet state="visible" name="Plan-A" sheetId="5" r:id="rId8"/>
    <sheet state="visible" name="Plan-B" sheetId="6" r:id="rId9"/>
    <sheet state="visible" name="Plan-C" sheetId="7" r:id="rId10"/>
    <sheet state="visible" name="Plan-A Valuation" sheetId="8" r:id="rId11"/>
    <sheet state="visible" name="Plan-B Valuation" sheetId="9" r:id="rId12"/>
    <sheet state="visible" name="Plan-C Valuation" sheetId="10" r:id="rId13"/>
    <sheet state="visible" name="api_stage" sheetId="11" r:id="rId14"/>
    <sheet state="visible" name="api_stage_2" sheetId="12" r:id="rId15"/>
  </sheets>
  <definedNames>
    <definedName localSheetId="5" name="LM_sim_out">#REF!</definedName>
    <definedName localSheetId="3" name="risksCount">#REF!</definedName>
    <definedName localSheetId="3" name="assets">Scenarios!$C$4:$C$13</definedName>
    <definedName localSheetId="3" name="containers">Scenarios!$B$4:$B$13</definedName>
    <definedName localSheetId="3" name="LM_sim_out">#REF!</definedName>
    <definedName localSheetId="8" name="LM_sim_out">#REF!</definedName>
    <definedName localSheetId="3" name="scenarios">Scenarios!$G$4:$G$13</definedName>
    <definedName localSheetId="3" name="FAIR">Scenarios!$A:$G</definedName>
    <definedName localSheetId="3" name="Tcoms">Scenarios!$D$4:$D$13</definedName>
    <definedName localSheetId="7" name="LM_sim_out">#REF!</definedName>
    <definedName localSheetId="6" name="LM_sim_out">#REF!</definedName>
    <definedName localSheetId="3" name="UIDs">Scenarios!$A$4:$A$13</definedName>
    <definedName localSheetId="9" name="LM_sim_out">#REF!</definedName>
    <definedName localSheetId="4" name="LM_sim_out">#REF!</definedName>
    <definedName hidden="1" localSheetId="3" name="Z_7ABA3B04_75DD_4BE0_ABA2_A027E8DC083A_.wvu.FilterData">Scenarios!$A$3:$G$27</definedName>
    <definedName hidden="1" localSheetId="5" name="Z_7ABA3B04_75DD_4BE0_ABA2_A027E8DC083A_.wvu.FilterData">'Plan-B'!$A$5:$M$29</definedName>
    <definedName hidden="1" localSheetId="4" name="Z_7ABA3B04_75DD_4BE0_ABA2_A027E8DC083A_.wvu.FilterData">'Plan-A'!$A$5:$M$29</definedName>
    <definedName hidden="1" localSheetId="6" name="Z_7ABA3B04_75DD_4BE0_ABA2_A027E8DC083A_.wvu.FilterData">'Plan-C'!$A$5:$M$29</definedName>
    <definedName hidden="1" localSheetId="8" name="Z_7ABA3B04_75DD_4BE0_ABA2_A027E8DC083A_.wvu.FilterData">'Plan-B Valuation'!$A$7:$T$31</definedName>
    <definedName hidden="1" localSheetId="7" name="Z_7ABA3B04_75DD_4BE0_ABA2_A027E8DC083A_.wvu.FilterData">'Plan-A Valuation'!$A$7:$T$31</definedName>
    <definedName hidden="1" localSheetId="9" name="Z_7ABA3B04_75DD_4BE0_ABA2_A027E8DC083A_.wvu.FilterData">'Plan-C Valuation'!$A$7:$T$31</definedName>
    <definedName hidden="1" localSheetId="7" name="Z_BABA4F17_E94E_40EB_9D2B_C76183802340_.wvu.FilterData">'Plan-A Valuation'!$A$7:$AR$31</definedName>
    <definedName hidden="1" localSheetId="9" name="Z_BABA4F17_E94E_40EB_9D2B_C76183802340_.wvu.FilterData">'Plan-C Valuation'!$A$7:$AR$31</definedName>
    <definedName hidden="1" localSheetId="3" name="Z_9B09064E_1BCE_450E_91BF_AFFDD4381754_.wvu.FilterData">Scenarios!$A$3:$G$27</definedName>
    <definedName hidden="1" localSheetId="5" name="Z_9B09064E_1BCE_450E_91BF_AFFDD4381754_.wvu.FilterData">'Plan-B'!$A$5:$M$29</definedName>
    <definedName hidden="1" localSheetId="4" name="Z_9B09064E_1BCE_450E_91BF_AFFDD4381754_.wvu.FilterData">'Plan-A'!$A$5:$M$29</definedName>
    <definedName hidden="1" localSheetId="6" name="Z_9B09064E_1BCE_450E_91BF_AFFDD4381754_.wvu.FilterData">'Plan-C'!$A$5:$S$29</definedName>
    <definedName hidden="1" localSheetId="8" name="Z_9B09064E_1BCE_450E_91BF_AFFDD4381754_.wvu.FilterData">'Plan-B Valuation'!$A$7:$T$31</definedName>
    <definedName hidden="1" localSheetId="7" name="Z_9B09064E_1BCE_450E_91BF_AFFDD4381754_.wvu.FilterData">'Plan-A Valuation'!$A$7:$T$31</definedName>
    <definedName hidden="1" localSheetId="9" name="Z_9B09064E_1BCE_450E_91BF_AFFDD4381754_.wvu.FilterData">'Plan-C Valuation'!$A$7:$T$31</definedName>
    <definedName hidden="1" localSheetId="10" name="Z_9B09064E_1BCE_450E_91BF_AFFDD4381754_.wvu.FilterData">api_stage!$A$11:$AU$35</definedName>
    <definedName hidden="1" localSheetId="8" name="Z_CC81B53A_55C6_414A_9BDC_E054A99A560E_.wvu.FilterData">'Plan-B Valuation'!$A$7:$T$31</definedName>
    <definedName hidden="1" localSheetId="7" name="Z_CC81B53A_55C6_414A_9BDC_E054A99A560E_.wvu.FilterData">'Plan-A Valuation'!$A$7:$T$31</definedName>
    <definedName hidden="1" localSheetId="9" name="Z_CC81B53A_55C6_414A_9BDC_E054A99A560E_.wvu.FilterData">'Plan-C Valuation'!$A$7:$T$31</definedName>
    <definedName hidden="1" localSheetId="8" name="Z_AE515838_0E91_4ADC_A510_DB873B3D8335_.wvu.FilterData">'Plan-B Valuation'!$A$7:$T$31</definedName>
    <definedName hidden="1" localSheetId="7" name="Z_AE515838_0E91_4ADC_A510_DB873B3D8335_.wvu.FilterData">'Plan-A Valuation'!$A$7:$T$31</definedName>
    <definedName hidden="1" localSheetId="9" name="Z_AE515838_0E91_4ADC_A510_DB873B3D8335_.wvu.FilterData">'Plan-C Valuation'!$A$7:$T$31</definedName>
    <definedName hidden="1" localSheetId="5" name="Z_C3139A44_F821_4074_A288_CB4151361F3B_.wvu.FilterData">'Plan-B'!$A$5:$M$29</definedName>
    <definedName hidden="1" localSheetId="6" name="Z_C3139A44_F821_4074_A288_CB4151361F3B_.wvu.FilterData">'Plan-C'!$A$5:$S$29</definedName>
    <definedName hidden="1" localSheetId="8" name="Z_C3139A44_F821_4074_A288_CB4151361F3B_.wvu.FilterData">'Plan-B Valuation'!$A$7:$T$31</definedName>
    <definedName hidden="1" localSheetId="7" name="Z_C3139A44_F821_4074_A288_CB4151361F3B_.wvu.FilterData">'Plan-A Valuation'!$A$7:$T$31</definedName>
    <definedName hidden="1" localSheetId="9" name="Z_C3139A44_F821_4074_A288_CB4151361F3B_.wvu.FilterData">'Plan-C Valuation'!$A$7:$T$31</definedName>
    <definedName hidden="1" localSheetId="5" name="Z_03789AAE_8088_4BAB_A10B_809C10EAD857_.wvu.FilterData">'Plan-B'!$A$5:$M$29</definedName>
    <definedName hidden="1" localSheetId="8" name="Z_139355AD_3B39_4D0F_8B02_F8450B55D335_.wvu.FilterData">'Plan-B Valuation'!$A$7:$AR$31</definedName>
    <definedName hidden="1" localSheetId="3" name="Z_E56BD849_D486_47C5_8D5A_5E81EEB6CF21_.wvu.FilterData">Scenarios!$A$3:$G$27</definedName>
    <definedName hidden="1" localSheetId="3" name="Z_D41EEF25_99DA_47CF_A61B_2D650516B60F_.wvu.FilterData">Scenarios!$A$3:$G$27</definedName>
  </definedNames>
  <calcPr/>
  <customWorkbookViews>
    <customWorkbookView activeSheetId="0" maximized="1" tabRatio="600" windowHeight="0" windowWidth="0" guid="{BABA4F17-E94E-40EB-9D2B-C76183802340}" name="Filter 6"/>
    <customWorkbookView activeSheetId="0" maximized="1" tabRatio="600" windowHeight="0" windowWidth="0" guid="{03789AAE-8088-4BAB-A10B-809C10EAD857}" name="Corey Worbench"/>
    <customWorkbookView activeSheetId="0" maximized="1" tabRatio="600" windowHeight="0" windowWidth="0" guid="{AE515838-0E91-4ADC-A510-DB873B3D8335}" name="Filter 4"/>
    <customWorkbookView activeSheetId="0" maximized="1" tabRatio="600" windowHeight="0" windowWidth="0" guid="{CC81B53A-55C6-414A-9BDC-E054A99A560E}" name="Filter 5"/>
    <customWorkbookView activeSheetId="0" maximized="1" tabRatio="600" windowHeight="0" windowWidth="0" guid="{7ABA3B04-75DD-4BE0-ABA2-A027E8DC083A}" name="Filter 2"/>
    <customWorkbookView activeSheetId="0" maximized="1" tabRatio="600" windowHeight="0" windowWidth="0" guid="{C3139A44-F821-4074-A288-CB4151361F3B}" name="Filter 3"/>
    <customWorkbookView activeSheetId="0" maximized="1" tabRatio="600" windowHeight="0" windowWidth="0" guid="{9B09064E-1BCE-450E-91BF-AFFDD4381754}" name="Filter 1"/>
    <customWorkbookView activeSheetId="0" maximized="1" tabRatio="600" windowHeight="0" windowWidth="0" guid="{139355AD-3B39-4D0F-8B02-F8450B55D335}" name="App MFA Addition"/>
    <customWorkbookView activeSheetId="0" maximized="1" tabRatio="600" windowHeight="0" windowWidth="0" guid="{E56BD849-D486-47C5-8D5A-5E81EEB6CF21}" name="Sort by Avg Model H to Low"/>
    <customWorkbookView activeSheetId="0" maximized="1" tabRatio="600" windowHeight="0" windowWidth="0" guid="{D41EEF25-99DA-47CF-A61B-2D650516B60F}" name="Sorted"/>
  </customWorkbookViews>
</workbook>
</file>

<file path=xl/sharedStrings.xml><?xml version="1.0" encoding="utf-8"?>
<sst xmlns="http://schemas.openxmlformats.org/spreadsheetml/2006/main" count="3395" uniqueCount="234">
  <si>
    <t>Scope</t>
  </si>
  <si>
    <t>Known Costs</t>
  </si>
  <si>
    <t>Benefits</t>
  </si>
  <si>
    <t>Assets at risk</t>
  </si>
  <si>
    <t>Totals:</t>
  </si>
  <si>
    <t>Containers/Points of attack</t>
  </si>
  <si>
    <t>Threat communities</t>
  </si>
  <si>
    <t>Threat Types</t>
  </si>
  <si>
    <t>Effects</t>
  </si>
  <si>
    <t>Included</t>
  </si>
  <si>
    <t>Excluded</t>
  </si>
  <si>
    <t>Known Costs UID</t>
  </si>
  <si>
    <t>Known Cost Event</t>
  </si>
  <si>
    <t>eNPI &amp; FERPA</t>
  </si>
  <si>
    <t>Lower Bound</t>
  </si>
  <si>
    <t>Other</t>
  </si>
  <si>
    <t>Most Likely</t>
  </si>
  <si>
    <t>Upper Bound</t>
  </si>
  <si>
    <t>Rationale</t>
  </si>
  <si>
    <t>Recurring Expense</t>
  </si>
  <si>
    <t>cost-1</t>
  </si>
  <si>
    <t>CriticalUse direct purchase costs</t>
  </si>
  <si>
    <t>Benefits timeframe (years):</t>
  </si>
  <si>
    <t>1</t>
  </si>
  <si>
    <t>DERP Neighbors on "32 AofA, 12th Fl. (Other Depts Medium)" (ODMNet)</t>
  </si>
  <si>
    <t>Actual Contract</t>
  </si>
  <si>
    <t>DERP AD Systems</t>
  </si>
  <si>
    <t>privileged insiders (DERP &amp; Vendors)</t>
  </si>
  <si>
    <t>deliberately</t>
  </si>
  <si>
    <t>Mechanical</t>
  </si>
  <si>
    <t>confidentiality</t>
  </si>
  <si>
    <t>cost-2</t>
  </si>
  <si>
    <t>CriticalUse support and pro services</t>
  </si>
  <si>
    <t>TIS Secrets</t>
  </si>
  <si>
    <t>No Pro Services</t>
  </si>
  <si>
    <t>herp-p-cupmgmt "CU Server" on ODMNet</t>
  </si>
  <si>
    <t>cost-3</t>
  </si>
  <si>
    <t>DERP SMTP Systems</t>
  </si>
  <si>
    <t>Internal setup and testing</t>
  </si>
  <si>
    <t>non-privileged insiders (DERP &amp; Vendors)</t>
  </si>
  <si>
    <t>accidentally</t>
  </si>
  <si>
    <t>Process Failure</t>
  </si>
  <si>
    <t>integrity</t>
  </si>
  <si>
    <t>herp-p-cupins "CU Insights Server" on ODMNet</t>
  </si>
  <si>
    <t>DERP Networking and FW Systems</t>
  </si>
  <si>
    <t>malicious software</t>
  </si>
  <si>
    <t>Natural</t>
  </si>
  <si>
    <t>availability</t>
  </si>
  <si>
    <t>herp-p-cupdc01 "CU Data Collector Server"  on ODMNet</t>
  </si>
  <si>
    <t>DERP Vulnerability Scanner Systems</t>
  </si>
  <si>
    <t>external attackers</t>
  </si>
  <si>
    <t>Wage-based - Sys Engineer x 2 - 1-12 week, ML 4</t>
  </si>
  <si>
    <t>Benefit UID</t>
  </si>
  <si>
    <t>Benefit Event</t>
  </si>
  <si>
    <t>Probability</t>
  </si>
  <si>
    <t>cost-4</t>
  </si>
  <si>
    <t>herp-p-cupmon SDC "CU Monitoring Server"  on ODMNet</t>
  </si>
  <si>
    <t>Internal initial security review</t>
  </si>
  <si>
    <t>DERP Vendor Access</t>
  </si>
  <si>
    <t>Recurring_Ben</t>
  </si>
  <si>
    <t>Wage-based - Security Analyst x 1</t>
  </si>
  <si>
    <t>cost-5</t>
  </si>
  <si>
    <t>herp-p-cupsql "SQL Insight Database" on ODMNet</t>
  </si>
  <si>
    <t>Timeframe ongoing maintenance and SysAdmin</t>
  </si>
  <si>
    <t>benefit-1</t>
  </si>
  <si>
    <t>HERP Replicated DR Equivalent Systems</t>
  </si>
  <si>
    <t>Virtual System Performance Monitoring - to anticipate and prevent outages</t>
  </si>
  <si>
    <t>herp-prod-vc (esx Hypervisor) on ODMNet (agentless queries on 443)</t>
  </si>
  <si>
    <t>HERP Backup Systems</t>
  </si>
  <si>
    <t>HERP TIS jump stations for administration on ODMNet</t>
  </si>
  <si>
    <t>HERP DFS Systems</t>
  </si>
  <si>
    <t>Wage-based - Sys Engineer x 1 - 1 to 8 weeks ML 2</t>
  </si>
  <si>
    <t>XAs and XDs on SDC 32 AofA, 12th Fl. (HERP Citrix VDI network)</t>
  </si>
  <si>
    <t>HERP SEP Server</t>
  </si>
  <si>
    <t>XAs and XDs on 75 Third Ave. (HERP Citrix VDI network)</t>
  </si>
  <si>
    <t>HERP LANDESK Server</t>
  </si>
  <si>
    <t>LB = .5 hrs of outages for 2k employees makign 75k+30%bens,
ML = 1 hrs of outages 1.5k emps making 100k+30%bens,
UB = 4 hrs outages 3k emps making 300k+30%bens,</t>
  </si>
  <si>
    <t>benefit-2</t>
  </si>
  <si>
    <t>Centralized Virtual System Control</t>
  </si>
  <si>
    <t>Assumes Upper Bound is cost of one FTE. Not part of original use-case but may be used.</t>
  </si>
  <si>
    <t>Loss Events</t>
  </si>
  <si>
    <t>Plan A</t>
  </si>
  <si>
    <t>UID</t>
  </si>
  <si>
    <t>Plan B</t>
  </si>
  <si>
    <t>Controls</t>
  </si>
  <si>
    <t>Risk-1</t>
  </si>
  <si>
    <t>Scenario</t>
  </si>
  <si>
    <t>McAfee scans nightly</t>
  </si>
  <si>
    <t>Crit. sec. patches monthly</t>
  </si>
  <si>
    <t>OS MFA</t>
  </si>
  <si>
    <t>App MFA</t>
  </si>
  <si>
    <t>external attackers deliberately impact the confidentiality of eNPI &amp; FERPA through DERP Neighbors on "32 AofA, 12th Fl. (Other Depts Medium)" (ODMNet).</t>
  </si>
  <si>
    <t>Risk-2</t>
  </si>
  <si>
    <t>Net ACL/FW Default Deny IN</t>
  </si>
  <si>
    <t>external attackers deliberately impact the confidentiality of eNPI &amp; FERPA through herp-p-cupmgmt "CU Server" on ODMNet.</t>
  </si>
  <si>
    <t>Risk-3</t>
  </si>
  <si>
    <t>external attackers deliberately impact the confidentiality of eNPI &amp; FERPA through herp-p-cupins "CU Insights Server" on ODMNet.</t>
  </si>
  <si>
    <t>Risk-4</t>
  </si>
  <si>
    <t>external attackers deliberately impact the confidentiality of eNPI &amp; FERPA through herp-p-cupdc01 "CU Data Collector Server"  on ODMNet.</t>
  </si>
  <si>
    <t>Risk-5</t>
  </si>
  <si>
    <t>external attackers deliberately impact the confidentiality of eNPI &amp; FERPA through herp-p-cupmon SDC "CU Monitoring Server"  on ODMNet.</t>
  </si>
  <si>
    <t>Risk-6</t>
  </si>
  <si>
    <t>external attackers deliberately impact the confidentiality of eNPI &amp; FERPA through herp-p-cupsql "SQL Insight Database" on ODMNet.</t>
  </si>
  <si>
    <t>Risk-7</t>
  </si>
  <si>
    <t>external attackers deliberately impact the confidentiality of eNPI &amp; FERPA through herp-prod-vc (esx Hypervisor) on ODMNet (agentless queries on 443).</t>
  </si>
  <si>
    <t>Risk-8</t>
  </si>
  <si>
    <t>external attackers deliberately impact the confidentiality of eNPI &amp; FERPA through HERP TIS jump stations for administration on ODMNet.</t>
  </si>
  <si>
    <t>Risk-9</t>
  </si>
  <si>
    <t>XAs and XDs on 32 AofA, 12th Fl. (HERP Citrix VDI network)</t>
  </si>
  <si>
    <t>external attackers deliberately impact the confidentiality of eNPI &amp; FERPA through XAs and XDs on 32 AofA, 12th Fl. (HERP Citrix VDI network).</t>
  </si>
  <si>
    <t>Risk-10</t>
  </si>
  <si>
    <t>external attackers deliberately impact the confidentiality of eNPI &amp; FERPA through XAs and XDs on 75 Third Ave. (HERP Citrix VDI network).</t>
  </si>
  <si>
    <t>Risk-11</t>
  </si>
  <si>
    <t>Integrity</t>
  </si>
  <si>
    <t>external attackers deliberately impact the Integrity of eNPI &amp; FERPA through DERP Neighbors on "32 AofA, 12th Fl. (Other Depts Medium)" (ODMNet).</t>
  </si>
  <si>
    <t>Risk-12</t>
  </si>
  <si>
    <t>external attackers deliberately impact the Integrity of eNPI &amp; FERPA through herp-p-cupmgmt "CU Server" on ODMNet.</t>
  </si>
  <si>
    <t>Risk-13</t>
  </si>
  <si>
    <t>external attackers deliberately impact the Integrity of eNPI &amp; FERPA through herp-p-cupins "CU Insights Server" on ODMNet.</t>
  </si>
  <si>
    <t>Risk-14</t>
  </si>
  <si>
    <t>external attackers deliberately impact the Integrity of eNPI &amp; FERPA through herp-p-cupdc01 "CU Data Collector Server"  on ODMNet.</t>
  </si>
  <si>
    <t>Risk-15</t>
  </si>
  <si>
    <t>external attackers deliberately impact the Integrity of eNPI &amp; FERPA through herp-p-cupmon SDC "CU Monitoring Server"  on ODMNet.</t>
  </si>
  <si>
    <t>Risk-16</t>
  </si>
  <si>
    <t>external attackers deliberately impact the Integrity of eNPI &amp; FERPA through herp-p-cupsql "SQL Insight Database" on ODMNet.</t>
  </si>
  <si>
    <t>Risk-17</t>
  </si>
  <si>
    <t>external attackers deliberately impact the Integrity of eNPI &amp; FERPA through herp-prod-vc (esx Hypervisor) on ODMNet (agentless queries on 443).</t>
  </si>
  <si>
    <t>Risk-18</t>
  </si>
  <si>
    <t>external attackers deliberately impact the Integrity of eNPI &amp; FERPA through HERP TIS jump stations for administration on ODMNet.</t>
  </si>
  <si>
    <t>Risk-19</t>
  </si>
  <si>
    <t>external attackers deliberately impact the Integrity of eNPI &amp; FERPA through XAs and XDs on 32 AofA, 12th Fl. (HERP Citrix VDI network).</t>
  </si>
  <si>
    <t>Risk-20</t>
  </si>
  <si>
    <t>external attackers deliberately impact the Integrity of eNPI &amp; FERPA through XAs and XDs on 75 Third Ave. (HERP Citrix VDI network).</t>
  </si>
  <si>
    <t>Risk-21</t>
  </si>
  <si>
    <t>Availability</t>
  </si>
  <si>
    <t>external attackers deliberately impact the Availability of eNPI &amp; FERPA through DERP Neighbors on "32 AofA, 12th Fl. (Other Depts Medium)" (ODMNet).</t>
  </si>
  <si>
    <t>Risk-22</t>
  </si>
  <si>
    <t>external attackers deliberately impact the Availability of eNPI &amp; FERPA through herp-p-cupmgmt "CU Server" on ODMNet.</t>
  </si>
  <si>
    <t>Risk-23</t>
  </si>
  <si>
    <t>external attackers deliberately impact the Availability of eNPI &amp; FERPA through herp-p-cupins "CU Insights Server" on ODMNet.</t>
  </si>
  <si>
    <t>Risk-24</t>
  </si>
  <si>
    <t>external attackers deliberately impact the Availability of eNPI &amp; FERPA through herp-p-cupdc01 "CU Data Collector Server"  on ODMNet.</t>
  </si>
  <si>
    <t>Plan C</t>
  </si>
  <si>
    <t>Host full featured McAfee</t>
  </si>
  <si>
    <t>Vuln. scan remediation</t>
  </si>
  <si>
    <t>CIS Hardened Windows Server Image</t>
  </si>
  <si>
    <t>Host FW Default Deny IN</t>
  </si>
  <si>
    <t>Host FW Default Deny OUT</t>
  </si>
  <si>
    <t>All Sec Patches Monthly</t>
  </si>
  <si>
    <t>Server log SIEM</t>
  </si>
  <si>
    <t>NPI Scanning and Response</t>
  </si>
  <si>
    <t>New</t>
  </si>
  <si>
    <t>Control</t>
  </si>
  <si>
    <t>Loss Event Frequency (LEF)</t>
  </si>
  <si>
    <t>Loss Magnitude (LM)</t>
  </si>
  <si>
    <t>Initial Control Cost</t>
  </si>
  <si>
    <t>Recurring Control Costs</t>
  </si>
  <si>
    <t>Recurring Control Cost</t>
  </si>
  <si>
    <t>Productivity</t>
  </si>
  <si>
    <t>Response</t>
  </si>
  <si>
    <t>Replacement</t>
  </si>
  <si>
    <t>Competative Advantage</t>
  </si>
  <si>
    <t>Fines &amp; Judgments</t>
  </si>
  <si>
    <t>Reputation</t>
  </si>
  <si>
    <t>(Charges starting year 2)</t>
  </si>
  <si>
    <t>1 in 75</t>
  </si>
  <si>
    <t>1 in 4</t>
  </si>
  <si>
    <t>1 in 2</t>
  </si>
  <si>
    <t>n/a</t>
  </si>
  <si>
    <t>Crit. sec. patches monthly, OS MFA, App MFA, Net ACL/FW Default Deny IN,</t>
  </si>
  <si>
    <t>1 in 20</t>
  </si>
  <si>
    <t>Vuln. scan remediation, Host FW Default Deny IN, Host FW Default Deny OUT, All Sec Patches Monthly, Server log SIEM, NPI Scanning and Response, OS MFA, App MFA, Net ACL/FW Default Deny IN,</t>
  </si>
  <si>
    <t>1 in 30</t>
  </si>
  <si>
    <t>Vuln. scan remediation, CIS Hardened Windows Server Image, Host FW Default Deny IN, Host FW Default Deny OUT, All Sec Patches Monthly, Server log SIEM, NPI Scanning and Response, OS MFA, App MFA, Net ACL/FW Default Deny IN,</t>
  </si>
  <si>
    <t>1 in 25</t>
  </si>
  <si>
    <t>1 in 5</t>
  </si>
  <si>
    <t>Host full featured McAfee, Vuln. scan remediation, Host FW Default Deny IN, Host FW Default Deny OUT, All Sec Patches Monthly, Server log SIEM, NPI Scanning and Response, OS MFA, App MFA, Net ACL/FW Default Deny IN,</t>
  </si>
  <si>
    <t>1 in 35</t>
  </si>
  <si>
    <t>Host full featured McAfee, Vuln. scan remediation, CIS Hardened Windows Server Image, Host FW Default Deny IN, Host FW Default Deny OUT, All Sec Patches Monthly, Server log SIEM, NPI Scanning and Response, OS MFA, App MFA, Net ACL/FW Default Deny IN,</t>
  </si>
  <si>
    <t>1 in 8</t>
  </si>
  <si>
    <t>1 in 3</t>
  </si>
  <si>
    <t>Scenarios</t>
  </si>
  <si>
    <t>Priors</t>
  </si>
  <si>
    <t>min</t>
  </si>
  <si>
    <t>avg</t>
  </si>
  <si>
    <t>90th</t>
  </si>
  <si>
    <t>max</t>
  </si>
  <si>
    <t>75th ptile</t>
  </si>
  <si>
    <t>Rng</t>
  </si>
  <si>
    <t>Known costs timeframe (years): 1</t>
  </si>
  <si>
    <t>Interval estimates from other sheets</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</si>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</sst>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9">
    <font>
      <sz val="10.0"/>
      <color rgb="FF000000"/>
      <name val="Arial"/>
    </font>
    <font>
      <color theme="1"/>
      <name val="Calibri"/>
    </font>
    <font/>
    <font>
      <color rgb="FFFFFFFF"/>
      <name val="Calibri"/>
    </font>
    <font>
      <color rgb="FFFFFFFF"/>
      <name val="Arial"/>
    </font>
    <font>
      <name val="Calibri"/>
    </font>
    <font>
      <b/>
      <name val="Calibri"/>
    </font>
    <font>
      <b/>
      <color theme="1"/>
      <name val="Calibri"/>
    </font>
    <font>
      <u/>
      <color rgb="FF0000FF"/>
      <name val="Calibri"/>
    </font>
  </fonts>
  <fills count="30">
    <fill>
      <patternFill patternType="none"/>
    </fill>
    <fill>
      <patternFill patternType="lightGray"/>
    </fill>
    <fill>
      <patternFill patternType="solid">
        <fgColor rgb="FF8BC34A"/>
        <bgColor rgb="FF8BC34A"/>
      </patternFill>
    </fill>
    <fill>
      <patternFill patternType="solid">
        <fgColor rgb="FFF1C232"/>
        <bgColor rgb="FFF1C232"/>
      </patternFill>
    </fill>
    <fill>
      <patternFill patternType="solid">
        <fgColor rgb="FF980000"/>
        <bgColor rgb="FF980000"/>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
      <patternFill patternType="solid">
        <fgColor rgb="FF4A86E8"/>
        <bgColor rgb="FF4A86E8"/>
      </patternFill>
    </fill>
    <fill>
      <patternFill patternType="solid">
        <fgColor rgb="FF0000FF"/>
        <bgColor rgb="FF0000FF"/>
      </patternFill>
    </fill>
    <fill>
      <patternFill patternType="solid">
        <fgColor rgb="FFF3F3F3"/>
        <bgColor rgb="FFF3F3F3"/>
      </patternFill>
    </fill>
    <fill>
      <patternFill patternType="solid">
        <fgColor rgb="FFEFEFEF"/>
        <bgColor rgb="FFEFEFEF"/>
      </patternFill>
    </fill>
    <fill>
      <patternFill patternType="solid">
        <fgColor rgb="FF9900FF"/>
        <bgColor rgb="FF9900FF"/>
      </patternFill>
    </fill>
    <fill>
      <patternFill patternType="solid">
        <fgColor rgb="FF57BB8A"/>
        <bgColor rgb="FF57BB8A"/>
      </patternFill>
    </fill>
    <fill>
      <patternFill patternType="solid">
        <fgColor rgb="FFABC878"/>
        <bgColor rgb="FFABC878"/>
      </patternFill>
    </fill>
    <fill>
      <patternFill patternType="solid">
        <fgColor rgb="FFE67C73"/>
        <bgColor rgb="FFE67C73"/>
      </patternFill>
    </fill>
    <fill>
      <patternFill patternType="solid">
        <fgColor rgb="FFFFD666"/>
        <bgColor rgb="FFFFD666"/>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
      <patternFill patternType="solid">
        <fgColor rgb="FFFFD566"/>
        <bgColor rgb="FFFFD566"/>
      </patternFill>
    </fill>
  </fills>
  <borders count="68">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right style="thin">
        <color rgb="FFFFFFFF"/>
      </right>
      <bottom style="thin">
        <color rgb="FFFFFFFF"/>
      </bottom>
    </border>
    <border>
      <left style="thin">
        <color rgb="FF000000"/>
      </left>
      <top style="thick">
        <color rgb="FFFFFFFF"/>
      </top>
      <bottom style="thick">
        <color rgb="FFFFFFFF"/>
      </bottom>
    </border>
    <border>
      <left style="thin">
        <color rgb="FFFFFFFF"/>
      </left>
      <right style="thin">
        <color rgb="FFFFFFFF"/>
      </right>
      <bottom style="thin">
        <color rgb="FFFFFFFF"/>
      </bottom>
    </border>
    <border>
      <left style="thin">
        <color rgb="FF000000"/>
      </left>
    </border>
    <border>
      <left style="thin">
        <color rgb="FFFFFFFF"/>
      </left>
      <bottom style="thin">
        <color rgb="FFFFFFFF"/>
      </bottom>
    </border>
    <border>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top style="thin">
        <color rgb="FFFFFFFF"/>
      </top>
      <bottom style="thin">
        <color rgb="FFFFFFFF"/>
      </bottom>
    </border>
    <border>
      <left style="thin">
        <color rgb="FF000000"/>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top style="thin">
        <color rgb="FFFFFFFF"/>
      </top>
      <bottom style="thin">
        <color rgb="FF000000"/>
      </bottom>
    </border>
    <border>
      <right style="thin">
        <color rgb="FF000000"/>
      </right>
      <top style="thin">
        <color rgb="FF000000"/>
      </top>
      <bottom style="thin">
        <color rgb="FF000000"/>
      </bottom>
    </border>
    <border>
      <left style="thin">
        <color rgb="FF000000"/>
      </left>
      <top style="thin">
        <color rgb="FFFFFFFF"/>
      </top>
      <bottom style="thin">
        <color rgb="FF000000"/>
      </bottom>
    </border>
    <border>
      <left style="thin">
        <color rgb="FF000000"/>
      </left>
      <right style="thin">
        <color rgb="FFFFFFFF"/>
      </right>
      <top style="thin">
        <color rgb="FFFFFFFF"/>
      </top>
      <bottom style="thin">
        <color rgb="FF000000"/>
      </bottom>
    </border>
    <border>
      <bottom style="thin">
        <color rgb="FF000000"/>
      </bottom>
    </border>
    <border>
      <left style="thin">
        <color rgb="FFFFFFFF"/>
      </left>
      <right style="thin">
        <color rgb="FFFFFFFF"/>
      </right>
      <top style="thin">
        <color rgb="FFFFFFFF"/>
      </top>
      <bottom style="thin">
        <color rgb="FF000000"/>
      </bottom>
    </border>
    <border>
      <left style="thin">
        <color rgb="FF000000"/>
      </left>
      <bottom style="thin">
        <color rgb="FF000000"/>
      </bottom>
    </border>
    <border>
      <bottom style="thin">
        <color rgb="FFFFFFFF"/>
      </bottom>
    </border>
    <border>
      <left style="thin">
        <color rgb="FF000000"/>
      </left>
      <bottom style="thin">
        <color rgb="FFFFFFFF"/>
      </bottom>
    </border>
    <border>
      <left style="thin">
        <color rgb="FF000000"/>
      </left>
      <right style="thin">
        <color rgb="FFFFFFFF"/>
      </right>
      <bottom style="thin">
        <color rgb="FFFFFFFF"/>
      </bottom>
    </border>
    <border>
      <top style="thin">
        <color rgb="FFFFFFFF"/>
      </top>
      <bottom style="thin">
        <color rgb="FFFFFFFF"/>
      </bottom>
    </border>
    <border>
      <top style="thin">
        <color rgb="FFFFFFFF"/>
      </top>
    </border>
    <border>
      <left style="thin">
        <color rgb="FF000000"/>
      </left>
      <top style="thin">
        <color rgb="FFFFFFFF"/>
      </top>
    </border>
    <border>
      <left style="thin">
        <color rgb="FF000000"/>
      </left>
      <right style="thin">
        <color rgb="FFFFFFFF"/>
      </right>
      <top style="thin">
        <color rgb="FFFFFFFF"/>
      </top>
    </border>
    <border>
      <left style="thin">
        <color rgb="FFFFFFFF"/>
      </left>
    </border>
    <border>
      <left style="thin">
        <color rgb="FF000000"/>
      </left>
      <right style="thin">
        <color rgb="FFFFFFFF"/>
      </right>
      <bottom style="thin">
        <color rgb="FF000000"/>
      </bottom>
    </border>
    <border>
      <left style="thin">
        <color rgb="FFFFFFFF"/>
      </left>
      <right style="thin">
        <color rgb="FFFFFFFF"/>
      </right>
      <bottom style="thin">
        <color rgb="FF000000"/>
      </bottom>
    </border>
    <border>
      <left style="thin">
        <color rgb="FFFFFFFF"/>
      </left>
      <bottom style="thin">
        <color rgb="FF000000"/>
      </bottom>
    </border>
    <border>
      <left style="thin">
        <color rgb="FF4A86E8"/>
      </left>
      <right style="thin">
        <color rgb="FFFFFFFF"/>
      </right>
      <top style="thin">
        <color rgb="FFFFFFFF"/>
      </top>
    </border>
    <border>
      <right style="thin">
        <color rgb="FF4A86E8"/>
      </right>
      <top style="thin">
        <color rgb="FFFFFFFF"/>
      </top>
      <bottom style="thin">
        <color rgb="FF4A86E8"/>
      </bottom>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top style="thin">
        <color rgb="FFFFFFFF"/>
      </top>
    </border>
    <border>
      <right style="thin">
        <color rgb="FFFFFFFF"/>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right style="thin">
        <color rgb="FF4A86E8"/>
      </right>
    </border>
    <border>
      <left style="thin">
        <color rgb="FF4A86E8"/>
      </left>
      <right style="thin">
        <color rgb="FFFFFFFF"/>
      </right>
      <bottom style="thin">
        <color rgb="FF4A86E8"/>
      </bottom>
    </border>
    <border>
      <right style="thin">
        <color rgb="FF4A86E8"/>
      </right>
      <bottom style="thin">
        <color rgb="FF4A86E8"/>
      </bottom>
    </border>
    <border>
      <bottom style="thick">
        <color rgb="FF000000"/>
      </bottom>
    </border>
    <border>
      <right style="double">
        <color rgb="FF000000"/>
      </right>
    </border>
    <border>
      <right style="thin">
        <color rgb="FF000000"/>
      </right>
      <bottom style="thick">
        <color rgb="FF000000"/>
      </bottom>
    </border>
    <border>
      <left style="thick">
        <color rgb="FF000000"/>
      </left>
      <right style="thick">
        <color rgb="FF000000"/>
      </right>
    </border>
    <border>
      <left style="thick">
        <color rgb="FF000000"/>
      </lef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bottom style="thick">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right style="thin">
        <color rgb="FF000000"/>
      </right>
    </border>
    <border>
      <left style="thick">
        <color rgb="FF000000"/>
      </left>
      <right style="thick">
        <color rgb="FF000000"/>
      </right>
      <bottom style="thick">
        <color rgb="FF000000"/>
      </bottom>
    </border>
    <border>
      <right style="thick">
        <color rgb="FF000000"/>
      </right>
      <bottom style="thick">
        <color rgb="FF000000"/>
      </bottom>
    </border>
    <border>
      <right style="thin">
        <color rgb="FF000000"/>
      </right>
      <bottom style="thin">
        <color rgb="FF000000"/>
      </bottom>
    </border>
    <border>
      <right/>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2" fontId="1" numFmtId="0" xfId="0" applyAlignment="1" applyBorder="1" applyFont="1">
      <alignment horizontal="left"/>
    </xf>
    <xf borderId="3" fillId="2" fontId="1" numFmtId="0" xfId="0" applyAlignment="1" applyBorder="1" applyFont="1">
      <alignment horizontal="left"/>
    </xf>
    <xf borderId="3" fillId="2" fontId="2" numFmtId="0" xfId="0" applyAlignment="1" applyBorder="1" applyFont="1">
      <alignment horizontal="left"/>
    </xf>
    <xf borderId="1" fillId="3" fontId="1" numFmtId="0" xfId="0" applyBorder="1" applyFill="1" applyFont="1"/>
    <xf borderId="2" fillId="0" fontId="2" numFmtId="0" xfId="0" applyBorder="1" applyFont="1"/>
    <xf borderId="1" fillId="4" fontId="1" numFmtId="49" xfId="0" applyAlignment="1" applyBorder="1" applyFill="1" applyFont="1" applyNumberFormat="1">
      <alignment horizontal="left"/>
    </xf>
    <xf borderId="4" fillId="0" fontId="1" numFmtId="0" xfId="0" applyBorder="1" applyFont="1"/>
    <xf borderId="5" fillId="4" fontId="1" numFmtId="0" xfId="0" applyAlignment="1" applyBorder="1" applyFont="1">
      <alignment horizontal="left"/>
    </xf>
    <xf borderId="2" fillId="4" fontId="1" numFmtId="0" xfId="0" applyAlignment="1" applyBorder="1" applyFont="1">
      <alignment horizontal="left"/>
    </xf>
    <xf borderId="6" fillId="0" fontId="1" numFmtId="0" xfId="0" applyBorder="1" applyFont="1"/>
    <xf borderId="1" fillId="5" fontId="1" numFmtId="0" xfId="0" applyAlignment="1" applyBorder="1" applyFill="1" applyFont="1">
      <alignment vertical="bottom"/>
    </xf>
    <xf borderId="0" fillId="6" fontId="1" numFmtId="49" xfId="0" applyAlignment="1" applyFill="1" applyFont="1" applyNumberFormat="1">
      <alignment horizontal="left"/>
    </xf>
    <xf borderId="7" fillId="0" fontId="1" numFmtId="0" xfId="0" applyAlignment="1" applyBorder="1" applyFont="1">
      <alignment horizontal="left"/>
    </xf>
    <xf borderId="0" fillId="0" fontId="1" numFmtId="0" xfId="0" applyAlignment="1" applyFont="1">
      <alignment horizontal="left"/>
    </xf>
    <xf borderId="8" fillId="0" fontId="1" numFmtId="0" xfId="0" applyBorder="1" applyFont="1"/>
    <xf borderId="9" fillId="0" fontId="1" numFmtId="0" xfId="0" applyBorder="1" applyFont="1"/>
    <xf borderId="0" fillId="6" fontId="1" numFmtId="49" xfId="0" applyAlignment="1" applyFont="1" applyNumberFormat="1">
      <alignment horizontal="left" shrinkToFit="0" wrapText="0"/>
    </xf>
    <xf borderId="10" fillId="0" fontId="1" numFmtId="0" xfId="0" applyBorder="1" applyFont="1"/>
    <xf borderId="11" fillId="0" fontId="1" numFmtId="49" xfId="0" applyAlignment="1" applyBorder="1" applyFont="1" applyNumberFormat="1">
      <alignment horizontal="right"/>
    </xf>
    <xf borderId="12" fillId="0" fontId="1" numFmtId="0" xfId="0" applyBorder="1" applyFont="1"/>
    <xf borderId="13" fillId="0" fontId="1" numFmtId="0" xfId="0" applyBorder="1" applyFont="1"/>
    <xf borderId="14" fillId="0" fontId="1" numFmtId="164" xfId="0" applyAlignment="1" applyBorder="1" applyFont="1" applyNumberFormat="1">
      <alignment horizontal="center"/>
    </xf>
    <xf borderId="15" fillId="0" fontId="1" numFmtId="164" xfId="0" applyAlignment="1" applyBorder="1" applyFont="1" applyNumberFormat="1">
      <alignment horizontal="center"/>
    </xf>
    <xf borderId="16" fillId="0" fontId="1" numFmtId="0" xfId="0" applyBorder="1" applyFont="1"/>
    <xf borderId="17" fillId="0" fontId="1" numFmtId="164" xfId="0" applyAlignment="1" applyBorder="1" applyFont="1" applyNumberFormat="1">
      <alignment horizontal="center"/>
    </xf>
    <xf borderId="18" fillId="0" fontId="1" numFmtId="0" xfId="0" applyBorder="1" applyFont="1"/>
    <xf borderId="7" fillId="0" fontId="1" numFmtId="49" xfId="0" applyAlignment="1" applyBorder="1" applyFont="1" applyNumberFormat="1">
      <alignment horizontal="left"/>
    </xf>
    <xf borderId="19" fillId="0" fontId="1" numFmtId="0" xfId="0" applyBorder="1" applyFont="1"/>
    <xf borderId="0" fillId="0" fontId="1" numFmtId="49" xfId="0" applyAlignment="1" applyFont="1" applyNumberFormat="1">
      <alignment horizontal="left"/>
    </xf>
    <xf borderId="20" fillId="6" fontId="1" numFmtId="49" xfId="0" applyAlignment="1" applyBorder="1" applyFont="1" applyNumberFormat="1">
      <alignment horizontal="left"/>
    </xf>
    <xf borderId="21" fillId="0" fontId="1" numFmtId="0" xfId="0" applyBorder="1" applyFont="1"/>
    <xf borderId="22" fillId="6" fontId="1" numFmtId="49" xfId="0" applyAlignment="1" applyBorder="1" applyFont="1" applyNumberFormat="1">
      <alignment horizontal="left"/>
    </xf>
    <xf borderId="23" fillId="0" fontId="1" numFmtId="0" xfId="0" applyBorder="1" applyFont="1"/>
    <xf borderId="20" fillId="6" fontId="1" numFmtId="9" xfId="0" applyAlignment="1" applyBorder="1" applyFont="1" applyNumberFormat="1">
      <alignment horizontal="left"/>
    </xf>
    <xf borderId="24" fillId="0" fontId="1" numFmtId="0" xfId="0" applyAlignment="1" applyBorder="1" applyFont="1">
      <alignment horizontal="left"/>
    </xf>
    <xf borderId="23" fillId="0" fontId="2" numFmtId="0" xfId="0" applyBorder="1" applyFont="1"/>
    <xf borderId="4" fillId="0" fontId="2" numFmtId="0" xfId="0" applyBorder="1" applyFont="1"/>
    <xf borderId="0" fillId="6" fontId="1" numFmtId="49" xfId="0" applyAlignment="1" applyFont="1" applyNumberFormat="1">
      <alignment horizontal="center"/>
    </xf>
    <xf borderId="0" fillId="5" fontId="1" numFmtId="0" xfId="0" applyAlignment="1" applyFont="1">
      <alignment vertical="bottom"/>
    </xf>
    <xf borderId="25" fillId="7" fontId="1" numFmtId="49" xfId="0" applyAlignment="1" applyBorder="1" applyFill="1" applyFont="1" applyNumberFormat="1">
      <alignment horizontal="center"/>
    </xf>
    <xf borderId="6" fillId="7" fontId="1" numFmtId="164" xfId="0" applyAlignment="1" applyBorder="1" applyFont="1" applyNumberFormat="1">
      <alignment horizontal="center"/>
    </xf>
    <xf borderId="24" fillId="0" fontId="1" numFmtId="0" xfId="0" applyBorder="1" applyFont="1"/>
    <xf borderId="8" fillId="7" fontId="1" numFmtId="164" xfId="0" applyAlignment="1" applyBorder="1" applyFont="1" applyNumberFormat="1">
      <alignment horizontal="right"/>
    </xf>
    <xf borderId="25" fillId="0" fontId="1" numFmtId="0" xfId="0" applyBorder="1" applyFont="1"/>
    <xf borderId="7" fillId="7" fontId="1" numFmtId="164" xfId="0" applyAlignment="1" applyBorder="1" applyFont="1" applyNumberFormat="1">
      <alignment horizontal="left"/>
    </xf>
    <xf borderId="0" fillId="7" fontId="1" numFmtId="164" xfId="0" applyAlignment="1" applyFont="1" applyNumberFormat="1">
      <alignment horizontal="center"/>
    </xf>
    <xf borderId="26" fillId="0" fontId="1" numFmtId="0" xfId="0" applyBorder="1" applyFont="1"/>
    <xf borderId="12" fillId="7" fontId="1" numFmtId="49" xfId="0" applyAlignment="1" applyBorder="1" applyFont="1" applyNumberFormat="1">
      <alignment horizontal="center"/>
    </xf>
    <xf borderId="11" fillId="0" fontId="1" numFmtId="0" xfId="0" applyBorder="1" applyFont="1"/>
    <xf borderId="11" fillId="7" fontId="1" numFmtId="49" xfId="0" applyAlignment="1" applyBorder="1" applyFont="1" applyNumberFormat="1">
      <alignment horizontal="center"/>
    </xf>
    <xf borderId="26" fillId="0" fontId="1" numFmtId="49" xfId="0" applyAlignment="1" applyBorder="1" applyFont="1" applyNumberFormat="1">
      <alignment horizontal="left"/>
    </xf>
    <xf borderId="26" fillId="0" fontId="2" numFmtId="49" xfId="0" applyAlignment="1" applyBorder="1" applyFont="1" applyNumberFormat="1">
      <alignment horizontal="left"/>
    </xf>
    <xf borderId="0" fillId="5" fontId="1" numFmtId="49" xfId="0" applyAlignment="1" applyFont="1" applyNumberFormat="1">
      <alignment vertical="bottom"/>
    </xf>
    <xf borderId="20" fillId="6" fontId="2" numFmtId="49" xfId="0" applyAlignment="1" applyBorder="1" applyFont="1" applyNumberFormat="1">
      <alignment horizontal="left" shrinkToFit="0" wrapText="1"/>
    </xf>
    <xf borderId="22" fillId="5" fontId="1" numFmtId="49" xfId="0" applyAlignment="1" applyBorder="1" applyFont="1" applyNumberFormat="1">
      <alignment vertical="bottom"/>
    </xf>
    <xf borderId="7" fillId="7" fontId="1" numFmtId="49" xfId="0" applyAlignment="1" applyBorder="1" applyFont="1" applyNumberFormat="1">
      <alignment horizontal="center"/>
    </xf>
    <xf borderId="25" fillId="7" fontId="1" numFmtId="49" xfId="0" applyAlignment="1" applyBorder="1" applyFont="1" applyNumberFormat="1">
      <alignment horizontal="left" shrinkToFit="0" wrapText="1"/>
    </xf>
    <xf borderId="8" fillId="7" fontId="1" numFmtId="9" xfId="0" applyAlignment="1" applyBorder="1" applyFont="1" applyNumberFormat="1">
      <alignment horizontal="center"/>
    </xf>
    <xf borderId="27" fillId="0" fontId="1" numFmtId="0" xfId="0" applyBorder="1" applyFont="1"/>
    <xf borderId="25" fillId="7" fontId="1" numFmtId="164" xfId="0" applyAlignment="1" applyBorder="1" applyFont="1" applyNumberFormat="1">
      <alignment horizontal="center"/>
    </xf>
    <xf borderId="28" fillId="0" fontId="1" numFmtId="0" xfId="0" applyBorder="1" applyFont="1"/>
    <xf borderId="29" fillId="0" fontId="1" numFmtId="0" xfId="0" applyBorder="1" applyFont="1"/>
    <xf borderId="6" fillId="7" fontId="1" numFmtId="164" xfId="0" applyAlignment="1" applyBorder="1" applyFont="1" applyNumberFormat="1">
      <alignment horizontal="right"/>
    </xf>
    <xf borderId="6" fillId="7" fontId="2" numFmtId="164" xfId="0" applyAlignment="1" applyBorder="1" applyFont="1" applyNumberFormat="1">
      <alignment horizontal="left" shrinkToFit="0" wrapText="1"/>
    </xf>
    <xf borderId="30" fillId="5" fontId="1" numFmtId="164" xfId="0" applyBorder="1" applyFont="1" applyNumberFormat="1"/>
    <xf borderId="12" fillId="7" fontId="1" numFmtId="49" xfId="0" applyAlignment="1" applyBorder="1" applyFont="1" applyNumberFormat="1">
      <alignment horizontal="left"/>
    </xf>
    <xf borderId="1" fillId="8" fontId="1" numFmtId="49" xfId="0" applyAlignment="1" applyBorder="1" applyFill="1" applyFont="1" applyNumberFormat="1">
      <alignment horizontal="left"/>
    </xf>
    <xf borderId="1" fillId="9" fontId="1" numFmtId="0" xfId="0" applyBorder="1" applyFill="1" applyFont="1"/>
    <xf borderId="2" fillId="9" fontId="1" numFmtId="49" xfId="0" applyAlignment="1" applyBorder="1" applyFont="1" applyNumberFormat="1">
      <alignment horizontal="left" shrinkToFit="0" wrapText="0"/>
    </xf>
    <xf borderId="2" fillId="8" fontId="1" numFmtId="49" xfId="0" applyAlignment="1" applyBorder="1" applyFont="1" applyNumberFormat="1">
      <alignment horizontal="left"/>
    </xf>
    <xf borderId="2" fillId="8" fontId="1" numFmtId="49" xfId="0" applyAlignment="1" applyBorder="1" applyFont="1" applyNumberFormat="1">
      <alignment horizontal="left" shrinkToFit="0" wrapText="0"/>
    </xf>
    <xf borderId="3" fillId="9" fontId="1" numFmtId="49" xfId="0" applyAlignment="1" applyBorder="1" applyFont="1" applyNumberFormat="1">
      <alignment horizontal="left" shrinkToFit="0" wrapText="0"/>
    </xf>
    <xf borderId="0" fillId="0" fontId="1" numFmtId="49" xfId="0" applyAlignment="1" applyFont="1" applyNumberFormat="1">
      <alignment horizontal="left" shrinkToFit="0" wrapText="0"/>
    </xf>
    <xf borderId="22" fillId="0" fontId="1" numFmtId="49" xfId="0" applyAlignment="1" applyBorder="1" applyFont="1" applyNumberFormat="1">
      <alignment horizontal="left"/>
    </xf>
    <xf borderId="0" fillId="0" fontId="1" numFmtId="0" xfId="0" applyFont="1"/>
    <xf borderId="20" fillId="0" fontId="1" numFmtId="49" xfId="0" applyAlignment="1" applyBorder="1" applyFont="1" applyNumberFormat="1">
      <alignment horizontal="left"/>
    </xf>
    <xf borderId="7" fillId="0" fontId="1" numFmtId="49" xfId="0" applyAlignment="1" applyBorder="1" applyFont="1" applyNumberFormat="1">
      <alignment horizontal="left" shrinkToFit="0" wrapText="0"/>
    </xf>
    <xf borderId="1" fillId="10" fontId="1" numFmtId="0" xfId="0" applyBorder="1" applyFill="1" applyFont="1"/>
    <xf borderId="2" fillId="10" fontId="1" numFmtId="49" xfId="0" applyAlignment="1" applyBorder="1" applyFont="1" applyNumberFormat="1">
      <alignment horizontal="left" shrinkToFit="0" wrapText="0"/>
    </xf>
    <xf borderId="0" fillId="0" fontId="1" numFmtId="49" xfId="0" applyFont="1" applyNumberFormat="1"/>
    <xf borderId="20" fillId="0" fontId="1" numFmtId="49" xfId="0" applyAlignment="1" applyBorder="1" applyFont="1" applyNumberFormat="1">
      <alignment horizontal="left" shrinkToFit="0" wrapText="0"/>
    </xf>
    <xf borderId="20" fillId="0" fontId="1" numFmtId="49" xfId="0" applyAlignment="1" applyBorder="1" applyFont="1" applyNumberFormat="1">
      <alignment horizontal="left" shrinkToFit="0" wrapText="1"/>
    </xf>
    <xf borderId="23" fillId="0" fontId="1" numFmtId="49" xfId="0" applyBorder="1" applyFont="1" applyNumberFormat="1"/>
    <xf borderId="12" fillId="7" fontId="1" numFmtId="49" xfId="0" applyBorder="1" applyFont="1" applyNumberFormat="1"/>
    <xf borderId="31" fillId="7" fontId="1" numFmtId="49" xfId="0" applyAlignment="1" applyBorder="1" applyFont="1" applyNumberFormat="1">
      <alignment horizontal="center" shrinkToFit="0" wrapText="1"/>
    </xf>
    <xf borderId="32" fillId="7" fontId="1" numFmtId="49" xfId="0" applyAlignment="1" applyBorder="1" applyFont="1" applyNumberFormat="1">
      <alignment horizontal="center" shrinkToFit="0" wrapText="1"/>
    </xf>
    <xf borderId="6" fillId="7" fontId="1" numFmtId="49" xfId="0" applyBorder="1" applyFont="1" applyNumberFormat="1"/>
    <xf borderId="13" fillId="7" fontId="1" numFmtId="49" xfId="0" applyBorder="1" applyFont="1" applyNumberFormat="1"/>
    <xf borderId="33" fillId="7" fontId="1" numFmtId="49" xfId="0" applyAlignment="1" applyBorder="1" applyFont="1" applyNumberFormat="1">
      <alignment horizontal="center" shrinkToFit="0" wrapText="1"/>
    </xf>
    <xf borderId="23" fillId="11" fontId="1" numFmtId="49" xfId="0" applyAlignment="1" applyBorder="1" applyFill="1" applyFont="1" applyNumberFormat="1">
      <alignment horizontal="left" shrinkToFit="0" wrapText="0"/>
    </xf>
    <xf borderId="26" fillId="0" fontId="1" numFmtId="49" xfId="0" applyBorder="1" applyFont="1" applyNumberFormat="1"/>
    <xf borderId="6" fillId="0" fontId="1" numFmtId="49" xfId="0" applyAlignment="1" applyBorder="1" applyFont="1" applyNumberFormat="1">
      <alignment shrinkToFit="0" wrapText="0"/>
    </xf>
    <xf borderId="26" fillId="11" fontId="1" numFmtId="49" xfId="0" applyAlignment="1" applyBorder="1" applyFont="1" applyNumberFormat="1">
      <alignment shrinkToFit="0" wrapText="0"/>
    </xf>
    <xf borderId="6" fillId="11" fontId="1" numFmtId="49" xfId="0" applyAlignment="1" applyBorder="1" applyFont="1" applyNumberFormat="1">
      <alignment shrinkToFit="0" wrapText="0"/>
    </xf>
    <xf borderId="0" fillId="0" fontId="1" numFmtId="49" xfId="0" applyAlignment="1" applyFont="1" applyNumberFormat="1">
      <alignment shrinkToFit="0" wrapText="0"/>
    </xf>
    <xf borderId="6" fillId="12" fontId="1" numFmtId="49" xfId="0" applyAlignment="1" applyBorder="1" applyFill="1" applyFont="1" applyNumberFormat="1">
      <alignment shrinkToFit="0" wrapText="0"/>
    </xf>
    <xf borderId="8" fillId="11" fontId="1" numFmtId="49" xfId="0" applyAlignment="1" applyBorder="1" applyFont="1" applyNumberFormat="1">
      <alignment shrinkToFit="0" wrapText="0"/>
    </xf>
    <xf borderId="0" fillId="12" fontId="1" numFmtId="49" xfId="0" applyAlignment="1" applyFont="1" applyNumberFormat="1">
      <alignment shrinkToFit="0" wrapText="0"/>
    </xf>
    <xf borderId="25" fillId="7" fontId="1" numFmtId="0" xfId="0" applyAlignment="1" applyBorder="1" applyFont="1">
      <alignment shrinkToFit="0" wrapText="0"/>
    </xf>
    <xf borderId="8" fillId="12" fontId="1" numFmtId="49" xfId="0" applyAlignment="1" applyBorder="1" applyFont="1" applyNumberFormat="1">
      <alignment shrinkToFit="0" wrapText="0"/>
    </xf>
    <xf borderId="6" fillId="7" fontId="1" numFmtId="0" xfId="0" applyAlignment="1" applyBorder="1" applyFont="1">
      <alignment shrinkToFit="0" wrapText="0"/>
    </xf>
    <xf borderId="13" fillId="7" fontId="1" numFmtId="0" xfId="0" applyAlignment="1" applyBorder="1" applyFont="1">
      <alignment shrinkToFit="0" wrapText="0"/>
    </xf>
    <xf borderId="13" fillId="0" fontId="1" numFmtId="49" xfId="0" applyAlignment="1" applyBorder="1" applyFont="1" applyNumberFormat="1">
      <alignment shrinkToFit="0" wrapText="0"/>
    </xf>
    <xf borderId="13" fillId="12" fontId="1" numFmtId="49" xfId="0" applyAlignment="1" applyBorder="1" applyFont="1" applyNumberFormat="1">
      <alignment shrinkToFit="0" wrapText="0"/>
    </xf>
    <xf borderId="13" fillId="11" fontId="1" numFmtId="49" xfId="0" applyAlignment="1" applyBorder="1" applyFont="1" applyNumberFormat="1">
      <alignment shrinkToFit="0" wrapText="0"/>
    </xf>
    <xf borderId="10" fillId="12" fontId="1" numFmtId="49" xfId="0" applyAlignment="1" applyBorder="1" applyFont="1" applyNumberFormat="1">
      <alignment shrinkToFit="0" wrapText="0"/>
    </xf>
    <xf borderId="10" fillId="11" fontId="1" numFmtId="49" xfId="0" applyAlignment="1" applyBorder="1" applyFont="1" applyNumberFormat="1">
      <alignment shrinkToFit="0" wrapText="0"/>
    </xf>
    <xf borderId="12" fillId="7" fontId="1" numFmtId="0" xfId="0" applyAlignment="1" applyBorder="1" applyFont="1">
      <alignment shrinkToFit="0" wrapText="0"/>
    </xf>
    <xf borderId="1" fillId="13" fontId="1" numFmtId="0" xfId="0" applyBorder="1" applyFill="1" applyFont="1"/>
    <xf borderId="2" fillId="13" fontId="1" numFmtId="49" xfId="0" applyAlignment="1" applyBorder="1" applyFont="1" applyNumberFormat="1">
      <alignment horizontal="left" shrinkToFit="0" wrapText="0"/>
    </xf>
    <xf borderId="7" fillId="0" fontId="1" numFmtId="0" xfId="0" applyAlignment="1" applyBorder="1" applyFont="1">
      <alignment horizontal="center" shrinkToFit="0" wrapText="0"/>
    </xf>
    <xf borderId="0" fillId="0" fontId="1" numFmtId="0" xfId="0" applyAlignment="1" applyFont="1">
      <alignment horizontal="center" shrinkToFit="0" wrapText="0"/>
    </xf>
    <xf borderId="2" fillId="9" fontId="1" numFmtId="3" xfId="0" applyAlignment="1" applyBorder="1" applyFont="1" applyNumberFormat="1">
      <alignment horizontal="left" shrinkToFit="0" wrapText="0"/>
    </xf>
    <xf borderId="2" fillId="8" fontId="1" numFmtId="3" xfId="0" applyAlignment="1" applyBorder="1" applyFont="1" applyNumberFormat="1">
      <alignment horizontal="left" shrinkToFit="0" wrapText="0"/>
    </xf>
    <xf borderId="0" fillId="0" fontId="1" numFmtId="3" xfId="0" applyAlignment="1" applyFont="1" applyNumberFormat="1">
      <alignment horizontal="left" shrinkToFit="0" wrapText="0"/>
    </xf>
    <xf borderId="34" fillId="9" fontId="3" numFmtId="3" xfId="0" applyAlignment="1" applyBorder="1" applyFont="1" applyNumberFormat="1">
      <alignment horizontal="left" shrinkToFit="0" wrapText="0"/>
    </xf>
    <xf borderId="35" fillId="9" fontId="3" numFmtId="3" xfId="0" applyAlignment="1" applyBorder="1" applyFont="1" applyNumberFormat="1">
      <alignment horizontal="left" shrinkToFit="0" wrapText="0"/>
    </xf>
    <xf borderId="36" fillId="9" fontId="3" numFmtId="3" xfId="0" applyAlignment="1" applyBorder="1" applyFont="1" applyNumberFormat="1">
      <alignment horizontal="left" shrinkToFit="0" wrapText="0"/>
    </xf>
    <xf borderId="37" fillId="9" fontId="3" numFmtId="3" xfId="0" applyAlignment="1" applyBorder="1" applyFont="1" applyNumberFormat="1">
      <alignment horizontal="left" shrinkToFit="0" wrapText="0"/>
    </xf>
    <xf borderId="38" fillId="9" fontId="3" numFmtId="3" xfId="0" applyAlignment="1" applyBorder="1" applyFont="1" applyNumberFormat="1">
      <alignment horizontal="left" shrinkToFit="0" wrapText="0"/>
    </xf>
    <xf borderId="27" fillId="9" fontId="3" numFmtId="3" xfId="0" applyAlignment="1" applyBorder="1" applyFont="1" applyNumberFormat="1">
      <alignment horizontal="left" shrinkToFit="0" wrapText="0"/>
    </xf>
    <xf borderId="27" fillId="0" fontId="2" numFmtId="0" xfId="0" applyBorder="1" applyFont="1"/>
    <xf borderId="39" fillId="0" fontId="2" numFmtId="0" xfId="0" applyBorder="1" applyFont="1"/>
    <xf borderId="27" fillId="4" fontId="3" numFmtId="49" xfId="0" applyAlignment="1" applyBorder="1" applyFont="1" applyNumberFormat="1">
      <alignment horizontal="center" shrinkToFit="0" wrapText="0"/>
    </xf>
    <xf borderId="40" fillId="0" fontId="2" numFmtId="0" xfId="0" applyBorder="1" applyFont="1"/>
    <xf borderId="41" fillId="0" fontId="2" numFmtId="0" xfId="0" applyBorder="1" applyFont="1"/>
    <xf borderId="42" fillId="9" fontId="3" numFmtId="3" xfId="0" applyAlignment="1" applyBorder="1" applyFont="1" applyNumberFormat="1">
      <alignment horizontal="left" shrinkToFit="0" wrapText="0"/>
    </xf>
    <xf borderId="43" fillId="9" fontId="3" numFmtId="3" xfId="0" applyAlignment="1" applyBorder="1" applyFont="1" applyNumberFormat="1">
      <alignment horizontal="left" shrinkToFit="0" wrapText="0"/>
    </xf>
    <xf borderId="44" fillId="9" fontId="3" numFmtId="3" xfId="0" applyAlignment="1" applyBorder="1" applyFont="1" applyNumberFormat="1">
      <alignment horizontal="left" shrinkToFit="0" wrapText="0"/>
    </xf>
    <xf borderId="45" fillId="9" fontId="3" numFmtId="3" xfId="0" applyAlignment="1" applyBorder="1" applyFont="1" applyNumberFormat="1">
      <alignment horizontal="left" shrinkToFit="0" wrapText="0"/>
    </xf>
    <xf borderId="46" fillId="0" fontId="2" numFmtId="0" xfId="0" applyBorder="1" applyFont="1"/>
    <xf borderId="47" fillId="0" fontId="2" numFmtId="0" xfId="0" applyBorder="1" applyFont="1"/>
    <xf borderId="45" fillId="0" fontId="2" numFmtId="0" xfId="0" applyBorder="1" applyFont="1"/>
    <xf borderId="48" fillId="0" fontId="2" numFmtId="0" xfId="0" applyBorder="1" applyFont="1"/>
    <xf borderId="26" fillId="4" fontId="3" numFmtId="49" xfId="0" applyAlignment="1" applyBorder="1" applyFont="1" applyNumberFormat="1">
      <alignment horizontal="center" shrinkToFit="0" wrapText="0"/>
    </xf>
    <xf borderId="26" fillId="0" fontId="2" numFmtId="0" xfId="0" applyBorder="1" applyFont="1"/>
    <xf borderId="9" fillId="0" fontId="2" numFmtId="0" xfId="0" applyBorder="1" applyFont="1"/>
    <xf borderId="10" fillId="4" fontId="4" numFmtId="49" xfId="0" applyAlignment="1" applyBorder="1" applyFont="1" applyNumberFormat="1">
      <alignment horizontal="center" shrinkToFit="0" vertical="bottom" wrapText="0"/>
    </xf>
    <xf borderId="10" fillId="4" fontId="3" numFmtId="49" xfId="0" applyAlignment="1" applyBorder="1" applyFont="1" applyNumberFormat="1">
      <alignment horizontal="center" shrinkToFit="0" wrapText="0"/>
    </xf>
    <xf borderId="0" fillId="0" fontId="1" numFmtId="49" xfId="0" applyAlignment="1" applyFont="1" applyNumberFormat="1">
      <alignment horizontal="left" shrinkToFit="0" wrapText="1"/>
    </xf>
    <xf borderId="7" fillId="0" fontId="1" numFmtId="164" xfId="0" applyAlignment="1" applyBorder="1" applyFont="1" applyNumberFormat="1">
      <alignment horizontal="right" shrinkToFit="0" wrapText="1"/>
    </xf>
    <xf borderId="0" fillId="0" fontId="1" numFmtId="164" xfId="0" applyAlignment="1" applyFont="1" applyNumberFormat="1">
      <alignment horizontal="right" shrinkToFit="0" wrapText="1"/>
    </xf>
    <xf borderId="7" fillId="0" fontId="1" numFmtId="164" xfId="0" applyAlignment="1" applyBorder="1" applyFont="1" applyNumberFormat="1">
      <alignment horizontal="left" shrinkToFit="0" wrapText="0"/>
    </xf>
    <xf borderId="7" fillId="0" fontId="1" numFmtId="49" xfId="0" applyAlignment="1" applyBorder="1" applyFont="1" applyNumberFormat="1">
      <alignment horizontal="center" shrinkToFit="0" wrapText="1"/>
    </xf>
    <xf borderId="0" fillId="0" fontId="1" numFmtId="49" xfId="0" applyAlignment="1" applyFont="1" applyNumberFormat="1">
      <alignment horizontal="center" shrinkToFit="0" wrapText="1"/>
    </xf>
    <xf borderId="22" fillId="0" fontId="1" numFmtId="164" xfId="0" applyAlignment="1" applyBorder="1" applyFont="1" applyNumberFormat="1">
      <alignment horizontal="right" shrinkToFit="0" wrapText="1"/>
    </xf>
    <xf borderId="20" fillId="0" fontId="1" numFmtId="164" xfId="0" applyAlignment="1" applyBorder="1" applyFont="1" applyNumberFormat="1">
      <alignment horizontal="right" shrinkToFit="0" wrapText="1"/>
    </xf>
    <xf borderId="20" fillId="0" fontId="1" numFmtId="164" xfId="0" applyAlignment="1" applyBorder="1" applyFont="1" applyNumberFormat="1">
      <alignment horizontal="center" shrinkToFit="0" wrapText="1"/>
    </xf>
    <xf borderId="22" fillId="0" fontId="1" numFmtId="49" xfId="0" applyAlignment="1" applyBorder="1" applyFont="1" applyNumberFormat="1">
      <alignment horizontal="left" shrinkToFit="0" wrapText="1"/>
    </xf>
    <xf borderId="20" fillId="0" fontId="1" numFmtId="49" xfId="0" applyAlignment="1" applyBorder="1" applyFont="1" applyNumberFormat="1">
      <alignment horizontal="center" shrinkToFit="0" wrapText="1"/>
    </xf>
    <xf borderId="23" fillId="0" fontId="1" numFmtId="49" xfId="0" applyAlignment="1" applyBorder="1" applyFont="1" applyNumberFormat="1">
      <alignment shrinkToFit="0" wrapText="0"/>
    </xf>
    <xf borderId="23" fillId="11" fontId="1" numFmtId="49" xfId="0" applyAlignment="1" applyBorder="1" applyFont="1" applyNumberFormat="1">
      <alignment shrinkToFit="0" wrapText="0"/>
    </xf>
    <xf borderId="25" fillId="7" fontId="1" numFmtId="9" xfId="0" applyAlignment="1" applyBorder="1" applyFont="1" applyNumberFormat="1">
      <alignment horizontal="center" shrinkToFit="0" wrapText="0"/>
    </xf>
    <xf borderId="25" fillId="7" fontId="1" numFmtId="164" xfId="0" applyAlignment="1" applyBorder="1" applyFont="1" applyNumberFormat="1">
      <alignment shrinkToFit="0" wrapText="0"/>
    </xf>
    <xf borderId="6" fillId="7" fontId="1" numFmtId="164" xfId="0" applyAlignment="1" applyBorder="1" applyFont="1" applyNumberFormat="1">
      <alignment shrinkToFit="0" wrapText="0"/>
    </xf>
    <xf borderId="8" fillId="7" fontId="1" numFmtId="164" xfId="0" applyAlignment="1" applyBorder="1" applyFont="1" applyNumberFormat="1">
      <alignment shrinkToFit="0" wrapText="0"/>
    </xf>
    <xf borderId="8" fillId="7" fontId="1" numFmtId="9" xfId="0" applyAlignment="1" applyBorder="1" applyFont="1" applyNumberFormat="1">
      <alignment horizontal="center" shrinkToFit="0" wrapText="0"/>
    </xf>
    <xf borderId="23" fillId="7" fontId="1" numFmtId="9" xfId="0" applyAlignment="1" applyBorder="1" applyFont="1" applyNumberFormat="1">
      <alignment horizontal="center" shrinkToFit="0" wrapText="0"/>
    </xf>
    <xf borderId="22" fillId="0" fontId="1" numFmtId="164" xfId="0" applyAlignment="1" applyBorder="1" applyFont="1" applyNumberFormat="1">
      <alignment horizontal="left" shrinkToFit="0" wrapText="1"/>
    </xf>
    <xf borderId="23" fillId="7" fontId="1" numFmtId="164" xfId="0" applyAlignment="1" applyBorder="1" applyFont="1" applyNumberFormat="1">
      <alignment shrinkToFit="0" wrapText="0"/>
    </xf>
    <xf borderId="25" fillId="7" fontId="1" numFmtId="9" xfId="0" applyAlignment="1" applyBorder="1" applyFont="1" applyNumberFormat="1">
      <alignment horizontal="left" shrinkToFit="0" wrapText="0"/>
    </xf>
    <xf borderId="0" fillId="11" fontId="1" numFmtId="49" xfId="0" applyAlignment="1" applyFont="1" applyNumberFormat="1">
      <alignment shrinkToFit="0" wrapText="0"/>
    </xf>
    <xf borderId="49" fillId="0" fontId="5" numFmtId="49" xfId="0" applyAlignment="1" applyBorder="1" applyFont="1" applyNumberFormat="1">
      <alignment vertical="bottom"/>
    </xf>
    <xf borderId="0" fillId="0" fontId="5" numFmtId="49" xfId="0" applyAlignment="1" applyFont="1" applyNumberFormat="1">
      <alignment vertical="bottom"/>
    </xf>
    <xf borderId="50" fillId="0" fontId="5" numFmtId="49" xfId="0" applyAlignment="1" applyBorder="1" applyFont="1" applyNumberFormat="1">
      <alignment vertical="bottom"/>
    </xf>
    <xf borderId="51" fillId="0" fontId="1" numFmtId="0" xfId="0" applyAlignment="1" applyBorder="1" applyFont="1">
      <alignment vertical="bottom"/>
    </xf>
    <xf borderId="49" fillId="0" fontId="5" numFmtId="4" xfId="0" applyAlignment="1" applyBorder="1" applyFont="1" applyNumberFormat="1">
      <alignment vertical="bottom"/>
    </xf>
    <xf borderId="49" fillId="0" fontId="5" numFmtId="3" xfId="0" applyAlignment="1" applyBorder="1" applyFont="1" applyNumberFormat="1">
      <alignment vertical="bottom"/>
    </xf>
    <xf borderId="0" fillId="0" fontId="5" numFmtId="3" xfId="0" applyAlignment="1" applyFont="1" applyNumberFormat="1">
      <alignment vertical="bottom"/>
    </xf>
    <xf borderId="49" fillId="0" fontId="1" numFmtId="0" xfId="0" applyAlignment="1" applyBorder="1" applyFont="1">
      <alignment vertical="bottom"/>
    </xf>
    <xf borderId="49" fillId="5" fontId="1" numFmtId="0" xfId="0" applyAlignment="1" applyBorder="1" applyFont="1">
      <alignment vertical="bottom"/>
    </xf>
    <xf borderId="52" fillId="0" fontId="5" numFmtId="164" xfId="0" applyAlignment="1" applyBorder="1" applyFont="1" applyNumberFormat="1">
      <alignment vertical="bottom"/>
    </xf>
    <xf borderId="53" fillId="0" fontId="5" numFmtId="164" xfId="0" applyAlignment="1" applyBorder="1" applyFont="1" applyNumberFormat="1">
      <alignment vertical="bottom"/>
    </xf>
    <xf borderId="0" fillId="0" fontId="5" numFmtId="164" xfId="0" applyAlignment="1" applyFont="1" applyNumberFormat="1">
      <alignment vertical="bottom"/>
    </xf>
    <xf borderId="50" fillId="0" fontId="5" numFmtId="164" xfId="0" applyAlignment="1" applyBorder="1" applyFont="1" applyNumberFormat="1">
      <alignment vertical="bottom"/>
    </xf>
    <xf borderId="54" fillId="0" fontId="5" numFmtId="164" xfId="0" applyAlignment="1" applyBorder="1" applyFont="1" applyNumberFormat="1">
      <alignment vertical="bottom"/>
    </xf>
    <xf borderId="0" fillId="14" fontId="1" numFmtId="164" xfId="0" applyAlignment="1" applyFill="1" applyFont="1" applyNumberFormat="1">
      <alignment horizontal="right" vertical="bottom"/>
    </xf>
    <xf borderId="0" fillId="0" fontId="1" numFmtId="164" xfId="0" applyAlignment="1" applyFont="1" applyNumberFormat="1">
      <alignment horizontal="right" vertical="bottom"/>
    </xf>
    <xf borderId="0" fillId="15" fontId="1" numFmtId="164" xfId="0" applyAlignment="1" applyFill="1" applyFont="1" applyNumberFormat="1">
      <alignment horizontal="right" vertical="bottom"/>
    </xf>
    <xf borderId="54" fillId="0" fontId="1" numFmtId="164" xfId="0" applyAlignment="1" applyBorder="1" applyFont="1" applyNumberFormat="1">
      <alignment horizontal="right" vertical="bottom"/>
    </xf>
    <xf borderId="0" fillId="16" fontId="1" numFmtId="164" xfId="0" applyAlignment="1" applyFill="1" applyFont="1" applyNumberFormat="1">
      <alignment horizontal="right" vertical="bottom"/>
    </xf>
    <xf borderId="54" fillId="0" fontId="5" numFmtId="3" xfId="0" applyAlignment="1" applyBorder="1" applyFont="1" applyNumberFormat="1">
      <alignment vertical="bottom"/>
    </xf>
    <xf borderId="0" fillId="5" fontId="5" numFmtId="164" xfId="0" applyAlignment="1" applyFont="1" applyNumberFormat="1">
      <alignment vertical="bottom"/>
    </xf>
    <xf borderId="0" fillId="17" fontId="1" numFmtId="164" xfId="0" applyAlignment="1" applyFill="1" applyFont="1" applyNumberFormat="1">
      <alignment horizontal="right" vertical="bottom"/>
    </xf>
    <xf borderId="0" fillId="0" fontId="5" numFmtId="4" xfId="0" applyAlignment="1" applyFont="1" applyNumberFormat="1">
      <alignment vertical="bottom"/>
    </xf>
    <xf borderId="0" fillId="18" fontId="1" numFmtId="164" xfId="0" applyAlignment="1" applyFill="1" applyFont="1" applyNumberFormat="1">
      <alignment horizontal="right" vertical="bottom"/>
    </xf>
    <xf borderId="0" fillId="19" fontId="1" numFmtId="164" xfId="0" applyAlignment="1" applyFill="1" applyFont="1" applyNumberFormat="1">
      <alignment horizontal="right" vertical="bottom"/>
    </xf>
    <xf borderId="55" fillId="0" fontId="5" numFmtId="164" xfId="0" applyAlignment="1" applyBorder="1" applyFont="1" applyNumberFormat="1">
      <alignment vertical="bottom"/>
    </xf>
    <xf borderId="0" fillId="20" fontId="1" numFmtId="164" xfId="0" applyAlignment="1" applyFill="1" applyFont="1" applyNumberFormat="1">
      <alignment horizontal="right" vertical="bottom"/>
    </xf>
    <xf borderId="56" fillId="0" fontId="1" numFmtId="164" xfId="0" applyAlignment="1" applyBorder="1" applyFont="1" applyNumberFormat="1">
      <alignment horizontal="right" vertical="bottom"/>
    </xf>
    <xf borderId="0" fillId="21" fontId="1" numFmtId="164" xfId="0" applyAlignment="1" applyFill="1" applyFont="1" applyNumberFormat="1">
      <alignment horizontal="right" vertical="bottom"/>
    </xf>
    <xf borderId="53" fillId="0" fontId="5" numFmtId="0" xfId="0" applyAlignment="1" applyBorder="1" applyFont="1">
      <alignment vertical="bottom"/>
    </xf>
    <xf borderId="57" fillId="0" fontId="1" numFmtId="164" xfId="0" applyAlignment="1" applyBorder="1" applyFont="1" applyNumberFormat="1">
      <alignment horizontal="right" vertical="bottom"/>
    </xf>
    <xf borderId="0" fillId="22" fontId="1" numFmtId="164" xfId="0" applyAlignment="1" applyFill="1" applyFont="1" applyNumberFormat="1">
      <alignment horizontal="right" vertical="bottom"/>
    </xf>
    <xf borderId="0" fillId="23" fontId="1" numFmtId="164" xfId="0" applyAlignment="1" applyFill="1" applyFont="1" applyNumberFormat="1">
      <alignment horizontal="right" vertical="bottom"/>
    </xf>
    <xf borderId="0" fillId="24" fontId="1" numFmtId="164" xfId="0" applyAlignment="1" applyFill="1" applyFont="1" applyNumberFormat="1">
      <alignment horizontal="right" vertical="bottom"/>
    </xf>
    <xf borderId="0" fillId="25" fontId="1" numFmtId="164" xfId="0" applyAlignment="1" applyFill="1" applyFont="1" applyNumberFormat="1">
      <alignment horizontal="right" vertical="bottom"/>
    </xf>
    <xf borderId="58" fillId="0" fontId="6" numFmtId="0" xfId="0" applyAlignment="1" applyBorder="1" applyFont="1">
      <alignment vertical="bottom"/>
    </xf>
    <xf borderId="0" fillId="26" fontId="1" numFmtId="164" xfId="0" applyAlignment="1" applyFill="1" applyFont="1" applyNumberFormat="1">
      <alignment horizontal="right" vertical="bottom"/>
    </xf>
    <xf borderId="54" fillId="0" fontId="5" numFmtId="0" xfId="0" applyAlignment="1" applyBorder="1" applyFont="1">
      <alignment vertical="bottom"/>
    </xf>
    <xf borderId="59" fillId="0" fontId="5" numFmtId="164" xfId="0" applyAlignment="1" applyBorder="1" applyFont="1" applyNumberFormat="1">
      <alignment vertical="bottom"/>
    </xf>
    <xf borderId="56" fillId="0" fontId="7" numFmtId="164" xfId="0" applyAlignment="1" applyBorder="1" applyFont="1" applyNumberFormat="1">
      <alignment horizontal="right" vertical="bottom"/>
    </xf>
    <xf borderId="49" fillId="0" fontId="5" numFmtId="164" xfId="0" applyAlignment="1" applyBorder="1" applyFont="1" applyNumberFormat="1">
      <alignment vertical="bottom"/>
    </xf>
    <xf borderId="57" fillId="0" fontId="7" numFmtId="164" xfId="0" applyAlignment="1" applyBorder="1" applyFont="1" applyNumberFormat="1">
      <alignment horizontal="right" vertical="bottom"/>
    </xf>
    <xf borderId="49" fillId="16" fontId="1" numFmtId="164" xfId="0" applyAlignment="1" applyBorder="1" applyFont="1" applyNumberFormat="1">
      <alignment horizontal="right" vertical="bottom"/>
    </xf>
    <xf borderId="49" fillId="27" fontId="1" numFmtId="164" xfId="0" applyAlignment="1" applyBorder="1" applyFill="1" applyFont="1" applyNumberFormat="1">
      <alignment horizontal="right" vertical="bottom"/>
    </xf>
    <xf borderId="49" fillId="28" fontId="1" numFmtId="164" xfId="0" applyAlignment="1" applyBorder="1" applyFill="1" applyFont="1" applyNumberFormat="1">
      <alignment horizontal="right" vertical="bottom"/>
    </xf>
    <xf borderId="49" fillId="5" fontId="5" numFmtId="164" xfId="0" applyAlignment="1" applyBorder="1" applyFont="1" applyNumberFormat="1">
      <alignment vertical="bottom"/>
    </xf>
    <xf borderId="49" fillId="14" fontId="1" numFmtId="164" xfId="0" applyAlignment="1" applyBorder="1" applyFont="1" applyNumberFormat="1">
      <alignment horizontal="right" vertical="bottom"/>
    </xf>
    <xf borderId="49" fillId="26" fontId="1" numFmtId="164" xfId="0" applyAlignment="1" applyBorder="1" applyFont="1" applyNumberFormat="1">
      <alignment horizontal="right" vertical="bottom"/>
    </xf>
    <xf borderId="60" fillId="0" fontId="5" numFmtId="164" xfId="0" applyAlignment="1" applyBorder="1" applyFont="1" applyNumberFormat="1">
      <alignment vertical="bottom"/>
    </xf>
    <xf borderId="61" fillId="0" fontId="1" numFmtId="164" xfId="0" applyAlignment="1" applyBorder="1" applyFont="1" applyNumberFormat="1">
      <alignment horizontal="right" vertical="bottom"/>
    </xf>
    <xf borderId="62" fillId="0" fontId="1" numFmtId="164" xfId="0" applyAlignment="1" applyBorder="1" applyFont="1" applyNumberFormat="1">
      <alignment horizontal="right" vertical="bottom"/>
    </xf>
    <xf borderId="63" fillId="0" fontId="1" numFmtId="0" xfId="0" applyAlignment="1" applyBorder="1" applyFont="1">
      <alignment vertical="bottom"/>
    </xf>
    <xf borderId="0" fillId="0" fontId="1" numFmtId="0" xfId="0" applyAlignment="1" applyFont="1">
      <alignment vertical="bottom"/>
    </xf>
    <xf borderId="0" fillId="0" fontId="1" numFmtId="4" xfId="0" applyAlignment="1" applyFont="1" applyNumberFormat="1">
      <alignment vertical="bottom"/>
    </xf>
    <xf borderId="0" fillId="0" fontId="1" numFmtId="0" xfId="0" applyAlignment="1" applyFont="1">
      <alignment vertical="bottom"/>
    </xf>
    <xf borderId="63" fillId="5" fontId="1" numFmtId="49" xfId="0" applyAlignment="1" applyBorder="1" applyFont="1" applyNumberFormat="1">
      <alignment vertical="bottom"/>
    </xf>
    <xf borderId="64" fillId="0" fontId="5" numFmtId="164" xfId="0" applyAlignment="1" applyBorder="1" applyFont="1" applyNumberFormat="1">
      <alignment vertical="bottom"/>
    </xf>
    <xf borderId="0" fillId="0" fontId="1" numFmtId="49" xfId="0" applyAlignment="1" applyFont="1" applyNumberFormat="1">
      <alignment vertical="bottom"/>
    </xf>
    <xf borderId="63" fillId="0" fontId="1" numFmtId="49" xfId="0" applyAlignment="1" applyBorder="1" applyFont="1" applyNumberFormat="1">
      <alignment vertical="bottom"/>
    </xf>
    <xf borderId="65" fillId="14" fontId="1" numFmtId="164" xfId="0" applyAlignment="1" applyBorder="1" applyFont="1" applyNumberFormat="1">
      <alignment horizontal="right" vertical="bottom"/>
    </xf>
    <xf borderId="0" fillId="0" fontId="1" numFmtId="4" xfId="0" applyAlignment="1" applyFont="1" applyNumberFormat="1">
      <alignment horizontal="right" vertical="bottom"/>
    </xf>
    <xf borderId="20" fillId="8" fontId="1" numFmtId="49" xfId="0" applyAlignment="1" applyBorder="1" applyFont="1" applyNumberFormat="1">
      <alignment vertical="bottom"/>
    </xf>
    <xf borderId="65" fillId="16" fontId="1" numFmtId="164" xfId="0" applyAlignment="1" applyBorder="1" applyFont="1" applyNumberFormat="1">
      <alignment horizontal="right" vertical="bottom"/>
    </xf>
    <xf borderId="49" fillId="17" fontId="1" numFmtId="164" xfId="0" applyAlignment="1" applyBorder="1" applyFont="1" applyNumberFormat="1">
      <alignment horizontal="right" vertical="bottom"/>
    </xf>
    <xf borderId="65" fillId="29" fontId="1" numFmtId="164" xfId="0" applyAlignment="1" applyBorder="1" applyFill="1" applyFont="1" applyNumberFormat="1">
      <alignment horizontal="right" vertical="bottom"/>
    </xf>
    <xf borderId="66" fillId="0" fontId="1" numFmtId="49" xfId="0" applyAlignment="1" applyBorder="1" applyFont="1" applyNumberFormat="1">
      <alignment vertical="bottom"/>
    </xf>
    <xf borderId="67" fillId="0" fontId="5" numFmtId="0" xfId="0" applyAlignment="1" applyBorder="1" applyFont="1">
      <alignment shrinkToFit="0" vertical="bottom" wrapText="0"/>
    </xf>
    <xf borderId="20" fillId="0" fontId="1" numFmtId="49" xfId="0" applyAlignment="1" applyBorder="1" applyFont="1" applyNumberFormat="1">
      <alignment vertical="bottom"/>
    </xf>
    <xf borderId="67" fillId="0" fontId="5" numFmtId="3" xfId="0" applyAlignment="1" applyBorder="1" applyFont="1" applyNumberFormat="1">
      <alignment vertical="bottom"/>
    </xf>
    <xf borderId="20" fillId="0" fontId="1" numFmtId="4" xfId="0" applyAlignment="1" applyBorder="1" applyFont="1" applyNumberFormat="1">
      <alignment vertical="bottom"/>
    </xf>
    <xf borderId="56" fillId="0" fontId="5" numFmtId="3" xfId="0" applyAlignment="1" applyBorder="1" applyFont="1" applyNumberFormat="1">
      <alignment vertical="bottom"/>
    </xf>
    <xf borderId="20" fillId="0" fontId="1" numFmtId="0" xfId="0" applyAlignment="1" applyBorder="1" applyFont="1">
      <alignment vertical="bottom"/>
    </xf>
    <xf borderId="56" fillId="0" fontId="1" numFmtId="0" xfId="0" applyAlignment="1" applyBorder="1" applyFont="1">
      <alignment vertical="bottom"/>
    </xf>
    <xf borderId="50" fillId="0" fontId="5" numFmtId="3" xfId="0" applyAlignment="1" applyBorder="1" applyFont="1" applyNumberFormat="1">
      <alignment vertical="bottom"/>
    </xf>
    <xf borderId="67" fillId="0" fontId="5" numFmtId="49" xfId="0" applyAlignment="1" applyBorder="1" applyFont="1" applyNumberFormat="1">
      <alignment shrinkToFit="0" vertical="bottom" wrapText="0"/>
    </xf>
    <xf borderId="0" fillId="0" fontId="8" numFmtId="164" xfId="0" applyAlignment="1" applyFont="1" applyNumberFormat="1">
      <alignment vertical="bottom"/>
    </xf>
    <xf borderId="67" fillId="0" fontId="5" numFmtId="3" xfId="0" applyAlignment="1" applyBorder="1" applyFont="1" applyNumberFormat="1">
      <alignment shrinkToFit="0" vertical="bottom" wrapText="0"/>
    </xf>
    <xf borderId="0" fillId="0" fontId="1" numFmtId="164" xfId="0" applyAlignment="1" applyFont="1" applyNumberFormat="1">
      <alignment vertical="bottom"/>
    </xf>
    <xf borderId="67" fillId="0" fontId="1" numFmtId="49" xfId="0" applyAlignment="1" applyBorder="1" applyFont="1" applyNumberFormat="1">
      <alignment shrinkToFit="0" vertical="bottom" wrapText="0"/>
    </xf>
    <xf borderId="0" fillId="7" fontId="1" numFmtId="4" xfId="0" applyAlignment="1" applyFont="1" applyNumberFormat="1">
      <alignment horizontal="center" vertical="bottom"/>
    </xf>
    <xf borderId="50" fillId="0" fontId="3" numFmtId="49" xfId="0" applyAlignment="1" applyBorder="1" applyFont="1" applyNumberFormat="1">
      <alignment vertical="bottom"/>
    </xf>
    <xf borderId="63" fillId="0" fontId="5" numFmtId="49" xfId="0" applyAlignment="1" applyBorder="1" applyFont="1" applyNumberFormat="1">
      <alignment vertical="bottom"/>
    </xf>
    <xf borderId="63" fillId="0" fontId="5" numFmtId="3" xfId="0" applyAlignment="1" applyBorder="1" applyFont="1" applyNumberFormat="1">
      <alignment vertical="bottom"/>
    </xf>
    <xf borderId="0" fillId="8" fontId="5" numFmtId="3" xfId="0" applyAlignment="1" applyFont="1" applyNumberFormat="1">
      <alignment vertical="bottom"/>
    </xf>
    <xf borderId="50" fillId="8" fontId="5" numFmtId="3" xfId="0" applyAlignment="1" applyBorder="1" applyFont="1" applyNumberFormat="1">
      <alignment vertical="bottom"/>
    </xf>
    <xf borderId="0" fillId="0" fontId="1" numFmtId="3" xfId="0" applyAlignment="1" applyFont="1" applyNumberFormat="1">
      <alignment horizontal="right" vertical="bottom"/>
    </xf>
    <xf borderId="0" fillId="0" fontId="1" numFmtId="3" xfId="0" applyAlignment="1" applyFont="1" applyNumberFormat="1">
      <alignment vertical="bottom"/>
    </xf>
    <xf borderId="50" fillId="0" fontId="1" numFmtId="3" xfId="0" applyAlignment="1" applyBorder="1" applyFont="1" applyNumberFormat="1">
      <alignment horizontal="right" vertical="bottom"/>
    </xf>
    <xf borderId="67" fillId="0" fontId="5" numFmtId="49" xfId="0" applyAlignment="1" applyBorder="1" applyFont="1" applyNumberFormat="1">
      <alignment vertical="bottom"/>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11.14"/>
    <col customWidth="1" min="2" max="2" width="33.86"/>
    <col customWidth="1" min="3" max="3" width="9.86"/>
    <col customWidth="1" min="4" max="4" width="12.14"/>
    <col customWidth="1" min="5" max="5" width="10.43"/>
    <col customWidth="1" min="6" max="6" width="12.14"/>
    <col customWidth="1" min="7" max="7" width="57.0"/>
  </cols>
  <sheetData>
    <row r="1" ht="15.75" customHeight="1">
      <c r="A1" s="1"/>
      <c r="B1" s="2"/>
      <c r="C1" s="2"/>
      <c r="D1" s="2"/>
      <c r="E1" s="2"/>
      <c r="F1" s="3"/>
      <c r="G1" s="4"/>
      <c r="H1" s="12"/>
    </row>
    <row r="2" ht="15.75" customHeight="1">
      <c r="A2" s="13" t="s">
        <v>2</v>
      </c>
      <c r="B2" s="36"/>
      <c r="C2" s="37"/>
      <c r="D2" s="37"/>
      <c r="E2" s="37"/>
      <c r="F2" s="38"/>
      <c r="H2" s="40"/>
    </row>
    <row r="3" ht="15.75" customHeight="1">
      <c r="A3" s="13" t="s">
        <v>22</v>
      </c>
      <c r="B3" s="51" t="s">
        <v>23</v>
      </c>
      <c r="C3" s="52"/>
      <c r="D3" s="52"/>
      <c r="E3" s="52"/>
      <c r="F3" s="52"/>
      <c r="G3" s="53"/>
      <c r="H3" s="54"/>
    </row>
    <row r="4" ht="15.75" customHeight="1">
      <c r="A4" s="31" t="s">
        <v>52</v>
      </c>
      <c r="B4" s="33" t="s">
        <v>53</v>
      </c>
      <c r="C4" s="35" t="s">
        <v>54</v>
      </c>
      <c r="D4" s="33" t="s">
        <v>14</v>
      </c>
      <c r="E4" s="31" t="s">
        <v>16</v>
      </c>
      <c r="F4" s="31" t="s">
        <v>17</v>
      </c>
      <c r="G4" s="55" t="s">
        <v>18</v>
      </c>
      <c r="H4" s="56" t="s">
        <v>59</v>
      </c>
    </row>
    <row r="5" ht="15.75" customHeight="1">
      <c r="A5" s="39" t="s">
        <v>64</v>
      </c>
      <c r="B5" s="58" t="s">
        <v>66</v>
      </c>
      <c r="C5" s="59">
        <v>0.99</v>
      </c>
      <c r="D5" s="61">
        <f>(((((75000+(75000*0.3))/12)/4)/24)*1500)*0.5</f>
        <v>63476.5625</v>
      </c>
      <c r="E5" s="64">
        <f>(((((75000+(100000*0.3))/12)/4)/24)*2000)*1</f>
        <v>182291.6667</v>
      </c>
      <c r="F5" s="64">
        <f>(((((75000+(300000*0.3))/12)/4)/24)*3000)*4</f>
        <v>1718750</v>
      </c>
      <c r="G5" s="65" t="s">
        <v>76</v>
      </c>
      <c r="H5" s="66" t="b">
        <v>1</v>
      </c>
    </row>
    <row r="6" ht="15.75" customHeight="1">
      <c r="A6" s="39" t="s">
        <v>77</v>
      </c>
      <c r="B6" s="67" t="s">
        <v>78</v>
      </c>
      <c r="C6" s="59">
        <v>0.5</v>
      </c>
      <c r="D6" s="61">
        <v>30.0</v>
      </c>
      <c r="E6" s="64">
        <v>2000.0</v>
      </c>
      <c r="F6" s="64">
        <v>200000.0</v>
      </c>
      <c r="G6" s="65" t="s">
        <v>79</v>
      </c>
      <c r="H6" s="66" t="b">
        <v>1</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F2"/>
  </mergeCells>
  <conditionalFormatting sqref="B3">
    <cfRule type="containsBlanks" dxfId="2" priority="1">
      <formula>LEN(TRIM(B3))=0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15.86"/>
    <col customWidth="1" min="2" max="2" width="41.43"/>
    <col customWidth="1" min="3" max="5" width="14.43"/>
    <col customWidth="1" min="6" max="6" width="44.0"/>
    <col customWidth="1" min="7" max="7" width="15.14"/>
  </cols>
  <sheetData>
    <row r="1" ht="15.75" customHeight="1">
      <c r="A1" s="7"/>
      <c r="B1" s="9"/>
      <c r="C1" s="10"/>
      <c r="D1" s="10"/>
      <c r="E1" s="10"/>
      <c r="F1" s="10"/>
      <c r="G1" s="10"/>
    </row>
    <row r="2" ht="15.75" customHeight="1">
      <c r="A2" s="13" t="s">
        <v>1</v>
      </c>
      <c r="B2" s="14"/>
      <c r="C2" s="15"/>
      <c r="D2" s="15"/>
      <c r="E2" s="15"/>
      <c r="F2" s="14"/>
      <c r="G2" s="15"/>
    </row>
    <row r="3" ht="15.75" customHeight="1">
      <c r="A3" s="18" t="str">
        <f>"Known costs timeframe (years): "&amp;Benefit!B3</f>
        <v>Known costs timeframe (years): 1</v>
      </c>
      <c r="B3" s="20" t="s">
        <v>4</v>
      </c>
      <c r="C3" s="23">
        <f t="shared" ref="C3:E3" si="1">SUM(C5:C9)</f>
        <v>24290.47</v>
      </c>
      <c r="D3" s="24">
        <f t="shared" si="1"/>
        <v>49590.47</v>
      </c>
      <c r="E3" s="26">
        <f t="shared" si="1"/>
        <v>121390.47</v>
      </c>
      <c r="F3" s="28"/>
      <c r="G3" s="30"/>
    </row>
    <row r="4" ht="15.75" customHeight="1">
      <c r="A4" s="31" t="s">
        <v>11</v>
      </c>
      <c r="B4" s="33" t="s">
        <v>12</v>
      </c>
      <c r="C4" s="35" t="s">
        <v>14</v>
      </c>
      <c r="D4" s="31" t="s">
        <v>16</v>
      </c>
      <c r="E4" s="31" t="s">
        <v>17</v>
      </c>
      <c r="F4" s="33" t="s">
        <v>18</v>
      </c>
      <c r="G4" s="33" t="s">
        <v>19</v>
      </c>
    </row>
    <row r="5" ht="15.75" customHeight="1">
      <c r="A5" s="39" t="s">
        <v>20</v>
      </c>
      <c r="B5" s="41" t="s">
        <v>21</v>
      </c>
      <c r="C5" s="42">
        <v>19790.47</v>
      </c>
      <c r="D5" s="42">
        <v>19790.47</v>
      </c>
      <c r="E5" s="44">
        <v>19790.47</v>
      </c>
      <c r="F5" s="46" t="s">
        <v>25</v>
      </c>
      <c r="G5" s="47" t="b">
        <v>0</v>
      </c>
    </row>
    <row r="6" ht="15.75" customHeight="1">
      <c r="A6" s="39" t="s">
        <v>31</v>
      </c>
      <c r="B6" s="49" t="s">
        <v>32</v>
      </c>
      <c r="C6" s="42">
        <v>0.0</v>
      </c>
      <c r="D6" s="42">
        <v>0.0</v>
      </c>
      <c r="E6" s="44">
        <v>0.0</v>
      </c>
      <c r="F6" s="46" t="s">
        <v>34</v>
      </c>
      <c r="G6" s="47" t="b">
        <v>0</v>
      </c>
    </row>
    <row r="7" ht="15.75" customHeight="1">
      <c r="A7" s="39" t="s">
        <v>36</v>
      </c>
      <c r="B7" s="49" t="s">
        <v>38</v>
      </c>
      <c r="C7" s="42">
        <v>1500.0</v>
      </c>
      <c r="D7" s="42">
        <f>C7*2*4*2</f>
        <v>24000</v>
      </c>
      <c r="E7" s="44">
        <f>C7*2*12*2</f>
        <v>72000</v>
      </c>
      <c r="F7" s="46" t="s">
        <v>51</v>
      </c>
      <c r="G7" s="47" t="b">
        <v>0</v>
      </c>
    </row>
    <row r="8" ht="15.75" customHeight="1">
      <c r="A8" s="39" t="s">
        <v>55</v>
      </c>
      <c r="B8" s="49" t="s">
        <v>57</v>
      </c>
      <c r="C8" s="42">
        <v>1500.0</v>
      </c>
      <c r="D8" s="42">
        <v>2800.0</v>
      </c>
      <c r="E8" s="44">
        <v>5600.0</v>
      </c>
      <c r="F8" s="46" t="s">
        <v>60</v>
      </c>
      <c r="G8" s="47" t="b">
        <v>0</v>
      </c>
    </row>
    <row r="9" ht="15.75" customHeight="1">
      <c r="A9" s="39" t="s">
        <v>61</v>
      </c>
      <c r="B9" s="57" t="s">
        <v>63</v>
      </c>
      <c r="C9" s="42">
        <v>1500.0</v>
      </c>
      <c r="D9" s="42">
        <v>3000.0</v>
      </c>
      <c r="E9" s="44">
        <f>C9*2*8</f>
        <v>24000</v>
      </c>
      <c r="F9" s="46" t="s">
        <v>71</v>
      </c>
      <c r="G9" s="47" t="b">
        <v>1</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13.57"/>
    <col customWidth="1" hidden="1" min="2" max="2" width="8.71"/>
    <col customWidth="1" min="3" max="3" width="60.14"/>
    <col customWidth="1" min="4" max="4" width="37.71"/>
    <col customWidth="1" min="5" max="5" width="34.43"/>
    <col customWidth="1" min="6" max="6" width="8.71"/>
    <col customWidth="1" min="7" max="7" width="12.0"/>
    <col customWidth="1" min="8" max="8" width="14.0"/>
    <col customWidth="1" min="9" max="9" width="12.43"/>
    <col customWidth="1" min="10" max="10" width="8.71"/>
  </cols>
  <sheetData>
    <row r="1" ht="15.75" customHeight="1">
      <c r="A1" s="5"/>
      <c r="B1" s="6"/>
      <c r="C1" s="6"/>
      <c r="D1" s="6"/>
      <c r="E1" s="6"/>
      <c r="F1" s="6"/>
      <c r="G1" s="6"/>
      <c r="H1" s="6"/>
      <c r="I1" s="6"/>
      <c r="J1" s="6"/>
    </row>
    <row r="2" ht="15.75" customHeight="1">
      <c r="A2" s="8" t="s">
        <v>0</v>
      </c>
      <c r="B2" s="11"/>
      <c r="C2" s="11"/>
      <c r="D2" s="11"/>
      <c r="E2" s="11"/>
      <c r="F2" s="11"/>
      <c r="G2" s="11"/>
      <c r="H2" s="11"/>
      <c r="I2" s="11"/>
      <c r="J2" s="16"/>
    </row>
    <row r="3" ht="15.75" customHeight="1">
      <c r="A3" s="17" t="s">
        <v>3</v>
      </c>
      <c r="B3" s="19"/>
      <c r="C3" s="21" t="s">
        <v>5</v>
      </c>
      <c r="D3" s="22"/>
      <c r="E3" s="21" t="s">
        <v>6</v>
      </c>
      <c r="F3" s="22"/>
      <c r="G3" s="21" t="s">
        <v>7</v>
      </c>
      <c r="H3" s="22"/>
      <c r="I3" s="21" t="s">
        <v>8</v>
      </c>
      <c r="J3" s="19"/>
    </row>
    <row r="4" ht="15.75" customHeight="1">
      <c r="A4" s="25" t="s">
        <v>9</v>
      </c>
      <c r="B4" s="27" t="s">
        <v>10</v>
      </c>
      <c r="C4" s="29" t="s">
        <v>9</v>
      </c>
      <c r="D4" s="27" t="s">
        <v>10</v>
      </c>
      <c r="E4" s="29" t="s">
        <v>9</v>
      </c>
      <c r="F4" s="27" t="s">
        <v>10</v>
      </c>
      <c r="G4" s="29" t="s">
        <v>9</v>
      </c>
      <c r="H4" s="32" t="s">
        <v>10</v>
      </c>
      <c r="I4" s="29" t="s">
        <v>9</v>
      </c>
      <c r="J4" s="27" t="s">
        <v>10</v>
      </c>
    </row>
    <row r="5" ht="15.75" customHeight="1">
      <c r="A5" s="34" t="s">
        <v>13</v>
      </c>
      <c r="B5" s="43" t="s">
        <v>15</v>
      </c>
      <c r="C5" s="45" t="s">
        <v>24</v>
      </c>
      <c r="D5" s="43" t="s">
        <v>26</v>
      </c>
      <c r="E5" s="45" t="s">
        <v>27</v>
      </c>
      <c r="F5" s="43"/>
      <c r="G5" s="45" t="s">
        <v>28</v>
      </c>
      <c r="H5" s="43" t="s">
        <v>29</v>
      </c>
      <c r="I5" s="45" t="s">
        <v>30</v>
      </c>
      <c r="J5" s="43"/>
    </row>
    <row r="6" ht="15.75" customHeight="1">
      <c r="A6" s="48"/>
      <c r="B6" s="50" t="s">
        <v>33</v>
      </c>
      <c r="C6" s="21" t="s">
        <v>35</v>
      </c>
      <c r="D6" s="50" t="s">
        <v>37</v>
      </c>
      <c r="E6" s="21" t="s">
        <v>39</v>
      </c>
      <c r="F6" s="50"/>
      <c r="G6" s="21" t="s">
        <v>40</v>
      </c>
      <c r="H6" s="50" t="s">
        <v>41</v>
      </c>
      <c r="I6" s="21" t="s">
        <v>42</v>
      </c>
      <c r="J6" s="50"/>
    </row>
    <row r="7" ht="15.75" customHeight="1">
      <c r="A7" s="48"/>
      <c r="B7" s="50"/>
      <c r="C7" s="21" t="s">
        <v>43</v>
      </c>
      <c r="D7" s="50" t="s">
        <v>44</v>
      </c>
      <c r="E7" s="21" t="s">
        <v>45</v>
      </c>
      <c r="F7" s="50"/>
      <c r="G7" s="21"/>
      <c r="H7" s="50" t="s">
        <v>46</v>
      </c>
      <c r="I7" s="21" t="s">
        <v>47</v>
      </c>
      <c r="J7" s="50"/>
    </row>
    <row r="8" ht="15.75" customHeight="1">
      <c r="A8" s="48"/>
      <c r="B8" s="50"/>
      <c r="C8" s="21" t="s">
        <v>48</v>
      </c>
      <c r="D8" s="50" t="s">
        <v>49</v>
      </c>
      <c r="E8" s="21" t="s">
        <v>50</v>
      </c>
      <c r="F8" s="50"/>
      <c r="G8" s="21"/>
      <c r="H8" s="50"/>
      <c r="I8" s="21"/>
      <c r="J8" s="50"/>
    </row>
    <row r="9" ht="15.75" customHeight="1">
      <c r="A9" s="48"/>
      <c r="B9" s="50"/>
      <c r="C9" s="21" t="s">
        <v>56</v>
      </c>
      <c r="D9" s="50" t="s">
        <v>58</v>
      </c>
      <c r="E9" s="21"/>
      <c r="F9" s="50"/>
      <c r="G9" s="21"/>
      <c r="H9" s="50"/>
      <c r="I9" s="21"/>
      <c r="J9" s="50"/>
    </row>
    <row r="10" ht="15.75" customHeight="1">
      <c r="A10" s="48"/>
      <c r="B10" s="50"/>
      <c r="C10" s="21" t="s">
        <v>62</v>
      </c>
      <c r="D10" s="50" t="s">
        <v>65</v>
      </c>
      <c r="E10" s="21"/>
      <c r="F10" s="50"/>
      <c r="G10" s="21"/>
      <c r="H10" s="50"/>
      <c r="I10" s="21"/>
      <c r="J10" s="50"/>
    </row>
    <row r="11" ht="15.75" customHeight="1">
      <c r="A11" s="48"/>
      <c r="B11" s="50"/>
      <c r="C11" s="21" t="s">
        <v>67</v>
      </c>
      <c r="D11" s="50" t="s">
        <v>68</v>
      </c>
      <c r="E11" s="21"/>
      <c r="F11" s="50"/>
      <c r="G11" s="21"/>
      <c r="H11" s="50"/>
      <c r="I11" s="21"/>
      <c r="J11" s="50"/>
    </row>
    <row r="12" ht="15.75" customHeight="1">
      <c r="A12" s="48"/>
      <c r="B12" s="50"/>
      <c r="C12" s="21" t="s">
        <v>69</v>
      </c>
      <c r="D12" s="50" t="s">
        <v>70</v>
      </c>
      <c r="E12" s="21"/>
      <c r="F12" s="50"/>
      <c r="G12" s="21"/>
      <c r="H12" s="50"/>
      <c r="I12" s="21"/>
      <c r="J12" s="50"/>
    </row>
    <row r="13" ht="15.75" customHeight="1">
      <c r="A13" s="48"/>
      <c r="B13" s="50"/>
      <c r="C13" s="21" t="s">
        <v>72</v>
      </c>
      <c r="D13" s="50" t="s">
        <v>73</v>
      </c>
      <c r="E13" s="21"/>
      <c r="F13" s="50"/>
      <c r="G13" s="21"/>
      <c r="H13" s="50"/>
      <c r="I13" s="21"/>
      <c r="J13" s="50"/>
    </row>
    <row r="14" ht="15.75" customHeight="1">
      <c r="A14" s="60"/>
      <c r="B14" s="62"/>
      <c r="C14" s="63" t="s">
        <v>74</v>
      </c>
      <c r="D14" s="62" t="s">
        <v>75</v>
      </c>
      <c r="E14" s="63"/>
      <c r="F14" s="62"/>
      <c r="G14" s="63"/>
      <c r="H14" s="62"/>
      <c r="I14" s="63"/>
      <c r="J14" s="62"/>
    </row>
  </sheetData>
  <mergeCells count="1">
    <mergeCell ref="A1:J1"/>
  </mergeCells>
  <conditionalFormatting sqref="B5:B14 D5:D14 F5:F14 H5:H14 J5:J14">
    <cfRule type="notContainsBlanks" dxfId="0" priority="1">
      <formula>LEN(TRIM(B5))&gt;0</formula>
    </cfRule>
  </conditionalFormatting>
  <conditionalFormatting sqref="A5:J14">
    <cfRule type="notContainsBlanks" dxfId="1" priority="2">
      <formula>LEN(TRIM(A5))&gt;0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2.71"/>
    <col customWidth="1" min="2" max="2" width="12.57"/>
    <col customWidth="1" min="3" max="3" width="23.29"/>
    <col customWidth="1" min="4" max="4" width="11.14"/>
    <col customWidth="1" min="5" max="5" width="12.14"/>
    <col customWidth="1" min="6" max="6" width="12.43"/>
    <col customWidth="1" min="7" max="7" width="132.71"/>
  </cols>
  <sheetData>
    <row r="1" ht="16.5" customHeight="1">
      <c r="A1" s="68"/>
      <c r="B1" s="71"/>
      <c r="C1" s="71"/>
      <c r="D1" s="71"/>
      <c r="E1" s="71"/>
      <c r="F1" s="71"/>
      <c r="G1" s="72"/>
    </row>
    <row r="2" ht="16.5" customHeight="1">
      <c r="A2" s="30" t="s">
        <v>80</v>
      </c>
      <c r="B2" s="28"/>
      <c r="C2" s="30"/>
      <c r="D2" s="30"/>
      <c r="E2" s="30"/>
      <c r="F2" s="30"/>
      <c r="G2" s="74"/>
    </row>
    <row r="3" ht="16.5" customHeight="1">
      <c r="A3" s="75" t="s">
        <v>82</v>
      </c>
      <c r="B3" s="75" t="s">
        <v>3</v>
      </c>
      <c r="C3" s="77" t="s">
        <v>5</v>
      </c>
      <c r="D3" s="77" t="s">
        <v>6</v>
      </c>
      <c r="E3" s="77" t="s">
        <v>7</v>
      </c>
      <c r="F3" s="77" t="s">
        <v>8</v>
      </c>
      <c r="G3" s="82" t="str">
        <f t="array" ref="G3:G27">if(ROW(A3:A27)=3,"Scenario",D3:D27&amp;" "&amp;E3:E27&amp;" impact the "&amp;F3:F27&amp;" of "&amp;B3:B27&amp;" through "&amp;C3:C27&amp;".")</f>
        <v>Scenario</v>
      </c>
    </row>
    <row r="4" ht="15.75" customHeight="1">
      <c r="A4" s="84" t="s">
        <v>85</v>
      </c>
      <c r="B4" s="85" t="s">
        <v>13</v>
      </c>
      <c r="C4" s="88" t="s">
        <v>24</v>
      </c>
      <c r="D4" s="88" t="s">
        <v>50</v>
      </c>
      <c r="E4" s="88" t="s">
        <v>28</v>
      </c>
      <c r="F4" s="89" t="s">
        <v>30</v>
      </c>
      <c r="G4" s="91" t="s">
        <v>91</v>
      </c>
    </row>
    <row r="5" ht="15.75" customHeight="1">
      <c r="A5" s="92" t="s">
        <v>92</v>
      </c>
      <c r="B5" s="85" t="s">
        <v>13</v>
      </c>
      <c r="C5" s="89" t="s">
        <v>35</v>
      </c>
      <c r="D5" s="88" t="s">
        <v>50</v>
      </c>
      <c r="E5" s="88" t="s">
        <v>28</v>
      </c>
      <c r="F5" s="89" t="s">
        <v>30</v>
      </c>
      <c r="G5" s="94" t="s">
        <v>94</v>
      </c>
    </row>
    <row r="6" ht="15.75" customHeight="1">
      <c r="A6" s="92" t="s">
        <v>95</v>
      </c>
      <c r="B6" s="85" t="s">
        <v>13</v>
      </c>
      <c r="C6" s="89" t="s">
        <v>43</v>
      </c>
      <c r="D6" s="88" t="s">
        <v>50</v>
      </c>
      <c r="E6" s="88" t="s">
        <v>28</v>
      </c>
      <c r="F6" s="89" t="s">
        <v>30</v>
      </c>
      <c r="G6" s="94" t="s">
        <v>96</v>
      </c>
    </row>
    <row r="7" ht="15.75" customHeight="1">
      <c r="A7" s="84" t="s">
        <v>97</v>
      </c>
      <c r="B7" s="85" t="s">
        <v>13</v>
      </c>
      <c r="C7" s="89" t="s">
        <v>48</v>
      </c>
      <c r="D7" s="88" t="s">
        <v>50</v>
      </c>
      <c r="E7" s="88" t="s">
        <v>28</v>
      </c>
      <c r="F7" s="89" t="s">
        <v>30</v>
      </c>
      <c r="G7" s="94" t="s">
        <v>98</v>
      </c>
    </row>
    <row r="8" ht="15.75" customHeight="1">
      <c r="A8" s="92" t="s">
        <v>99</v>
      </c>
      <c r="B8" s="85" t="s">
        <v>13</v>
      </c>
      <c r="C8" s="89" t="s">
        <v>56</v>
      </c>
      <c r="D8" s="88" t="s">
        <v>50</v>
      </c>
      <c r="E8" s="88" t="s">
        <v>28</v>
      </c>
      <c r="F8" s="89" t="s">
        <v>30</v>
      </c>
      <c r="G8" s="94" t="s">
        <v>100</v>
      </c>
    </row>
    <row r="9" ht="15.75" customHeight="1">
      <c r="A9" s="92" t="s">
        <v>101</v>
      </c>
      <c r="B9" s="85" t="s">
        <v>13</v>
      </c>
      <c r="C9" s="89" t="s">
        <v>62</v>
      </c>
      <c r="D9" s="88" t="s">
        <v>50</v>
      </c>
      <c r="E9" s="88" t="s">
        <v>28</v>
      </c>
      <c r="F9" s="89" t="s">
        <v>30</v>
      </c>
      <c r="G9" s="94" t="s">
        <v>102</v>
      </c>
    </row>
    <row r="10" ht="15.75" customHeight="1">
      <c r="A10" s="84" t="s">
        <v>103</v>
      </c>
      <c r="B10" s="85" t="s">
        <v>13</v>
      </c>
      <c r="C10" s="89" t="s">
        <v>67</v>
      </c>
      <c r="D10" s="88" t="s">
        <v>50</v>
      </c>
      <c r="E10" s="88" t="s">
        <v>28</v>
      </c>
      <c r="F10" s="89" t="s">
        <v>30</v>
      </c>
      <c r="G10" s="94" t="s">
        <v>104</v>
      </c>
    </row>
    <row r="11" ht="15.75" customHeight="1">
      <c r="A11" s="92" t="s">
        <v>105</v>
      </c>
      <c r="B11" s="85" t="s">
        <v>13</v>
      </c>
      <c r="C11" s="89" t="s">
        <v>69</v>
      </c>
      <c r="D11" s="88" t="s">
        <v>50</v>
      </c>
      <c r="E11" s="88" t="s">
        <v>28</v>
      </c>
      <c r="F11" s="89" t="s">
        <v>30</v>
      </c>
      <c r="G11" s="94" t="s">
        <v>106</v>
      </c>
    </row>
    <row r="12" ht="15.75" customHeight="1">
      <c r="A12" s="92" t="s">
        <v>107</v>
      </c>
      <c r="B12" s="85" t="s">
        <v>13</v>
      </c>
      <c r="C12" s="89" t="s">
        <v>108</v>
      </c>
      <c r="D12" s="88" t="s">
        <v>50</v>
      </c>
      <c r="E12" s="88" t="s">
        <v>28</v>
      </c>
      <c r="F12" s="89" t="s">
        <v>30</v>
      </c>
      <c r="G12" s="94" t="s">
        <v>109</v>
      </c>
    </row>
    <row r="13" ht="15.75" customHeight="1">
      <c r="A13" s="84" t="s">
        <v>110</v>
      </c>
      <c r="B13" s="85" t="s">
        <v>13</v>
      </c>
      <c r="C13" s="89" t="s">
        <v>74</v>
      </c>
      <c r="D13" s="88" t="s">
        <v>50</v>
      </c>
      <c r="E13" s="88" t="s">
        <v>28</v>
      </c>
      <c r="F13" s="89" t="s">
        <v>30</v>
      </c>
      <c r="G13" s="94" t="s">
        <v>111</v>
      </c>
    </row>
    <row r="14" ht="15.75" customHeight="1">
      <c r="A14" s="92" t="s">
        <v>112</v>
      </c>
      <c r="B14" s="85" t="s">
        <v>13</v>
      </c>
      <c r="C14" s="88" t="s">
        <v>24</v>
      </c>
      <c r="D14" s="88" t="s">
        <v>50</v>
      </c>
      <c r="E14" s="88" t="s">
        <v>28</v>
      </c>
      <c r="F14" s="89" t="s">
        <v>113</v>
      </c>
      <c r="G14" s="94" t="s">
        <v>114</v>
      </c>
    </row>
    <row r="15" ht="15.75" customHeight="1">
      <c r="A15" s="92" t="s">
        <v>115</v>
      </c>
      <c r="B15" s="85" t="s">
        <v>13</v>
      </c>
      <c r="C15" s="89" t="s">
        <v>35</v>
      </c>
      <c r="D15" s="88" t="s">
        <v>50</v>
      </c>
      <c r="E15" s="88" t="s">
        <v>28</v>
      </c>
      <c r="F15" s="89" t="s">
        <v>113</v>
      </c>
      <c r="G15" s="94" t="s">
        <v>116</v>
      </c>
    </row>
    <row r="16" ht="15.75" customHeight="1">
      <c r="A16" s="84" t="s">
        <v>117</v>
      </c>
      <c r="B16" s="85" t="s">
        <v>13</v>
      </c>
      <c r="C16" s="89" t="s">
        <v>43</v>
      </c>
      <c r="D16" s="88" t="s">
        <v>50</v>
      </c>
      <c r="E16" s="88" t="s">
        <v>28</v>
      </c>
      <c r="F16" s="89" t="s">
        <v>113</v>
      </c>
      <c r="G16" s="94" t="s">
        <v>118</v>
      </c>
    </row>
    <row r="17" ht="15.75" customHeight="1">
      <c r="A17" s="92" t="s">
        <v>119</v>
      </c>
      <c r="B17" s="85" t="s">
        <v>13</v>
      </c>
      <c r="C17" s="89" t="s">
        <v>48</v>
      </c>
      <c r="D17" s="88" t="s">
        <v>50</v>
      </c>
      <c r="E17" s="88" t="s">
        <v>28</v>
      </c>
      <c r="F17" s="89" t="s">
        <v>113</v>
      </c>
      <c r="G17" s="94" t="s">
        <v>120</v>
      </c>
    </row>
    <row r="18" ht="15.75" customHeight="1">
      <c r="A18" s="92" t="s">
        <v>121</v>
      </c>
      <c r="B18" s="85" t="s">
        <v>13</v>
      </c>
      <c r="C18" s="89" t="s">
        <v>56</v>
      </c>
      <c r="D18" s="88" t="s">
        <v>50</v>
      </c>
      <c r="E18" s="88" t="s">
        <v>28</v>
      </c>
      <c r="F18" s="89" t="s">
        <v>113</v>
      </c>
      <c r="G18" s="94" t="s">
        <v>122</v>
      </c>
    </row>
    <row r="19" ht="15.75" customHeight="1">
      <c r="A19" s="84" t="s">
        <v>123</v>
      </c>
      <c r="B19" s="85" t="s">
        <v>13</v>
      </c>
      <c r="C19" s="89" t="s">
        <v>62</v>
      </c>
      <c r="D19" s="88" t="s">
        <v>50</v>
      </c>
      <c r="E19" s="88" t="s">
        <v>28</v>
      </c>
      <c r="F19" s="89" t="s">
        <v>113</v>
      </c>
      <c r="G19" s="94" t="s">
        <v>124</v>
      </c>
    </row>
    <row r="20" ht="15.75" customHeight="1">
      <c r="A20" s="92" t="s">
        <v>125</v>
      </c>
      <c r="B20" s="85" t="s">
        <v>13</v>
      </c>
      <c r="C20" s="89" t="s">
        <v>67</v>
      </c>
      <c r="D20" s="88" t="s">
        <v>50</v>
      </c>
      <c r="E20" s="88" t="s">
        <v>28</v>
      </c>
      <c r="F20" s="89" t="s">
        <v>113</v>
      </c>
      <c r="G20" s="94" t="s">
        <v>126</v>
      </c>
    </row>
    <row r="21" ht="15.75" customHeight="1">
      <c r="A21" s="92" t="s">
        <v>127</v>
      </c>
      <c r="B21" s="85" t="s">
        <v>13</v>
      </c>
      <c r="C21" s="89" t="s">
        <v>69</v>
      </c>
      <c r="D21" s="88" t="s">
        <v>50</v>
      </c>
      <c r="E21" s="88" t="s">
        <v>28</v>
      </c>
      <c r="F21" s="89" t="s">
        <v>113</v>
      </c>
      <c r="G21" s="94" t="s">
        <v>128</v>
      </c>
    </row>
    <row r="22" ht="15.75" customHeight="1">
      <c r="A22" s="84" t="s">
        <v>129</v>
      </c>
      <c r="B22" s="85" t="s">
        <v>13</v>
      </c>
      <c r="C22" s="89" t="s">
        <v>108</v>
      </c>
      <c r="D22" s="88" t="s">
        <v>50</v>
      </c>
      <c r="E22" s="88" t="s">
        <v>28</v>
      </c>
      <c r="F22" s="89" t="s">
        <v>113</v>
      </c>
      <c r="G22" s="94" t="s">
        <v>130</v>
      </c>
    </row>
    <row r="23" ht="15.75" customHeight="1">
      <c r="A23" s="92" t="s">
        <v>131</v>
      </c>
      <c r="B23" s="85" t="s">
        <v>13</v>
      </c>
      <c r="C23" s="89" t="s">
        <v>74</v>
      </c>
      <c r="D23" s="88" t="s">
        <v>50</v>
      </c>
      <c r="E23" s="88" t="s">
        <v>28</v>
      </c>
      <c r="F23" s="89" t="s">
        <v>113</v>
      </c>
      <c r="G23" s="94" t="s">
        <v>132</v>
      </c>
    </row>
    <row r="24" ht="15.75" customHeight="1">
      <c r="A24" s="92" t="s">
        <v>133</v>
      </c>
      <c r="B24" s="85" t="s">
        <v>13</v>
      </c>
      <c r="C24" s="88" t="s">
        <v>24</v>
      </c>
      <c r="D24" s="88" t="s">
        <v>50</v>
      </c>
      <c r="E24" s="88" t="s">
        <v>28</v>
      </c>
      <c r="F24" s="89" t="s">
        <v>134</v>
      </c>
      <c r="G24" s="94" t="s">
        <v>135</v>
      </c>
    </row>
    <row r="25" ht="15.75" customHeight="1">
      <c r="A25" s="84" t="s">
        <v>136</v>
      </c>
      <c r="B25" s="85" t="s">
        <v>13</v>
      </c>
      <c r="C25" s="89" t="s">
        <v>35</v>
      </c>
      <c r="D25" s="88" t="s">
        <v>50</v>
      </c>
      <c r="E25" s="88" t="s">
        <v>28</v>
      </c>
      <c r="F25" s="89" t="s">
        <v>134</v>
      </c>
      <c r="G25" s="94" t="s">
        <v>137</v>
      </c>
    </row>
    <row r="26" ht="15.75" customHeight="1">
      <c r="A26" s="92" t="s">
        <v>138</v>
      </c>
      <c r="B26" s="85" t="s">
        <v>13</v>
      </c>
      <c r="C26" s="89" t="s">
        <v>43</v>
      </c>
      <c r="D26" s="88" t="s">
        <v>50</v>
      </c>
      <c r="E26" s="88" t="s">
        <v>28</v>
      </c>
      <c r="F26" s="89" t="s">
        <v>134</v>
      </c>
      <c r="G26" s="94" t="s">
        <v>139</v>
      </c>
    </row>
    <row r="27" ht="15.75" customHeight="1">
      <c r="A27" s="92" t="s">
        <v>140</v>
      </c>
      <c r="B27" s="85" t="s">
        <v>13</v>
      </c>
      <c r="C27" s="89" t="s">
        <v>48</v>
      </c>
      <c r="D27" s="88" t="s">
        <v>50</v>
      </c>
      <c r="E27" s="88" t="s">
        <v>28</v>
      </c>
      <c r="F27" s="89" t="s">
        <v>134</v>
      </c>
      <c r="G27" s="94" t="s">
        <v>141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56BD849-D486-47C5-8D5A-5E81EEB6CF21}" filter="1" showAutoFilter="1">
      <autoFilter ref="$A$3:$G$27"/>
    </customSheetView>
    <customSheetView guid="{9B09064E-1BCE-450E-91BF-AFFDD4381754}" filter="1" showAutoFilter="1">
      <autoFilter ref="$A$3:$G$27">
        <filterColumn colId="5">
          <filters>
            <filter val="confidentiality"/>
          </filters>
        </filterColumn>
      </autoFilter>
    </customSheetView>
    <customSheetView guid="{D41EEF25-99DA-47CF-A61B-2D650516B60F}" filter="1" showAutoFilter="1">
      <autoFilter ref="$A$3:$G$27"/>
    </customSheetView>
    <customSheetView guid="{7ABA3B04-75DD-4BE0-ABA2-A027E8DC083A}" filter="1" showAutoFilter="1">
      <autoFilter ref="$A$3:$G$27"/>
    </customSheetView>
  </customSheetView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hidden="1" min="8" max="8" width="12.43"/>
    <col customWidth="1" min="9" max="10" width="8.43"/>
    <col customWidth="1" min="11" max="11" width="12.14"/>
    <col customWidth="1" min="12" max="12" width="5.0"/>
    <col customWidth="1" min="13" max="13" width="10.29"/>
    <col customWidth="1" min="14" max="15" width="9.57"/>
  </cols>
  <sheetData>
    <row r="1" ht="15.75" customHeight="1">
      <c r="A1" s="69"/>
      <c r="B1" s="70"/>
      <c r="C1" s="70"/>
      <c r="D1" s="70"/>
      <c r="E1" s="70"/>
      <c r="F1" s="70"/>
      <c r="G1" s="70"/>
      <c r="H1" s="70"/>
      <c r="I1" s="70"/>
      <c r="J1" s="70"/>
      <c r="K1" s="70"/>
      <c r="L1" s="70"/>
      <c r="M1" s="70"/>
      <c r="N1" s="70"/>
      <c r="O1" s="73"/>
    </row>
    <row r="2" ht="15.75" customHeight="1">
      <c r="A2" s="76" t="s">
        <v>81</v>
      </c>
      <c r="B2" s="74"/>
      <c r="C2" s="74"/>
      <c r="D2" s="74"/>
      <c r="E2" s="74"/>
      <c r="F2" s="74"/>
      <c r="G2" s="74"/>
      <c r="H2" s="74"/>
      <c r="I2" s="78"/>
      <c r="J2" s="74"/>
      <c r="K2" s="74"/>
      <c r="L2" s="74"/>
      <c r="M2" s="74"/>
      <c r="N2" s="74"/>
      <c r="O2" s="74"/>
    </row>
    <row r="3" ht="15.75" customHeight="1">
      <c r="A3" s="74" t="str">
        <f>"Timeframe (years): "&amp;Benefit!B3</f>
        <v>Timeframe (years): 1</v>
      </c>
      <c r="B3" s="74"/>
      <c r="C3" s="74"/>
      <c r="D3" s="74"/>
      <c r="E3" s="74"/>
      <c r="F3" s="74"/>
      <c r="G3" s="74"/>
      <c r="H3" s="74"/>
      <c r="I3" s="78"/>
      <c r="J3" s="74"/>
      <c r="K3" s="74"/>
      <c r="L3" s="74"/>
      <c r="M3" s="74"/>
      <c r="N3" s="74"/>
      <c r="O3" s="74"/>
    </row>
    <row r="4" ht="15.75" customHeight="1">
      <c r="A4" s="81" t="str">
        <f t="array" ref="A4:G29">Scenarios!A2:G29</f>
        <v>Loss Events</v>
      </c>
      <c r="B4" s="74"/>
      <c r="C4" s="74"/>
      <c r="D4" s="74"/>
      <c r="E4" s="74"/>
      <c r="F4" s="74"/>
      <c r="G4" s="74"/>
      <c r="H4" s="74"/>
      <c r="I4" s="78" t="s">
        <v>84</v>
      </c>
      <c r="J4" s="74"/>
      <c r="K4" s="74"/>
      <c r="L4" s="74"/>
      <c r="M4" s="74"/>
      <c r="N4" s="74"/>
      <c r="O4" s="74"/>
    </row>
    <row r="5" ht="21.75" customHeight="1">
      <c r="A5" s="83" t="s">
        <v>82</v>
      </c>
      <c r="B5" s="83" t="s">
        <v>3</v>
      </c>
      <c r="C5" s="83" t="s">
        <v>5</v>
      </c>
      <c r="D5" s="83" t="s">
        <v>6</v>
      </c>
      <c r="E5" s="83" t="s">
        <v>7</v>
      </c>
      <c r="F5" s="83" t="s">
        <v>8</v>
      </c>
      <c r="G5" s="83" t="s">
        <v>86</v>
      </c>
      <c r="H5" s="83"/>
      <c r="I5" s="86"/>
      <c r="J5" s="87"/>
      <c r="K5" s="87"/>
      <c r="L5" s="87"/>
      <c r="M5" s="87"/>
      <c r="N5" s="87"/>
      <c r="O5" s="90"/>
    </row>
    <row r="6" ht="15.75" customHeight="1">
      <c r="A6" s="93" t="s">
        <v>85</v>
      </c>
      <c r="B6" s="95" t="s">
        <v>13</v>
      </c>
      <c r="C6" s="95" t="s">
        <v>24</v>
      </c>
      <c r="D6" s="95" t="s">
        <v>50</v>
      </c>
      <c r="E6" s="95" t="s">
        <v>28</v>
      </c>
      <c r="F6" s="95" t="s">
        <v>30</v>
      </c>
      <c r="G6" s="95" t="s">
        <v>91</v>
      </c>
      <c r="H6" s="98"/>
      <c r="I6" s="100" t="b">
        <v>0</v>
      </c>
      <c r="J6" s="102" t="b">
        <v>0</v>
      </c>
      <c r="K6" s="102" t="b">
        <v>0</v>
      </c>
      <c r="L6" s="102" t="b">
        <v>0</v>
      </c>
      <c r="M6" s="102" t="b">
        <v>0</v>
      </c>
      <c r="N6" s="102" t="b">
        <v>0</v>
      </c>
      <c r="O6" s="102" t="b">
        <v>0</v>
      </c>
    </row>
    <row r="7" ht="15.75" customHeight="1">
      <c r="A7" s="104" t="s">
        <v>92</v>
      </c>
      <c r="B7" s="106" t="s">
        <v>13</v>
      </c>
      <c r="C7" s="106" t="s">
        <v>35</v>
      </c>
      <c r="D7" s="106" t="s">
        <v>50</v>
      </c>
      <c r="E7" s="106" t="s">
        <v>28</v>
      </c>
      <c r="F7" s="106" t="s">
        <v>30</v>
      </c>
      <c r="G7" s="106" t="s">
        <v>94</v>
      </c>
      <c r="H7" s="108"/>
      <c r="I7" s="109" t="b">
        <v>0</v>
      </c>
      <c r="J7" s="103" t="b">
        <v>0</v>
      </c>
      <c r="K7" s="103" t="b">
        <v>0</v>
      </c>
      <c r="L7" s="103" t="b">
        <v>0</v>
      </c>
      <c r="M7" s="103" t="b">
        <v>0</v>
      </c>
      <c r="N7" s="103" t="b">
        <v>0</v>
      </c>
      <c r="O7" s="103" t="b">
        <v>0</v>
      </c>
    </row>
    <row r="8" ht="15.75" customHeight="1">
      <c r="A8" s="104" t="s">
        <v>95</v>
      </c>
      <c r="B8" s="106" t="s">
        <v>13</v>
      </c>
      <c r="C8" s="106" t="s">
        <v>43</v>
      </c>
      <c r="D8" s="106" t="s">
        <v>50</v>
      </c>
      <c r="E8" s="106" t="s">
        <v>28</v>
      </c>
      <c r="F8" s="106" t="s">
        <v>30</v>
      </c>
      <c r="G8" s="106" t="s">
        <v>96</v>
      </c>
      <c r="H8" s="108"/>
      <c r="I8" s="109" t="b">
        <v>0</v>
      </c>
      <c r="J8" s="103" t="b">
        <v>0</v>
      </c>
      <c r="K8" s="103" t="b">
        <v>0</v>
      </c>
      <c r="L8" s="103" t="b">
        <v>0</v>
      </c>
      <c r="M8" s="103" t="b">
        <v>0</v>
      </c>
      <c r="N8" s="103" t="b">
        <v>0</v>
      </c>
      <c r="O8" s="103" t="b">
        <v>0</v>
      </c>
    </row>
    <row r="9" ht="15.75" customHeight="1">
      <c r="A9" s="104" t="s">
        <v>97</v>
      </c>
      <c r="B9" s="106" t="s">
        <v>13</v>
      </c>
      <c r="C9" s="106" t="s">
        <v>48</v>
      </c>
      <c r="D9" s="106" t="s">
        <v>50</v>
      </c>
      <c r="E9" s="106" t="s">
        <v>28</v>
      </c>
      <c r="F9" s="106" t="s">
        <v>30</v>
      </c>
      <c r="G9" s="106" t="s">
        <v>98</v>
      </c>
      <c r="H9" s="108"/>
      <c r="I9" s="109" t="b">
        <v>0</v>
      </c>
      <c r="J9" s="103" t="b">
        <v>0</v>
      </c>
      <c r="K9" s="103" t="b">
        <v>0</v>
      </c>
      <c r="L9" s="103" t="b">
        <v>0</v>
      </c>
      <c r="M9" s="103" t="b">
        <v>0</v>
      </c>
      <c r="N9" s="103" t="b">
        <v>0</v>
      </c>
      <c r="O9" s="103" t="b">
        <v>0</v>
      </c>
    </row>
    <row r="10" ht="15.75" customHeight="1">
      <c r="A10" s="104" t="s">
        <v>99</v>
      </c>
      <c r="B10" s="106" t="s">
        <v>13</v>
      </c>
      <c r="C10" s="106" t="s">
        <v>56</v>
      </c>
      <c r="D10" s="106" t="s">
        <v>50</v>
      </c>
      <c r="E10" s="106" t="s">
        <v>28</v>
      </c>
      <c r="F10" s="106" t="s">
        <v>30</v>
      </c>
      <c r="G10" s="106" t="s">
        <v>100</v>
      </c>
      <c r="H10" s="108"/>
      <c r="I10" s="109" t="b">
        <v>0</v>
      </c>
      <c r="J10" s="103" t="b">
        <v>0</v>
      </c>
      <c r="K10" s="103" t="b">
        <v>0</v>
      </c>
      <c r="L10" s="103" t="b">
        <v>0</v>
      </c>
      <c r="M10" s="103" t="b">
        <v>0</v>
      </c>
      <c r="N10" s="103" t="b">
        <v>0</v>
      </c>
      <c r="O10" s="103" t="b">
        <v>0</v>
      </c>
    </row>
    <row r="11" ht="15.75" customHeight="1">
      <c r="A11" s="104" t="s">
        <v>101</v>
      </c>
      <c r="B11" s="106" t="s">
        <v>13</v>
      </c>
      <c r="C11" s="106" t="s">
        <v>62</v>
      </c>
      <c r="D11" s="106" t="s">
        <v>50</v>
      </c>
      <c r="E11" s="106" t="s">
        <v>28</v>
      </c>
      <c r="F11" s="106" t="s">
        <v>30</v>
      </c>
      <c r="G11" s="106" t="s">
        <v>102</v>
      </c>
      <c r="H11" s="108"/>
      <c r="I11" s="109" t="b">
        <v>0</v>
      </c>
      <c r="J11" s="103" t="b">
        <v>0</v>
      </c>
      <c r="K11" s="103" t="b">
        <v>0</v>
      </c>
      <c r="L11" s="103" t="b">
        <v>0</v>
      </c>
      <c r="M11" s="103" t="b">
        <v>0</v>
      </c>
      <c r="N11" s="103" t="b">
        <v>0</v>
      </c>
      <c r="O11" s="103" t="b">
        <v>0</v>
      </c>
    </row>
    <row r="12" ht="15.75" customHeight="1">
      <c r="A12" s="104" t="s">
        <v>103</v>
      </c>
      <c r="B12" s="106" t="s">
        <v>13</v>
      </c>
      <c r="C12" s="106" t="s">
        <v>67</v>
      </c>
      <c r="D12" s="106" t="s">
        <v>50</v>
      </c>
      <c r="E12" s="106" t="s">
        <v>28</v>
      </c>
      <c r="F12" s="106" t="s">
        <v>30</v>
      </c>
      <c r="G12" s="106" t="s">
        <v>104</v>
      </c>
      <c r="H12" s="108"/>
      <c r="I12" s="109" t="b">
        <v>0</v>
      </c>
      <c r="J12" s="103" t="b">
        <v>0</v>
      </c>
      <c r="K12" s="103" t="b">
        <v>0</v>
      </c>
      <c r="L12" s="103" t="b">
        <v>0</v>
      </c>
      <c r="M12" s="103" t="b">
        <v>0</v>
      </c>
      <c r="N12" s="103" t="b">
        <v>0</v>
      </c>
      <c r="O12" s="103" t="b">
        <v>0</v>
      </c>
    </row>
    <row r="13" ht="15.75" customHeight="1">
      <c r="A13" s="104" t="s">
        <v>105</v>
      </c>
      <c r="B13" s="106" t="s">
        <v>13</v>
      </c>
      <c r="C13" s="106" t="s">
        <v>69</v>
      </c>
      <c r="D13" s="106" t="s">
        <v>50</v>
      </c>
      <c r="E13" s="106" t="s">
        <v>28</v>
      </c>
      <c r="F13" s="106" t="s">
        <v>30</v>
      </c>
      <c r="G13" s="106" t="s">
        <v>106</v>
      </c>
      <c r="H13" s="108"/>
      <c r="I13" s="109" t="b">
        <v>0</v>
      </c>
      <c r="J13" s="103" t="b">
        <v>0</v>
      </c>
      <c r="K13" s="103" t="b">
        <v>0</v>
      </c>
      <c r="L13" s="103" t="b">
        <v>0</v>
      </c>
      <c r="M13" s="103" t="b">
        <v>0</v>
      </c>
      <c r="N13" s="103" t="b">
        <v>0</v>
      </c>
      <c r="O13" s="103" t="b">
        <v>0</v>
      </c>
    </row>
    <row r="14" ht="15.75" customHeight="1">
      <c r="A14" s="104" t="s">
        <v>107</v>
      </c>
      <c r="B14" s="106" t="s">
        <v>13</v>
      </c>
      <c r="C14" s="106" t="s">
        <v>108</v>
      </c>
      <c r="D14" s="106" t="s">
        <v>50</v>
      </c>
      <c r="E14" s="106" t="s">
        <v>28</v>
      </c>
      <c r="F14" s="106" t="s">
        <v>30</v>
      </c>
      <c r="G14" s="106" t="s">
        <v>109</v>
      </c>
      <c r="H14" s="108"/>
      <c r="I14" s="109" t="b">
        <v>0</v>
      </c>
      <c r="J14" s="103" t="b">
        <v>0</v>
      </c>
      <c r="K14" s="103" t="b">
        <v>0</v>
      </c>
      <c r="L14" s="103" t="b">
        <v>0</v>
      </c>
      <c r="M14" s="103" t="b">
        <v>0</v>
      </c>
      <c r="N14" s="103" t="b">
        <v>0</v>
      </c>
      <c r="O14" s="103" t="b">
        <v>0</v>
      </c>
    </row>
    <row r="15" ht="15.75" customHeight="1">
      <c r="A15" s="104" t="s">
        <v>110</v>
      </c>
      <c r="B15" s="106" t="s">
        <v>13</v>
      </c>
      <c r="C15" s="106" t="s">
        <v>74</v>
      </c>
      <c r="D15" s="106" t="s">
        <v>50</v>
      </c>
      <c r="E15" s="106" t="s">
        <v>28</v>
      </c>
      <c r="F15" s="106" t="s">
        <v>30</v>
      </c>
      <c r="G15" s="106" t="s">
        <v>111</v>
      </c>
      <c r="H15" s="108"/>
      <c r="I15" s="109" t="b">
        <v>0</v>
      </c>
      <c r="J15" s="103" t="b">
        <v>0</v>
      </c>
      <c r="K15" s="103" t="b">
        <v>0</v>
      </c>
      <c r="L15" s="103" t="b">
        <v>0</v>
      </c>
      <c r="M15" s="103" t="b">
        <v>0</v>
      </c>
      <c r="N15" s="103" t="b">
        <v>0</v>
      </c>
      <c r="O15" s="103" t="b">
        <v>0</v>
      </c>
    </row>
    <row r="16" ht="15.75" customHeight="1">
      <c r="A16" s="104" t="s">
        <v>112</v>
      </c>
      <c r="B16" s="106" t="s">
        <v>13</v>
      </c>
      <c r="C16" s="106" t="s">
        <v>24</v>
      </c>
      <c r="D16" s="106" t="s">
        <v>50</v>
      </c>
      <c r="E16" s="106" t="s">
        <v>28</v>
      </c>
      <c r="F16" s="106" t="s">
        <v>113</v>
      </c>
      <c r="G16" s="106" t="s">
        <v>114</v>
      </c>
      <c r="H16" s="108"/>
      <c r="I16" s="109" t="b">
        <v>0</v>
      </c>
      <c r="J16" s="103" t="b">
        <v>0</v>
      </c>
      <c r="K16" s="103" t="b">
        <v>0</v>
      </c>
      <c r="L16" s="103" t="b">
        <v>0</v>
      </c>
      <c r="M16" s="103" t="b">
        <v>0</v>
      </c>
      <c r="N16" s="103" t="b">
        <v>0</v>
      </c>
      <c r="O16" s="103" t="b">
        <v>0</v>
      </c>
    </row>
    <row r="17" ht="15.75" customHeight="1">
      <c r="A17" s="104" t="s">
        <v>115</v>
      </c>
      <c r="B17" s="106" t="s">
        <v>13</v>
      </c>
      <c r="C17" s="106" t="s">
        <v>35</v>
      </c>
      <c r="D17" s="106" t="s">
        <v>50</v>
      </c>
      <c r="E17" s="106" t="s">
        <v>28</v>
      </c>
      <c r="F17" s="106" t="s">
        <v>113</v>
      </c>
      <c r="G17" s="106" t="s">
        <v>116</v>
      </c>
      <c r="H17" s="108"/>
      <c r="I17" s="109" t="b">
        <v>0</v>
      </c>
      <c r="J17" s="103" t="b">
        <v>0</v>
      </c>
      <c r="K17" s="103" t="b">
        <v>0</v>
      </c>
      <c r="L17" s="103" t="b">
        <v>0</v>
      </c>
      <c r="M17" s="103" t="b">
        <v>0</v>
      </c>
      <c r="N17" s="103" t="b">
        <v>0</v>
      </c>
      <c r="O17" s="103" t="b">
        <v>0</v>
      </c>
    </row>
    <row r="18" ht="15.75" customHeight="1">
      <c r="A18" s="104" t="s">
        <v>117</v>
      </c>
      <c r="B18" s="106" t="s">
        <v>13</v>
      </c>
      <c r="C18" s="106" t="s">
        <v>43</v>
      </c>
      <c r="D18" s="106" t="s">
        <v>50</v>
      </c>
      <c r="E18" s="106" t="s">
        <v>28</v>
      </c>
      <c r="F18" s="106" t="s">
        <v>113</v>
      </c>
      <c r="G18" s="106" t="s">
        <v>118</v>
      </c>
      <c r="H18" s="108"/>
      <c r="I18" s="109" t="b">
        <v>0</v>
      </c>
      <c r="J18" s="103" t="b">
        <v>0</v>
      </c>
      <c r="K18" s="103" t="b">
        <v>0</v>
      </c>
      <c r="L18" s="103" t="b">
        <v>0</v>
      </c>
      <c r="M18" s="103" t="b">
        <v>0</v>
      </c>
      <c r="N18" s="103" t="b">
        <v>0</v>
      </c>
      <c r="O18" s="103" t="b">
        <v>0</v>
      </c>
    </row>
    <row r="19" ht="15.75" customHeight="1">
      <c r="A19" s="104" t="s">
        <v>119</v>
      </c>
      <c r="B19" s="106" t="s">
        <v>13</v>
      </c>
      <c r="C19" s="106" t="s">
        <v>48</v>
      </c>
      <c r="D19" s="106" t="s">
        <v>50</v>
      </c>
      <c r="E19" s="106" t="s">
        <v>28</v>
      </c>
      <c r="F19" s="106" t="s">
        <v>113</v>
      </c>
      <c r="G19" s="106" t="s">
        <v>120</v>
      </c>
      <c r="H19" s="108"/>
      <c r="I19" s="109" t="b">
        <v>0</v>
      </c>
      <c r="J19" s="103" t="b">
        <v>0</v>
      </c>
      <c r="K19" s="103" t="b">
        <v>0</v>
      </c>
      <c r="L19" s="103" t="b">
        <v>0</v>
      </c>
      <c r="M19" s="103" t="b">
        <v>0</v>
      </c>
      <c r="N19" s="103" t="b">
        <v>0</v>
      </c>
      <c r="O19" s="103" t="b">
        <v>0</v>
      </c>
    </row>
    <row r="20" ht="15.75" customHeight="1">
      <c r="A20" s="104" t="s">
        <v>121</v>
      </c>
      <c r="B20" s="106" t="s">
        <v>13</v>
      </c>
      <c r="C20" s="106" t="s">
        <v>56</v>
      </c>
      <c r="D20" s="106" t="s">
        <v>50</v>
      </c>
      <c r="E20" s="106" t="s">
        <v>28</v>
      </c>
      <c r="F20" s="106" t="s">
        <v>113</v>
      </c>
      <c r="G20" s="106" t="s">
        <v>122</v>
      </c>
      <c r="H20" s="108"/>
      <c r="I20" s="109" t="b">
        <v>0</v>
      </c>
      <c r="J20" s="103" t="b">
        <v>0</v>
      </c>
      <c r="K20" s="103" t="b">
        <v>0</v>
      </c>
      <c r="L20" s="103" t="b">
        <v>0</v>
      </c>
      <c r="M20" s="103" t="b">
        <v>0</v>
      </c>
      <c r="N20" s="103" t="b">
        <v>0</v>
      </c>
      <c r="O20" s="103" t="b">
        <v>0</v>
      </c>
    </row>
    <row r="21" ht="15.75" customHeight="1">
      <c r="A21" s="104" t="s">
        <v>123</v>
      </c>
      <c r="B21" s="106" t="s">
        <v>13</v>
      </c>
      <c r="C21" s="106" t="s">
        <v>62</v>
      </c>
      <c r="D21" s="106" t="s">
        <v>50</v>
      </c>
      <c r="E21" s="106" t="s">
        <v>28</v>
      </c>
      <c r="F21" s="106" t="s">
        <v>113</v>
      </c>
      <c r="G21" s="106" t="s">
        <v>124</v>
      </c>
      <c r="H21" s="108"/>
      <c r="I21" s="109" t="b">
        <v>0</v>
      </c>
      <c r="J21" s="103" t="b">
        <v>0</v>
      </c>
      <c r="K21" s="103" t="b">
        <v>0</v>
      </c>
      <c r="L21" s="103" t="b">
        <v>0</v>
      </c>
      <c r="M21" s="103" t="b">
        <v>0</v>
      </c>
      <c r="N21" s="103" t="b">
        <v>0</v>
      </c>
      <c r="O21" s="103" t="b">
        <v>0</v>
      </c>
    </row>
    <row r="22" ht="15.75" customHeight="1">
      <c r="A22" s="104" t="s">
        <v>125</v>
      </c>
      <c r="B22" s="106" t="s">
        <v>13</v>
      </c>
      <c r="C22" s="106" t="s">
        <v>67</v>
      </c>
      <c r="D22" s="106" t="s">
        <v>50</v>
      </c>
      <c r="E22" s="106" t="s">
        <v>28</v>
      </c>
      <c r="F22" s="106" t="s">
        <v>113</v>
      </c>
      <c r="G22" s="106" t="s">
        <v>126</v>
      </c>
      <c r="H22" s="108"/>
      <c r="I22" s="109" t="b">
        <v>0</v>
      </c>
      <c r="J22" s="103" t="b">
        <v>0</v>
      </c>
      <c r="K22" s="103" t="b">
        <v>0</v>
      </c>
      <c r="L22" s="103" t="b">
        <v>0</v>
      </c>
      <c r="M22" s="103" t="b">
        <v>0</v>
      </c>
      <c r="N22" s="103" t="b">
        <v>0</v>
      </c>
      <c r="O22" s="103" t="b">
        <v>0</v>
      </c>
    </row>
    <row r="23" ht="15.75" customHeight="1">
      <c r="A23" s="104" t="s">
        <v>127</v>
      </c>
      <c r="B23" s="106" t="s">
        <v>13</v>
      </c>
      <c r="C23" s="106" t="s">
        <v>69</v>
      </c>
      <c r="D23" s="106" t="s">
        <v>50</v>
      </c>
      <c r="E23" s="106" t="s">
        <v>28</v>
      </c>
      <c r="F23" s="106" t="s">
        <v>113</v>
      </c>
      <c r="G23" s="106" t="s">
        <v>128</v>
      </c>
      <c r="H23" s="108"/>
      <c r="I23" s="109" t="b">
        <v>0</v>
      </c>
      <c r="J23" s="103" t="b">
        <v>0</v>
      </c>
      <c r="K23" s="103" t="b">
        <v>0</v>
      </c>
      <c r="L23" s="103" t="b">
        <v>0</v>
      </c>
      <c r="M23" s="103" t="b">
        <v>0</v>
      </c>
      <c r="N23" s="103" t="b">
        <v>0</v>
      </c>
      <c r="O23" s="103" t="b">
        <v>0</v>
      </c>
    </row>
    <row r="24" ht="15.75" customHeight="1">
      <c r="A24" s="104" t="s">
        <v>129</v>
      </c>
      <c r="B24" s="106" t="s">
        <v>13</v>
      </c>
      <c r="C24" s="106" t="s">
        <v>108</v>
      </c>
      <c r="D24" s="106" t="s">
        <v>50</v>
      </c>
      <c r="E24" s="106" t="s">
        <v>28</v>
      </c>
      <c r="F24" s="106" t="s">
        <v>113</v>
      </c>
      <c r="G24" s="106" t="s">
        <v>130</v>
      </c>
      <c r="H24" s="108"/>
      <c r="I24" s="109" t="b">
        <v>0</v>
      </c>
      <c r="J24" s="103" t="b">
        <v>0</v>
      </c>
      <c r="K24" s="103" t="b">
        <v>0</v>
      </c>
      <c r="L24" s="103" t="b">
        <v>0</v>
      </c>
      <c r="M24" s="103" t="b">
        <v>0</v>
      </c>
      <c r="N24" s="103" t="b">
        <v>0</v>
      </c>
      <c r="O24" s="103" t="b">
        <v>0</v>
      </c>
    </row>
    <row r="25" ht="15.75" customHeight="1">
      <c r="A25" s="104" t="s">
        <v>131</v>
      </c>
      <c r="B25" s="106" t="s">
        <v>13</v>
      </c>
      <c r="C25" s="106" t="s">
        <v>74</v>
      </c>
      <c r="D25" s="106" t="s">
        <v>50</v>
      </c>
      <c r="E25" s="106" t="s">
        <v>28</v>
      </c>
      <c r="F25" s="106" t="s">
        <v>113</v>
      </c>
      <c r="G25" s="106" t="s">
        <v>132</v>
      </c>
      <c r="H25" s="108"/>
      <c r="I25" s="109" t="b">
        <v>0</v>
      </c>
      <c r="J25" s="103" t="b">
        <v>0</v>
      </c>
      <c r="K25" s="103" t="b">
        <v>0</v>
      </c>
      <c r="L25" s="103" t="b">
        <v>0</v>
      </c>
      <c r="M25" s="103" t="b">
        <v>0</v>
      </c>
      <c r="N25" s="103" t="b">
        <v>0</v>
      </c>
      <c r="O25" s="103" t="b">
        <v>0</v>
      </c>
    </row>
    <row r="26" ht="15.75" customHeight="1">
      <c r="A26" s="104" t="s">
        <v>133</v>
      </c>
      <c r="B26" s="106" t="s">
        <v>13</v>
      </c>
      <c r="C26" s="106" t="s">
        <v>24</v>
      </c>
      <c r="D26" s="106" t="s">
        <v>50</v>
      </c>
      <c r="E26" s="106" t="s">
        <v>28</v>
      </c>
      <c r="F26" s="106" t="s">
        <v>134</v>
      </c>
      <c r="G26" s="106" t="s">
        <v>135</v>
      </c>
      <c r="H26" s="108"/>
      <c r="I26" s="109" t="b">
        <v>0</v>
      </c>
      <c r="J26" s="103" t="b">
        <v>0</v>
      </c>
      <c r="K26" s="103" t="b">
        <v>0</v>
      </c>
      <c r="L26" s="103" t="b">
        <v>0</v>
      </c>
      <c r="M26" s="103" t="b">
        <v>0</v>
      </c>
      <c r="N26" s="103" t="b">
        <v>0</v>
      </c>
      <c r="O26" s="103" t="b">
        <v>0</v>
      </c>
    </row>
    <row r="27" ht="15.75" customHeight="1">
      <c r="A27" s="104" t="s">
        <v>136</v>
      </c>
      <c r="B27" s="106" t="s">
        <v>13</v>
      </c>
      <c r="C27" s="106" t="s">
        <v>35</v>
      </c>
      <c r="D27" s="106" t="s">
        <v>50</v>
      </c>
      <c r="E27" s="106" t="s">
        <v>28</v>
      </c>
      <c r="F27" s="106" t="s">
        <v>134</v>
      </c>
      <c r="G27" s="106" t="s">
        <v>137</v>
      </c>
      <c r="H27" s="108"/>
      <c r="I27" s="109" t="b">
        <v>0</v>
      </c>
      <c r="J27" s="103" t="b">
        <v>0</v>
      </c>
      <c r="K27" s="103" t="b">
        <v>0</v>
      </c>
      <c r="L27" s="103" t="b">
        <v>0</v>
      </c>
      <c r="M27" s="103" t="b">
        <v>0</v>
      </c>
      <c r="N27" s="103" t="b">
        <v>0</v>
      </c>
      <c r="O27" s="103" t="b">
        <v>0</v>
      </c>
    </row>
    <row r="28" ht="15.75" customHeight="1">
      <c r="A28" s="104" t="s">
        <v>138</v>
      </c>
      <c r="B28" s="106" t="s">
        <v>13</v>
      </c>
      <c r="C28" s="106" t="s">
        <v>43</v>
      </c>
      <c r="D28" s="106" t="s">
        <v>50</v>
      </c>
      <c r="E28" s="106" t="s">
        <v>28</v>
      </c>
      <c r="F28" s="106" t="s">
        <v>134</v>
      </c>
      <c r="G28" s="106" t="s">
        <v>139</v>
      </c>
      <c r="H28" s="108"/>
      <c r="I28" s="109" t="b">
        <v>0</v>
      </c>
      <c r="J28" s="103" t="b">
        <v>0</v>
      </c>
      <c r="K28" s="103" t="b">
        <v>0</v>
      </c>
      <c r="L28" s="103" t="b">
        <v>0</v>
      </c>
      <c r="M28" s="103" t="b">
        <v>0</v>
      </c>
      <c r="N28" s="103" t="b">
        <v>0</v>
      </c>
      <c r="O28" s="103" t="b">
        <v>0</v>
      </c>
    </row>
    <row r="29" ht="15.75" customHeight="1">
      <c r="A29" s="104" t="s">
        <v>140</v>
      </c>
      <c r="B29" s="106" t="s">
        <v>13</v>
      </c>
      <c r="C29" s="106" t="s">
        <v>48</v>
      </c>
      <c r="D29" s="106" t="s">
        <v>50</v>
      </c>
      <c r="E29" s="106" t="s">
        <v>28</v>
      </c>
      <c r="F29" s="106" t="s">
        <v>134</v>
      </c>
      <c r="G29" s="106" t="s">
        <v>141</v>
      </c>
      <c r="H29" s="108"/>
      <c r="I29" s="109" t="b">
        <v>0</v>
      </c>
      <c r="J29" s="103" t="b">
        <v>0</v>
      </c>
      <c r="K29" s="103" t="b">
        <v>0</v>
      </c>
      <c r="L29" s="103" t="b">
        <v>0</v>
      </c>
      <c r="M29" s="103" t="b">
        <v>0</v>
      </c>
      <c r="N29" s="103" t="b">
        <v>0</v>
      </c>
      <c r="O29" s="103" t="b">
        <v>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9B09064E-1BCE-450E-91BF-AFFDD4381754}" filter="1" showAutoFilter="1">
      <autoFilter ref="$A$5:$M$29"/>
    </customSheetView>
    <customSheetView guid="{7ABA3B04-75DD-4BE0-ABA2-A027E8DC083A}" filter="1" showAutoFilter="1">
      <autoFilter ref="$A$5:$M$29">
        <filterColumn colId="3">
          <filters>
            <filter val="external attackers"/>
          </filters>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8.14"/>
    <col customWidth="1" min="2" max="2" width="10.0"/>
    <col customWidth="1" min="3" max="3" width="12.14"/>
    <col customWidth="1" min="4" max="4" width="16.71"/>
    <col customWidth="1" min="5" max="5" width="10.0"/>
    <col customWidth="1" min="6" max="6" width="12.57"/>
    <col customWidth="1" min="7" max="7" width="16.57"/>
    <col customWidth="1" min="8" max="8" width="0.43"/>
    <col customWidth="1" min="9" max="9" width="11.29"/>
    <col customWidth="1" min="10" max="10" width="13.29"/>
    <col customWidth="1" min="11" max="11" width="8.71"/>
    <col customWidth="1" min="12" max="13" width="14.43"/>
  </cols>
  <sheetData>
    <row r="1" ht="15.75" customHeight="1">
      <c r="A1" s="79"/>
      <c r="B1" s="80"/>
      <c r="C1" s="80"/>
      <c r="D1" s="80"/>
      <c r="E1" s="80"/>
      <c r="F1" s="80"/>
      <c r="G1" s="80"/>
      <c r="H1" s="80"/>
      <c r="I1" s="80"/>
      <c r="J1" s="80"/>
      <c r="K1" s="80"/>
      <c r="L1" s="80"/>
      <c r="M1" s="80"/>
    </row>
    <row r="2" ht="15.75" customHeight="1">
      <c r="A2" s="76" t="s">
        <v>83</v>
      </c>
      <c r="B2" s="74"/>
      <c r="C2" s="74"/>
      <c r="D2" s="74"/>
      <c r="E2" s="74"/>
      <c r="F2" s="74"/>
      <c r="G2" s="74"/>
      <c r="H2" s="74"/>
      <c r="I2" s="78" t="str">
        <f>A2</f>
        <v>Plan B</v>
      </c>
      <c r="J2" s="74"/>
      <c r="K2" s="74"/>
      <c r="L2" s="74"/>
      <c r="M2" s="74"/>
    </row>
    <row r="3" ht="15.75" customHeight="1">
      <c r="A3" s="74" t="str">
        <f>"Timeframe (years): "&amp;Benefit!B3</f>
        <v>Timeframe (years): 1</v>
      </c>
      <c r="B3" s="74"/>
      <c r="C3" s="74"/>
      <c r="D3" s="74"/>
      <c r="E3" s="74"/>
      <c r="F3" s="74"/>
      <c r="G3" s="74"/>
      <c r="H3" s="74"/>
      <c r="I3" s="78"/>
      <c r="J3" s="74"/>
      <c r="K3" s="74"/>
      <c r="L3" s="74"/>
      <c r="M3" s="74"/>
    </row>
    <row r="4" ht="15.75" customHeight="1">
      <c r="A4" s="81" t="str">
        <f t="array" ref="A4:G29">Scenarios!A2:G29</f>
        <v>Loss Events</v>
      </c>
      <c r="B4" s="74"/>
      <c r="C4" s="74"/>
      <c r="D4" s="74"/>
      <c r="E4" s="74"/>
      <c r="F4" s="74"/>
      <c r="G4" s="74"/>
      <c r="H4" s="74"/>
      <c r="I4" s="78" t="s">
        <v>84</v>
      </c>
      <c r="J4" s="74"/>
      <c r="K4" s="74"/>
      <c r="L4" s="74"/>
      <c r="M4" s="74"/>
    </row>
    <row r="5" ht="20.25" customHeight="1">
      <c r="A5" s="83" t="s">
        <v>82</v>
      </c>
      <c r="B5" s="83" t="s">
        <v>3</v>
      </c>
      <c r="C5" s="83" t="s">
        <v>5</v>
      </c>
      <c r="D5" s="83" t="s">
        <v>6</v>
      </c>
      <c r="E5" s="83" t="s">
        <v>7</v>
      </c>
      <c r="F5" s="83" t="s">
        <v>8</v>
      </c>
      <c r="G5" s="83" t="s">
        <v>86</v>
      </c>
      <c r="H5" s="83"/>
      <c r="I5" s="86" t="s">
        <v>87</v>
      </c>
      <c r="J5" s="87" t="s">
        <v>88</v>
      </c>
      <c r="K5" s="87" t="s">
        <v>89</v>
      </c>
      <c r="L5" s="90" t="s">
        <v>90</v>
      </c>
      <c r="M5" s="87" t="s">
        <v>93</v>
      </c>
    </row>
    <row r="6" ht="15.75" customHeight="1">
      <c r="A6" s="96" t="s">
        <v>85</v>
      </c>
      <c r="B6" s="97" t="s">
        <v>13</v>
      </c>
      <c r="C6" s="97" t="s">
        <v>24</v>
      </c>
      <c r="D6" s="97" t="s">
        <v>50</v>
      </c>
      <c r="E6" s="97" t="s">
        <v>28</v>
      </c>
      <c r="F6" s="97" t="s">
        <v>30</v>
      </c>
      <c r="G6" s="99" t="s">
        <v>91</v>
      </c>
      <c r="H6" s="101"/>
      <c r="I6" s="100" t="b">
        <v>0</v>
      </c>
      <c r="J6" s="102" t="b">
        <v>1</v>
      </c>
      <c r="K6" s="102" t="b">
        <v>1</v>
      </c>
      <c r="L6" s="102" t="b">
        <v>1</v>
      </c>
      <c r="M6" s="103" t="b">
        <v>1</v>
      </c>
    </row>
    <row r="7" ht="15.75" customHeight="1">
      <c r="A7" s="96" t="s">
        <v>92</v>
      </c>
      <c r="B7" s="105" t="s">
        <v>13</v>
      </c>
      <c r="C7" s="105" t="s">
        <v>35</v>
      </c>
      <c r="D7" s="105" t="s">
        <v>50</v>
      </c>
      <c r="E7" s="105" t="s">
        <v>28</v>
      </c>
      <c r="F7" s="105" t="s">
        <v>30</v>
      </c>
      <c r="G7" s="99" t="s">
        <v>94</v>
      </c>
      <c r="H7" s="107"/>
      <c r="I7" s="100" t="b">
        <v>0</v>
      </c>
      <c r="J7" s="102" t="b">
        <v>1</v>
      </c>
      <c r="K7" s="102" t="b">
        <v>1</v>
      </c>
      <c r="L7" s="102" t="b">
        <v>1</v>
      </c>
      <c r="M7" s="103" t="b">
        <v>1</v>
      </c>
    </row>
    <row r="8" ht="15.75" customHeight="1">
      <c r="A8" s="96" t="s">
        <v>95</v>
      </c>
      <c r="B8" s="105" t="s">
        <v>13</v>
      </c>
      <c r="C8" s="105" t="s">
        <v>43</v>
      </c>
      <c r="D8" s="105" t="s">
        <v>50</v>
      </c>
      <c r="E8" s="105" t="s">
        <v>28</v>
      </c>
      <c r="F8" s="105" t="s">
        <v>30</v>
      </c>
      <c r="G8" s="99" t="s">
        <v>96</v>
      </c>
      <c r="H8" s="107"/>
      <c r="I8" s="100" t="b">
        <v>0</v>
      </c>
      <c r="J8" s="102" t="b">
        <v>1</v>
      </c>
      <c r="K8" s="102" t="b">
        <v>1</v>
      </c>
      <c r="L8" s="102" t="b">
        <v>1</v>
      </c>
      <c r="M8" s="103" t="b">
        <v>1</v>
      </c>
    </row>
    <row r="9" ht="15.75" customHeight="1">
      <c r="A9" s="96" t="s">
        <v>97</v>
      </c>
      <c r="B9" s="105" t="s">
        <v>13</v>
      </c>
      <c r="C9" s="105" t="s">
        <v>48</v>
      </c>
      <c r="D9" s="105" t="s">
        <v>50</v>
      </c>
      <c r="E9" s="105" t="s">
        <v>28</v>
      </c>
      <c r="F9" s="105" t="s">
        <v>30</v>
      </c>
      <c r="G9" s="99" t="s">
        <v>98</v>
      </c>
      <c r="H9" s="107"/>
      <c r="I9" s="100" t="b">
        <v>0</v>
      </c>
      <c r="J9" s="102" t="b">
        <v>1</v>
      </c>
      <c r="K9" s="102" t="b">
        <v>1</v>
      </c>
      <c r="L9" s="102" t="b">
        <v>1</v>
      </c>
      <c r="M9" s="103" t="b">
        <v>1</v>
      </c>
    </row>
    <row r="10" ht="15.75" customHeight="1">
      <c r="A10" s="96" t="s">
        <v>99</v>
      </c>
      <c r="B10" s="105" t="s">
        <v>13</v>
      </c>
      <c r="C10" s="105" t="s">
        <v>56</v>
      </c>
      <c r="D10" s="105" t="s">
        <v>50</v>
      </c>
      <c r="E10" s="105" t="s">
        <v>28</v>
      </c>
      <c r="F10" s="105" t="s">
        <v>30</v>
      </c>
      <c r="G10" s="99" t="s">
        <v>100</v>
      </c>
      <c r="H10" s="107"/>
      <c r="I10" s="100" t="b">
        <v>0</v>
      </c>
      <c r="J10" s="102" t="b">
        <v>1</v>
      </c>
      <c r="K10" s="102" t="b">
        <v>1</v>
      </c>
      <c r="L10" s="102" t="b">
        <v>1</v>
      </c>
      <c r="M10" s="103" t="b">
        <v>1</v>
      </c>
    </row>
    <row r="11" ht="15.75" customHeight="1">
      <c r="A11" s="96" t="s">
        <v>101</v>
      </c>
      <c r="B11" s="105" t="s">
        <v>13</v>
      </c>
      <c r="C11" s="105" t="s">
        <v>62</v>
      </c>
      <c r="D11" s="105" t="s">
        <v>50</v>
      </c>
      <c r="E11" s="105" t="s">
        <v>28</v>
      </c>
      <c r="F11" s="105" t="s">
        <v>30</v>
      </c>
      <c r="G11" s="99" t="s">
        <v>102</v>
      </c>
      <c r="H11" s="107"/>
      <c r="I11" s="100" t="b">
        <v>0</v>
      </c>
      <c r="J11" s="102" t="b">
        <v>1</v>
      </c>
      <c r="K11" s="102" t="b">
        <v>1</v>
      </c>
      <c r="L11" s="102" t="b">
        <v>1</v>
      </c>
      <c r="M11" s="103" t="b">
        <v>1</v>
      </c>
    </row>
    <row r="12" ht="15.75" customHeight="1">
      <c r="A12" s="96" t="s">
        <v>103</v>
      </c>
      <c r="B12" s="105" t="s">
        <v>13</v>
      </c>
      <c r="C12" s="105" t="s">
        <v>67</v>
      </c>
      <c r="D12" s="105" t="s">
        <v>50</v>
      </c>
      <c r="E12" s="105" t="s">
        <v>28</v>
      </c>
      <c r="F12" s="105" t="s">
        <v>30</v>
      </c>
      <c r="G12" s="99" t="s">
        <v>104</v>
      </c>
      <c r="H12" s="107"/>
      <c r="I12" s="100" t="b">
        <v>0</v>
      </c>
      <c r="J12" s="102" t="b">
        <v>1</v>
      </c>
      <c r="K12" s="102" t="b">
        <v>1</v>
      </c>
      <c r="L12" s="102" t="b">
        <v>1</v>
      </c>
      <c r="M12" s="103" t="b">
        <v>1</v>
      </c>
    </row>
    <row r="13" ht="15.75" customHeight="1">
      <c r="A13" s="96" t="s">
        <v>105</v>
      </c>
      <c r="B13" s="105" t="s">
        <v>13</v>
      </c>
      <c r="C13" s="105" t="s">
        <v>69</v>
      </c>
      <c r="D13" s="105" t="s">
        <v>50</v>
      </c>
      <c r="E13" s="105" t="s">
        <v>28</v>
      </c>
      <c r="F13" s="105" t="s">
        <v>30</v>
      </c>
      <c r="G13" s="99" t="s">
        <v>106</v>
      </c>
      <c r="H13" s="107"/>
      <c r="I13" s="100" t="b">
        <v>0</v>
      </c>
      <c r="J13" s="102" t="b">
        <v>1</v>
      </c>
      <c r="K13" s="102" t="b">
        <v>1</v>
      </c>
      <c r="L13" s="102" t="b">
        <v>1</v>
      </c>
      <c r="M13" s="103" t="b">
        <v>1</v>
      </c>
    </row>
    <row r="14" ht="15.75" customHeight="1">
      <c r="A14" s="96" t="s">
        <v>107</v>
      </c>
      <c r="B14" s="105" t="s">
        <v>13</v>
      </c>
      <c r="C14" s="105" t="s">
        <v>108</v>
      </c>
      <c r="D14" s="105" t="s">
        <v>50</v>
      </c>
      <c r="E14" s="105" t="s">
        <v>28</v>
      </c>
      <c r="F14" s="105" t="s">
        <v>30</v>
      </c>
      <c r="G14" s="99" t="s">
        <v>109</v>
      </c>
      <c r="H14" s="107"/>
      <c r="I14" s="100" t="b">
        <v>0</v>
      </c>
      <c r="J14" s="102" t="b">
        <v>1</v>
      </c>
      <c r="K14" s="102" t="b">
        <v>1</v>
      </c>
      <c r="L14" s="102" t="b">
        <v>1</v>
      </c>
      <c r="M14" s="103" t="b">
        <v>1</v>
      </c>
    </row>
    <row r="15" ht="15.75" customHeight="1">
      <c r="A15" s="96" t="s">
        <v>110</v>
      </c>
      <c r="B15" s="105" t="s">
        <v>13</v>
      </c>
      <c r="C15" s="105" t="s">
        <v>74</v>
      </c>
      <c r="D15" s="105" t="s">
        <v>50</v>
      </c>
      <c r="E15" s="105" t="s">
        <v>28</v>
      </c>
      <c r="F15" s="105" t="s">
        <v>30</v>
      </c>
      <c r="G15" s="99" t="s">
        <v>111</v>
      </c>
      <c r="H15" s="107"/>
      <c r="I15" s="100" t="b">
        <v>0</v>
      </c>
      <c r="J15" s="102" t="b">
        <v>1</v>
      </c>
      <c r="K15" s="102" t="b">
        <v>1</v>
      </c>
      <c r="L15" s="102" t="b">
        <v>1</v>
      </c>
      <c r="M15" s="103" t="b">
        <v>1</v>
      </c>
    </row>
    <row r="16" ht="15.75" customHeight="1">
      <c r="A16" s="96" t="s">
        <v>112</v>
      </c>
      <c r="B16" s="105" t="s">
        <v>13</v>
      </c>
      <c r="C16" s="105" t="s">
        <v>24</v>
      </c>
      <c r="D16" s="105" t="s">
        <v>50</v>
      </c>
      <c r="E16" s="105" t="s">
        <v>28</v>
      </c>
      <c r="F16" s="105" t="s">
        <v>113</v>
      </c>
      <c r="G16" s="99" t="s">
        <v>114</v>
      </c>
      <c r="H16" s="107"/>
      <c r="I16" s="100" t="b">
        <v>0</v>
      </c>
      <c r="J16" s="102" t="b">
        <v>1</v>
      </c>
      <c r="K16" s="102" t="b">
        <v>1</v>
      </c>
      <c r="L16" s="102" t="b">
        <v>1</v>
      </c>
      <c r="M16" s="103" t="b">
        <v>1</v>
      </c>
    </row>
    <row r="17" ht="15.75" customHeight="1">
      <c r="A17" s="96" t="s">
        <v>115</v>
      </c>
      <c r="B17" s="105" t="s">
        <v>13</v>
      </c>
      <c r="C17" s="105" t="s">
        <v>35</v>
      </c>
      <c r="D17" s="105" t="s">
        <v>50</v>
      </c>
      <c r="E17" s="105" t="s">
        <v>28</v>
      </c>
      <c r="F17" s="105" t="s">
        <v>113</v>
      </c>
      <c r="G17" s="99" t="s">
        <v>116</v>
      </c>
      <c r="H17" s="107"/>
      <c r="I17" s="100" t="b">
        <v>0</v>
      </c>
      <c r="J17" s="102" t="b">
        <v>1</v>
      </c>
      <c r="K17" s="102" t="b">
        <v>1</v>
      </c>
      <c r="L17" s="102" t="b">
        <v>1</v>
      </c>
      <c r="M17" s="103" t="b">
        <v>1</v>
      </c>
    </row>
    <row r="18" ht="15.75" customHeight="1">
      <c r="A18" s="96" t="s">
        <v>117</v>
      </c>
      <c r="B18" s="105" t="s">
        <v>13</v>
      </c>
      <c r="C18" s="105" t="s">
        <v>43</v>
      </c>
      <c r="D18" s="105" t="s">
        <v>50</v>
      </c>
      <c r="E18" s="105" t="s">
        <v>28</v>
      </c>
      <c r="F18" s="105" t="s">
        <v>113</v>
      </c>
      <c r="G18" s="99" t="s">
        <v>118</v>
      </c>
      <c r="H18" s="107"/>
      <c r="I18" s="100" t="b">
        <v>0</v>
      </c>
      <c r="J18" s="102" t="b">
        <v>1</v>
      </c>
      <c r="K18" s="102" t="b">
        <v>1</v>
      </c>
      <c r="L18" s="102" t="b">
        <v>1</v>
      </c>
      <c r="M18" s="103" t="b">
        <v>1</v>
      </c>
    </row>
    <row r="19" ht="15.75" customHeight="1">
      <c r="A19" s="96" t="s">
        <v>119</v>
      </c>
      <c r="B19" s="105" t="s">
        <v>13</v>
      </c>
      <c r="C19" s="105" t="s">
        <v>48</v>
      </c>
      <c r="D19" s="105" t="s">
        <v>50</v>
      </c>
      <c r="E19" s="105" t="s">
        <v>28</v>
      </c>
      <c r="F19" s="105" t="s">
        <v>113</v>
      </c>
      <c r="G19" s="99" t="s">
        <v>120</v>
      </c>
      <c r="H19" s="107"/>
      <c r="I19" s="100" t="b">
        <v>0</v>
      </c>
      <c r="J19" s="102" t="b">
        <v>1</v>
      </c>
      <c r="K19" s="102" t="b">
        <v>1</v>
      </c>
      <c r="L19" s="102" t="b">
        <v>1</v>
      </c>
      <c r="M19" s="103" t="b">
        <v>1</v>
      </c>
    </row>
    <row r="20" ht="15.75" customHeight="1">
      <c r="A20" s="96" t="s">
        <v>121</v>
      </c>
      <c r="B20" s="105" t="s">
        <v>13</v>
      </c>
      <c r="C20" s="105" t="s">
        <v>56</v>
      </c>
      <c r="D20" s="105" t="s">
        <v>50</v>
      </c>
      <c r="E20" s="105" t="s">
        <v>28</v>
      </c>
      <c r="F20" s="105" t="s">
        <v>113</v>
      </c>
      <c r="G20" s="99" t="s">
        <v>122</v>
      </c>
      <c r="H20" s="107"/>
      <c r="I20" s="100" t="b">
        <v>0</v>
      </c>
      <c r="J20" s="102" t="b">
        <v>1</v>
      </c>
      <c r="K20" s="102" t="b">
        <v>1</v>
      </c>
      <c r="L20" s="102" t="b">
        <v>1</v>
      </c>
      <c r="M20" s="103" t="b">
        <v>1</v>
      </c>
    </row>
    <row r="21" ht="15.75" customHeight="1">
      <c r="A21" s="96" t="s">
        <v>123</v>
      </c>
      <c r="B21" s="105" t="s">
        <v>13</v>
      </c>
      <c r="C21" s="105" t="s">
        <v>62</v>
      </c>
      <c r="D21" s="105" t="s">
        <v>50</v>
      </c>
      <c r="E21" s="105" t="s">
        <v>28</v>
      </c>
      <c r="F21" s="105" t="s">
        <v>113</v>
      </c>
      <c r="G21" s="99" t="s">
        <v>124</v>
      </c>
      <c r="H21" s="107"/>
      <c r="I21" s="100" t="b">
        <v>0</v>
      </c>
      <c r="J21" s="102" t="b">
        <v>1</v>
      </c>
      <c r="K21" s="102" t="b">
        <v>1</v>
      </c>
      <c r="L21" s="102" t="b">
        <v>1</v>
      </c>
      <c r="M21" s="103" t="b">
        <v>1</v>
      </c>
    </row>
    <row r="22" ht="15.75" customHeight="1">
      <c r="A22" s="96" t="s">
        <v>125</v>
      </c>
      <c r="B22" s="105" t="s">
        <v>13</v>
      </c>
      <c r="C22" s="105" t="s">
        <v>67</v>
      </c>
      <c r="D22" s="105" t="s">
        <v>50</v>
      </c>
      <c r="E22" s="105" t="s">
        <v>28</v>
      </c>
      <c r="F22" s="105" t="s">
        <v>113</v>
      </c>
      <c r="G22" s="99" t="s">
        <v>126</v>
      </c>
      <c r="H22" s="107"/>
      <c r="I22" s="100" t="b">
        <v>0</v>
      </c>
      <c r="J22" s="102" t="b">
        <v>1</v>
      </c>
      <c r="K22" s="102" t="b">
        <v>1</v>
      </c>
      <c r="L22" s="102" t="b">
        <v>1</v>
      </c>
      <c r="M22" s="103" t="b">
        <v>1</v>
      </c>
    </row>
    <row r="23" ht="15.75" customHeight="1">
      <c r="A23" s="96" t="s">
        <v>127</v>
      </c>
      <c r="B23" s="105" t="s">
        <v>13</v>
      </c>
      <c r="C23" s="105" t="s">
        <v>69</v>
      </c>
      <c r="D23" s="105" t="s">
        <v>50</v>
      </c>
      <c r="E23" s="105" t="s">
        <v>28</v>
      </c>
      <c r="F23" s="105" t="s">
        <v>113</v>
      </c>
      <c r="G23" s="99" t="s">
        <v>128</v>
      </c>
      <c r="H23" s="107"/>
      <c r="I23" s="100" t="b">
        <v>0</v>
      </c>
      <c r="J23" s="102" t="b">
        <v>1</v>
      </c>
      <c r="K23" s="102" t="b">
        <v>1</v>
      </c>
      <c r="L23" s="102" t="b">
        <v>1</v>
      </c>
      <c r="M23" s="103" t="b">
        <v>1</v>
      </c>
    </row>
    <row r="24" ht="15.75" customHeight="1">
      <c r="A24" s="96" t="s">
        <v>129</v>
      </c>
      <c r="B24" s="105" t="s">
        <v>13</v>
      </c>
      <c r="C24" s="105" t="s">
        <v>108</v>
      </c>
      <c r="D24" s="105" t="s">
        <v>50</v>
      </c>
      <c r="E24" s="105" t="s">
        <v>28</v>
      </c>
      <c r="F24" s="105" t="s">
        <v>113</v>
      </c>
      <c r="G24" s="99" t="s">
        <v>130</v>
      </c>
      <c r="H24" s="107"/>
      <c r="I24" s="100" t="b">
        <v>0</v>
      </c>
      <c r="J24" s="102" t="b">
        <v>1</v>
      </c>
      <c r="K24" s="102" t="b">
        <v>1</v>
      </c>
      <c r="L24" s="102" t="b">
        <v>1</v>
      </c>
      <c r="M24" s="103" t="b">
        <v>1</v>
      </c>
    </row>
    <row r="25" ht="15.75" customHeight="1">
      <c r="A25" s="96" t="s">
        <v>131</v>
      </c>
      <c r="B25" s="105" t="s">
        <v>13</v>
      </c>
      <c r="C25" s="105" t="s">
        <v>74</v>
      </c>
      <c r="D25" s="105" t="s">
        <v>50</v>
      </c>
      <c r="E25" s="105" t="s">
        <v>28</v>
      </c>
      <c r="F25" s="105" t="s">
        <v>113</v>
      </c>
      <c r="G25" s="99" t="s">
        <v>132</v>
      </c>
      <c r="H25" s="107"/>
      <c r="I25" s="100" t="b">
        <v>0</v>
      </c>
      <c r="J25" s="102" t="b">
        <v>1</v>
      </c>
      <c r="K25" s="102" t="b">
        <v>1</v>
      </c>
      <c r="L25" s="102" t="b">
        <v>1</v>
      </c>
      <c r="M25" s="103" t="b">
        <v>1</v>
      </c>
    </row>
    <row r="26" ht="15.75" customHeight="1">
      <c r="A26" s="96" t="s">
        <v>133</v>
      </c>
      <c r="B26" s="105" t="s">
        <v>13</v>
      </c>
      <c r="C26" s="105" t="s">
        <v>24</v>
      </c>
      <c r="D26" s="105" t="s">
        <v>50</v>
      </c>
      <c r="E26" s="105" t="s">
        <v>28</v>
      </c>
      <c r="F26" s="105" t="s">
        <v>134</v>
      </c>
      <c r="G26" s="99" t="s">
        <v>135</v>
      </c>
      <c r="H26" s="107"/>
      <c r="I26" s="100" t="b">
        <v>0</v>
      </c>
      <c r="J26" s="102" t="b">
        <v>1</v>
      </c>
      <c r="K26" s="102" t="b">
        <v>1</v>
      </c>
      <c r="L26" s="102" t="b">
        <v>1</v>
      </c>
      <c r="M26" s="103" t="b">
        <v>1</v>
      </c>
    </row>
    <row r="27" ht="15.75" customHeight="1">
      <c r="A27" s="96" t="s">
        <v>136</v>
      </c>
      <c r="B27" s="105" t="s">
        <v>13</v>
      </c>
      <c r="C27" s="105" t="s">
        <v>35</v>
      </c>
      <c r="D27" s="105" t="s">
        <v>50</v>
      </c>
      <c r="E27" s="105" t="s">
        <v>28</v>
      </c>
      <c r="F27" s="105" t="s">
        <v>134</v>
      </c>
      <c r="G27" s="99" t="s">
        <v>137</v>
      </c>
      <c r="H27" s="107"/>
      <c r="I27" s="100" t="b">
        <v>0</v>
      </c>
      <c r="J27" s="102" t="b">
        <v>1</v>
      </c>
      <c r="K27" s="102" t="b">
        <v>1</v>
      </c>
      <c r="L27" s="102" t="b">
        <v>1</v>
      </c>
      <c r="M27" s="103" t="b">
        <v>1</v>
      </c>
    </row>
    <row r="28" ht="15.75" customHeight="1">
      <c r="A28" s="96" t="s">
        <v>138</v>
      </c>
      <c r="B28" s="105" t="s">
        <v>13</v>
      </c>
      <c r="C28" s="105" t="s">
        <v>43</v>
      </c>
      <c r="D28" s="105" t="s">
        <v>50</v>
      </c>
      <c r="E28" s="105" t="s">
        <v>28</v>
      </c>
      <c r="F28" s="105" t="s">
        <v>134</v>
      </c>
      <c r="G28" s="99" t="s">
        <v>139</v>
      </c>
      <c r="H28" s="107"/>
      <c r="I28" s="100" t="b">
        <v>0</v>
      </c>
      <c r="J28" s="102" t="b">
        <v>1</v>
      </c>
      <c r="K28" s="102" t="b">
        <v>1</v>
      </c>
      <c r="L28" s="102" t="b">
        <v>1</v>
      </c>
      <c r="M28" s="103" t="b">
        <v>1</v>
      </c>
    </row>
    <row r="29" ht="15.75" customHeight="1">
      <c r="A29" s="96" t="s">
        <v>140</v>
      </c>
      <c r="B29" s="105" t="s">
        <v>13</v>
      </c>
      <c r="C29" s="105" t="s">
        <v>48</v>
      </c>
      <c r="D29" s="105" t="s">
        <v>50</v>
      </c>
      <c r="E29" s="105" t="s">
        <v>28</v>
      </c>
      <c r="F29" s="105" t="s">
        <v>134</v>
      </c>
      <c r="G29" s="99" t="s">
        <v>141</v>
      </c>
      <c r="H29" s="107"/>
      <c r="I29" s="100" t="b">
        <v>0</v>
      </c>
      <c r="J29" s="102" t="b">
        <v>1</v>
      </c>
      <c r="K29" s="102" t="b">
        <v>1</v>
      </c>
      <c r="L29" s="102" t="b">
        <v>1</v>
      </c>
      <c r="M29" s="103" t="b">
        <v>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3139A44-F821-4074-A288-CB4151361F3B}" filter="1" showAutoFilter="1">
      <autoFilter ref="$A$5:$M$29">
        <filterColumn colId="2">
          <filters>
            <filter val="herp-p-cupmgmt &quot;CU Server&quot; on ODMNet"/>
            <filter val="herp-p-cupins &quot;CU Insights Server&quot; on ODMNet"/>
            <filter val="herp-prod-vc (esx Hypervisor) on ODMNet (agentless queries on 443)"/>
            <filter val="HERP TIS jump stations for administration on ODMNet"/>
            <filter val="herp-p-cupdc01 &quot;CU Data Collector Server&quot;  on ODMNet"/>
            <filter val="herp-p-cupmon SDC &quot;CU Monitoring Server&quot;  on ODMNet"/>
            <filter val="herp-p-cupsql &quot;SQL Insight Database&quot; on ODMNet"/>
            <filter val="XAs and XDs on 75 Third Ave. (HERP Citrix VDI network)"/>
            <filter val="DERP Neighbors on &quot;32 AofA, 12th Fl. (Other Depts Medium)&quot; (ODMNet)"/>
            <filter val="XAs and XDs on 32 AofA, 12th Fl. (HERP Citrix VDI network)"/>
          </filters>
        </filterColumn>
      </autoFilter>
    </customSheetView>
    <customSheetView guid="{03789AAE-8088-4BAB-A10B-809C10EAD857}" filter="1" showAutoFilter="1">
      <autoFilter ref="$A$5:$M$29"/>
    </customSheetView>
    <customSheetView guid="{9B09064E-1BCE-450E-91BF-AFFDD4381754}" filter="1" showAutoFilter="1">
      <autoFilter ref="$A$5:$M$29">
        <filterColumn colId="2">
          <filters>
            <filter val="herp-p-cupmgmt &quot;CU Server&quot; on ODMNet"/>
            <filter val="herp-p-cupins &quot;CU Insights Server&quot; on ODMNet"/>
            <filter val="herp-prod-vc (esx Hypervisor) on ODMNet (agentless queries on 443)"/>
            <filter val="HERP TIS jump stations for administration on ODMNet"/>
            <filter val="herp-p-cupdc01 &quot;CU Data Collector Server&quot;  on ODMNet"/>
            <filter val="herp-p-cupmon SDC &quot;CU Monitoring Server&quot;  on ODMNet"/>
            <filter val="herp-p-cupsql &quot;SQL Insight Database&quot; on ODMNet"/>
            <filter val="XAs and XDs on 75 Third Ave. (HERP Citrix VDI network)"/>
            <filter val="DERP Neighbors on &quot;32 AofA, 12th Fl. (Other Depts Medium)&quot; (ODMNet)"/>
            <filter val="XAs and XDs on 32 AofA, 12th Fl. (HERP Citrix VDI network)"/>
          </filters>
        </filterColumn>
      </autoFilter>
    </customSheetView>
    <customSheetView guid="{7ABA3B04-75DD-4BE0-ABA2-A027E8DC083A}" filter="1" showAutoFilter="1">
      <autoFilter ref="$A$5:$M$29">
        <filterColumn colId="3">
          <filters>
            <filter val="external attackers"/>
          </filters>
        </filterColumn>
      </autoFilter>
    </customSheetView>
  </customSheetView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10"/>
      <c r="B1" s="111"/>
      <c r="C1" s="111"/>
      <c r="D1" s="111"/>
      <c r="E1" s="111"/>
      <c r="F1" s="111"/>
      <c r="G1" s="111"/>
      <c r="H1" s="111"/>
      <c r="I1" s="111"/>
      <c r="J1" s="111"/>
      <c r="K1" s="111"/>
      <c r="L1" s="111"/>
      <c r="M1" s="111"/>
      <c r="N1" s="111"/>
      <c r="O1" s="111"/>
      <c r="P1" s="111"/>
      <c r="Q1" s="111"/>
      <c r="R1" s="111"/>
      <c r="S1" s="111"/>
    </row>
    <row r="2" ht="15.75" customHeight="1">
      <c r="A2" s="76" t="s">
        <v>142</v>
      </c>
      <c r="B2" s="74"/>
      <c r="C2" s="74"/>
      <c r="D2" s="74"/>
      <c r="E2" s="74"/>
      <c r="F2" s="74"/>
      <c r="G2" s="74"/>
      <c r="H2" s="74"/>
      <c r="I2" s="112" t="b">
        <v>1</v>
      </c>
      <c r="J2" s="113" t="b">
        <v>1</v>
      </c>
      <c r="K2" s="113" t="b">
        <v>1</v>
      </c>
      <c r="L2" s="113" t="b">
        <v>1</v>
      </c>
      <c r="M2" s="113" t="b">
        <v>1</v>
      </c>
      <c r="N2" s="113" t="b">
        <v>1</v>
      </c>
      <c r="O2" s="113" t="b">
        <v>1</v>
      </c>
      <c r="P2" s="113" t="b">
        <v>1</v>
      </c>
      <c r="Q2" s="113" t="b">
        <v>1</v>
      </c>
      <c r="R2" s="113" t="b">
        <v>1</v>
      </c>
      <c r="S2" s="113" t="b">
        <v>1</v>
      </c>
    </row>
    <row r="3" ht="15.75" customHeight="1">
      <c r="A3" s="74" t="str">
        <f>"Timeframe (years): "&amp;Benefit!B3</f>
        <v>Timeframe (years): 1</v>
      </c>
      <c r="B3" s="74"/>
      <c r="C3" s="74"/>
      <c r="D3" s="74"/>
      <c r="E3" s="74"/>
      <c r="F3" s="74"/>
      <c r="G3" s="74"/>
      <c r="H3" s="74"/>
      <c r="I3" s="78"/>
      <c r="J3" s="74"/>
      <c r="K3" s="74"/>
      <c r="L3" s="74"/>
      <c r="M3" s="74"/>
      <c r="N3" s="74"/>
      <c r="O3" s="74"/>
      <c r="P3" s="74"/>
      <c r="Q3" s="74"/>
      <c r="R3" s="74"/>
      <c r="S3" s="74"/>
    </row>
    <row r="4" ht="15.75" customHeight="1">
      <c r="A4" s="81" t="str">
        <f t="array" ref="A4:G29">Scenarios!A2:G29</f>
        <v>Loss Events</v>
      </c>
      <c r="B4" s="74"/>
      <c r="C4" s="74"/>
      <c r="D4" s="74"/>
      <c r="E4" s="74"/>
      <c r="F4" s="74"/>
      <c r="G4" s="74"/>
      <c r="H4" s="74"/>
      <c r="I4" s="78" t="s">
        <v>84</v>
      </c>
      <c r="J4" s="74"/>
      <c r="K4" s="74"/>
      <c r="L4" s="74"/>
      <c r="M4" s="74"/>
      <c r="N4" s="74"/>
      <c r="O4" s="74"/>
      <c r="P4" s="74"/>
      <c r="Q4" s="74"/>
      <c r="R4" s="74"/>
      <c r="S4" s="74"/>
    </row>
    <row r="5" ht="17.25" customHeight="1">
      <c r="A5" s="83" t="s">
        <v>82</v>
      </c>
      <c r="B5" s="83" t="s">
        <v>3</v>
      </c>
      <c r="C5" s="83" t="s">
        <v>5</v>
      </c>
      <c r="D5" s="83" t="s">
        <v>6</v>
      </c>
      <c r="E5" s="83" t="s">
        <v>7</v>
      </c>
      <c r="F5" s="83" t="s">
        <v>8</v>
      </c>
      <c r="G5" s="83" t="s">
        <v>86</v>
      </c>
      <c r="H5" s="83"/>
      <c r="I5" s="86" t="s">
        <v>143</v>
      </c>
      <c r="J5" s="87" t="s">
        <v>144</v>
      </c>
      <c r="K5" s="87" t="s">
        <v>145</v>
      </c>
      <c r="L5" s="87" t="s">
        <v>146</v>
      </c>
      <c r="M5" s="87" t="s">
        <v>147</v>
      </c>
      <c r="N5" s="87" t="s">
        <v>148</v>
      </c>
      <c r="O5" s="90" t="s">
        <v>149</v>
      </c>
      <c r="P5" s="90" t="s">
        <v>150</v>
      </c>
      <c r="Q5" s="90" t="s">
        <v>89</v>
      </c>
      <c r="R5" s="90" t="s">
        <v>90</v>
      </c>
      <c r="S5" s="90" t="s">
        <v>93</v>
      </c>
    </row>
    <row r="6" ht="15.75" customHeight="1">
      <c r="A6" s="96" t="s">
        <v>85</v>
      </c>
      <c r="B6" s="97" t="s">
        <v>13</v>
      </c>
      <c r="C6" s="97" t="s">
        <v>24</v>
      </c>
      <c r="D6" s="97" t="s">
        <v>50</v>
      </c>
      <c r="E6" s="97" t="s">
        <v>28</v>
      </c>
      <c r="F6" s="97" t="s">
        <v>30</v>
      </c>
      <c r="G6" s="99" t="s">
        <v>91</v>
      </c>
      <c r="H6" s="101"/>
      <c r="I6" s="100" t="b">
        <v>0</v>
      </c>
      <c r="J6" s="102" t="b">
        <v>1</v>
      </c>
      <c r="K6" s="103" t="b">
        <v>0</v>
      </c>
      <c r="L6" s="102" t="b">
        <v>1</v>
      </c>
      <c r="M6" s="102" t="b">
        <v>1</v>
      </c>
      <c r="N6" s="102" t="b">
        <v>1</v>
      </c>
      <c r="O6" s="102" t="b">
        <v>1</v>
      </c>
      <c r="P6" s="102" t="b">
        <v>1</v>
      </c>
      <c r="Q6" s="102" t="b">
        <v>1</v>
      </c>
      <c r="R6" s="102" t="b">
        <v>1</v>
      </c>
      <c r="S6" s="102" t="b">
        <v>1</v>
      </c>
    </row>
    <row r="7" ht="15.75" customHeight="1">
      <c r="A7" s="96" t="s">
        <v>92</v>
      </c>
      <c r="B7" s="105" t="s">
        <v>13</v>
      </c>
      <c r="C7" s="105" t="s">
        <v>35</v>
      </c>
      <c r="D7" s="105" t="s">
        <v>50</v>
      </c>
      <c r="E7" s="105" t="s">
        <v>28</v>
      </c>
      <c r="F7" s="105" t="s">
        <v>30</v>
      </c>
      <c r="G7" s="99" t="s">
        <v>94</v>
      </c>
      <c r="H7" s="107"/>
      <c r="I7" s="100" t="b">
        <v>0</v>
      </c>
      <c r="J7" s="102" t="b">
        <v>1</v>
      </c>
      <c r="K7" s="103" t="b">
        <v>1</v>
      </c>
      <c r="L7" s="102" t="b">
        <v>1</v>
      </c>
      <c r="M7" s="102" t="b">
        <v>1</v>
      </c>
      <c r="N7" s="102" t="b">
        <v>1</v>
      </c>
      <c r="O7" s="102" t="b">
        <v>1</v>
      </c>
      <c r="P7" s="102" t="b">
        <v>1</v>
      </c>
      <c r="Q7" s="102" t="b">
        <v>1</v>
      </c>
      <c r="R7" s="102" t="b">
        <v>1</v>
      </c>
      <c r="S7" s="102" t="b">
        <v>1</v>
      </c>
    </row>
    <row r="8" ht="15.75" customHeight="1">
      <c r="A8" s="96" t="s">
        <v>95</v>
      </c>
      <c r="B8" s="105" t="s">
        <v>13</v>
      </c>
      <c r="C8" s="105" t="s">
        <v>43</v>
      </c>
      <c r="D8" s="105" t="s">
        <v>50</v>
      </c>
      <c r="E8" s="105" t="s">
        <v>28</v>
      </c>
      <c r="F8" s="105" t="s">
        <v>30</v>
      </c>
      <c r="G8" s="99" t="s">
        <v>96</v>
      </c>
      <c r="H8" s="107"/>
      <c r="I8" s="100" t="b">
        <v>0</v>
      </c>
      <c r="J8" s="102" t="b">
        <v>1</v>
      </c>
      <c r="K8" s="103" t="b">
        <v>1</v>
      </c>
      <c r="L8" s="102" t="b">
        <v>1</v>
      </c>
      <c r="M8" s="102" t="b">
        <v>1</v>
      </c>
      <c r="N8" s="102" t="b">
        <v>1</v>
      </c>
      <c r="O8" s="102" t="b">
        <v>1</v>
      </c>
      <c r="P8" s="102" t="b">
        <v>1</v>
      </c>
      <c r="Q8" s="102" t="b">
        <v>1</v>
      </c>
      <c r="R8" s="102" t="b">
        <v>1</v>
      </c>
      <c r="S8" s="102" t="b">
        <v>1</v>
      </c>
    </row>
    <row r="9" ht="15.75" customHeight="1">
      <c r="A9" s="96" t="s">
        <v>97</v>
      </c>
      <c r="B9" s="105" t="s">
        <v>13</v>
      </c>
      <c r="C9" s="105" t="s">
        <v>48</v>
      </c>
      <c r="D9" s="105" t="s">
        <v>50</v>
      </c>
      <c r="E9" s="105" t="s">
        <v>28</v>
      </c>
      <c r="F9" s="105" t="s">
        <v>30</v>
      </c>
      <c r="G9" s="99" t="s">
        <v>98</v>
      </c>
      <c r="H9" s="107"/>
      <c r="I9" s="100" t="b">
        <v>0</v>
      </c>
      <c r="J9" s="102" t="b">
        <v>1</v>
      </c>
      <c r="K9" s="103" t="b">
        <v>1</v>
      </c>
      <c r="L9" s="102" t="b">
        <v>1</v>
      </c>
      <c r="M9" s="102" t="b">
        <v>1</v>
      </c>
      <c r="N9" s="102" t="b">
        <v>1</v>
      </c>
      <c r="O9" s="102" t="b">
        <v>1</v>
      </c>
      <c r="P9" s="102" t="b">
        <v>1</v>
      </c>
      <c r="Q9" s="102" t="b">
        <v>1</v>
      </c>
      <c r="R9" s="102" t="b">
        <v>1</v>
      </c>
      <c r="S9" s="102" t="b">
        <v>1</v>
      </c>
    </row>
    <row r="10" ht="15.75" customHeight="1">
      <c r="A10" s="96" t="s">
        <v>99</v>
      </c>
      <c r="B10" s="105" t="s">
        <v>13</v>
      </c>
      <c r="C10" s="105" t="s">
        <v>56</v>
      </c>
      <c r="D10" s="105" t="s">
        <v>50</v>
      </c>
      <c r="E10" s="105" t="s">
        <v>28</v>
      </c>
      <c r="F10" s="105" t="s">
        <v>30</v>
      </c>
      <c r="G10" s="99" t="s">
        <v>100</v>
      </c>
      <c r="H10" s="107"/>
      <c r="I10" s="100" t="b">
        <v>0</v>
      </c>
      <c r="J10" s="102" t="b">
        <v>1</v>
      </c>
      <c r="K10" s="103" t="b">
        <v>1</v>
      </c>
      <c r="L10" s="102" t="b">
        <v>1</v>
      </c>
      <c r="M10" s="102" t="b">
        <v>1</v>
      </c>
      <c r="N10" s="102" t="b">
        <v>1</v>
      </c>
      <c r="O10" s="102" t="b">
        <v>1</v>
      </c>
      <c r="P10" s="102" t="b">
        <v>1</v>
      </c>
      <c r="Q10" s="102" t="b">
        <v>1</v>
      </c>
      <c r="R10" s="102" t="b">
        <v>1</v>
      </c>
      <c r="S10" s="102" t="b">
        <v>1</v>
      </c>
    </row>
    <row r="11" ht="15.75" customHeight="1">
      <c r="A11" s="96" t="s">
        <v>101</v>
      </c>
      <c r="B11" s="105" t="s">
        <v>13</v>
      </c>
      <c r="C11" s="105" t="s">
        <v>62</v>
      </c>
      <c r="D11" s="105" t="s">
        <v>50</v>
      </c>
      <c r="E11" s="105" t="s">
        <v>28</v>
      </c>
      <c r="F11" s="105" t="s">
        <v>30</v>
      </c>
      <c r="G11" s="99" t="s">
        <v>102</v>
      </c>
      <c r="H11" s="107"/>
      <c r="I11" s="100" t="b">
        <v>0</v>
      </c>
      <c r="J11" s="102" t="b">
        <v>1</v>
      </c>
      <c r="K11" s="103" t="b">
        <v>1</v>
      </c>
      <c r="L11" s="102" t="b">
        <v>1</v>
      </c>
      <c r="M11" s="102" t="b">
        <v>1</v>
      </c>
      <c r="N11" s="102" t="b">
        <v>1</v>
      </c>
      <c r="O11" s="102" t="b">
        <v>1</v>
      </c>
      <c r="P11" s="102" t="b">
        <v>1</v>
      </c>
      <c r="Q11" s="102" t="b">
        <v>1</v>
      </c>
      <c r="R11" s="102" t="b">
        <v>1</v>
      </c>
      <c r="S11" s="102" t="b">
        <v>1</v>
      </c>
    </row>
    <row r="12" ht="15.75" customHeight="1">
      <c r="A12" s="96" t="s">
        <v>103</v>
      </c>
      <c r="B12" s="105" t="s">
        <v>13</v>
      </c>
      <c r="C12" s="105" t="s">
        <v>67</v>
      </c>
      <c r="D12" s="105" t="s">
        <v>50</v>
      </c>
      <c r="E12" s="105" t="s">
        <v>28</v>
      </c>
      <c r="F12" s="105" t="s">
        <v>30</v>
      </c>
      <c r="G12" s="99" t="s">
        <v>104</v>
      </c>
      <c r="H12" s="107"/>
      <c r="I12" s="100" t="b">
        <v>0</v>
      </c>
      <c r="J12" s="102" t="b">
        <v>1</v>
      </c>
      <c r="K12" s="103" t="b">
        <v>0</v>
      </c>
      <c r="L12" s="102" t="b">
        <v>1</v>
      </c>
      <c r="M12" s="102" t="b">
        <v>1</v>
      </c>
      <c r="N12" s="102" t="b">
        <v>1</v>
      </c>
      <c r="O12" s="102" t="b">
        <v>1</v>
      </c>
      <c r="P12" s="102" t="b">
        <v>1</v>
      </c>
      <c r="Q12" s="102" t="b">
        <v>1</v>
      </c>
      <c r="R12" s="102" t="b">
        <v>1</v>
      </c>
      <c r="S12" s="102" t="b">
        <v>1</v>
      </c>
    </row>
    <row r="13" ht="15.75" customHeight="1">
      <c r="A13" s="96" t="s">
        <v>105</v>
      </c>
      <c r="B13" s="105" t="s">
        <v>13</v>
      </c>
      <c r="C13" s="105" t="s">
        <v>69</v>
      </c>
      <c r="D13" s="105" t="s">
        <v>50</v>
      </c>
      <c r="E13" s="105" t="s">
        <v>28</v>
      </c>
      <c r="F13" s="105" t="s">
        <v>30</v>
      </c>
      <c r="G13" s="99" t="s">
        <v>106</v>
      </c>
      <c r="H13" s="107"/>
      <c r="I13" s="100" t="b">
        <v>0</v>
      </c>
      <c r="J13" s="102" t="b">
        <v>1</v>
      </c>
      <c r="K13" s="103" t="b">
        <v>1</v>
      </c>
      <c r="L13" s="102" t="b">
        <v>1</v>
      </c>
      <c r="M13" s="102" t="b">
        <v>1</v>
      </c>
      <c r="N13" s="102" t="b">
        <v>1</v>
      </c>
      <c r="O13" s="102" t="b">
        <v>1</v>
      </c>
      <c r="P13" s="102" t="b">
        <v>1</v>
      </c>
      <c r="Q13" s="102" t="b">
        <v>1</v>
      </c>
      <c r="R13" s="102" t="b">
        <v>1</v>
      </c>
      <c r="S13" s="102" t="b">
        <v>1</v>
      </c>
    </row>
    <row r="14" ht="15.75" customHeight="1">
      <c r="A14" s="96" t="s">
        <v>107</v>
      </c>
      <c r="B14" s="105" t="s">
        <v>13</v>
      </c>
      <c r="C14" s="105" t="s">
        <v>108</v>
      </c>
      <c r="D14" s="105" t="s">
        <v>50</v>
      </c>
      <c r="E14" s="105" t="s">
        <v>28</v>
      </c>
      <c r="F14" s="105" t="s">
        <v>30</v>
      </c>
      <c r="G14" s="99" t="s">
        <v>109</v>
      </c>
      <c r="H14" s="107"/>
      <c r="I14" s="100" t="b">
        <v>0</v>
      </c>
      <c r="J14" s="102" t="b">
        <v>1</v>
      </c>
      <c r="K14" s="103" t="b">
        <v>0</v>
      </c>
      <c r="L14" s="102" t="b">
        <v>1</v>
      </c>
      <c r="M14" s="102" t="b">
        <v>1</v>
      </c>
      <c r="N14" s="102" t="b">
        <v>1</v>
      </c>
      <c r="O14" s="102" t="b">
        <v>1</v>
      </c>
      <c r="P14" s="102" t="b">
        <v>1</v>
      </c>
      <c r="Q14" s="102" t="b">
        <v>1</v>
      </c>
      <c r="R14" s="102" t="b">
        <v>1</v>
      </c>
      <c r="S14" s="102" t="b">
        <v>1</v>
      </c>
    </row>
    <row r="15" ht="15.75" customHeight="1">
      <c r="A15" s="96" t="s">
        <v>110</v>
      </c>
      <c r="B15" s="105" t="s">
        <v>13</v>
      </c>
      <c r="C15" s="105" t="s">
        <v>74</v>
      </c>
      <c r="D15" s="105" t="s">
        <v>50</v>
      </c>
      <c r="E15" s="105" t="s">
        <v>28</v>
      </c>
      <c r="F15" s="105" t="s">
        <v>30</v>
      </c>
      <c r="G15" s="99" t="s">
        <v>111</v>
      </c>
      <c r="H15" s="107"/>
      <c r="I15" s="100" t="b">
        <v>0</v>
      </c>
      <c r="J15" s="102" t="b">
        <v>1</v>
      </c>
      <c r="K15" s="103" t="b">
        <v>0</v>
      </c>
      <c r="L15" s="102" t="b">
        <v>1</v>
      </c>
      <c r="M15" s="102" t="b">
        <v>1</v>
      </c>
      <c r="N15" s="102" t="b">
        <v>1</v>
      </c>
      <c r="O15" s="102" t="b">
        <v>1</v>
      </c>
      <c r="P15" s="102" t="b">
        <v>1</v>
      </c>
      <c r="Q15" s="102" t="b">
        <v>1</v>
      </c>
      <c r="R15" s="102" t="b">
        <v>1</v>
      </c>
      <c r="S15" s="102" t="b">
        <v>1</v>
      </c>
    </row>
    <row r="16" ht="15.75" customHeight="1">
      <c r="A16" s="96" t="s">
        <v>112</v>
      </c>
      <c r="B16" s="105" t="s">
        <v>13</v>
      </c>
      <c r="C16" s="105" t="s">
        <v>24</v>
      </c>
      <c r="D16" s="105" t="s">
        <v>50</v>
      </c>
      <c r="E16" s="105" t="s">
        <v>28</v>
      </c>
      <c r="F16" s="105" t="s">
        <v>113</v>
      </c>
      <c r="G16" s="99" t="s">
        <v>114</v>
      </c>
      <c r="H16" s="107"/>
      <c r="I16" s="100" t="b">
        <v>1</v>
      </c>
      <c r="J16" s="102" t="b">
        <v>1</v>
      </c>
      <c r="K16" s="103" t="b">
        <v>0</v>
      </c>
      <c r="L16" s="102" t="b">
        <v>1</v>
      </c>
      <c r="M16" s="102" t="b">
        <v>1</v>
      </c>
      <c r="N16" s="102" t="b">
        <v>1</v>
      </c>
      <c r="O16" s="102" t="b">
        <v>1</v>
      </c>
      <c r="P16" s="102" t="b">
        <v>1</v>
      </c>
      <c r="Q16" s="102" t="b">
        <v>1</v>
      </c>
      <c r="R16" s="102" t="b">
        <v>1</v>
      </c>
      <c r="S16" s="102" t="b">
        <v>1</v>
      </c>
    </row>
    <row r="17" ht="15.75" customHeight="1">
      <c r="A17" s="96" t="s">
        <v>115</v>
      </c>
      <c r="B17" s="105" t="s">
        <v>13</v>
      </c>
      <c r="C17" s="105" t="s">
        <v>35</v>
      </c>
      <c r="D17" s="105" t="s">
        <v>50</v>
      </c>
      <c r="E17" s="105" t="s">
        <v>28</v>
      </c>
      <c r="F17" s="105" t="s">
        <v>113</v>
      </c>
      <c r="G17" s="99" t="s">
        <v>116</v>
      </c>
      <c r="H17" s="107"/>
      <c r="I17" s="100" t="b">
        <v>1</v>
      </c>
      <c r="J17" s="102" t="b">
        <v>1</v>
      </c>
      <c r="K17" s="103" t="b">
        <v>1</v>
      </c>
      <c r="L17" s="102" t="b">
        <v>1</v>
      </c>
      <c r="M17" s="102" t="b">
        <v>1</v>
      </c>
      <c r="N17" s="102" t="b">
        <v>1</v>
      </c>
      <c r="O17" s="102" t="b">
        <v>1</v>
      </c>
      <c r="P17" s="102" t="b">
        <v>1</v>
      </c>
      <c r="Q17" s="102" t="b">
        <v>1</v>
      </c>
      <c r="R17" s="102" t="b">
        <v>1</v>
      </c>
      <c r="S17" s="102" t="b">
        <v>1</v>
      </c>
    </row>
    <row r="18" ht="15.75" customHeight="1">
      <c r="A18" s="96" t="s">
        <v>117</v>
      </c>
      <c r="B18" s="105" t="s">
        <v>13</v>
      </c>
      <c r="C18" s="105" t="s">
        <v>43</v>
      </c>
      <c r="D18" s="105" t="s">
        <v>50</v>
      </c>
      <c r="E18" s="105" t="s">
        <v>28</v>
      </c>
      <c r="F18" s="105" t="s">
        <v>113</v>
      </c>
      <c r="G18" s="99" t="s">
        <v>118</v>
      </c>
      <c r="H18" s="107"/>
      <c r="I18" s="100" t="b">
        <v>1</v>
      </c>
      <c r="J18" s="102" t="b">
        <v>1</v>
      </c>
      <c r="K18" s="103" t="b">
        <v>1</v>
      </c>
      <c r="L18" s="102" t="b">
        <v>1</v>
      </c>
      <c r="M18" s="102" t="b">
        <v>1</v>
      </c>
      <c r="N18" s="102" t="b">
        <v>1</v>
      </c>
      <c r="O18" s="102" t="b">
        <v>1</v>
      </c>
      <c r="P18" s="102" t="b">
        <v>1</v>
      </c>
      <c r="Q18" s="102" t="b">
        <v>1</v>
      </c>
      <c r="R18" s="102" t="b">
        <v>1</v>
      </c>
      <c r="S18" s="102" t="b">
        <v>1</v>
      </c>
    </row>
    <row r="19" ht="15.75" customHeight="1">
      <c r="A19" s="96" t="s">
        <v>119</v>
      </c>
      <c r="B19" s="105" t="s">
        <v>13</v>
      </c>
      <c r="C19" s="105" t="s">
        <v>48</v>
      </c>
      <c r="D19" s="105" t="s">
        <v>50</v>
      </c>
      <c r="E19" s="105" t="s">
        <v>28</v>
      </c>
      <c r="F19" s="105" t="s">
        <v>113</v>
      </c>
      <c r="G19" s="99" t="s">
        <v>120</v>
      </c>
      <c r="H19" s="107"/>
      <c r="I19" s="100" t="b">
        <v>1</v>
      </c>
      <c r="J19" s="102" t="b">
        <v>1</v>
      </c>
      <c r="K19" s="103" t="b">
        <v>1</v>
      </c>
      <c r="L19" s="102" t="b">
        <v>1</v>
      </c>
      <c r="M19" s="102" t="b">
        <v>1</v>
      </c>
      <c r="N19" s="102" t="b">
        <v>1</v>
      </c>
      <c r="O19" s="102" t="b">
        <v>1</v>
      </c>
      <c r="P19" s="102" t="b">
        <v>1</v>
      </c>
      <c r="Q19" s="102" t="b">
        <v>1</v>
      </c>
      <c r="R19" s="102" t="b">
        <v>1</v>
      </c>
      <c r="S19" s="102" t="b">
        <v>1</v>
      </c>
    </row>
    <row r="20" ht="15.75" customHeight="1">
      <c r="A20" s="96" t="s">
        <v>121</v>
      </c>
      <c r="B20" s="105" t="s">
        <v>13</v>
      </c>
      <c r="C20" s="105" t="s">
        <v>56</v>
      </c>
      <c r="D20" s="105" t="s">
        <v>50</v>
      </c>
      <c r="E20" s="105" t="s">
        <v>28</v>
      </c>
      <c r="F20" s="105" t="s">
        <v>113</v>
      </c>
      <c r="G20" s="99" t="s">
        <v>122</v>
      </c>
      <c r="H20" s="107"/>
      <c r="I20" s="100" t="b">
        <v>1</v>
      </c>
      <c r="J20" s="102" t="b">
        <v>1</v>
      </c>
      <c r="K20" s="103" t="b">
        <v>1</v>
      </c>
      <c r="L20" s="102" t="b">
        <v>1</v>
      </c>
      <c r="M20" s="102" t="b">
        <v>1</v>
      </c>
      <c r="N20" s="102" t="b">
        <v>1</v>
      </c>
      <c r="O20" s="102" t="b">
        <v>1</v>
      </c>
      <c r="P20" s="102" t="b">
        <v>1</v>
      </c>
      <c r="Q20" s="102" t="b">
        <v>1</v>
      </c>
      <c r="R20" s="102" t="b">
        <v>1</v>
      </c>
      <c r="S20" s="102" t="b">
        <v>1</v>
      </c>
    </row>
    <row r="21" ht="15.75" customHeight="1">
      <c r="A21" s="96" t="s">
        <v>123</v>
      </c>
      <c r="B21" s="105" t="s">
        <v>13</v>
      </c>
      <c r="C21" s="105" t="s">
        <v>62</v>
      </c>
      <c r="D21" s="105" t="s">
        <v>50</v>
      </c>
      <c r="E21" s="105" t="s">
        <v>28</v>
      </c>
      <c r="F21" s="105" t="s">
        <v>113</v>
      </c>
      <c r="G21" s="99" t="s">
        <v>124</v>
      </c>
      <c r="H21" s="107"/>
      <c r="I21" s="100" t="b">
        <v>1</v>
      </c>
      <c r="J21" s="102" t="b">
        <v>1</v>
      </c>
      <c r="K21" s="103" t="b">
        <v>1</v>
      </c>
      <c r="L21" s="102" t="b">
        <v>1</v>
      </c>
      <c r="M21" s="102" t="b">
        <v>1</v>
      </c>
      <c r="N21" s="102" t="b">
        <v>1</v>
      </c>
      <c r="O21" s="102" t="b">
        <v>1</v>
      </c>
      <c r="P21" s="102" t="b">
        <v>1</v>
      </c>
      <c r="Q21" s="102" t="b">
        <v>1</v>
      </c>
      <c r="R21" s="102" t="b">
        <v>1</v>
      </c>
      <c r="S21" s="102" t="b">
        <v>1</v>
      </c>
    </row>
    <row r="22" ht="15.75" customHeight="1">
      <c r="A22" s="96" t="s">
        <v>125</v>
      </c>
      <c r="B22" s="105" t="s">
        <v>13</v>
      </c>
      <c r="C22" s="105" t="s">
        <v>67</v>
      </c>
      <c r="D22" s="105" t="s">
        <v>50</v>
      </c>
      <c r="E22" s="105" t="s">
        <v>28</v>
      </c>
      <c r="F22" s="105" t="s">
        <v>113</v>
      </c>
      <c r="G22" s="99" t="s">
        <v>126</v>
      </c>
      <c r="H22" s="107"/>
      <c r="I22" s="100" t="b">
        <v>1</v>
      </c>
      <c r="J22" s="102" t="b">
        <v>1</v>
      </c>
      <c r="K22" s="103" t="b">
        <v>0</v>
      </c>
      <c r="L22" s="102" t="b">
        <v>1</v>
      </c>
      <c r="M22" s="102" t="b">
        <v>1</v>
      </c>
      <c r="N22" s="102" t="b">
        <v>1</v>
      </c>
      <c r="O22" s="102" t="b">
        <v>1</v>
      </c>
      <c r="P22" s="102" t="b">
        <v>1</v>
      </c>
      <c r="Q22" s="102" t="b">
        <v>1</v>
      </c>
      <c r="R22" s="102" t="b">
        <v>1</v>
      </c>
      <c r="S22" s="102" t="b">
        <v>1</v>
      </c>
    </row>
    <row r="23" ht="15.75" customHeight="1">
      <c r="A23" s="96" t="s">
        <v>127</v>
      </c>
      <c r="B23" s="105" t="s">
        <v>13</v>
      </c>
      <c r="C23" s="105" t="s">
        <v>69</v>
      </c>
      <c r="D23" s="105" t="s">
        <v>50</v>
      </c>
      <c r="E23" s="105" t="s">
        <v>28</v>
      </c>
      <c r="F23" s="105" t="s">
        <v>113</v>
      </c>
      <c r="G23" s="99" t="s">
        <v>128</v>
      </c>
      <c r="H23" s="107"/>
      <c r="I23" s="100" t="b">
        <v>1</v>
      </c>
      <c r="J23" s="102" t="b">
        <v>1</v>
      </c>
      <c r="K23" s="103" t="b">
        <v>1</v>
      </c>
      <c r="L23" s="102" t="b">
        <v>1</v>
      </c>
      <c r="M23" s="102" t="b">
        <v>1</v>
      </c>
      <c r="N23" s="102" t="b">
        <v>1</v>
      </c>
      <c r="O23" s="102" t="b">
        <v>1</v>
      </c>
      <c r="P23" s="102" t="b">
        <v>1</v>
      </c>
      <c r="Q23" s="102" t="b">
        <v>1</v>
      </c>
      <c r="R23" s="102" t="b">
        <v>1</v>
      </c>
      <c r="S23" s="102" t="b">
        <v>1</v>
      </c>
    </row>
    <row r="24" ht="15.75" customHeight="1">
      <c r="A24" s="96" t="s">
        <v>129</v>
      </c>
      <c r="B24" s="105" t="s">
        <v>13</v>
      </c>
      <c r="C24" s="105" t="s">
        <v>108</v>
      </c>
      <c r="D24" s="105" t="s">
        <v>50</v>
      </c>
      <c r="E24" s="105" t="s">
        <v>28</v>
      </c>
      <c r="F24" s="105" t="s">
        <v>113</v>
      </c>
      <c r="G24" s="99" t="s">
        <v>130</v>
      </c>
      <c r="H24" s="107"/>
      <c r="I24" s="100" t="b">
        <v>1</v>
      </c>
      <c r="J24" s="102" t="b">
        <v>1</v>
      </c>
      <c r="K24" s="103" t="b">
        <v>0</v>
      </c>
      <c r="L24" s="102" t="b">
        <v>1</v>
      </c>
      <c r="M24" s="102" t="b">
        <v>1</v>
      </c>
      <c r="N24" s="102" t="b">
        <v>1</v>
      </c>
      <c r="O24" s="102" t="b">
        <v>1</v>
      </c>
      <c r="P24" s="102" t="b">
        <v>1</v>
      </c>
      <c r="Q24" s="102" t="b">
        <v>1</v>
      </c>
      <c r="R24" s="102" t="b">
        <v>1</v>
      </c>
      <c r="S24" s="102" t="b">
        <v>1</v>
      </c>
    </row>
    <row r="25" ht="15.75" customHeight="1">
      <c r="A25" s="96" t="s">
        <v>131</v>
      </c>
      <c r="B25" s="105" t="s">
        <v>13</v>
      </c>
      <c r="C25" s="105" t="s">
        <v>74</v>
      </c>
      <c r="D25" s="105" t="s">
        <v>50</v>
      </c>
      <c r="E25" s="105" t="s">
        <v>28</v>
      </c>
      <c r="F25" s="105" t="s">
        <v>113</v>
      </c>
      <c r="G25" s="99" t="s">
        <v>132</v>
      </c>
      <c r="H25" s="107"/>
      <c r="I25" s="100" t="b">
        <v>1</v>
      </c>
      <c r="J25" s="102" t="b">
        <v>1</v>
      </c>
      <c r="K25" s="103" t="b">
        <v>0</v>
      </c>
      <c r="L25" s="102" t="b">
        <v>1</v>
      </c>
      <c r="M25" s="102" t="b">
        <v>1</v>
      </c>
      <c r="N25" s="102" t="b">
        <v>1</v>
      </c>
      <c r="O25" s="102" t="b">
        <v>1</v>
      </c>
      <c r="P25" s="102" t="b">
        <v>1</v>
      </c>
      <c r="Q25" s="102" t="b">
        <v>1</v>
      </c>
      <c r="R25" s="102" t="b">
        <v>1</v>
      </c>
      <c r="S25" s="102" t="b">
        <v>1</v>
      </c>
    </row>
    <row r="26" ht="15.75" customHeight="1">
      <c r="A26" s="96" t="s">
        <v>133</v>
      </c>
      <c r="B26" s="105" t="s">
        <v>13</v>
      </c>
      <c r="C26" s="105" t="s">
        <v>24</v>
      </c>
      <c r="D26" s="105" t="s">
        <v>50</v>
      </c>
      <c r="E26" s="105" t="s">
        <v>28</v>
      </c>
      <c r="F26" s="105" t="s">
        <v>134</v>
      </c>
      <c r="G26" s="99" t="s">
        <v>135</v>
      </c>
      <c r="H26" s="107"/>
      <c r="I26" s="100" t="b">
        <v>1</v>
      </c>
      <c r="J26" s="102" t="b">
        <v>1</v>
      </c>
      <c r="K26" s="103" t="b">
        <v>0</v>
      </c>
      <c r="L26" s="102" t="b">
        <v>1</v>
      </c>
      <c r="M26" s="102" t="b">
        <v>1</v>
      </c>
      <c r="N26" s="102" t="b">
        <v>1</v>
      </c>
      <c r="O26" s="102" t="b">
        <v>1</v>
      </c>
      <c r="P26" s="102" t="b">
        <v>1</v>
      </c>
      <c r="Q26" s="102" t="b">
        <v>1</v>
      </c>
      <c r="R26" s="102" t="b">
        <v>1</v>
      </c>
      <c r="S26" s="102" t="b">
        <v>1</v>
      </c>
    </row>
    <row r="27" ht="15.75" customHeight="1">
      <c r="A27" s="96" t="s">
        <v>136</v>
      </c>
      <c r="B27" s="105" t="s">
        <v>13</v>
      </c>
      <c r="C27" s="105" t="s">
        <v>35</v>
      </c>
      <c r="D27" s="105" t="s">
        <v>50</v>
      </c>
      <c r="E27" s="105" t="s">
        <v>28</v>
      </c>
      <c r="F27" s="105" t="s">
        <v>134</v>
      </c>
      <c r="G27" s="99" t="s">
        <v>137</v>
      </c>
      <c r="H27" s="107"/>
      <c r="I27" s="100" t="b">
        <v>1</v>
      </c>
      <c r="J27" s="102" t="b">
        <v>1</v>
      </c>
      <c r="K27" s="103" t="b">
        <v>1</v>
      </c>
      <c r="L27" s="102" t="b">
        <v>1</v>
      </c>
      <c r="M27" s="102" t="b">
        <v>1</v>
      </c>
      <c r="N27" s="102" t="b">
        <v>1</v>
      </c>
      <c r="O27" s="102" t="b">
        <v>1</v>
      </c>
      <c r="P27" s="102" t="b">
        <v>1</v>
      </c>
      <c r="Q27" s="102" t="b">
        <v>1</v>
      </c>
      <c r="R27" s="102" t="b">
        <v>1</v>
      </c>
      <c r="S27" s="102" t="b">
        <v>1</v>
      </c>
    </row>
    <row r="28" ht="15.75" customHeight="1">
      <c r="A28" s="96" t="s">
        <v>138</v>
      </c>
      <c r="B28" s="105" t="s">
        <v>13</v>
      </c>
      <c r="C28" s="105" t="s">
        <v>43</v>
      </c>
      <c r="D28" s="105" t="s">
        <v>50</v>
      </c>
      <c r="E28" s="105" t="s">
        <v>28</v>
      </c>
      <c r="F28" s="105" t="s">
        <v>134</v>
      </c>
      <c r="G28" s="99" t="s">
        <v>139</v>
      </c>
      <c r="H28" s="107"/>
      <c r="I28" s="100" t="b">
        <v>1</v>
      </c>
      <c r="J28" s="102" t="b">
        <v>1</v>
      </c>
      <c r="K28" s="103" t="b">
        <v>1</v>
      </c>
      <c r="L28" s="102" t="b">
        <v>1</v>
      </c>
      <c r="M28" s="102" t="b">
        <v>1</v>
      </c>
      <c r="N28" s="102" t="b">
        <v>1</v>
      </c>
      <c r="O28" s="102" t="b">
        <v>1</v>
      </c>
      <c r="P28" s="102" t="b">
        <v>1</v>
      </c>
      <c r="Q28" s="102" t="b">
        <v>1</v>
      </c>
      <c r="R28" s="102" t="b">
        <v>1</v>
      </c>
      <c r="S28" s="102" t="b">
        <v>1</v>
      </c>
    </row>
    <row r="29" ht="15.75" customHeight="1">
      <c r="A29" s="96" t="s">
        <v>140</v>
      </c>
      <c r="B29" s="105" t="s">
        <v>13</v>
      </c>
      <c r="C29" s="105" t="s">
        <v>48</v>
      </c>
      <c r="D29" s="105" t="s">
        <v>50</v>
      </c>
      <c r="E29" s="105" t="s">
        <v>28</v>
      </c>
      <c r="F29" s="105" t="s">
        <v>134</v>
      </c>
      <c r="G29" s="99" t="s">
        <v>141</v>
      </c>
      <c r="H29" s="107"/>
      <c r="I29" s="100" t="b">
        <v>1</v>
      </c>
      <c r="J29" s="102" t="b">
        <v>1</v>
      </c>
      <c r="K29" s="103" t="b">
        <v>1</v>
      </c>
      <c r="L29" s="102" t="b">
        <v>1</v>
      </c>
      <c r="M29" s="102" t="b">
        <v>1</v>
      </c>
      <c r="N29" s="102" t="b">
        <v>1</v>
      </c>
      <c r="O29" s="102" t="b">
        <v>1</v>
      </c>
      <c r="P29" s="102" t="b">
        <v>1</v>
      </c>
      <c r="Q29" s="102" t="b">
        <v>1</v>
      </c>
      <c r="R29" s="102" t="b">
        <v>1</v>
      </c>
      <c r="S29" s="102" t="b">
        <v>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3139A44-F821-4074-A288-CB4151361F3B}" filter="1" showAutoFilter="1">
      <autoFilter ref="$A$5:$S$29"/>
    </customSheetView>
    <customSheetView guid="{9B09064E-1BCE-450E-91BF-AFFDD4381754}" filter="1" showAutoFilter="1">
      <autoFilter ref="$A$5:$S$29">
        <filterColumn colId="4">
          <filters>
            <filter val="deliberately"/>
          </filters>
        </filterColumn>
        <filterColumn colId="2">
          <filters>
            <filter val="herp-p-cupmgmt &quot;CU Server&quot; on ODMNet"/>
            <filter val="herp-p-cupins &quot;CU Insights Server&quot; on ODMNet"/>
            <filter val="herp-prod-vc (esx Hypervisor) on ODMNet (agentless queries on 443)"/>
            <filter val="HERP TIS jump stations for administration on ODMNet"/>
            <filter val="herp-p-cupdc01 &quot;CU Data Collector Server&quot;  on ODMNet"/>
            <filter val="herp-p-cupmon SDC &quot;CU Monitoring Server&quot;  on ODMNet"/>
            <filter val="herp-p-cupsql &quot;SQL Insight Database&quot; on ODMNet"/>
            <filter val="XAs and XDs on 75 Third Ave. (HERP Citrix VDI network)"/>
            <filter val="DERP Neighbors on &quot;32 AofA, 12th Fl. (Other Depts Medium)&quot; (ODMNet)"/>
            <filter val="XAs and XDs on 32 AofA, 12th Fl. (HERP Citrix VDI network)"/>
          </filters>
        </filterColumn>
      </autoFilter>
    </customSheetView>
    <customSheetView guid="{7ABA3B04-75DD-4BE0-ABA2-A027E8DC083A}" filter="1" showAutoFilter="1">
      <autoFilter ref="$A$5:$M$29">
        <filterColumn colId="3">
          <filters>
            <filter val="external attacke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2" width="7.14"/>
    <col customWidth="1" min="3" max="3" width="59.14"/>
    <col customWidth="1" min="4" max="6" width="7.14"/>
    <col customWidth="1" min="7" max="7" width="16.57"/>
    <col customWidth="1" min="8" max="8" width="22.14"/>
    <col customWidth="1" min="9" max="19" width="7.14"/>
    <col customWidth="1" min="20" max="20" width="6.43"/>
    <col customWidth="1" min="21" max="38" width="7.14"/>
    <col customWidth="1" min="39" max="39" width="12.14"/>
    <col customWidth="1" min="40" max="44" width="7.14"/>
  </cols>
  <sheetData>
    <row r="1" ht="15.75" customHeight="1">
      <c r="A1" s="114"/>
      <c r="B1" s="114"/>
      <c r="C1" s="114"/>
      <c r="D1" s="114"/>
      <c r="E1" s="114"/>
      <c r="F1" s="114"/>
      <c r="G1" s="114"/>
      <c r="H1" s="114"/>
      <c r="I1" s="114"/>
      <c r="J1" s="114"/>
      <c r="K1" s="114"/>
      <c r="L1" s="114"/>
      <c r="M1" s="114"/>
      <c r="N1" s="114"/>
      <c r="O1" s="114"/>
      <c r="P1" s="114"/>
      <c r="Q1" s="114"/>
      <c r="R1" s="114"/>
      <c r="S1" s="114"/>
      <c r="T1" s="114"/>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row>
    <row r="2" ht="15.75" customHeight="1">
      <c r="B2" s="74"/>
      <c r="C2" s="74"/>
      <c r="D2" s="74"/>
      <c r="E2" s="74"/>
      <c r="F2" s="74"/>
      <c r="G2" s="74"/>
      <c r="H2" s="116" t="s">
        <v>81</v>
      </c>
      <c r="I2" s="116"/>
      <c r="J2" s="116"/>
      <c r="K2" s="116"/>
      <c r="L2" s="116"/>
      <c r="M2" s="116" t="s">
        <v>151</v>
      </c>
      <c r="N2" s="116" t="s">
        <v>151</v>
      </c>
      <c r="O2" s="116" t="s">
        <v>151</v>
      </c>
      <c r="P2" s="116" t="s">
        <v>151</v>
      </c>
      <c r="Q2" s="116"/>
      <c r="R2" s="116"/>
      <c r="S2" s="116"/>
      <c r="T2" s="116"/>
      <c r="U2" s="74"/>
      <c r="V2" s="74"/>
      <c r="W2" s="74"/>
      <c r="X2" s="74"/>
      <c r="Y2" s="74"/>
      <c r="Z2" s="74"/>
      <c r="AA2" s="74"/>
      <c r="AB2" s="74"/>
      <c r="AC2" s="74"/>
      <c r="AD2" s="74"/>
      <c r="AE2" s="74"/>
      <c r="AF2" s="74"/>
      <c r="AG2" s="74"/>
      <c r="AH2" s="74"/>
      <c r="AI2" s="74"/>
      <c r="AJ2" s="74"/>
      <c r="AK2" s="74"/>
      <c r="AL2" s="74"/>
      <c r="AM2" s="74"/>
      <c r="AN2" s="74"/>
      <c r="AO2" s="74"/>
      <c r="AP2" s="74"/>
      <c r="AQ2" s="74"/>
      <c r="AR2" s="74"/>
    </row>
    <row r="3" ht="15.75" customHeight="1">
      <c r="A3" s="74"/>
      <c r="B3" s="74"/>
      <c r="C3" s="74"/>
      <c r="D3" s="74"/>
      <c r="E3" s="74"/>
      <c r="F3" s="74"/>
      <c r="G3" s="74"/>
      <c r="H3" s="117" t="s">
        <v>152</v>
      </c>
      <c r="I3" s="118"/>
      <c r="J3" s="119"/>
      <c r="K3" s="119"/>
      <c r="L3" s="120"/>
      <c r="M3" s="121"/>
      <c r="N3" s="121"/>
      <c r="O3" s="121"/>
      <c r="P3" s="121"/>
      <c r="Q3" s="122" t="s">
        <v>153</v>
      </c>
      <c r="R3" s="123"/>
      <c r="S3" s="123"/>
      <c r="T3" s="124"/>
      <c r="U3" s="125" t="s">
        <v>154</v>
      </c>
      <c r="V3" s="123"/>
      <c r="W3" s="123"/>
      <c r="X3" s="123"/>
      <c r="Y3" s="123"/>
      <c r="Z3" s="123"/>
      <c r="AA3" s="123"/>
      <c r="AB3" s="123"/>
      <c r="AC3" s="123"/>
      <c r="AD3" s="123"/>
      <c r="AE3" s="123"/>
      <c r="AF3" s="123"/>
      <c r="AG3" s="123"/>
      <c r="AH3" s="123"/>
      <c r="AI3" s="123"/>
      <c r="AJ3" s="123"/>
      <c r="AK3" s="123"/>
      <c r="AL3" s="123"/>
      <c r="AM3" s="123"/>
      <c r="AN3" s="123"/>
      <c r="AO3" s="123"/>
      <c r="AP3" s="123"/>
      <c r="AQ3" s="123"/>
      <c r="AR3" s="126"/>
    </row>
    <row r="4" ht="15.75" customHeight="1">
      <c r="B4" s="74"/>
      <c r="C4" s="74"/>
      <c r="D4" s="74"/>
      <c r="E4" s="74"/>
      <c r="F4" s="74"/>
      <c r="G4" s="74"/>
      <c r="H4" s="127"/>
      <c r="I4" s="128"/>
      <c r="J4" s="129"/>
      <c r="K4" s="129"/>
      <c r="L4" s="130"/>
      <c r="M4" s="131"/>
      <c r="N4" s="131"/>
      <c r="O4" s="131"/>
      <c r="P4" s="131"/>
      <c r="T4" s="132"/>
      <c r="U4" s="37"/>
      <c r="V4" s="37"/>
      <c r="W4" s="37"/>
      <c r="X4" s="37"/>
      <c r="Y4" s="37"/>
      <c r="Z4" s="37"/>
      <c r="AA4" s="37"/>
      <c r="AB4" s="37"/>
      <c r="AC4" s="37"/>
      <c r="AD4" s="37"/>
      <c r="AE4" s="37"/>
      <c r="AF4" s="37"/>
      <c r="AG4" s="37"/>
      <c r="AH4" s="37"/>
      <c r="AI4" s="37"/>
      <c r="AJ4" s="37"/>
      <c r="AK4" s="37"/>
      <c r="AL4" s="37"/>
      <c r="AM4" s="37"/>
      <c r="AN4" s="37"/>
      <c r="AO4" s="37"/>
      <c r="AP4" s="37"/>
      <c r="AQ4" s="37"/>
      <c r="AR4" s="38"/>
    </row>
    <row r="5" ht="15.75" customHeight="1">
      <c r="A5" s="74"/>
      <c r="B5" s="74"/>
      <c r="C5" s="74"/>
      <c r="D5" s="74"/>
      <c r="E5" s="74"/>
      <c r="F5" s="74"/>
      <c r="G5" s="74"/>
      <c r="H5" s="133"/>
      <c r="I5" s="128" t="s">
        <v>155</v>
      </c>
      <c r="J5" s="129"/>
      <c r="K5" s="129"/>
      <c r="L5" s="130"/>
      <c r="M5" s="131" t="s">
        <v>156</v>
      </c>
      <c r="N5" s="131"/>
      <c r="O5" s="131"/>
      <c r="P5" s="131"/>
      <c r="Q5" s="134"/>
      <c r="R5" s="134"/>
      <c r="S5" s="134"/>
      <c r="T5" s="135"/>
      <c r="U5" s="136" t="s">
        <v>158</v>
      </c>
      <c r="V5" s="137"/>
      <c r="W5" s="137"/>
      <c r="X5" s="138"/>
      <c r="Y5" s="139" t="s">
        <v>159</v>
      </c>
      <c r="Z5" s="137"/>
      <c r="AA5" s="137"/>
      <c r="AB5" s="137"/>
      <c r="AC5" s="140" t="s">
        <v>160</v>
      </c>
      <c r="AD5" s="137"/>
      <c r="AE5" s="137"/>
      <c r="AF5" s="138"/>
      <c r="AG5" s="140" t="s">
        <v>161</v>
      </c>
      <c r="AH5" s="137"/>
      <c r="AI5" s="137"/>
      <c r="AJ5" s="138"/>
      <c r="AK5" s="140" t="s">
        <v>162</v>
      </c>
      <c r="AL5" s="137"/>
      <c r="AM5" s="137"/>
      <c r="AN5" s="138"/>
      <c r="AO5" s="140" t="s">
        <v>163</v>
      </c>
      <c r="AP5" s="137"/>
      <c r="AQ5" s="137"/>
      <c r="AR5" s="138"/>
    </row>
    <row r="6" ht="15.75" customHeight="1">
      <c r="A6" s="81" t="str">
        <f t="array" ref="A6:G31">Scenarios!A2:G31</f>
        <v>Loss Events</v>
      </c>
      <c r="B6" s="141"/>
      <c r="C6" s="141"/>
      <c r="D6" s="141"/>
      <c r="E6" s="141"/>
      <c r="F6" s="141"/>
      <c r="G6" s="141"/>
      <c r="H6" s="142"/>
      <c r="I6" s="142"/>
      <c r="J6" s="143"/>
      <c r="K6" s="143"/>
      <c r="L6" s="143"/>
      <c r="M6" s="144" t="s">
        <v>164</v>
      </c>
      <c r="N6" s="143"/>
      <c r="O6" s="143"/>
      <c r="P6" s="143"/>
      <c r="Q6" s="142"/>
      <c r="R6" s="143"/>
      <c r="S6" s="143"/>
      <c r="T6" s="143"/>
      <c r="U6" s="145"/>
      <c r="V6" s="146"/>
      <c r="W6" s="146"/>
      <c r="X6" s="146"/>
      <c r="Y6" s="145"/>
      <c r="Z6" s="146"/>
      <c r="AA6" s="146"/>
      <c r="AB6" s="146"/>
      <c r="AC6" s="145"/>
      <c r="AD6" s="146"/>
      <c r="AE6" s="146"/>
      <c r="AF6" s="146"/>
      <c r="AG6" s="145"/>
      <c r="AH6" s="146"/>
      <c r="AI6" s="146"/>
      <c r="AJ6" s="146"/>
      <c r="AK6" s="145"/>
      <c r="AL6" s="146"/>
      <c r="AM6" s="146"/>
      <c r="AN6" s="146"/>
      <c r="AO6" s="145"/>
      <c r="AP6" s="146"/>
      <c r="AQ6" s="146"/>
      <c r="AR6" s="146"/>
    </row>
    <row r="7" ht="15.75" customHeight="1">
      <c r="A7" s="83" t="s">
        <v>82</v>
      </c>
      <c r="B7" s="83" t="s">
        <v>3</v>
      </c>
      <c r="C7" s="83" t="s">
        <v>5</v>
      </c>
      <c r="D7" s="83" t="s">
        <v>6</v>
      </c>
      <c r="E7" s="83" t="s">
        <v>7</v>
      </c>
      <c r="F7" s="83" t="s">
        <v>8</v>
      </c>
      <c r="G7" s="83" t="s">
        <v>86</v>
      </c>
      <c r="H7" s="147" t="s">
        <v>152</v>
      </c>
      <c r="I7" s="147" t="s">
        <v>14</v>
      </c>
      <c r="J7" s="148" t="s">
        <v>16</v>
      </c>
      <c r="K7" s="148" t="s">
        <v>17</v>
      </c>
      <c r="L7" s="149" t="s">
        <v>18</v>
      </c>
      <c r="M7" s="147" t="s">
        <v>14</v>
      </c>
      <c r="N7" s="148" t="s">
        <v>16</v>
      </c>
      <c r="O7" s="148" t="s">
        <v>17</v>
      </c>
      <c r="P7" s="149" t="s">
        <v>18</v>
      </c>
      <c r="Q7" s="147" t="s">
        <v>14</v>
      </c>
      <c r="R7" s="148" t="s">
        <v>16</v>
      </c>
      <c r="S7" s="148" t="s">
        <v>17</v>
      </c>
      <c r="T7" s="149" t="s">
        <v>18</v>
      </c>
      <c r="U7" s="150" t="s">
        <v>14</v>
      </c>
      <c r="V7" s="83" t="s">
        <v>16</v>
      </c>
      <c r="W7" s="83" t="s">
        <v>17</v>
      </c>
      <c r="X7" s="151" t="s">
        <v>18</v>
      </c>
      <c r="Y7" s="150" t="s">
        <v>14</v>
      </c>
      <c r="Z7" s="83" t="s">
        <v>16</v>
      </c>
      <c r="AA7" s="83" t="s">
        <v>17</v>
      </c>
      <c r="AB7" s="151" t="s">
        <v>18</v>
      </c>
      <c r="AC7" s="150" t="s">
        <v>14</v>
      </c>
      <c r="AD7" s="83" t="s">
        <v>16</v>
      </c>
      <c r="AE7" s="83" t="s">
        <v>17</v>
      </c>
      <c r="AF7" s="151" t="s">
        <v>18</v>
      </c>
      <c r="AG7" s="150" t="s">
        <v>14</v>
      </c>
      <c r="AH7" s="83" t="s">
        <v>16</v>
      </c>
      <c r="AI7" s="83" t="s">
        <v>17</v>
      </c>
      <c r="AJ7" s="151" t="s">
        <v>18</v>
      </c>
      <c r="AK7" s="150" t="s">
        <v>14</v>
      </c>
      <c r="AL7" s="83" t="s">
        <v>16</v>
      </c>
      <c r="AM7" s="83" t="s">
        <v>17</v>
      </c>
      <c r="AN7" s="151" t="s">
        <v>18</v>
      </c>
      <c r="AO7" s="150" t="s">
        <v>14</v>
      </c>
      <c r="AP7" s="83" t="s">
        <v>16</v>
      </c>
      <c r="AQ7" s="83" t="s">
        <v>17</v>
      </c>
      <c r="AR7" s="151" t="s">
        <v>18</v>
      </c>
    </row>
    <row r="8" ht="15.75" customHeight="1">
      <c r="A8" s="152" t="s">
        <v>85</v>
      </c>
      <c r="B8" s="95" t="s">
        <v>13</v>
      </c>
      <c r="C8" s="95" t="s">
        <v>24</v>
      </c>
      <c r="D8" s="95" t="s">
        <v>50</v>
      </c>
      <c r="E8" s="95" t="s">
        <v>28</v>
      </c>
      <c r="F8" s="95" t="s">
        <v>30</v>
      </c>
      <c r="G8" s="153" t="s">
        <v>91</v>
      </c>
      <c r="H8" s="154"/>
      <c r="I8" s="155">
        <v>0.0</v>
      </c>
      <c r="J8" s="156">
        <v>0.0</v>
      </c>
      <c r="K8" s="157">
        <v>0.0</v>
      </c>
      <c r="L8" s="158"/>
      <c r="M8" s="155">
        <v>0.0</v>
      </c>
      <c r="N8" s="156">
        <v>0.0</v>
      </c>
      <c r="O8" s="157">
        <v>0.0</v>
      </c>
      <c r="P8" s="159"/>
      <c r="Q8" s="159" t="s">
        <v>165</v>
      </c>
      <c r="R8" s="159" t="s">
        <v>166</v>
      </c>
      <c r="S8" s="158" t="s">
        <v>167</v>
      </c>
      <c r="T8" s="158"/>
      <c r="U8" s="155" t="s">
        <v>168</v>
      </c>
      <c r="V8" s="156" t="s">
        <v>168</v>
      </c>
      <c r="W8" s="157" t="s">
        <v>168</v>
      </c>
      <c r="X8" s="158"/>
      <c r="Y8" s="155" t="s">
        <v>168</v>
      </c>
      <c r="Z8" s="156" t="s">
        <v>168</v>
      </c>
      <c r="AA8" s="157" t="s">
        <v>168</v>
      </c>
      <c r="AB8" s="158"/>
      <c r="AC8" s="155" t="s">
        <v>168</v>
      </c>
      <c r="AD8" s="156" t="s">
        <v>168</v>
      </c>
      <c r="AE8" s="157" t="s">
        <v>168</v>
      </c>
      <c r="AF8" s="158"/>
      <c r="AG8" s="155" t="s">
        <v>168</v>
      </c>
      <c r="AH8" s="156" t="s">
        <v>168</v>
      </c>
      <c r="AI8" s="157" t="s">
        <v>168</v>
      </c>
      <c r="AJ8" s="161"/>
      <c r="AK8" s="155">
        <v>750000.0</v>
      </c>
      <c r="AL8" s="156">
        <v>3000000.0</v>
      </c>
      <c r="AM8" s="157">
        <v>1.0E7</v>
      </c>
      <c r="AN8" s="161"/>
      <c r="AO8" s="155" t="s">
        <v>168</v>
      </c>
      <c r="AP8" s="156" t="s">
        <v>168</v>
      </c>
      <c r="AQ8" s="157" t="s">
        <v>168</v>
      </c>
      <c r="AR8" s="159"/>
    </row>
    <row r="9" ht="15.75" customHeight="1">
      <c r="A9" s="152" t="s">
        <v>92</v>
      </c>
      <c r="B9" s="95" t="s">
        <v>13</v>
      </c>
      <c r="C9" s="95" t="s">
        <v>35</v>
      </c>
      <c r="D9" s="95" t="s">
        <v>50</v>
      </c>
      <c r="E9" s="95" t="s">
        <v>28</v>
      </c>
      <c r="F9" s="95" t="s">
        <v>30</v>
      </c>
      <c r="G9" s="153" t="s">
        <v>94</v>
      </c>
      <c r="H9" s="154"/>
      <c r="I9" s="155">
        <v>0.0</v>
      </c>
      <c r="J9" s="156">
        <v>0.0</v>
      </c>
      <c r="K9" s="157">
        <v>0.0</v>
      </c>
      <c r="L9" s="158"/>
      <c r="M9" s="155">
        <v>0.0</v>
      </c>
      <c r="N9" s="156">
        <v>0.0</v>
      </c>
      <c r="O9" s="157">
        <v>0.0</v>
      </c>
      <c r="P9" s="159"/>
      <c r="Q9" s="159" t="s">
        <v>165</v>
      </c>
      <c r="R9" s="159" t="s">
        <v>166</v>
      </c>
      <c r="S9" s="158" t="s">
        <v>167</v>
      </c>
      <c r="T9" s="158"/>
      <c r="U9" s="155" t="s">
        <v>168</v>
      </c>
      <c r="V9" s="156" t="s">
        <v>168</v>
      </c>
      <c r="W9" s="157" t="s">
        <v>168</v>
      </c>
      <c r="X9" s="158"/>
      <c r="Y9" s="155" t="s">
        <v>168</v>
      </c>
      <c r="Z9" s="156" t="s">
        <v>168</v>
      </c>
      <c r="AA9" s="157" t="s">
        <v>168</v>
      </c>
      <c r="AB9" s="158"/>
      <c r="AC9" s="155" t="s">
        <v>168</v>
      </c>
      <c r="AD9" s="156" t="s">
        <v>168</v>
      </c>
      <c r="AE9" s="157" t="s">
        <v>168</v>
      </c>
      <c r="AF9" s="158"/>
      <c r="AG9" s="155" t="s">
        <v>168</v>
      </c>
      <c r="AH9" s="156" t="s">
        <v>168</v>
      </c>
      <c r="AI9" s="157" t="s">
        <v>168</v>
      </c>
      <c r="AJ9" s="161"/>
      <c r="AK9" s="155">
        <v>750000.0</v>
      </c>
      <c r="AL9" s="156">
        <v>3000000.0</v>
      </c>
      <c r="AM9" s="157">
        <v>1.0E7</v>
      </c>
      <c r="AN9" s="161"/>
      <c r="AO9" s="155" t="s">
        <v>168</v>
      </c>
      <c r="AP9" s="156" t="s">
        <v>168</v>
      </c>
      <c r="AQ9" s="157" t="s">
        <v>168</v>
      </c>
      <c r="AR9" s="159"/>
    </row>
    <row r="10" ht="15.75" customHeight="1">
      <c r="A10" s="152" t="s">
        <v>95</v>
      </c>
      <c r="B10" s="95" t="s">
        <v>13</v>
      </c>
      <c r="C10" s="95" t="s">
        <v>43</v>
      </c>
      <c r="D10" s="95" t="s">
        <v>50</v>
      </c>
      <c r="E10" s="95" t="s">
        <v>28</v>
      </c>
      <c r="F10" s="95" t="s">
        <v>30</v>
      </c>
      <c r="G10" s="153" t="s">
        <v>96</v>
      </c>
      <c r="H10" s="154"/>
      <c r="I10" s="155">
        <v>0.0</v>
      </c>
      <c r="J10" s="156">
        <v>0.0</v>
      </c>
      <c r="K10" s="157">
        <v>0.0</v>
      </c>
      <c r="L10" s="158"/>
      <c r="M10" s="155">
        <v>0.0</v>
      </c>
      <c r="N10" s="156">
        <v>0.0</v>
      </c>
      <c r="O10" s="157">
        <v>0.0</v>
      </c>
      <c r="P10" s="159"/>
      <c r="Q10" s="159" t="s">
        <v>165</v>
      </c>
      <c r="R10" s="159" t="s">
        <v>166</v>
      </c>
      <c r="S10" s="158" t="s">
        <v>167</v>
      </c>
      <c r="T10" s="158"/>
      <c r="U10" s="155" t="s">
        <v>168</v>
      </c>
      <c r="V10" s="156" t="s">
        <v>168</v>
      </c>
      <c r="W10" s="157" t="s">
        <v>168</v>
      </c>
      <c r="X10" s="158"/>
      <c r="Y10" s="155" t="s">
        <v>168</v>
      </c>
      <c r="Z10" s="156" t="s">
        <v>168</v>
      </c>
      <c r="AA10" s="157" t="s">
        <v>168</v>
      </c>
      <c r="AB10" s="158"/>
      <c r="AC10" s="155" t="s">
        <v>168</v>
      </c>
      <c r="AD10" s="156" t="s">
        <v>168</v>
      </c>
      <c r="AE10" s="157" t="s">
        <v>168</v>
      </c>
      <c r="AF10" s="158"/>
      <c r="AG10" s="155" t="s">
        <v>168</v>
      </c>
      <c r="AH10" s="156" t="s">
        <v>168</v>
      </c>
      <c r="AI10" s="157" t="s">
        <v>168</v>
      </c>
      <c r="AJ10" s="161"/>
      <c r="AK10" s="155">
        <v>750000.0</v>
      </c>
      <c r="AL10" s="156">
        <v>3000000.0</v>
      </c>
      <c r="AM10" s="157">
        <v>1.0E7</v>
      </c>
      <c r="AN10" s="161"/>
      <c r="AO10" s="155" t="s">
        <v>168</v>
      </c>
      <c r="AP10" s="156" t="s">
        <v>168</v>
      </c>
      <c r="AQ10" s="157" t="s">
        <v>168</v>
      </c>
      <c r="AR10" s="159"/>
    </row>
    <row r="11" ht="15.75" customHeight="1">
      <c r="A11" s="152" t="s">
        <v>97</v>
      </c>
      <c r="B11" s="95" t="s">
        <v>13</v>
      </c>
      <c r="C11" s="95" t="s">
        <v>48</v>
      </c>
      <c r="D11" s="95" t="s">
        <v>50</v>
      </c>
      <c r="E11" s="95" t="s">
        <v>28</v>
      </c>
      <c r="F11" s="95" t="s">
        <v>30</v>
      </c>
      <c r="G11" s="153" t="s">
        <v>98</v>
      </c>
      <c r="H11" s="154"/>
      <c r="I11" s="155">
        <v>0.0</v>
      </c>
      <c r="J11" s="156">
        <v>0.0</v>
      </c>
      <c r="K11" s="157">
        <v>0.0</v>
      </c>
      <c r="L11" s="158"/>
      <c r="M11" s="155">
        <v>0.0</v>
      </c>
      <c r="N11" s="156">
        <v>0.0</v>
      </c>
      <c r="O11" s="157">
        <v>0.0</v>
      </c>
      <c r="P11" s="159"/>
      <c r="Q11" s="159" t="s">
        <v>165</v>
      </c>
      <c r="R11" s="159" t="s">
        <v>166</v>
      </c>
      <c r="S11" s="158" t="s">
        <v>167</v>
      </c>
      <c r="T11" s="158"/>
      <c r="U11" s="155" t="s">
        <v>168</v>
      </c>
      <c r="V11" s="156" t="s">
        <v>168</v>
      </c>
      <c r="W11" s="157" t="s">
        <v>168</v>
      </c>
      <c r="X11" s="158"/>
      <c r="Y11" s="155" t="s">
        <v>168</v>
      </c>
      <c r="Z11" s="156" t="s">
        <v>168</v>
      </c>
      <c r="AA11" s="157" t="s">
        <v>168</v>
      </c>
      <c r="AB11" s="158"/>
      <c r="AC11" s="155" t="s">
        <v>168</v>
      </c>
      <c r="AD11" s="156" t="s">
        <v>168</v>
      </c>
      <c r="AE11" s="157" t="s">
        <v>168</v>
      </c>
      <c r="AF11" s="158"/>
      <c r="AG11" s="155" t="s">
        <v>168</v>
      </c>
      <c r="AH11" s="156" t="s">
        <v>168</v>
      </c>
      <c r="AI11" s="157" t="s">
        <v>168</v>
      </c>
      <c r="AJ11" s="161"/>
      <c r="AK11" s="155">
        <v>750000.0</v>
      </c>
      <c r="AL11" s="156">
        <v>3000000.0</v>
      </c>
      <c r="AM11" s="157">
        <v>1.0E7</v>
      </c>
      <c r="AN11" s="161"/>
      <c r="AO11" s="155" t="s">
        <v>168</v>
      </c>
      <c r="AP11" s="156" t="s">
        <v>168</v>
      </c>
      <c r="AQ11" s="157" t="s">
        <v>168</v>
      </c>
      <c r="AR11" s="159"/>
    </row>
    <row r="12" ht="15.75" customHeight="1">
      <c r="A12" s="152" t="s">
        <v>99</v>
      </c>
      <c r="B12" s="95" t="s">
        <v>13</v>
      </c>
      <c r="C12" s="95" t="s">
        <v>56</v>
      </c>
      <c r="D12" s="95" t="s">
        <v>50</v>
      </c>
      <c r="E12" s="95" t="s">
        <v>28</v>
      </c>
      <c r="F12" s="95" t="s">
        <v>30</v>
      </c>
      <c r="G12" s="153" t="s">
        <v>100</v>
      </c>
      <c r="H12" s="154"/>
      <c r="I12" s="155">
        <v>0.0</v>
      </c>
      <c r="J12" s="156">
        <v>0.0</v>
      </c>
      <c r="K12" s="157">
        <v>0.0</v>
      </c>
      <c r="L12" s="158"/>
      <c r="M12" s="155">
        <v>0.0</v>
      </c>
      <c r="N12" s="156">
        <v>0.0</v>
      </c>
      <c r="O12" s="157">
        <v>0.0</v>
      </c>
      <c r="P12" s="159"/>
      <c r="Q12" s="159" t="s">
        <v>165</v>
      </c>
      <c r="R12" s="159" t="s">
        <v>166</v>
      </c>
      <c r="S12" s="158" t="s">
        <v>167</v>
      </c>
      <c r="T12" s="158"/>
      <c r="U12" s="155" t="s">
        <v>168</v>
      </c>
      <c r="V12" s="156" t="s">
        <v>168</v>
      </c>
      <c r="W12" s="157" t="s">
        <v>168</v>
      </c>
      <c r="X12" s="158"/>
      <c r="Y12" s="155" t="s">
        <v>168</v>
      </c>
      <c r="Z12" s="156" t="s">
        <v>168</v>
      </c>
      <c r="AA12" s="157" t="s">
        <v>168</v>
      </c>
      <c r="AB12" s="158"/>
      <c r="AC12" s="155" t="s">
        <v>168</v>
      </c>
      <c r="AD12" s="156" t="s">
        <v>168</v>
      </c>
      <c r="AE12" s="157" t="s">
        <v>168</v>
      </c>
      <c r="AF12" s="158"/>
      <c r="AG12" s="155" t="s">
        <v>168</v>
      </c>
      <c r="AH12" s="156" t="s">
        <v>168</v>
      </c>
      <c r="AI12" s="157" t="s">
        <v>168</v>
      </c>
      <c r="AJ12" s="161"/>
      <c r="AK12" s="155">
        <v>750000.0</v>
      </c>
      <c r="AL12" s="156">
        <v>3000000.0</v>
      </c>
      <c r="AM12" s="157">
        <v>1.0E7</v>
      </c>
      <c r="AN12" s="161"/>
      <c r="AO12" s="155" t="s">
        <v>168</v>
      </c>
      <c r="AP12" s="156" t="s">
        <v>168</v>
      </c>
      <c r="AQ12" s="157" t="s">
        <v>168</v>
      </c>
      <c r="AR12" s="159"/>
    </row>
    <row r="13" ht="15.75" customHeight="1">
      <c r="A13" s="152" t="s">
        <v>101</v>
      </c>
      <c r="B13" s="95" t="s">
        <v>13</v>
      </c>
      <c r="C13" s="95" t="s">
        <v>62</v>
      </c>
      <c r="D13" s="95" t="s">
        <v>50</v>
      </c>
      <c r="E13" s="95" t="s">
        <v>28</v>
      </c>
      <c r="F13" s="95" t="s">
        <v>30</v>
      </c>
      <c r="G13" s="153" t="s">
        <v>102</v>
      </c>
      <c r="H13" s="154"/>
      <c r="I13" s="155">
        <v>0.0</v>
      </c>
      <c r="J13" s="156">
        <v>0.0</v>
      </c>
      <c r="K13" s="157">
        <v>0.0</v>
      </c>
      <c r="L13" s="158"/>
      <c r="M13" s="155">
        <v>0.0</v>
      </c>
      <c r="N13" s="156">
        <v>0.0</v>
      </c>
      <c r="O13" s="157">
        <v>0.0</v>
      </c>
      <c r="P13" s="159"/>
      <c r="Q13" s="159" t="s">
        <v>165</v>
      </c>
      <c r="R13" s="159" t="s">
        <v>166</v>
      </c>
      <c r="S13" s="158" t="s">
        <v>167</v>
      </c>
      <c r="T13" s="158"/>
      <c r="U13" s="155" t="s">
        <v>168</v>
      </c>
      <c r="V13" s="156" t="s">
        <v>168</v>
      </c>
      <c r="W13" s="157" t="s">
        <v>168</v>
      </c>
      <c r="X13" s="158"/>
      <c r="Y13" s="155" t="s">
        <v>168</v>
      </c>
      <c r="Z13" s="156" t="s">
        <v>168</v>
      </c>
      <c r="AA13" s="157" t="s">
        <v>168</v>
      </c>
      <c r="AB13" s="158"/>
      <c r="AC13" s="155" t="s">
        <v>168</v>
      </c>
      <c r="AD13" s="156" t="s">
        <v>168</v>
      </c>
      <c r="AE13" s="157" t="s">
        <v>168</v>
      </c>
      <c r="AF13" s="158"/>
      <c r="AG13" s="155" t="s">
        <v>168</v>
      </c>
      <c r="AH13" s="156" t="s">
        <v>168</v>
      </c>
      <c r="AI13" s="157" t="s">
        <v>168</v>
      </c>
      <c r="AJ13" s="161"/>
      <c r="AK13" s="155">
        <v>750000.0</v>
      </c>
      <c r="AL13" s="156">
        <v>3000000.0</v>
      </c>
      <c r="AM13" s="157">
        <v>1.0E7</v>
      </c>
      <c r="AN13" s="161"/>
      <c r="AO13" s="155" t="s">
        <v>168</v>
      </c>
      <c r="AP13" s="156" t="s">
        <v>168</v>
      </c>
      <c r="AQ13" s="157" t="s">
        <v>168</v>
      </c>
      <c r="AR13" s="159"/>
    </row>
    <row r="14" ht="15.75" customHeight="1">
      <c r="A14" s="152" t="s">
        <v>103</v>
      </c>
      <c r="B14" s="95" t="s">
        <v>13</v>
      </c>
      <c r="C14" s="95" t="s">
        <v>67</v>
      </c>
      <c r="D14" s="95" t="s">
        <v>50</v>
      </c>
      <c r="E14" s="95" t="s">
        <v>28</v>
      </c>
      <c r="F14" s="95" t="s">
        <v>30</v>
      </c>
      <c r="G14" s="153" t="s">
        <v>104</v>
      </c>
      <c r="H14" s="154"/>
      <c r="I14" s="155">
        <v>0.0</v>
      </c>
      <c r="J14" s="156">
        <v>0.0</v>
      </c>
      <c r="K14" s="157">
        <v>0.0</v>
      </c>
      <c r="L14" s="158"/>
      <c r="M14" s="155">
        <v>0.0</v>
      </c>
      <c r="N14" s="156">
        <v>0.0</v>
      </c>
      <c r="O14" s="157">
        <v>0.0</v>
      </c>
      <c r="P14" s="159"/>
      <c r="Q14" s="159" t="s">
        <v>165</v>
      </c>
      <c r="R14" s="159" t="s">
        <v>166</v>
      </c>
      <c r="S14" s="158" t="s">
        <v>167</v>
      </c>
      <c r="T14" s="158"/>
      <c r="U14" s="155" t="s">
        <v>168</v>
      </c>
      <c r="V14" s="156" t="s">
        <v>168</v>
      </c>
      <c r="W14" s="157" t="s">
        <v>168</v>
      </c>
      <c r="X14" s="158"/>
      <c r="Y14" s="155" t="s">
        <v>168</v>
      </c>
      <c r="Z14" s="156" t="s">
        <v>168</v>
      </c>
      <c r="AA14" s="157" t="s">
        <v>168</v>
      </c>
      <c r="AB14" s="158"/>
      <c r="AC14" s="155" t="s">
        <v>168</v>
      </c>
      <c r="AD14" s="156" t="s">
        <v>168</v>
      </c>
      <c r="AE14" s="157" t="s">
        <v>168</v>
      </c>
      <c r="AF14" s="158"/>
      <c r="AG14" s="155" t="s">
        <v>168</v>
      </c>
      <c r="AH14" s="156" t="s">
        <v>168</v>
      </c>
      <c r="AI14" s="157" t="s">
        <v>168</v>
      </c>
      <c r="AJ14" s="161"/>
      <c r="AK14" s="155">
        <v>750000.0</v>
      </c>
      <c r="AL14" s="156">
        <v>3000000.0</v>
      </c>
      <c r="AM14" s="157">
        <v>1.0E7</v>
      </c>
      <c r="AN14" s="161"/>
      <c r="AO14" s="155" t="s">
        <v>168</v>
      </c>
      <c r="AP14" s="156" t="s">
        <v>168</v>
      </c>
      <c r="AQ14" s="157" t="s">
        <v>168</v>
      </c>
      <c r="AR14" s="159"/>
    </row>
    <row r="15" ht="15.75" customHeight="1">
      <c r="A15" s="152" t="s">
        <v>105</v>
      </c>
      <c r="B15" s="95" t="s">
        <v>13</v>
      </c>
      <c r="C15" s="95" t="s">
        <v>69</v>
      </c>
      <c r="D15" s="95" t="s">
        <v>50</v>
      </c>
      <c r="E15" s="95" t="s">
        <v>28</v>
      </c>
      <c r="F15" s="95" t="s">
        <v>30</v>
      </c>
      <c r="G15" s="153" t="s">
        <v>106</v>
      </c>
      <c r="H15" s="154"/>
      <c r="I15" s="155">
        <v>0.0</v>
      </c>
      <c r="J15" s="156">
        <v>0.0</v>
      </c>
      <c r="K15" s="157">
        <v>0.0</v>
      </c>
      <c r="L15" s="158"/>
      <c r="M15" s="155">
        <v>0.0</v>
      </c>
      <c r="N15" s="156">
        <v>0.0</v>
      </c>
      <c r="O15" s="157">
        <v>0.0</v>
      </c>
      <c r="P15" s="159"/>
      <c r="Q15" s="159" t="s">
        <v>165</v>
      </c>
      <c r="R15" s="159" t="s">
        <v>166</v>
      </c>
      <c r="S15" s="158" t="s">
        <v>167</v>
      </c>
      <c r="T15" s="158"/>
      <c r="U15" s="155" t="s">
        <v>168</v>
      </c>
      <c r="V15" s="156" t="s">
        <v>168</v>
      </c>
      <c r="W15" s="157" t="s">
        <v>168</v>
      </c>
      <c r="X15" s="158"/>
      <c r="Y15" s="155" t="s">
        <v>168</v>
      </c>
      <c r="Z15" s="156" t="s">
        <v>168</v>
      </c>
      <c r="AA15" s="157" t="s">
        <v>168</v>
      </c>
      <c r="AB15" s="158"/>
      <c r="AC15" s="155" t="s">
        <v>168</v>
      </c>
      <c r="AD15" s="156" t="s">
        <v>168</v>
      </c>
      <c r="AE15" s="157" t="s">
        <v>168</v>
      </c>
      <c r="AF15" s="158"/>
      <c r="AG15" s="155" t="s">
        <v>168</v>
      </c>
      <c r="AH15" s="156" t="s">
        <v>168</v>
      </c>
      <c r="AI15" s="157" t="s">
        <v>168</v>
      </c>
      <c r="AJ15" s="161"/>
      <c r="AK15" s="155">
        <v>750000.0</v>
      </c>
      <c r="AL15" s="156">
        <v>3000000.0</v>
      </c>
      <c r="AM15" s="157">
        <v>1.0E7</v>
      </c>
      <c r="AN15" s="161"/>
      <c r="AO15" s="155" t="s">
        <v>168</v>
      </c>
      <c r="AP15" s="156" t="s">
        <v>168</v>
      </c>
      <c r="AQ15" s="157" t="s">
        <v>168</v>
      </c>
      <c r="AR15" s="159"/>
    </row>
    <row r="16" ht="15.75" customHeight="1">
      <c r="A16" s="152" t="s">
        <v>107</v>
      </c>
      <c r="B16" s="95" t="s">
        <v>13</v>
      </c>
      <c r="C16" s="95" t="s">
        <v>108</v>
      </c>
      <c r="D16" s="95" t="s">
        <v>50</v>
      </c>
      <c r="E16" s="95" t="s">
        <v>28</v>
      </c>
      <c r="F16" s="95" t="s">
        <v>30</v>
      </c>
      <c r="G16" s="153" t="s">
        <v>109</v>
      </c>
      <c r="H16" s="154"/>
      <c r="I16" s="155">
        <v>0.0</v>
      </c>
      <c r="J16" s="156">
        <v>0.0</v>
      </c>
      <c r="K16" s="157">
        <v>0.0</v>
      </c>
      <c r="L16" s="158"/>
      <c r="M16" s="155">
        <v>0.0</v>
      </c>
      <c r="N16" s="156">
        <v>0.0</v>
      </c>
      <c r="O16" s="157">
        <v>0.0</v>
      </c>
      <c r="P16" s="159"/>
      <c r="Q16" s="159" t="s">
        <v>165</v>
      </c>
      <c r="R16" s="159" t="s">
        <v>166</v>
      </c>
      <c r="S16" s="158" t="s">
        <v>167</v>
      </c>
      <c r="T16" s="158"/>
      <c r="U16" s="155" t="s">
        <v>168</v>
      </c>
      <c r="V16" s="156" t="s">
        <v>168</v>
      </c>
      <c r="W16" s="157" t="s">
        <v>168</v>
      </c>
      <c r="X16" s="158"/>
      <c r="Y16" s="155" t="s">
        <v>168</v>
      </c>
      <c r="Z16" s="156" t="s">
        <v>168</v>
      </c>
      <c r="AA16" s="157" t="s">
        <v>168</v>
      </c>
      <c r="AB16" s="158"/>
      <c r="AC16" s="155" t="s">
        <v>168</v>
      </c>
      <c r="AD16" s="156" t="s">
        <v>168</v>
      </c>
      <c r="AE16" s="157" t="s">
        <v>168</v>
      </c>
      <c r="AF16" s="158"/>
      <c r="AG16" s="155" t="s">
        <v>168</v>
      </c>
      <c r="AH16" s="156" t="s">
        <v>168</v>
      </c>
      <c r="AI16" s="157" t="s">
        <v>168</v>
      </c>
      <c r="AJ16" s="161"/>
      <c r="AK16" s="155">
        <v>750000.0</v>
      </c>
      <c r="AL16" s="156">
        <v>3000000.0</v>
      </c>
      <c r="AM16" s="157">
        <v>1.0E7</v>
      </c>
      <c r="AN16" s="161"/>
      <c r="AO16" s="155" t="s">
        <v>168</v>
      </c>
      <c r="AP16" s="156" t="s">
        <v>168</v>
      </c>
      <c r="AQ16" s="157" t="s">
        <v>168</v>
      </c>
      <c r="AR16" s="159"/>
    </row>
    <row r="17" ht="15.75" customHeight="1">
      <c r="A17" s="152" t="s">
        <v>110</v>
      </c>
      <c r="B17" s="95" t="s">
        <v>13</v>
      </c>
      <c r="C17" s="95" t="s">
        <v>74</v>
      </c>
      <c r="D17" s="95" t="s">
        <v>50</v>
      </c>
      <c r="E17" s="95" t="s">
        <v>28</v>
      </c>
      <c r="F17" s="95" t="s">
        <v>30</v>
      </c>
      <c r="G17" s="153" t="s">
        <v>111</v>
      </c>
      <c r="H17" s="154"/>
      <c r="I17" s="155">
        <v>0.0</v>
      </c>
      <c r="J17" s="156">
        <v>0.0</v>
      </c>
      <c r="K17" s="157">
        <v>0.0</v>
      </c>
      <c r="L17" s="158"/>
      <c r="M17" s="155">
        <v>0.0</v>
      </c>
      <c r="N17" s="156">
        <v>0.0</v>
      </c>
      <c r="O17" s="157">
        <v>0.0</v>
      </c>
      <c r="P17" s="159"/>
      <c r="Q17" s="159" t="s">
        <v>165</v>
      </c>
      <c r="R17" s="159" t="s">
        <v>166</v>
      </c>
      <c r="S17" s="158" t="s">
        <v>167</v>
      </c>
      <c r="T17" s="158"/>
      <c r="U17" s="155" t="s">
        <v>168</v>
      </c>
      <c r="V17" s="156" t="s">
        <v>168</v>
      </c>
      <c r="W17" s="157" t="s">
        <v>168</v>
      </c>
      <c r="X17" s="158"/>
      <c r="Y17" s="155" t="s">
        <v>168</v>
      </c>
      <c r="Z17" s="156" t="s">
        <v>168</v>
      </c>
      <c r="AA17" s="157" t="s">
        <v>168</v>
      </c>
      <c r="AB17" s="158"/>
      <c r="AC17" s="155" t="s">
        <v>168</v>
      </c>
      <c r="AD17" s="156" t="s">
        <v>168</v>
      </c>
      <c r="AE17" s="157" t="s">
        <v>168</v>
      </c>
      <c r="AF17" s="158"/>
      <c r="AG17" s="155" t="s">
        <v>168</v>
      </c>
      <c r="AH17" s="156" t="s">
        <v>168</v>
      </c>
      <c r="AI17" s="157" t="s">
        <v>168</v>
      </c>
      <c r="AJ17" s="161"/>
      <c r="AK17" s="155">
        <v>750000.0</v>
      </c>
      <c r="AL17" s="156">
        <v>3000000.0</v>
      </c>
      <c r="AM17" s="157">
        <v>1.0E7</v>
      </c>
      <c r="AN17" s="161"/>
      <c r="AO17" s="155" t="s">
        <v>168</v>
      </c>
      <c r="AP17" s="156" t="s">
        <v>168</v>
      </c>
      <c r="AQ17" s="157" t="s">
        <v>168</v>
      </c>
      <c r="AR17" s="159"/>
    </row>
    <row r="18" ht="15.75" customHeight="1">
      <c r="A18" s="96" t="s">
        <v>112</v>
      </c>
      <c r="B18" s="163" t="s">
        <v>13</v>
      </c>
      <c r="C18" s="163" t="s">
        <v>24</v>
      </c>
      <c r="D18" s="163" t="s">
        <v>50</v>
      </c>
      <c r="E18" s="163" t="s">
        <v>28</v>
      </c>
      <c r="F18" s="163" t="s">
        <v>113</v>
      </c>
      <c r="G18" s="163" t="s">
        <v>114</v>
      </c>
      <c r="H18" s="154"/>
      <c r="I18" s="155">
        <v>0.0</v>
      </c>
      <c r="J18" s="156">
        <v>0.0</v>
      </c>
      <c r="K18" s="157">
        <v>0.0</v>
      </c>
      <c r="L18" s="158"/>
      <c r="M18" s="155">
        <v>0.0</v>
      </c>
      <c r="N18" s="156">
        <v>0.0</v>
      </c>
      <c r="O18" s="157">
        <v>0.0</v>
      </c>
      <c r="P18" s="159"/>
      <c r="Q18" s="159" t="s">
        <v>165</v>
      </c>
      <c r="R18" s="159" t="s">
        <v>175</v>
      </c>
      <c r="S18" s="158" t="s">
        <v>167</v>
      </c>
      <c r="T18" s="158"/>
      <c r="U18" s="155" t="s">
        <v>168</v>
      </c>
      <c r="V18" s="156" t="s">
        <v>168</v>
      </c>
      <c r="W18" s="157" t="s">
        <v>168</v>
      </c>
      <c r="X18" s="158"/>
      <c r="Y18" s="155" t="s">
        <v>168</v>
      </c>
      <c r="Z18" s="156" t="s">
        <v>168</v>
      </c>
      <c r="AA18" s="157" t="s">
        <v>168</v>
      </c>
      <c r="AB18" s="158"/>
      <c r="AC18" s="155" t="s">
        <v>168</v>
      </c>
      <c r="AD18" s="156" t="s">
        <v>168</v>
      </c>
      <c r="AE18" s="157" t="s">
        <v>168</v>
      </c>
      <c r="AF18" s="158"/>
      <c r="AG18" s="155" t="s">
        <v>168</v>
      </c>
      <c r="AH18" s="156" t="s">
        <v>168</v>
      </c>
      <c r="AI18" s="157" t="s">
        <v>168</v>
      </c>
      <c r="AJ18" s="161"/>
      <c r="AK18" s="155">
        <v>2000.0</v>
      </c>
      <c r="AL18" s="156">
        <v>200000.0</v>
      </c>
      <c r="AM18" s="157">
        <v>1.0E7</v>
      </c>
      <c r="AN18" s="161"/>
      <c r="AO18" s="155" t="s">
        <v>168</v>
      </c>
      <c r="AP18" s="156" t="s">
        <v>168</v>
      </c>
      <c r="AQ18" s="157" t="s">
        <v>168</v>
      </c>
      <c r="AR18" s="159"/>
    </row>
    <row r="19" ht="15.75" customHeight="1">
      <c r="A19" s="96" t="s">
        <v>115</v>
      </c>
      <c r="B19" s="163" t="s">
        <v>13</v>
      </c>
      <c r="C19" s="163" t="s">
        <v>35</v>
      </c>
      <c r="D19" s="163" t="s">
        <v>50</v>
      </c>
      <c r="E19" s="163" t="s">
        <v>28</v>
      </c>
      <c r="F19" s="163" t="s">
        <v>113</v>
      </c>
      <c r="G19" s="163" t="s">
        <v>116</v>
      </c>
      <c r="H19" s="154"/>
      <c r="I19" s="155">
        <v>0.0</v>
      </c>
      <c r="J19" s="156">
        <v>0.0</v>
      </c>
      <c r="K19" s="157">
        <v>0.0</v>
      </c>
      <c r="L19" s="158"/>
      <c r="M19" s="155">
        <v>0.0</v>
      </c>
      <c r="N19" s="156">
        <v>0.0</v>
      </c>
      <c r="O19" s="157">
        <v>0.0</v>
      </c>
      <c r="P19" s="159"/>
      <c r="Q19" s="159" t="s">
        <v>165</v>
      </c>
      <c r="R19" s="159" t="s">
        <v>175</v>
      </c>
      <c r="S19" s="158" t="s">
        <v>167</v>
      </c>
      <c r="T19" s="158"/>
      <c r="U19" s="155" t="s">
        <v>168</v>
      </c>
      <c r="V19" s="156" t="s">
        <v>168</v>
      </c>
      <c r="W19" s="157" t="s">
        <v>168</v>
      </c>
      <c r="X19" s="158"/>
      <c r="Y19" s="155" t="s">
        <v>168</v>
      </c>
      <c r="Z19" s="156" t="s">
        <v>168</v>
      </c>
      <c r="AA19" s="157" t="s">
        <v>168</v>
      </c>
      <c r="AB19" s="158"/>
      <c r="AC19" s="155" t="s">
        <v>168</v>
      </c>
      <c r="AD19" s="156" t="s">
        <v>168</v>
      </c>
      <c r="AE19" s="157" t="s">
        <v>168</v>
      </c>
      <c r="AF19" s="158"/>
      <c r="AG19" s="155" t="s">
        <v>168</v>
      </c>
      <c r="AH19" s="156" t="s">
        <v>168</v>
      </c>
      <c r="AI19" s="157" t="s">
        <v>168</v>
      </c>
      <c r="AJ19" s="161"/>
      <c r="AK19" s="155">
        <v>2000.0</v>
      </c>
      <c r="AL19" s="156">
        <v>200000.0</v>
      </c>
      <c r="AM19" s="157">
        <v>1.0E7</v>
      </c>
      <c r="AN19" s="161"/>
      <c r="AO19" s="155" t="s">
        <v>168</v>
      </c>
      <c r="AP19" s="156" t="s">
        <v>168</v>
      </c>
      <c r="AQ19" s="157" t="s">
        <v>168</v>
      </c>
      <c r="AR19" s="159"/>
    </row>
    <row r="20" ht="15.75" customHeight="1">
      <c r="A20" s="96" t="s">
        <v>117</v>
      </c>
      <c r="B20" s="163" t="s">
        <v>13</v>
      </c>
      <c r="C20" s="163" t="s">
        <v>43</v>
      </c>
      <c r="D20" s="163" t="s">
        <v>50</v>
      </c>
      <c r="E20" s="163" t="s">
        <v>28</v>
      </c>
      <c r="F20" s="163" t="s">
        <v>113</v>
      </c>
      <c r="G20" s="163" t="s">
        <v>118</v>
      </c>
      <c r="H20" s="154"/>
      <c r="I20" s="155">
        <v>0.0</v>
      </c>
      <c r="J20" s="156">
        <v>0.0</v>
      </c>
      <c r="K20" s="157">
        <v>0.0</v>
      </c>
      <c r="L20" s="158"/>
      <c r="M20" s="155">
        <v>0.0</v>
      </c>
      <c r="N20" s="156">
        <v>0.0</v>
      </c>
      <c r="O20" s="157">
        <v>0.0</v>
      </c>
      <c r="P20" s="159"/>
      <c r="Q20" s="159" t="s">
        <v>165</v>
      </c>
      <c r="R20" s="159" t="s">
        <v>175</v>
      </c>
      <c r="S20" s="158" t="s">
        <v>167</v>
      </c>
      <c r="T20" s="158"/>
      <c r="U20" s="155" t="s">
        <v>168</v>
      </c>
      <c r="V20" s="156" t="s">
        <v>168</v>
      </c>
      <c r="W20" s="157" t="s">
        <v>168</v>
      </c>
      <c r="X20" s="158"/>
      <c r="Y20" s="155" t="s">
        <v>168</v>
      </c>
      <c r="Z20" s="156" t="s">
        <v>168</v>
      </c>
      <c r="AA20" s="157" t="s">
        <v>168</v>
      </c>
      <c r="AB20" s="158"/>
      <c r="AC20" s="155" t="s">
        <v>168</v>
      </c>
      <c r="AD20" s="156" t="s">
        <v>168</v>
      </c>
      <c r="AE20" s="157" t="s">
        <v>168</v>
      </c>
      <c r="AF20" s="158"/>
      <c r="AG20" s="155" t="s">
        <v>168</v>
      </c>
      <c r="AH20" s="156" t="s">
        <v>168</v>
      </c>
      <c r="AI20" s="157" t="s">
        <v>168</v>
      </c>
      <c r="AJ20" s="161"/>
      <c r="AK20" s="155">
        <v>2000.0</v>
      </c>
      <c r="AL20" s="156">
        <v>200000.0</v>
      </c>
      <c r="AM20" s="157">
        <v>1.0E7</v>
      </c>
      <c r="AN20" s="161"/>
      <c r="AO20" s="155" t="s">
        <v>168</v>
      </c>
      <c r="AP20" s="156" t="s">
        <v>168</v>
      </c>
      <c r="AQ20" s="157" t="s">
        <v>168</v>
      </c>
      <c r="AR20" s="159"/>
    </row>
    <row r="21" ht="15.75" customHeight="1">
      <c r="A21" s="96" t="s">
        <v>119</v>
      </c>
      <c r="B21" s="163" t="s">
        <v>13</v>
      </c>
      <c r="C21" s="163" t="s">
        <v>48</v>
      </c>
      <c r="D21" s="163" t="s">
        <v>50</v>
      </c>
      <c r="E21" s="163" t="s">
        <v>28</v>
      </c>
      <c r="F21" s="163" t="s">
        <v>113</v>
      </c>
      <c r="G21" s="163" t="s">
        <v>120</v>
      </c>
      <c r="H21" s="154"/>
      <c r="I21" s="155">
        <v>0.0</v>
      </c>
      <c r="J21" s="156">
        <v>0.0</v>
      </c>
      <c r="K21" s="157">
        <v>0.0</v>
      </c>
      <c r="L21" s="158"/>
      <c r="M21" s="155">
        <v>0.0</v>
      </c>
      <c r="N21" s="156">
        <v>0.0</v>
      </c>
      <c r="O21" s="157">
        <v>0.0</v>
      </c>
      <c r="P21" s="159"/>
      <c r="Q21" s="159" t="s">
        <v>165</v>
      </c>
      <c r="R21" s="159" t="s">
        <v>175</v>
      </c>
      <c r="S21" s="158" t="s">
        <v>167</v>
      </c>
      <c r="T21" s="158"/>
      <c r="U21" s="155" t="s">
        <v>168</v>
      </c>
      <c r="V21" s="156" t="s">
        <v>168</v>
      </c>
      <c r="W21" s="157" t="s">
        <v>168</v>
      </c>
      <c r="X21" s="158"/>
      <c r="Y21" s="155" t="s">
        <v>168</v>
      </c>
      <c r="Z21" s="156" t="s">
        <v>168</v>
      </c>
      <c r="AA21" s="157" t="s">
        <v>168</v>
      </c>
      <c r="AB21" s="158"/>
      <c r="AC21" s="155" t="s">
        <v>168</v>
      </c>
      <c r="AD21" s="156" t="s">
        <v>168</v>
      </c>
      <c r="AE21" s="157" t="s">
        <v>168</v>
      </c>
      <c r="AF21" s="158"/>
      <c r="AG21" s="155" t="s">
        <v>168</v>
      </c>
      <c r="AH21" s="156" t="s">
        <v>168</v>
      </c>
      <c r="AI21" s="157" t="s">
        <v>168</v>
      </c>
      <c r="AJ21" s="161"/>
      <c r="AK21" s="155">
        <v>2000.0</v>
      </c>
      <c r="AL21" s="156">
        <v>200000.0</v>
      </c>
      <c r="AM21" s="157">
        <v>1.0E7</v>
      </c>
      <c r="AN21" s="161"/>
      <c r="AO21" s="155" t="s">
        <v>168</v>
      </c>
      <c r="AP21" s="156" t="s">
        <v>168</v>
      </c>
      <c r="AQ21" s="157" t="s">
        <v>168</v>
      </c>
      <c r="AR21" s="159"/>
    </row>
    <row r="22" ht="15.75" customHeight="1">
      <c r="A22" s="96" t="s">
        <v>121</v>
      </c>
      <c r="B22" s="163" t="s">
        <v>13</v>
      </c>
      <c r="C22" s="163" t="s">
        <v>56</v>
      </c>
      <c r="D22" s="163" t="s">
        <v>50</v>
      </c>
      <c r="E22" s="163" t="s">
        <v>28</v>
      </c>
      <c r="F22" s="163" t="s">
        <v>113</v>
      </c>
      <c r="G22" s="163" t="s">
        <v>122</v>
      </c>
      <c r="H22" s="154"/>
      <c r="I22" s="155">
        <v>0.0</v>
      </c>
      <c r="J22" s="156">
        <v>0.0</v>
      </c>
      <c r="K22" s="157">
        <v>0.0</v>
      </c>
      <c r="L22" s="158"/>
      <c r="M22" s="155">
        <v>0.0</v>
      </c>
      <c r="N22" s="156">
        <v>0.0</v>
      </c>
      <c r="O22" s="157">
        <v>0.0</v>
      </c>
      <c r="P22" s="159"/>
      <c r="Q22" s="159" t="s">
        <v>165</v>
      </c>
      <c r="R22" s="159" t="s">
        <v>175</v>
      </c>
      <c r="S22" s="158" t="s">
        <v>167</v>
      </c>
      <c r="T22" s="158"/>
      <c r="U22" s="155" t="s">
        <v>168</v>
      </c>
      <c r="V22" s="156" t="s">
        <v>168</v>
      </c>
      <c r="W22" s="157" t="s">
        <v>168</v>
      </c>
      <c r="X22" s="158"/>
      <c r="Y22" s="155" t="s">
        <v>168</v>
      </c>
      <c r="Z22" s="156" t="s">
        <v>168</v>
      </c>
      <c r="AA22" s="157" t="s">
        <v>168</v>
      </c>
      <c r="AB22" s="158"/>
      <c r="AC22" s="155" t="s">
        <v>168</v>
      </c>
      <c r="AD22" s="156" t="s">
        <v>168</v>
      </c>
      <c r="AE22" s="157" t="s">
        <v>168</v>
      </c>
      <c r="AF22" s="158"/>
      <c r="AG22" s="155" t="s">
        <v>168</v>
      </c>
      <c r="AH22" s="156" t="s">
        <v>168</v>
      </c>
      <c r="AI22" s="157" t="s">
        <v>168</v>
      </c>
      <c r="AJ22" s="161"/>
      <c r="AK22" s="155">
        <v>2000.0</v>
      </c>
      <c r="AL22" s="156">
        <v>200000.0</v>
      </c>
      <c r="AM22" s="157">
        <v>1.0E7</v>
      </c>
      <c r="AN22" s="161"/>
      <c r="AO22" s="155" t="s">
        <v>168</v>
      </c>
      <c r="AP22" s="156" t="s">
        <v>168</v>
      </c>
      <c r="AQ22" s="157" t="s">
        <v>168</v>
      </c>
      <c r="AR22" s="159"/>
    </row>
    <row r="23" ht="15.75" customHeight="1">
      <c r="A23" s="96" t="s">
        <v>123</v>
      </c>
      <c r="B23" s="163" t="s">
        <v>13</v>
      </c>
      <c r="C23" s="163" t="s">
        <v>62</v>
      </c>
      <c r="D23" s="163" t="s">
        <v>50</v>
      </c>
      <c r="E23" s="163" t="s">
        <v>28</v>
      </c>
      <c r="F23" s="163" t="s">
        <v>113</v>
      </c>
      <c r="G23" s="163" t="s">
        <v>124</v>
      </c>
      <c r="H23" s="154"/>
      <c r="I23" s="155">
        <v>0.0</v>
      </c>
      <c r="J23" s="156">
        <v>0.0</v>
      </c>
      <c r="K23" s="157">
        <v>0.0</v>
      </c>
      <c r="L23" s="158"/>
      <c r="M23" s="155">
        <v>0.0</v>
      </c>
      <c r="N23" s="156">
        <v>0.0</v>
      </c>
      <c r="O23" s="157">
        <v>0.0</v>
      </c>
      <c r="P23" s="159"/>
      <c r="Q23" s="159" t="s">
        <v>165</v>
      </c>
      <c r="R23" s="159" t="s">
        <v>175</v>
      </c>
      <c r="S23" s="158" t="s">
        <v>167</v>
      </c>
      <c r="T23" s="158"/>
      <c r="U23" s="155" t="s">
        <v>168</v>
      </c>
      <c r="V23" s="156" t="s">
        <v>168</v>
      </c>
      <c r="W23" s="157" t="s">
        <v>168</v>
      </c>
      <c r="X23" s="158"/>
      <c r="Y23" s="155" t="s">
        <v>168</v>
      </c>
      <c r="Z23" s="156" t="s">
        <v>168</v>
      </c>
      <c r="AA23" s="157" t="s">
        <v>168</v>
      </c>
      <c r="AB23" s="158"/>
      <c r="AC23" s="155" t="s">
        <v>168</v>
      </c>
      <c r="AD23" s="156" t="s">
        <v>168</v>
      </c>
      <c r="AE23" s="157" t="s">
        <v>168</v>
      </c>
      <c r="AF23" s="158"/>
      <c r="AG23" s="155" t="s">
        <v>168</v>
      </c>
      <c r="AH23" s="156" t="s">
        <v>168</v>
      </c>
      <c r="AI23" s="157" t="s">
        <v>168</v>
      </c>
      <c r="AJ23" s="161"/>
      <c r="AK23" s="155">
        <v>2000.0</v>
      </c>
      <c r="AL23" s="156">
        <v>200000.0</v>
      </c>
      <c r="AM23" s="157">
        <v>1.0E7</v>
      </c>
      <c r="AN23" s="161"/>
      <c r="AO23" s="155" t="s">
        <v>168</v>
      </c>
      <c r="AP23" s="156" t="s">
        <v>168</v>
      </c>
      <c r="AQ23" s="157" t="s">
        <v>168</v>
      </c>
      <c r="AR23" s="159"/>
    </row>
    <row r="24" ht="15.75" customHeight="1">
      <c r="A24" s="96" t="s">
        <v>125</v>
      </c>
      <c r="B24" s="163" t="s">
        <v>13</v>
      </c>
      <c r="C24" s="163" t="s">
        <v>67</v>
      </c>
      <c r="D24" s="163" t="s">
        <v>50</v>
      </c>
      <c r="E24" s="163" t="s">
        <v>28</v>
      </c>
      <c r="F24" s="163" t="s">
        <v>113</v>
      </c>
      <c r="G24" s="163" t="s">
        <v>126</v>
      </c>
      <c r="H24" s="154"/>
      <c r="I24" s="155">
        <v>0.0</v>
      </c>
      <c r="J24" s="156">
        <v>0.0</v>
      </c>
      <c r="K24" s="157">
        <v>0.0</v>
      </c>
      <c r="L24" s="158"/>
      <c r="M24" s="155">
        <v>0.0</v>
      </c>
      <c r="N24" s="156">
        <v>0.0</v>
      </c>
      <c r="O24" s="157">
        <v>0.0</v>
      </c>
      <c r="P24" s="159"/>
      <c r="Q24" s="159" t="s">
        <v>165</v>
      </c>
      <c r="R24" s="159" t="s">
        <v>175</v>
      </c>
      <c r="S24" s="158" t="s">
        <v>167</v>
      </c>
      <c r="T24" s="158"/>
      <c r="U24" s="155" t="s">
        <v>168</v>
      </c>
      <c r="V24" s="156" t="s">
        <v>168</v>
      </c>
      <c r="W24" s="157" t="s">
        <v>168</v>
      </c>
      <c r="X24" s="158"/>
      <c r="Y24" s="155" t="s">
        <v>168</v>
      </c>
      <c r="Z24" s="156" t="s">
        <v>168</v>
      </c>
      <c r="AA24" s="157" t="s">
        <v>168</v>
      </c>
      <c r="AB24" s="158"/>
      <c r="AC24" s="155" t="s">
        <v>168</v>
      </c>
      <c r="AD24" s="156" t="s">
        <v>168</v>
      </c>
      <c r="AE24" s="157" t="s">
        <v>168</v>
      </c>
      <c r="AF24" s="158"/>
      <c r="AG24" s="155" t="s">
        <v>168</v>
      </c>
      <c r="AH24" s="156" t="s">
        <v>168</v>
      </c>
      <c r="AI24" s="157" t="s">
        <v>168</v>
      </c>
      <c r="AJ24" s="161"/>
      <c r="AK24" s="155">
        <v>2000.0</v>
      </c>
      <c r="AL24" s="156">
        <v>200000.0</v>
      </c>
      <c r="AM24" s="157">
        <v>1.0E7</v>
      </c>
      <c r="AN24" s="161"/>
      <c r="AO24" s="155" t="s">
        <v>168</v>
      </c>
      <c r="AP24" s="156" t="s">
        <v>168</v>
      </c>
      <c r="AQ24" s="157" t="s">
        <v>168</v>
      </c>
      <c r="AR24" s="159"/>
    </row>
    <row r="25" ht="15.75" customHeight="1">
      <c r="A25" s="96" t="s">
        <v>127</v>
      </c>
      <c r="B25" s="163" t="s">
        <v>13</v>
      </c>
      <c r="C25" s="163" t="s">
        <v>69</v>
      </c>
      <c r="D25" s="163" t="s">
        <v>50</v>
      </c>
      <c r="E25" s="163" t="s">
        <v>28</v>
      </c>
      <c r="F25" s="163" t="s">
        <v>113</v>
      </c>
      <c r="G25" s="163" t="s">
        <v>128</v>
      </c>
      <c r="H25" s="154"/>
      <c r="I25" s="155">
        <v>0.0</v>
      </c>
      <c r="J25" s="156">
        <v>0.0</v>
      </c>
      <c r="K25" s="157">
        <v>0.0</v>
      </c>
      <c r="L25" s="158"/>
      <c r="M25" s="155">
        <v>0.0</v>
      </c>
      <c r="N25" s="156">
        <v>0.0</v>
      </c>
      <c r="O25" s="157">
        <v>0.0</v>
      </c>
      <c r="P25" s="159"/>
      <c r="Q25" s="159" t="s">
        <v>165</v>
      </c>
      <c r="R25" s="159" t="s">
        <v>175</v>
      </c>
      <c r="S25" s="158" t="s">
        <v>167</v>
      </c>
      <c r="T25" s="158"/>
      <c r="U25" s="155" t="s">
        <v>168</v>
      </c>
      <c r="V25" s="156" t="s">
        <v>168</v>
      </c>
      <c r="W25" s="157" t="s">
        <v>168</v>
      </c>
      <c r="X25" s="158"/>
      <c r="Y25" s="155" t="s">
        <v>168</v>
      </c>
      <c r="Z25" s="156" t="s">
        <v>168</v>
      </c>
      <c r="AA25" s="157" t="s">
        <v>168</v>
      </c>
      <c r="AB25" s="158"/>
      <c r="AC25" s="155" t="s">
        <v>168</v>
      </c>
      <c r="AD25" s="156" t="s">
        <v>168</v>
      </c>
      <c r="AE25" s="157" t="s">
        <v>168</v>
      </c>
      <c r="AF25" s="158"/>
      <c r="AG25" s="155" t="s">
        <v>168</v>
      </c>
      <c r="AH25" s="156" t="s">
        <v>168</v>
      </c>
      <c r="AI25" s="157" t="s">
        <v>168</v>
      </c>
      <c r="AJ25" s="161"/>
      <c r="AK25" s="155">
        <v>2000.0</v>
      </c>
      <c r="AL25" s="156">
        <v>200000.0</v>
      </c>
      <c r="AM25" s="157">
        <v>1.0E7</v>
      </c>
      <c r="AN25" s="161"/>
      <c r="AO25" s="155" t="s">
        <v>168</v>
      </c>
      <c r="AP25" s="156" t="s">
        <v>168</v>
      </c>
      <c r="AQ25" s="157" t="s">
        <v>168</v>
      </c>
      <c r="AR25" s="159"/>
    </row>
    <row r="26" ht="15.75" customHeight="1">
      <c r="A26" s="96" t="s">
        <v>129</v>
      </c>
      <c r="B26" s="163" t="s">
        <v>13</v>
      </c>
      <c r="C26" s="163" t="s">
        <v>108</v>
      </c>
      <c r="D26" s="163" t="s">
        <v>50</v>
      </c>
      <c r="E26" s="163" t="s">
        <v>28</v>
      </c>
      <c r="F26" s="163" t="s">
        <v>113</v>
      </c>
      <c r="G26" s="163" t="s">
        <v>130</v>
      </c>
      <c r="H26" s="154"/>
      <c r="I26" s="155">
        <v>0.0</v>
      </c>
      <c r="J26" s="156">
        <v>0.0</v>
      </c>
      <c r="K26" s="157">
        <v>0.0</v>
      </c>
      <c r="L26" s="158"/>
      <c r="M26" s="155">
        <v>0.0</v>
      </c>
      <c r="N26" s="156">
        <v>0.0</v>
      </c>
      <c r="O26" s="157">
        <v>0.0</v>
      </c>
      <c r="P26" s="159"/>
      <c r="Q26" s="159" t="s">
        <v>165</v>
      </c>
      <c r="R26" s="159" t="s">
        <v>175</v>
      </c>
      <c r="S26" s="158" t="s">
        <v>167</v>
      </c>
      <c r="T26" s="158"/>
      <c r="U26" s="155" t="s">
        <v>168</v>
      </c>
      <c r="V26" s="156" t="s">
        <v>168</v>
      </c>
      <c r="W26" s="157" t="s">
        <v>168</v>
      </c>
      <c r="X26" s="158"/>
      <c r="Y26" s="155" t="s">
        <v>168</v>
      </c>
      <c r="Z26" s="156" t="s">
        <v>168</v>
      </c>
      <c r="AA26" s="157" t="s">
        <v>168</v>
      </c>
      <c r="AB26" s="158"/>
      <c r="AC26" s="155" t="s">
        <v>168</v>
      </c>
      <c r="AD26" s="156" t="s">
        <v>168</v>
      </c>
      <c r="AE26" s="157" t="s">
        <v>168</v>
      </c>
      <c r="AF26" s="158"/>
      <c r="AG26" s="155" t="s">
        <v>168</v>
      </c>
      <c r="AH26" s="156" t="s">
        <v>168</v>
      </c>
      <c r="AI26" s="157" t="s">
        <v>168</v>
      </c>
      <c r="AJ26" s="161"/>
      <c r="AK26" s="155">
        <v>2000.0</v>
      </c>
      <c r="AL26" s="156">
        <v>200000.0</v>
      </c>
      <c r="AM26" s="157">
        <v>1.0E7</v>
      </c>
      <c r="AN26" s="161"/>
      <c r="AO26" s="155" t="s">
        <v>168</v>
      </c>
      <c r="AP26" s="156" t="s">
        <v>168</v>
      </c>
      <c r="AQ26" s="157" t="s">
        <v>168</v>
      </c>
      <c r="AR26" s="159"/>
    </row>
    <row r="27" ht="15.75" customHeight="1">
      <c r="A27" s="96" t="s">
        <v>131</v>
      </c>
      <c r="B27" s="163" t="s">
        <v>13</v>
      </c>
      <c r="C27" s="163" t="s">
        <v>74</v>
      </c>
      <c r="D27" s="163" t="s">
        <v>50</v>
      </c>
      <c r="E27" s="163" t="s">
        <v>28</v>
      </c>
      <c r="F27" s="163" t="s">
        <v>113</v>
      </c>
      <c r="G27" s="163" t="s">
        <v>132</v>
      </c>
      <c r="H27" s="154"/>
      <c r="I27" s="155">
        <v>0.0</v>
      </c>
      <c r="J27" s="156">
        <v>0.0</v>
      </c>
      <c r="K27" s="157">
        <v>0.0</v>
      </c>
      <c r="L27" s="158"/>
      <c r="M27" s="155">
        <v>0.0</v>
      </c>
      <c r="N27" s="156">
        <v>0.0</v>
      </c>
      <c r="O27" s="157">
        <v>0.0</v>
      </c>
      <c r="P27" s="159"/>
      <c r="Q27" s="159" t="s">
        <v>165</v>
      </c>
      <c r="R27" s="159" t="s">
        <v>175</v>
      </c>
      <c r="S27" s="158" t="s">
        <v>167</v>
      </c>
      <c r="T27" s="158"/>
      <c r="U27" s="155" t="s">
        <v>168</v>
      </c>
      <c r="V27" s="156" t="s">
        <v>168</v>
      </c>
      <c r="W27" s="157" t="s">
        <v>168</v>
      </c>
      <c r="X27" s="158"/>
      <c r="Y27" s="155" t="s">
        <v>168</v>
      </c>
      <c r="Z27" s="156" t="s">
        <v>168</v>
      </c>
      <c r="AA27" s="157" t="s">
        <v>168</v>
      </c>
      <c r="AB27" s="158"/>
      <c r="AC27" s="155" t="s">
        <v>168</v>
      </c>
      <c r="AD27" s="156" t="s">
        <v>168</v>
      </c>
      <c r="AE27" s="157" t="s">
        <v>168</v>
      </c>
      <c r="AF27" s="158"/>
      <c r="AG27" s="155" t="s">
        <v>168</v>
      </c>
      <c r="AH27" s="156" t="s">
        <v>168</v>
      </c>
      <c r="AI27" s="157" t="s">
        <v>168</v>
      </c>
      <c r="AJ27" s="161"/>
      <c r="AK27" s="155">
        <v>2000.0</v>
      </c>
      <c r="AL27" s="156">
        <v>200000.0</v>
      </c>
      <c r="AM27" s="157">
        <v>1.0E7</v>
      </c>
      <c r="AN27" s="161"/>
      <c r="AO27" s="155" t="s">
        <v>168</v>
      </c>
      <c r="AP27" s="156" t="s">
        <v>168</v>
      </c>
      <c r="AQ27" s="157" t="s">
        <v>168</v>
      </c>
      <c r="AR27" s="159"/>
    </row>
    <row r="28" ht="15.75" customHeight="1">
      <c r="A28" s="96" t="s">
        <v>133</v>
      </c>
      <c r="B28" s="163" t="s">
        <v>13</v>
      </c>
      <c r="C28" s="163" t="s">
        <v>24</v>
      </c>
      <c r="D28" s="163" t="s">
        <v>50</v>
      </c>
      <c r="E28" s="163" t="s">
        <v>28</v>
      </c>
      <c r="F28" s="163" t="s">
        <v>134</v>
      </c>
      <c r="G28" s="163" t="s">
        <v>135</v>
      </c>
      <c r="H28" s="154"/>
      <c r="I28" s="155">
        <v>0.0</v>
      </c>
      <c r="J28" s="156">
        <v>0.0</v>
      </c>
      <c r="K28" s="157">
        <v>0.0</v>
      </c>
      <c r="L28" s="158"/>
      <c r="M28" s="155">
        <v>0.0</v>
      </c>
      <c r="N28" s="156">
        <v>0.0</v>
      </c>
      <c r="O28" s="157">
        <v>0.0</v>
      </c>
      <c r="P28" s="159"/>
      <c r="Q28" s="159" t="s">
        <v>165</v>
      </c>
      <c r="R28" s="159" t="s">
        <v>180</v>
      </c>
      <c r="S28" s="158" t="s">
        <v>167</v>
      </c>
      <c r="T28" s="158"/>
      <c r="U28" s="155" t="s">
        <v>168</v>
      </c>
      <c r="V28" s="156" t="s">
        <v>168</v>
      </c>
      <c r="W28" s="157" t="s">
        <v>168</v>
      </c>
      <c r="X28" s="158"/>
      <c r="Y28" s="155" t="s">
        <v>168</v>
      </c>
      <c r="Z28" s="156" t="s">
        <v>168</v>
      </c>
      <c r="AA28" s="157" t="s">
        <v>168</v>
      </c>
      <c r="AB28" s="158"/>
      <c r="AC28" s="155" t="s">
        <v>168</v>
      </c>
      <c r="AD28" s="156" t="s">
        <v>168</v>
      </c>
      <c r="AE28" s="157" t="s">
        <v>168</v>
      </c>
      <c r="AF28" s="158"/>
      <c r="AG28" s="155" t="s">
        <v>168</v>
      </c>
      <c r="AH28" s="156" t="s">
        <v>168</v>
      </c>
      <c r="AI28" s="157" t="s">
        <v>168</v>
      </c>
      <c r="AJ28" s="161"/>
      <c r="AK28" s="155">
        <v>5000.0</v>
      </c>
      <c r="AL28" s="156">
        <v>200000.0</v>
      </c>
      <c r="AM28" s="157">
        <v>1.0E7</v>
      </c>
      <c r="AN28" s="161"/>
      <c r="AO28" s="155" t="s">
        <v>168</v>
      </c>
      <c r="AP28" s="156" t="s">
        <v>168</v>
      </c>
      <c r="AQ28" s="157" t="s">
        <v>168</v>
      </c>
      <c r="AR28" s="159"/>
    </row>
    <row r="29" ht="15.75" customHeight="1">
      <c r="A29" s="96" t="s">
        <v>136</v>
      </c>
      <c r="B29" s="163" t="s">
        <v>13</v>
      </c>
      <c r="C29" s="163" t="s">
        <v>35</v>
      </c>
      <c r="D29" s="163" t="s">
        <v>50</v>
      </c>
      <c r="E29" s="163" t="s">
        <v>28</v>
      </c>
      <c r="F29" s="163" t="s">
        <v>134</v>
      </c>
      <c r="G29" s="163" t="s">
        <v>137</v>
      </c>
      <c r="H29" s="154"/>
      <c r="I29" s="155">
        <v>0.0</v>
      </c>
      <c r="J29" s="156">
        <v>0.0</v>
      </c>
      <c r="K29" s="157">
        <v>0.0</v>
      </c>
      <c r="L29" s="158"/>
      <c r="M29" s="155">
        <v>0.0</v>
      </c>
      <c r="N29" s="156">
        <v>0.0</v>
      </c>
      <c r="O29" s="157">
        <v>0.0</v>
      </c>
      <c r="P29" s="159"/>
      <c r="Q29" s="159" t="s">
        <v>165</v>
      </c>
      <c r="R29" s="159" t="s">
        <v>180</v>
      </c>
      <c r="S29" s="158" t="s">
        <v>167</v>
      </c>
      <c r="T29" s="158"/>
      <c r="U29" s="155" t="s">
        <v>168</v>
      </c>
      <c r="V29" s="156" t="s">
        <v>168</v>
      </c>
      <c r="W29" s="157" t="s">
        <v>168</v>
      </c>
      <c r="X29" s="158"/>
      <c r="Y29" s="155" t="s">
        <v>168</v>
      </c>
      <c r="Z29" s="156" t="s">
        <v>168</v>
      </c>
      <c r="AA29" s="157" t="s">
        <v>168</v>
      </c>
      <c r="AB29" s="158"/>
      <c r="AC29" s="155" t="s">
        <v>168</v>
      </c>
      <c r="AD29" s="156" t="s">
        <v>168</v>
      </c>
      <c r="AE29" s="157" t="s">
        <v>168</v>
      </c>
      <c r="AF29" s="158"/>
      <c r="AG29" s="155" t="s">
        <v>168</v>
      </c>
      <c r="AH29" s="156" t="s">
        <v>168</v>
      </c>
      <c r="AI29" s="157" t="s">
        <v>168</v>
      </c>
      <c r="AJ29" s="161"/>
      <c r="AK29" s="155">
        <v>5000.0</v>
      </c>
      <c r="AL29" s="156">
        <v>200000.0</v>
      </c>
      <c r="AM29" s="157">
        <v>1.0E7</v>
      </c>
      <c r="AN29" s="161"/>
      <c r="AO29" s="155" t="s">
        <v>168</v>
      </c>
      <c r="AP29" s="156" t="s">
        <v>168</v>
      </c>
      <c r="AQ29" s="157" t="s">
        <v>168</v>
      </c>
      <c r="AR29" s="159"/>
    </row>
    <row r="30" ht="15.75" customHeight="1">
      <c r="A30" s="96" t="s">
        <v>138</v>
      </c>
      <c r="B30" s="163" t="s">
        <v>13</v>
      </c>
      <c r="C30" s="163" t="s">
        <v>43</v>
      </c>
      <c r="D30" s="163" t="s">
        <v>50</v>
      </c>
      <c r="E30" s="163" t="s">
        <v>28</v>
      </c>
      <c r="F30" s="163" t="s">
        <v>134</v>
      </c>
      <c r="G30" s="163" t="s">
        <v>139</v>
      </c>
      <c r="H30" s="154"/>
      <c r="I30" s="155">
        <v>0.0</v>
      </c>
      <c r="J30" s="156">
        <v>0.0</v>
      </c>
      <c r="K30" s="157">
        <v>0.0</v>
      </c>
      <c r="L30" s="158"/>
      <c r="M30" s="155">
        <v>0.0</v>
      </c>
      <c r="N30" s="156">
        <v>0.0</v>
      </c>
      <c r="O30" s="157">
        <v>0.0</v>
      </c>
      <c r="P30" s="159"/>
      <c r="Q30" s="159" t="s">
        <v>165</v>
      </c>
      <c r="R30" s="159" t="s">
        <v>180</v>
      </c>
      <c r="S30" s="158" t="s">
        <v>167</v>
      </c>
      <c r="T30" s="158"/>
      <c r="U30" s="155" t="s">
        <v>168</v>
      </c>
      <c r="V30" s="156" t="s">
        <v>168</v>
      </c>
      <c r="W30" s="157" t="s">
        <v>168</v>
      </c>
      <c r="X30" s="158"/>
      <c r="Y30" s="155" t="s">
        <v>168</v>
      </c>
      <c r="Z30" s="156" t="s">
        <v>168</v>
      </c>
      <c r="AA30" s="157" t="s">
        <v>168</v>
      </c>
      <c r="AB30" s="158"/>
      <c r="AC30" s="155" t="s">
        <v>168</v>
      </c>
      <c r="AD30" s="156" t="s">
        <v>168</v>
      </c>
      <c r="AE30" s="157" t="s">
        <v>168</v>
      </c>
      <c r="AF30" s="158"/>
      <c r="AG30" s="155" t="s">
        <v>168</v>
      </c>
      <c r="AH30" s="156" t="s">
        <v>168</v>
      </c>
      <c r="AI30" s="157" t="s">
        <v>168</v>
      </c>
      <c r="AJ30" s="161"/>
      <c r="AK30" s="155">
        <v>5000.0</v>
      </c>
      <c r="AL30" s="156">
        <v>200000.0</v>
      </c>
      <c r="AM30" s="157">
        <v>1.0E7</v>
      </c>
      <c r="AN30" s="161"/>
      <c r="AO30" s="155" t="s">
        <v>168</v>
      </c>
      <c r="AP30" s="156" t="s">
        <v>168</v>
      </c>
      <c r="AQ30" s="157" t="s">
        <v>168</v>
      </c>
      <c r="AR30" s="159"/>
    </row>
    <row r="31" ht="15.75" customHeight="1">
      <c r="A31" s="96" t="s">
        <v>140</v>
      </c>
      <c r="B31" s="163" t="s">
        <v>13</v>
      </c>
      <c r="C31" s="163" t="s">
        <v>48</v>
      </c>
      <c r="D31" s="163" t="s">
        <v>50</v>
      </c>
      <c r="E31" s="163" t="s">
        <v>28</v>
      </c>
      <c r="F31" s="163" t="s">
        <v>134</v>
      </c>
      <c r="G31" s="163" t="s">
        <v>141</v>
      </c>
      <c r="H31" s="154"/>
      <c r="I31" s="155">
        <v>0.0</v>
      </c>
      <c r="J31" s="156">
        <v>0.0</v>
      </c>
      <c r="K31" s="157">
        <v>0.0</v>
      </c>
      <c r="L31" s="158"/>
      <c r="M31" s="155">
        <v>0.0</v>
      </c>
      <c r="N31" s="156">
        <v>0.0</v>
      </c>
      <c r="O31" s="157">
        <v>0.0</v>
      </c>
      <c r="P31" s="159"/>
      <c r="Q31" s="159" t="s">
        <v>165</v>
      </c>
      <c r="R31" s="159" t="s">
        <v>180</v>
      </c>
      <c r="S31" s="158" t="s">
        <v>167</v>
      </c>
      <c r="T31" s="158"/>
      <c r="U31" s="155" t="s">
        <v>168</v>
      </c>
      <c r="V31" s="156" t="s">
        <v>168</v>
      </c>
      <c r="W31" s="157" t="s">
        <v>168</v>
      </c>
      <c r="X31" s="158"/>
      <c r="Y31" s="155" t="s">
        <v>168</v>
      </c>
      <c r="Z31" s="156" t="s">
        <v>168</v>
      </c>
      <c r="AA31" s="157" t="s">
        <v>168</v>
      </c>
      <c r="AB31" s="158"/>
      <c r="AC31" s="155" t="s">
        <v>168</v>
      </c>
      <c r="AD31" s="156" t="s">
        <v>168</v>
      </c>
      <c r="AE31" s="157" t="s">
        <v>168</v>
      </c>
      <c r="AF31" s="158"/>
      <c r="AG31" s="155" t="s">
        <v>168</v>
      </c>
      <c r="AH31" s="156" t="s">
        <v>168</v>
      </c>
      <c r="AI31" s="157" t="s">
        <v>168</v>
      </c>
      <c r="AJ31" s="161"/>
      <c r="AK31" s="155">
        <v>5000.0</v>
      </c>
      <c r="AL31" s="156">
        <v>200000.0</v>
      </c>
      <c r="AM31" s="157">
        <v>1.0E7</v>
      </c>
      <c r="AN31" s="161"/>
      <c r="AO31" s="155" t="s">
        <v>168</v>
      </c>
      <c r="AP31" s="156" t="s">
        <v>168</v>
      </c>
      <c r="AQ31" s="157" t="s">
        <v>168</v>
      </c>
      <c r="AR31" s="159"/>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3139A44-F821-4074-A288-CB4151361F3B}" filter="1" showAutoFilter="1">
      <autoFilter ref="$A$7:$T$31">
        <filterColumn colId="2">
          <filters>
            <filter val="herp-p-cupmgmt &quot;CU Server&quot; on ODMNet"/>
            <filter val="herp-p-cupins &quot;CU Insights Server&quot; on ODMNet"/>
            <filter val="herp-prod-vc (esx Hypervisor) on ODMNet (agentless queries on 443)"/>
            <filter val="HERP TIS jump stations for administration on ODMNet"/>
            <filter val="herp-p-cupdc01 &quot;CU Data Collector Server&quot;  on ODMNet"/>
            <filter val="herp-p-cupmon SDC &quot;CU Monitoring Server&quot;  on ODMNet"/>
            <filter val="herp-p-cupsql &quot;SQL Insight Database&quot; on ODMNet"/>
            <filter val="XAs and XDs on 75 Third Ave. (HERP Citrix VDI network)"/>
            <filter val="DERP Neighbors on &quot;32 AofA, 12th Fl. (Other Depts Medium)&quot; (ODMNet)"/>
            <filter val="XAs and XDs on 32 AofA, 12th Fl. (HERP Citrix VDI network)"/>
          </filters>
        </filterColumn>
        <filterColumn colId="3">
          <filters>
            <filter val="external attackers"/>
          </filters>
        </filterColumn>
      </autoFilter>
    </customSheetView>
    <customSheetView guid="{9B09064E-1BCE-450E-91BF-AFFDD4381754}" filter="1" showAutoFilter="1">
      <autoFilter ref="$A$7:$T$31"/>
    </customSheetView>
    <customSheetView guid="{AE515838-0E91-4ADC-A510-DB873B3D8335}" filter="1" showAutoFilter="1">
      <autoFilter ref="$A$7:$T$31">
        <filterColumn colId="6">
          <customFilters>
            <customFilter val="privileged*"/>
          </customFilters>
        </filterColumn>
      </autoFilter>
    </customSheetView>
    <customSheetView guid="{7ABA3B04-75DD-4BE0-ABA2-A027E8DC083A}" filter="1" showAutoFilter="1">
      <autoFilter ref="$A$7:$T$31">
        <filterColumn colId="1">
          <filters>
            <filter val="eNPI &amp; FERPA"/>
          </filters>
        </filterColumn>
      </autoFilter>
    </customSheetView>
    <customSheetView guid="{CC81B53A-55C6-414A-9BDC-E054A99A560E}" filter="1" showAutoFilter="1">
      <autoFilter ref="$A$7:$T$31">
        <sortState ref="A7:T31">
          <sortCondition descending="1" ref="D7:D31"/>
          <sortCondition ref="C7:C31"/>
          <sortCondition ref="G7:G31"/>
          <sortCondition ref="F7:F31"/>
        </sortState>
      </autoFilter>
    </customSheetView>
    <customSheetView guid="{BABA4F17-E94E-40EB-9D2B-C76183802340}" filter="1" showAutoFilter="1">
      <autoFilter ref="$A$7:$AR$31">
        <filterColumn colId="2">
          <filters>
            <filter val="herp-p-cupmgmt &quot;CU Server&quot; on ODMNet"/>
            <filter val="herp-p-cupins &quot;CU Insights Server&quot; on ODMNet"/>
            <filter val="herp-prod-vc (esx Hypervisor) on ODMNet (agentless queries on 443)"/>
            <filter val="HERP TIS jump stations for administration on ODMNet"/>
            <filter val="herp-p-cupdc01 &quot;CU Data Collector Server&quot;  on ODMNet"/>
            <filter val="herp-p-cupmon SDC &quot;CU Monitoring Server&quot;  on ODMNet"/>
            <filter val="herp-p-cupsql &quot;SQL Insight Database&quot; on ODMNet"/>
            <filter val="XAs and XDs on 75 Third Ave. (HERP Citrix VDI network)"/>
            <filter val="DERP Neighbors on &quot;32 AofA, 12th Fl. (Other Depts Medium)&quot; (ODMNet)"/>
            <filter val="XAs and XDs on 32 AofA, 12th Fl. (HERP Citrix VDI network)"/>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2" width="7.14"/>
    <col customWidth="1" min="3" max="3" width="50.86"/>
    <col customWidth="1" min="4" max="6" width="7.14"/>
    <col customWidth="1" min="7" max="7" width="16.57"/>
    <col customWidth="1" min="8" max="8" width="22.43"/>
    <col customWidth="1" min="9" max="19" width="7.14"/>
    <col customWidth="1" min="20" max="20" width="6.43"/>
    <col customWidth="1" min="21" max="44" width="7.14"/>
  </cols>
  <sheetData>
    <row r="1" ht="15.75" customHeight="1">
      <c r="A1" s="114"/>
      <c r="B1" s="114"/>
      <c r="C1" s="114"/>
      <c r="D1" s="114"/>
      <c r="E1" s="114"/>
      <c r="F1" s="114"/>
      <c r="G1" s="114"/>
      <c r="H1" s="114"/>
      <c r="I1" s="114"/>
      <c r="J1" s="114"/>
      <c r="K1" s="114"/>
      <c r="L1" s="114"/>
      <c r="M1" s="114"/>
      <c r="N1" s="114"/>
      <c r="O1" s="114"/>
      <c r="P1" s="114"/>
      <c r="Q1" s="114"/>
      <c r="R1" s="114"/>
      <c r="S1" s="114"/>
      <c r="T1" s="114"/>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row>
    <row r="2" ht="15.75" customHeight="1">
      <c r="B2" s="74"/>
      <c r="C2" s="74"/>
      <c r="D2" s="74"/>
      <c r="E2" s="74"/>
      <c r="F2" s="74"/>
      <c r="G2" s="74"/>
      <c r="H2" s="116" t="s">
        <v>83</v>
      </c>
      <c r="I2" s="116"/>
      <c r="J2" s="116"/>
      <c r="K2" s="116"/>
      <c r="L2" s="116"/>
      <c r="M2" s="116"/>
      <c r="N2" s="116"/>
      <c r="O2" s="116"/>
      <c r="P2" s="116"/>
      <c r="Q2" s="116"/>
      <c r="R2" s="116"/>
      <c r="S2" s="116"/>
      <c r="T2" s="116"/>
      <c r="U2" s="74"/>
      <c r="V2" s="74"/>
      <c r="W2" s="74"/>
      <c r="X2" s="74"/>
      <c r="Y2" s="74"/>
      <c r="Z2" s="74"/>
      <c r="AA2" s="74"/>
      <c r="AB2" s="74"/>
      <c r="AC2" s="74"/>
      <c r="AD2" s="74"/>
      <c r="AE2" s="74"/>
      <c r="AF2" s="74"/>
      <c r="AG2" s="74"/>
      <c r="AH2" s="74"/>
      <c r="AI2" s="74"/>
      <c r="AJ2" s="74"/>
      <c r="AK2" s="74"/>
      <c r="AL2" s="74"/>
      <c r="AM2" s="74"/>
      <c r="AN2" s="74"/>
      <c r="AO2" s="74"/>
      <c r="AP2" s="74"/>
      <c r="AQ2" s="74"/>
      <c r="AR2" s="74"/>
    </row>
    <row r="3" ht="15.75" customHeight="1">
      <c r="A3" s="74"/>
      <c r="B3" s="74"/>
      <c r="C3" s="74"/>
      <c r="D3" s="74"/>
      <c r="E3" s="74"/>
      <c r="F3" s="74"/>
      <c r="G3" s="74"/>
      <c r="H3" s="117" t="s">
        <v>152</v>
      </c>
      <c r="I3" s="118"/>
      <c r="J3" s="119"/>
      <c r="K3" s="119"/>
      <c r="L3" s="120"/>
      <c r="M3" s="121"/>
      <c r="N3" s="121"/>
      <c r="O3" s="121"/>
      <c r="P3" s="121"/>
      <c r="Q3" s="122" t="s">
        <v>153</v>
      </c>
      <c r="R3" s="123"/>
      <c r="S3" s="123"/>
      <c r="T3" s="124"/>
      <c r="U3" s="125" t="s">
        <v>154</v>
      </c>
      <c r="V3" s="123"/>
      <c r="W3" s="123"/>
      <c r="X3" s="123"/>
      <c r="Y3" s="123"/>
      <c r="Z3" s="123"/>
      <c r="AA3" s="123"/>
      <c r="AB3" s="123"/>
      <c r="AC3" s="123"/>
      <c r="AD3" s="123"/>
      <c r="AE3" s="123"/>
      <c r="AF3" s="123"/>
      <c r="AG3" s="123"/>
      <c r="AH3" s="123"/>
      <c r="AI3" s="123"/>
      <c r="AJ3" s="123"/>
      <c r="AK3" s="123"/>
      <c r="AL3" s="123"/>
      <c r="AM3" s="123"/>
      <c r="AN3" s="123"/>
      <c r="AO3" s="123"/>
      <c r="AP3" s="123"/>
      <c r="AQ3" s="123"/>
      <c r="AR3" s="126"/>
    </row>
    <row r="4" ht="15.75" customHeight="1">
      <c r="B4" s="74"/>
      <c r="C4" s="74"/>
      <c r="D4" s="74"/>
      <c r="E4" s="74"/>
      <c r="F4" s="74"/>
      <c r="G4" s="74"/>
      <c r="H4" s="127"/>
      <c r="I4" s="128"/>
      <c r="J4" s="129"/>
      <c r="K4" s="129"/>
      <c r="L4" s="130"/>
      <c r="M4" s="131"/>
      <c r="N4" s="131"/>
      <c r="O4" s="131"/>
      <c r="P4" s="131"/>
      <c r="T4" s="132"/>
      <c r="U4" s="37"/>
      <c r="V4" s="37"/>
      <c r="W4" s="37"/>
      <c r="X4" s="37"/>
      <c r="Y4" s="37"/>
      <c r="Z4" s="37"/>
      <c r="AA4" s="37"/>
      <c r="AB4" s="37"/>
      <c r="AC4" s="37"/>
      <c r="AD4" s="37"/>
      <c r="AE4" s="37"/>
      <c r="AF4" s="37"/>
      <c r="AG4" s="37"/>
      <c r="AH4" s="37"/>
      <c r="AI4" s="37"/>
      <c r="AJ4" s="37"/>
      <c r="AK4" s="37"/>
      <c r="AL4" s="37"/>
      <c r="AM4" s="37"/>
      <c r="AN4" s="37"/>
      <c r="AO4" s="37"/>
      <c r="AP4" s="37"/>
      <c r="AQ4" s="37"/>
      <c r="AR4" s="38"/>
    </row>
    <row r="5" ht="15.75" customHeight="1">
      <c r="A5" s="74"/>
      <c r="B5" s="74"/>
      <c r="C5" s="74"/>
      <c r="D5" s="74"/>
      <c r="E5" s="74"/>
      <c r="F5" s="74"/>
      <c r="G5" s="74"/>
      <c r="H5" s="133"/>
      <c r="I5" s="128" t="s">
        <v>155</v>
      </c>
      <c r="J5" s="129"/>
      <c r="K5" s="129"/>
      <c r="L5" s="130"/>
      <c r="M5" s="131" t="s">
        <v>157</v>
      </c>
      <c r="N5" s="131"/>
      <c r="O5" s="131"/>
      <c r="P5" s="131"/>
      <c r="Q5" s="134"/>
      <c r="R5" s="134"/>
      <c r="S5" s="134"/>
      <c r="T5" s="135"/>
      <c r="U5" s="136" t="s">
        <v>158</v>
      </c>
      <c r="V5" s="137"/>
      <c r="W5" s="137"/>
      <c r="X5" s="138"/>
      <c r="Y5" s="139" t="s">
        <v>159</v>
      </c>
      <c r="Z5" s="137"/>
      <c r="AA5" s="137"/>
      <c r="AB5" s="137"/>
      <c r="AC5" s="140" t="s">
        <v>160</v>
      </c>
      <c r="AD5" s="137"/>
      <c r="AE5" s="137"/>
      <c r="AF5" s="138"/>
      <c r="AG5" s="140" t="s">
        <v>161</v>
      </c>
      <c r="AH5" s="137"/>
      <c r="AI5" s="137"/>
      <c r="AJ5" s="138"/>
      <c r="AK5" s="140" t="s">
        <v>162</v>
      </c>
      <c r="AL5" s="137"/>
      <c r="AM5" s="137"/>
      <c r="AN5" s="138"/>
      <c r="AO5" s="140" t="s">
        <v>163</v>
      </c>
      <c r="AP5" s="137"/>
      <c r="AQ5" s="137"/>
      <c r="AR5" s="138"/>
    </row>
    <row r="6" ht="15.75" customHeight="1">
      <c r="A6" s="81" t="str">
        <f t="array" ref="A6:G31">Scenarios!A2:G31</f>
        <v>Loss Events</v>
      </c>
      <c r="B6" s="141"/>
      <c r="C6" s="141"/>
      <c r="D6" s="141"/>
      <c r="E6" s="141"/>
      <c r="F6" s="141"/>
      <c r="G6" s="141"/>
      <c r="H6" s="142"/>
      <c r="I6" s="142"/>
      <c r="J6" s="143"/>
      <c r="K6" s="143"/>
      <c r="L6" s="143"/>
      <c r="M6" s="144" t="s">
        <v>164</v>
      </c>
      <c r="N6" s="143"/>
      <c r="O6" s="143"/>
      <c r="P6" s="143"/>
      <c r="Q6" s="142"/>
      <c r="R6" s="143"/>
      <c r="S6" s="143"/>
      <c r="T6" s="143"/>
      <c r="U6" s="145"/>
      <c r="V6" s="146"/>
      <c r="W6" s="146"/>
      <c r="X6" s="146"/>
      <c r="Y6" s="145"/>
      <c r="Z6" s="146"/>
      <c r="AA6" s="146"/>
      <c r="AB6" s="146"/>
      <c r="AC6" s="145"/>
      <c r="AD6" s="146"/>
      <c r="AE6" s="146"/>
      <c r="AF6" s="146"/>
      <c r="AG6" s="145"/>
      <c r="AH6" s="146"/>
      <c r="AI6" s="146"/>
      <c r="AJ6" s="146"/>
      <c r="AK6" s="145"/>
      <c r="AL6" s="146"/>
      <c r="AM6" s="146"/>
      <c r="AN6" s="146"/>
      <c r="AO6" s="145"/>
      <c r="AP6" s="146"/>
      <c r="AQ6" s="146"/>
      <c r="AR6" s="146"/>
    </row>
    <row r="7" ht="15.75" customHeight="1">
      <c r="A7" s="83" t="s">
        <v>82</v>
      </c>
      <c r="B7" s="83" t="s">
        <v>3</v>
      </c>
      <c r="C7" s="83" t="s">
        <v>5</v>
      </c>
      <c r="D7" s="83" t="s">
        <v>6</v>
      </c>
      <c r="E7" s="83" t="s">
        <v>7</v>
      </c>
      <c r="F7" s="83" t="s">
        <v>8</v>
      </c>
      <c r="G7" s="83" t="s">
        <v>86</v>
      </c>
      <c r="H7" s="160" t="str">
        <f t="array" ref="H7:H31">IF(ROW(A7:A31)=7,"Control(s)",
TRIM(substitute(SUBSTITUTE(SUBSTITUTE(
if('Plan-B'!I5:I31,'Plan-B'!I5&amp;", ")&amp;
if('Plan-B'!J5:J31,'Plan-B'!J5&amp;", ")&amp;
if('Plan-B'!K5:K31,'Plan-B'!K5&amp;", ")&amp;
if('Plan-B'!L5:L31,'Plan-B'!L5&amp;", ")&amp;
if('Plan-B'!M5:M31,'Plan-B'!M5&amp;", ")
,"FALSE",""),", , ",","),",,","")))</f>
        <v>Control(s)</v>
      </c>
      <c r="I7" s="147" t="s">
        <v>14</v>
      </c>
      <c r="J7" s="148" t="s">
        <v>16</v>
      </c>
      <c r="K7" s="148" t="s">
        <v>17</v>
      </c>
      <c r="L7" s="149" t="s">
        <v>18</v>
      </c>
      <c r="M7" s="147" t="s">
        <v>14</v>
      </c>
      <c r="N7" s="148" t="s">
        <v>16</v>
      </c>
      <c r="O7" s="148" t="s">
        <v>17</v>
      </c>
      <c r="P7" s="149" t="s">
        <v>18</v>
      </c>
      <c r="Q7" s="147" t="s">
        <v>14</v>
      </c>
      <c r="R7" s="148" t="s">
        <v>16</v>
      </c>
      <c r="S7" s="148" t="s">
        <v>17</v>
      </c>
      <c r="T7" s="149" t="s">
        <v>18</v>
      </c>
      <c r="U7" s="150" t="s">
        <v>14</v>
      </c>
      <c r="V7" s="83" t="s">
        <v>16</v>
      </c>
      <c r="W7" s="83" t="s">
        <v>17</v>
      </c>
      <c r="X7" s="151" t="s">
        <v>18</v>
      </c>
      <c r="Y7" s="150" t="s">
        <v>14</v>
      </c>
      <c r="Z7" s="83" t="s">
        <v>16</v>
      </c>
      <c r="AA7" s="83" t="s">
        <v>17</v>
      </c>
      <c r="AB7" s="151" t="s">
        <v>18</v>
      </c>
      <c r="AC7" s="150" t="s">
        <v>14</v>
      </c>
      <c r="AD7" s="83" t="s">
        <v>16</v>
      </c>
      <c r="AE7" s="83" t="s">
        <v>17</v>
      </c>
      <c r="AF7" s="151" t="s">
        <v>18</v>
      </c>
      <c r="AG7" s="150" t="s">
        <v>14</v>
      </c>
      <c r="AH7" s="83" t="s">
        <v>16</v>
      </c>
      <c r="AI7" s="83" t="s">
        <v>17</v>
      </c>
      <c r="AJ7" s="151" t="s">
        <v>18</v>
      </c>
      <c r="AK7" s="150" t="s">
        <v>14</v>
      </c>
      <c r="AL7" s="83" t="s">
        <v>16</v>
      </c>
      <c r="AM7" s="83" t="s">
        <v>17</v>
      </c>
      <c r="AN7" s="151" t="s">
        <v>18</v>
      </c>
      <c r="AO7" s="150" t="s">
        <v>14</v>
      </c>
      <c r="AP7" s="83" t="s">
        <v>16</v>
      </c>
      <c r="AQ7" s="83" t="s">
        <v>17</v>
      </c>
      <c r="AR7" s="151" t="s">
        <v>18</v>
      </c>
    </row>
    <row r="8" ht="15.75" customHeight="1">
      <c r="A8" s="152" t="s">
        <v>85</v>
      </c>
      <c r="B8" s="95" t="s">
        <v>13</v>
      </c>
      <c r="C8" s="95" t="s">
        <v>24</v>
      </c>
      <c r="D8" s="95" t="s">
        <v>50</v>
      </c>
      <c r="E8" s="95" t="s">
        <v>28</v>
      </c>
      <c r="F8" s="95" t="s">
        <v>30</v>
      </c>
      <c r="G8" s="153" t="s">
        <v>91</v>
      </c>
      <c r="H8" s="162" t="s">
        <v>169</v>
      </c>
      <c r="I8" s="155">
        <v>1500.0</v>
      </c>
      <c r="J8" s="156">
        <v>3000.0</v>
      </c>
      <c r="K8" s="157">
        <v>24000.0</v>
      </c>
      <c r="L8" s="158"/>
      <c r="M8" s="155">
        <v>0.0</v>
      </c>
      <c r="N8" s="156">
        <v>0.0</v>
      </c>
      <c r="O8" s="157">
        <v>0.0</v>
      </c>
      <c r="P8" s="158"/>
      <c r="Q8" s="159" t="s">
        <v>165</v>
      </c>
      <c r="R8" s="159" t="s">
        <v>170</v>
      </c>
      <c r="S8" s="158" t="s">
        <v>167</v>
      </c>
      <c r="T8" s="158"/>
      <c r="U8" s="155" t="s">
        <v>168</v>
      </c>
      <c r="V8" s="156" t="s">
        <v>168</v>
      </c>
      <c r="W8" s="157" t="s">
        <v>168</v>
      </c>
      <c r="X8" s="158"/>
      <c r="Y8" s="155" t="s">
        <v>168</v>
      </c>
      <c r="Z8" s="156" t="s">
        <v>168</v>
      </c>
      <c r="AA8" s="157" t="s">
        <v>168</v>
      </c>
      <c r="AB8" s="158"/>
      <c r="AC8" s="155" t="s">
        <v>168</v>
      </c>
      <c r="AD8" s="156" t="s">
        <v>168</v>
      </c>
      <c r="AE8" s="157" t="s">
        <v>168</v>
      </c>
      <c r="AF8" s="158"/>
      <c r="AG8" s="155" t="s">
        <v>168</v>
      </c>
      <c r="AH8" s="156" t="s">
        <v>168</v>
      </c>
      <c r="AI8" s="157" t="s">
        <v>168</v>
      </c>
      <c r="AJ8" s="161"/>
      <c r="AK8" s="155">
        <v>750000.0</v>
      </c>
      <c r="AL8" s="156">
        <v>3000000.0</v>
      </c>
      <c r="AM8" s="157">
        <v>1.0E7</v>
      </c>
      <c r="AN8" s="161"/>
      <c r="AO8" s="155" t="s">
        <v>168</v>
      </c>
      <c r="AP8" s="156" t="s">
        <v>168</v>
      </c>
      <c r="AQ8" s="157" t="s">
        <v>168</v>
      </c>
      <c r="AR8" s="159"/>
    </row>
    <row r="9" ht="15.75" customHeight="1">
      <c r="A9" s="152" t="s">
        <v>92</v>
      </c>
      <c r="B9" s="95" t="s">
        <v>13</v>
      </c>
      <c r="C9" s="95" t="s">
        <v>35</v>
      </c>
      <c r="D9" s="95" t="s">
        <v>50</v>
      </c>
      <c r="E9" s="95" t="s">
        <v>28</v>
      </c>
      <c r="F9" s="95" t="s">
        <v>30</v>
      </c>
      <c r="G9" s="153" t="s">
        <v>94</v>
      </c>
      <c r="H9" s="162" t="s">
        <v>169</v>
      </c>
      <c r="I9" s="155">
        <v>1500.0</v>
      </c>
      <c r="J9" s="156">
        <v>3000.0</v>
      </c>
      <c r="K9" s="157">
        <v>24000.0</v>
      </c>
      <c r="L9" s="158"/>
      <c r="M9" s="155">
        <v>0.0</v>
      </c>
      <c r="N9" s="156">
        <v>0.0</v>
      </c>
      <c r="O9" s="157">
        <v>0.0</v>
      </c>
      <c r="P9" s="158"/>
      <c r="Q9" s="159" t="s">
        <v>165</v>
      </c>
      <c r="R9" s="159" t="s">
        <v>170</v>
      </c>
      <c r="S9" s="158" t="s">
        <v>167</v>
      </c>
      <c r="T9" s="158"/>
      <c r="U9" s="155" t="s">
        <v>168</v>
      </c>
      <c r="V9" s="156" t="s">
        <v>168</v>
      </c>
      <c r="W9" s="157" t="s">
        <v>168</v>
      </c>
      <c r="X9" s="158"/>
      <c r="Y9" s="155" t="s">
        <v>168</v>
      </c>
      <c r="Z9" s="156" t="s">
        <v>168</v>
      </c>
      <c r="AA9" s="157" t="s">
        <v>168</v>
      </c>
      <c r="AB9" s="158"/>
      <c r="AC9" s="155" t="s">
        <v>168</v>
      </c>
      <c r="AD9" s="156" t="s">
        <v>168</v>
      </c>
      <c r="AE9" s="157" t="s">
        <v>168</v>
      </c>
      <c r="AF9" s="158"/>
      <c r="AG9" s="155" t="s">
        <v>168</v>
      </c>
      <c r="AH9" s="156" t="s">
        <v>168</v>
      </c>
      <c r="AI9" s="157" t="s">
        <v>168</v>
      </c>
      <c r="AJ9" s="161"/>
      <c r="AK9" s="155">
        <v>750000.0</v>
      </c>
      <c r="AL9" s="156">
        <v>3000000.0</v>
      </c>
      <c r="AM9" s="157">
        <v>1.0E7</v>
      </c>
      <c r="AN9" s="161"/>
      <c r="AO9" s="155" t="s">
        <v>168</v>
      </c>
      <c r="AP9" s="156" t="s">
        <v>168</v>
      </c>
      <c r="AQ9" s="157" t="s">
        <v>168</v>
      </c>
      <c r="AR9" s="159"/>
    </row>
    <row r="10" ht="15.75" customHeight="1">
      <c r="A10" s="152" t="s">
        <v>95</v>
      </c>
      <c r="B10" s="95" t="s">
        <v>13</v>
      </c>
      <c r="C10" s="95" t="s">
        <v>43</v>
      </c>
      <c r="D10" s="95" t="s">
        <v>50</v>
      </c>
      <c r="E10" s="95" t="s">
        <v>28</v>
      </c>
      <c r="F10" s="95" t="s">
        <v>30</v>
      </c>
      <c r="G10" s="153" t="s">
        <v>96</v>
      </c>
      <c r="H10" s="162" t="s">
        <v>169</v>
      </c>
      <c r="I10" s="155">
        <v>1500.0</v>
      </c>
      <c r="J10" s="156">
        <v>3000.0</v>
      </c>
      <c r="K10" s="157">
        <v>24000.0</v>
      </c>
      <c r="L10" s="158"/>
      <c r="M10" s="155">
        <v>0.0</v>
      </c>
      <c r="N10" s="156">
        <v>0.0</v>
      </c>
      <c r="O10" s="157">
        <v>0.0</v>
      </c>
      <c r="P10" s="158"/>
      <c r="Q10" s="159" t="s">
        <v>165</v>
      </c>
      <c r="R10" s="159" t="s">
        <v>170</v>
      </c>
      <c r="S10" s="158" t="s">
        <v>167</v>
      </c>
      <c r="T10" s="158"/>
      <c r="U10" s="155" t="s">
        <v>168</v>
      </c>
      <c r="V10" s="156" t="s">
        <v>168</v>
      </c>
      <c r="W10" s="157" t="s">
        <v>168</v>
      </c>
      <c r="X10" s="158"/>
      <c r="Y10" s="155" t="s">
        <v>168</v>
      </c>
      <c r="Z10" s="156" t="s">
        <v>168</v>
      </c>
      <c r="AA10" s="157" t="s">
        <v>168</v>
      </c>
      <c r="AB10" s="158"/>
      <c r="AC10" s="155" t="s">
        <v>168</v>
      </c>
      <c r="AD10" s="156" t="s">
        <v>168</v>
      </c>
      <c r="AE10" s="157" t="s">
        <v>168</v>
      </c>
      <c r="AF10" s="158"/>
      <c r="AG10" s="155" t="s">
        <v>168</v>
      </c>
      <c r="AH10" s="156" t="s">
        <v>168</v>
      </c>
      <c r="AI10" s="157" t="s">
        <v>168</v>
      </c>
      <c r="AJ10" s="161"/>
      <c r="AK10" s="155">
        <v>750000.0</v>
      </c>
      <c r="AL10" s="156">
        <v>3000000.0</v>
      </c>
      <c r="AM10" s="157">
        <v>1.0E7</v>
      </c>
      <c r="AN10" s="161"/>
      <c r="AO10" s="155" t="s">
        <v>168</v>
      </c>
      <c r="AP10" s="156" t="s">
        <v>168</v>
      </c>
      <c r="AQ10" s="157" t="s">
        <v>168</v>
      </c>
      <c r="AR10" s="159"/>
    </row>
    <row r="11" ht="15.75" customHeight="1">
      <c r="A11" s="152" t="s">
        <v>97</v>
      </c>
      <c r="B11" s="95" t="s">
        <v>13</v>
      </c>
      <c r="C11" s="95" t="s">
        <v>48</v>
      </c>
      <c r="D11" s="95" t="s">
        <v>50</v>
      </c>
      <c r="E11" s="95" t="s">
        <v>28</v>
      </c>
      <c r="F11" s="95" t="s">
        <v>30</v>
      </c>
      <c r="G11" s="153" t="s">
        <v>98</v>
      </c>
      <c r="H11" s="162" t="s">
        <v>169</v>
      </c>
      <c r="I11" s="155">
        <v>1500.0</v>
      </c>
      <c r="J11" s="156">
        <v>3000.0</v>
      </c>
      <c r="K11" s="157">
        <v>24000.0</v>
      </c>
      <c r="L11" s="158"/>
      <c r="M11" s="155">
        <v>0.0</v>
      </c>
      <c r="N11" s="156">
        <v>0.0</v>
      </c>
      <c r="O11" s="157">
        <v>0.0</v>
      </c>
      <c r="P11" s="158"/>
      <c r="Q11" s="159" t="s">
        <v>165</v>
      </c>
      <c r="R11" s="159" t="s">
        <v>170</v>
      </c>
      <c r="S11" s="158" t="s">
        <v>167</v>
      </c>
      <c r="T11" s="158"/>
      <c r="U11" s="155" t="s">
        <v>168</v>
      </c>
      <c r="V11" s="156" t="s">
        <v>168</v>
      </c>
      <c r="W11" s="157" t="s">
        <v>168</v>
      </c>
      <c r="X11" s="158"/>
      <c r="Y11" s="155" t="s">
        <v>168</v>
      </c>
      <c r="Z11" s="156" t="s">
        <v>168</v>
      </c>
      <c r="AA11" s="157" t="s">
        <v>168</v>
      </c>
      <c r="AB11" s="158"/>
      <c r="AC11" s="155" t="s">
        <v>168</v>
      </c>
      <c r="AD11" s="156" t="s">
        <v>168</v>
      </c>
      <c r="AE11" s="157" t="s">
        <v>168</v>
      </c>
      <c r="AF11" s="158"/>
      <c r="AG11" s="155" t="s">
        <v>168</v>
      </c>
      <c r="AH11" s="156" t="s">
        <v>168</v>
      </c>
      <c r="AI11" s="157" t="s">
        <v>168</v>
      </c>
      <c r="AJ11" s="161"/>
      <c r="AK11" s="155">
        <v>750000.0</v>
      </c>
      <c r="AL11" s="156">
        <v>3000000.0</v>
      </c>
      <c r="AM11" s="157">
        <v>1.0E7</v>
      </c>
      <c r="AN11" s="161"/>
      <c r="AO11" s="155" t="s">
        <v>168</v>
      </c>
      <c r="AP11" s="156" t="s">
        <v>168</v>
      </c>
      <c r="AQ11" s="157" t="s">
        <v>168</v>
      </c>
      <c r="AR11" s="159"/>
    </row>
    <row r="12" ht="15.75" customHeight="1">
      <c r="A12" s="152" t="s">
        <v>99</v>
      </c>
      <c r="B12" s="95" t="s">
        <v>13</v>
      </c>
      <c r="C12" s="95" t="s">
        <v>56</v>
      </c>
      <c r="D12" s="95" t="s">
        <v>50</v>
      </c>
      <c r="E12" s="95" t="s">
        <v>28</v>
      </c>
      <c r="F12" s="95" t="s">
        <v>30</v>
      </c>
      <c r="G12" s="153" t="s">
        <v>100</v>
      </c>
      <c r="H12" s="162" t="s">
        <v>169</v>
      </c>
      <c r="I12" s="155">
        <v>1500.0</v>
      </c>
      <c r="J12" s="156">
        <v>3000.0</v>
      </c>
      <c r="K12" s="157">
        <v>24000.0</v>
      </c>
      <c r="L12" s="158"/>
      <c r="M12" s="155">
        <v>0.0</v>
      </c>
      <c r="N12" s="156">
        <v>0.0</v>
      </c>
      <c r="O12" s="157">
        <v>0.0</v>
      </c>
      <c r="P12" s="158"/>
      <c r="Q12" s="159" t="s">
        <v>165</v>
      </c>
      <c r="R12" s="159" t="s">
        <v>170</v>
      </c>
      <c r="S12" s="158" t="s">
        <v>167</v>
      </c>
      <c r="T12" s="158"/>
      <c r="U12" s="155" t="s">
        <v>168</v>
      </c>
      <c r="V12" s="156" t="s">
        <v>168</v>
      </c>
      <c r="W12" s="157" t="s">
        <v>168</v>
      </c>
      <c r="X12" s="158"/>
      <c r="Y12" s="155" t="s">
        <v>168</v>
      </c>
      <c r="Z12" s="156" t="s">
        <v>168</v>
      </c>
      <c r="AA12" s="157" t="s">
        <v>168</v>
      </c>
      <c r="AB12" s="158"/>
      <c r="AC12" s="155" t="s">
        <v>168</v>
      </c>
      <c r="AD12" s="156" t="s">
        <v>168</v>
      </c>
      <c r="AE12" s="157" t="s">
        <v>168</v>
      </c>
      <c r="AF12" s="158"/>
      <c r="AG12" s="155" t="s">
        <v>168</v>
      </c>
      <c r="AH12" s="156" t="s">
        <v>168</v>
      </c>
      <c r="AI12" s="157" t="s">
        <v>168</v>
      </c>
      <c r="AJ12" s="161"/>
      <c r="AK12" s="155">
        <v>750000.0</v>
      </c>
      <c r="AL12" s="156">
        <v>3000000.0</v>
      </c>
      <c r="AM12" s="157">
        <v>1.0E7</v>
      </c>
      <c r="AN12" s="161"/>
      <c r="AO12" s="155" t="s">
        <v>168</v>
      </c>
      <c r="AP12" s="156" t="s">
        <v>168</v>
      </c>
      <c r="AQ12" s="157" t="s">
        <v>168</v>
      </c>
      <c r="AR12" s="159"/>
    </row>
    <row r="13" ht="15.75" customHeight="1">
      <c r="A13" s="152" t="s">
        <v>101</v>
      </c>
      <c r="B13" s="95" t="s">
        <v>13</v>
      </c>
      <c r="C13" s="95" t="s">
        <v>62</v>
      </c>
      <c r="D13" s="95" t="s">
        <v>50</v>
      </c>
      <c r="E13" s="95" t="s">
        <v>28</v>
      </c>
      <c r="F13" s="95" t="s">
        <v>30</v>
      </c>
      <c r="G13" s="153" t="s">
        <v>102</v>
      </c>
      <c r="H13" s="162" t="s">
        <v>169</v>
      </c>
      <c r="I13" s="155">
        <v>1500.0</v>
      </c>
      <c r="J13" s="156">
        <v>3000.0</v>
      </c>
      <c r="K13" s="157">
        <v>24000.0</v>
      </c>
      <c r="L13" s="158"/>
      <c r="M13" s="155">
        <v>0.0</v>
      </c>
      <c r="N13" s="156">
        <v>0.0</v>
      </c>
      <c r="O13" s="157">
        <v>0.0</v>
      </c>
      <c r="P13" s="158"/>
      <c r="Q13" s="159" t="s">
        <v>165</v>
      </c>
      <c r="R13" s="159" t="s">
        <v>170</v>
      </c>
      <c r="S13" s="158" t="s">
        <v>167</v>
      </c>
      <c r="T13" s="158"/>
      <c r="U13" s="155" t="s">
        <v>168</v>
      </c>
      <c r="V13" s="156" t="s">
        <v>168</v>
      </c>
      <c r="W13" s="157" t="s">
        <v>168</v>
      </c>
      <c r="X13" s="158"/>
      <c r="Y13" s="155" t="s">
        <v>168</v>
      </c>
      <c r="Z13" s="156" t="s">
        <v>168</v>
      </c>
      <c r="AA13" s="157" t="s">
        <v>168</v>
      </c>
      <c r="AB13" s="158"/>
      <c r="AC13" s="155" t="s">
        <v>168</v>
      </c>
      <c r="AD13" s="156" t="s">
        <v>168</v>
      </c>
      <c r="AE13" s="157" t="s">
        <v>168</v>
      </c>
      <c r="AF13" s="158"/>
      <c r="AG13" s="155" t="s">
        <v>168</v>
      </c>
      <c r="AH13" s="156" t="s">
        <v>168</v>
      </c>
      <c r="AI13" s="157" t="s">
        <v>168</v>
      </c>
      <c r="AJ13" s="161"/>
      <c r="AK13" s="155">
        <v>750000.0</v>
      </c>
      <c r="AL13" s="156">
        <v>3000000.0</v>
      </c>
      <c r="AM13" s="157">
        <v>1.0E7</v>
      </c>
      <c r="AN13" s="161"/>
      <c r="AO13" s="155" t="s">
        <v>168</v>
      </c>
      <c r="AP13" s="156" t="s">
        <v>168</v>
      </c>
      <c r="AQ13" s="157" t="s">
        <v>168</v>
      </c>
      <c r="AR13" s="159"/>
    </row>
    <row r="14" ht="15.75" customHeight="1">
      <c r="A14" s="152" t="s">
        <v>103</v>
      </c>
      <c r="B14" s="95" t="s">
        <v>13</v>
      </c>
      <c r="C14" s="95" t="s">
        <v>67</v>
      </c>
      <c r="D14" s="95" t="s">
        <v>50</v>
      </c>
      <c r="E14" s="95" t="s">
        <v>28</v>
      </c>
      <c r="F14" s="95" t="s">
        <v>30</v>
      </c>
      <c r="G14" s="153" t="s">
        <v>104</v>
      </c>
      <c r="H14" s="162" t="s">
        <v>169</v>
      </c>
      <c r="I14" s="155">
        <v>1500.0</v>
      </c>
      <c r="J14" s="156">
        <v>3000.0</v>
      </c>
      <c r="K14" s="157">
        <v>24000.0</v>
      </c>
      <c r="L14" s="158"/>
      <c r="M14" s="155">
        <v>0.0</v>
      </c>
      <c r="N14" s="156">
        <v>0.0</v>
      </c>
      <c r="O14" s="157">
        <v>0.0</v>
      </c>
      <c r="P14" s="158"/>
      <c r="Q14" s="159" t="s">
        <v>165</v>
      </c>
      <c r="R14" s="159" t="s">
        <v>170</v>
      </c>
      <c r="S14" s="158" t="s">
        <v>167</v>
      </c>
      <c r="T14" s="158"/>
      <c r="U14" s="155" t="s">
        <v>168</v>
      </c>
      <c r="V14" s="156" t="s">
        <v>168</v>
      </c>
      <c r="W14" s="157" t="s">
        <v>168</v>
      </c>
      <c r="X14" s="158"/>
      <c r="Y14" s="155" t="s">
        <v>168</v>
      </c>
      <c r="Z14" s="156" t="s">
        <v>168</v>
      </c>
      <c r="AA14" s="157" t="s">
        <v>168</v>
      </c>
      <c r="AB14" s="158"/>
      <c r="AC14" s="155" t="s">
        <v>168</v>
      </c>
      <c r="AD14" s="156" t="s">
        <v>168</v>
      </c>
      <c r="AE14" s="157" t="s">
        <v>168</v>
      </c>
      <c r="AF14" s="158"/>
      <c r="AG14" s="155" t="s">
        <v>168</v>
      </c>
      <c r="AH14" s="156" t="s">
        <v>168</v>
      </c>
      <c r="AI14" s="157" t="s">
        <v>168</v>
      </c>
      <c r="AJ14" s="161"/>
      <c r="AK14" s="155">
        <v>750000.0</v>
      </c>
      <c r="AL14" s="156">
        <v>3000000.0</v>
      </c>
      <c r="AM14" s="157">
        <v>1.0E7</v>
      </c>
      <c r="AN14" s="161"/>
      <c r="AO14" s="155" t="s">
        <v>168</v>
      </c>
      <c r="AP14" s="156" t="s">
        <v>168</v>
      </c>
      <c r="AQ14" s="157" t="s">
        <v>168</v>
      </c>
      <c r="AR14" s="159"/>
    </row>
    <row r="15" ht="15.75" customHeight="1">
      <c r="A15" s="152" t="s">
        <v>105</v>
      </c>
      <c r="B15" s="95" t="s">
        <v>13</v>
      </c>
      <c r="C15" s="95" t="s">
        <v>69</v>
      </c>
      <c r="D15" s="95" t="s">
        <v>50</v>
      </c>
      <c r="E15" s="95" t="s">
        <v>28</v>
      </c>
      <c r="F15" s="95" t="s">
        <v>30</v>
      </c>
      <c r="G15" s="153" t="s">
        <v>106</v>
      </c>
      <c r="H15" s="162" t="s">
        <v>169</v>
      </c>
      <c r="I15" s="155">
        <v>1500.0</v>
      </c>
      <c r="J15" s="156">
        <v>3000.0</v>
      </c>
      <c r="K15" s="157">
        <v>24000.0</v>
      </c>
      <c r="L15" s="158"/>
      <c r="M15" s="155">
        <v>0.0</v>
      </c>
      <c r="N15" s="156">
        <v>0.0</v>
      </c>
      <c r="O15" s="157">
        <v>0.0</v>
      </c>
      <c r="P15" s="158"/>
      <c r="Q15" s="159" t="s">
        <v>165</v>
      </c>
      <c r="R15" s="159" t="s">
        <v>170</v>
      </c>
      <c r="S15" s="158" t="s">
        <v>167</v>
      </c>
      <c r="T15" s="158"/>
      <c r="U15" s="155" t="s">
        <v>168</v>
      </c>
      <c r="V15" s="156" t="s">
        <v>168</v>
      </c>
      <c r="W15" s="157" t="s">
        <v>168</v>
      </c>
      <c r="X15" s="158"/>
      <c r="Y15" s="155" t="s">
        <v>168</v>
      </c>
      <c r="Z15" s="156" t="s">
        <v>168</v>
      </c>
      <c r="AA15" s="157" t="s">
        <v>168</v>
      </c>
      <c r="AB15" s="158"/>
      <c r="AC15" s="155" t="s">
        <v>168</v>
      </c>
      <c r="AD15" s="156" t="s">
        <v>168</v>
      </c>
      <c r="AE15" s="157" t="s">
        <v>168</v>
      </c>
      <c r="AF15" s="158"/>
      <c r="AG15" s="155" t="s">
        <v>168</v>
      </c>
      <c r="AH15" s="156" t="s">
        <v>168</v>
      </c>
      <c r="AI15" s="157" t="s">
        <v>168</v>
      </c>
      <c r="AJ15" s="161"/>
      <c r="AK15" s="155">
        <v>750000.0</v>
      </c>
      <c r="AL15" s="156">
        <v>3000000.0</v>
      </c>
      <c r="AM15" s="157">
        <v>1.0E7</v>
      </c>
      <c r="AN15" s="161"/>
      <c r="AO15" s="155" t="s">
        <v>168</v>
      </c>
      <c r="AP15" s="156" t="s">
        <v>168</v>
      </c>
      <c r="AQ15" s="157" t="s">
        <v>168</v>
      </c>
      <c r="AR15" s="159"/>
    </row>
    <row r="16" ht="15.75" customHeight="1">
      <c r="A16" s="152" t="s">
        <v>107</v>
      </c>
      <c r="B16" s="95" t="s">
        <v>13</v>
      </c>
      <c r="C16" s="95" t="s">
        <v>108</v>
      </c>
      <c r="D16" s="95" t="s">
        <v>50</v>
      </c>
      <c r="E16" s="95" t="s">
        <v>28</v>
      </c>
      <c r="F16" s="95" t="s">
        <v>30</v>
      </c>
      <c r="G16" s="153" t="s">
        <v>109</v>
      </c>
      <c r="H16" s="162" t="s">
        <v>169</v>
      </c>
      <c r="I16" s="155">
        <v>1500.0</v>
      </c>
      <c r="J16" s="156">
        <v>3000.0</v>
      </c>
      <c r="K16" s="157">
        <v>24000.0</v>
      </c>
      <c r="L16" s="158"/>
      <c r="M16" s="155">
        <v>0.0</v>
      </c>
      <c r="N16" s="156">
        <v>0.0</v>
      </c>
      <c r="O16" s="157">
        <v>0.0</v>
      </c>
      <c r="P16" s="158"/>
      <c r="Q16" s="159" t="s">
        <v>165</v>
      </c>
      <c r="R16" s="159" t="s">
        <v>170</v>
      </c>
      <c r="S16" s="158" t="s">
        <v>167</v>
      </c>
      <c r="T16" s="158"/>
      <c r="U16" s="155" t="s">
        <v>168</v>
      </c>
      <c r="V16" s="156" t="s">
        <v>168</v>
      </c>
      <c r="W16" s="157" t="s">
        <v>168</v>
      </c>
      <c r="X16" s="158"/>
      <c r="Y16" s="155" t="s">
        <v>168</v>
      </c>
      <c r="Z16" s="156" t="s">
        <v>168</v>
      </c>
      <c r="AA16" s="157" t="s">
        <v>168</v>
      </c>
      <c r="AB16" s="158"/>
      <c r="AC16" s="155" t="s">
        <v>168</v>
      </c>
      <c r="AD16" s="156" t="s">
        <v>168</v>
      </c>
      <c r="AE16" s="157" t="s">
        <v>168</v>
      </c>
      <c r="AF16" s="158"/>
      <c r="AG16" s="155" t="s">
        <v>168</v>
      </c>
      <c r="AH16" s="156" t="s">
        <v>168</v>
      </c>
      <c r="AI16" s="157" t="s">
        <v>168</v>
      </c>
      <c r="AJ16" s="161"/>
      <c r="AK16" s="155">
        <v>750000.0</v>
      </c>
      <c r="AL16" s="156">
        <v>3000000.0</v>
      </c>
      <c r="AM16" s="157">
        <v>1.0E7</v>
      </c>
      <c r="AN16" s="161"/>
      <c r="AO16" s="155" t="s">
        <v>168</v>
      </c>
      <c r="AP16" s="156" t="s">
        <v>168</v>
      </c>
      <c r="AQ16" s="157" t="s">
        <v>168</v>
      </c>
      <c r="AR16" s="159"/>
    </row>
    <row r="17" ht="15.75" customHeight="1">
      <c r="A17" s="152" t="s">
        <v>110</v>
      </c>
      <c r="B17" s="95" t="s">
        <v>13</v>
      </c>
      <c r="C17" s="95" t="s">
        <v>74</v>
      </c>
      <c r="D17" s="95" t="s">
        <v>50</v>
      </c>
      <c r="E17" s="95" t="s">
        <v>28</v>
      </c>
      <c r="F17" s="95" t="s">
        <v>30</v>
      </c>
      <c r="G17" s="153" t="s">
        <v>111</v>
      </c>
      <c r="H17" s="162" t="s">
        <v>169</v>
      </c>
      <c r="I17" s="155">
        <v>1500.0</v>
      </c>
      <c r="J17" s="156">
        <v>3000.0</v>
      </c>
      <c r="K17" s="157">
        <v>24000.0</v>
      </c>
      <c r="L17" s="158"/>
      <c r="M17" s="155">
        <v>0.0</v>
      </c>
      <c r="N17" s="156">
        <v>0.0</v>
      </c>
      <c r="O17" s="157">
        <v>0.0</v>
      </c>
      <c r="P17" s="158"/>
      <c r="Q17" s="159" t="s">
        <v>165</v>
      </c>
      <c r="R17" s="159" t="s">
        <v>170</v>
      </c>
      <c r="S17" s="158" t="s">
        <v>167</v>
      </c>
      <c r="T17" s="158"/>
      <c r="U17" s="155" t="s">
        <v>168</v>
      </c>
      <c r="V17" s="156" t="s">
        <v>168</v>
      </c>
      <c r="W17" s="157" t="s">
        <v>168</v>
      </c>
      <c r="X17" s="158"/>
      <c r="Y17" s="155" t="s">
        <v>168</v>
      </c>
      <c r="Z17" s="156" t="s">
        <v>168</v>
      </c>
      <c r="AA17" s="157" t="s">
        <v>168</v>
      </c>
      <c r="AB17" s="158"/>
      <c r="AC17" s="155" t="s">
        <v>168</v>
      </c>
      <c r="AD17" s="156" t="s">
        <v>168</v>
      </c>
      <c r="AE17" s="157" t="s">
        <v>168</v>
      </c>
      <c r="AF17" s="158"/>
      <c r="AG17" s="155" t="s">
        <v>168</v>
      </c>
      <c r="AH17" s="156" t="s">
        <v>168</v>
      </c>
      <c r="AI17" s="157" t="s">
        <v>168</v>
      </c>
      <c r="AJ17" s="161"/>
      <c r="AK17" s="155">
        <v>750000.0</v>
      </c>
      <c r="AL17" s="156">
        <v>3000000.0</v>
      </c>
      <c r="AM17" s="157">
        <v>1.0E7</v>
      </c>
      <c r="AN17" s="161"/>
      <c r="AO17" s="155" t="s">
        <v>168</v>
      </c>
      <c r="AP17" s="156" t="s">
        <v>168</v>
      </c>
      <c r="AQ17" s="157" t="s">
        <v>168</v>
      </c>
      <c r="AR17" s="159"/>
    </row>
    <row r="18" ht="15.75" customHeight="1">
      <c r="A18" s="96" t="s">
        <v>112</v>
      </c>
      <c r="B18" s="163" t="s">
        <v>13</v>
      </c>
      <c r="C18" s="163" t="s">
        <v>24</v>
      </c>
      <c r="D18" s="163" t="s">
        <v>50</v>
      </c>
      <c r="E18" s="163" t="s">
        <v>28</v>
      </c>
      <c r="F18" s="163" t="s">
        <v>113</v>
      </c>
      <c r="G18" s="163" t="s">
        <v>114</v>
      </c>
      <c r="H18" s="162" t="s">
        <v>169</v>
      </c>
      <c r="I18" s="155">
        <v>1500.0</v>
      </c>
      <c r="J18" s="156">
        <v>3000.0</v>
      </c>
      <c r="K18" s="157">
        <v>24000.0</v>
      </c>
      <c r="L18" s="158"/>
      <c r="M18" s="155">
        <v>0.0</v>
      </c>
      <c r="N18" s="156">
        <v>0.0</v>
      </c>
      <c r="O18" s="157">
        <v>0.0</v>
      </c>
      <c r="P18" s="158"/>
      <c r="Q18" s="159" t="s">
        <v>165</v>
      </c>
      <c r="R18" s="159" t="s">
        <v>174</v>
      </c>
      <c r="S18" s="158" t="s">
        <v>167</v>
      </c>
      <c r="T18" s="158"/>
      <c r="U18" s="155" t="s">
        <v>168</v>
      </c>
      <c r="V18" s="156" t="s">
        <v>168</v>
      </c>
      <c r="W18" s="157" t="s">
        <v>168</v>
      </c>
      <c r="X18" s="158"/>
      <c r="Y18" s="155" t="s">
        <v>168</v>
      </c>
      <c r="Z18" s="156" t="s">
        <v>168</v>
      </c>
      <c r="AA18" s="157" t="s">
        <v>168</v>
      </c>
      <c r="AB18" s="158"/>
      <c r="AC18" s="155" t="s">
        <v>168</v>
      </c>
      <c r="AD18" s="156" t="s">
        <v>168</v>
      </c>
      <c r="AE18" s="157" t="s">
        <v>168</v>
      </c>
      <c r="AF18" s="158"/>
      <c r="AG18" s="155" t="s">
        <v>168</v>
      </c>
      <c r="AH18" s="156" t="s">
        <v>168</v>
      </c>
      <c r="AI18" s="157" t="s">
        <v>168</v>
      </c>
      <c r="AJ18" s="161"/>
      <c r="AK18" s="155">
        <v>2000.0</v>
      </c>
      <c r="AL18" s="156">
        <v>200000.0</v>
      </c>
      <c r="AM18" s="157">
        <v>1.0E7</v>
      </c>
      <c r="AN18" s="161"/>
      <c r="AO18" s="155" t="s">
        <v>168</v>
      </c>
      <c r="AP18" s="156" t="s">
        <v>168</v>
      </c>
      <c r="AQ18" s="157" t="s">
        <v>168</v>
      </c>
      <c r="AR18" s="159"/>
    </row>
    <row r="19" ht="15.75" customHeight="1">
      <c r="A19" s="96" t="s">
        <v>115</v>
      </c>
      <c r="B19" s="163" t="s">
        <v>13</v>
      </c>
      <c r="C19" s="163" t="s">
        <v>35</v>
      </c>
      <c r="D19" s="163" t="s">
        <v>50</v>
      </c>
      <c r="E19" s="163" t="s">
        <v>28</v>
      </c>
      <c r="F19" s="163" t="s">
        <v>113</v>
      </c>
      <c r="G19" s="163" t="s">
        <v>116</v>
      </c>
      <c r="H19" s="162" t="s">
        <v>169</v>
      </c>
      <c r="I19" s="155">
        <v>1500.0</v>
      </c>
      <c r="J19" s="156">
        <v>3000.0</v>
      </c>
      <c r="K19" s="157">
        <v>24000.0</v>
      </c>
      <c r="L19" s="158"/>
      <c r="M19" s="155">
        <v>0.0</v>
      </c>
      <c r="N19" s="156">
        <v>0.0</v>
      </c>
      <c r="O19" s="157">
        <v>0.0</v>
      </c>
      <c r="P19" s="158"/>
      <c r="Q19" s="159" t="s">
        <v>165</v>
      </c>
      <c r="R19" s="159" t="s">
        <v>174</v>
      </c>
      <c r="S19" s="158" t="s">
        <v>167</v>
      </c>
      <c r="T19" s="158"/>
      <c r="U19" s="155" t="s">
        <v>168</v>
      </c>
      <c r="V19" s="156" t="s">
        <v>168</v>
      </c>
      <c r="W19" s="157" t="s">
        <v>168</v>
      </c>
      <c r="X19" s="158"/>
      <c r="Y19" s="155" t="s">
        <v>168</v>
      </c>
      <c r="Z19" s="156" t="s">
        <v>168</v>
      </c>
      <c r="AA19" s="157" t="s">
        <v>168</v>
      </c>
      <c r="AB19" s="158"/>
      <c r="AC19" s="155" t="s">
        <v>168</v>
      </c>
      <c r="AD19" s="156" t="s">
        <v>168</v>
      </c>
      <c r="AE19" s="157" t="s">
        <v>168</v>
      </c>
      <c r="AF19" s="158"/>
      <c r="AG19" s="155" t="s">
        <v>168</v>
      </c>
      <c r="AH19" s="156" t="s">
        <v>168</v>
      </c>
      <c r="AI19" s="157" t="s">
        <v>168</v>
      </c>
      <c r="AJ19" s="161"/>
      <c r="AK19" s="155">
        <v>2000.0</v>
      </c>
      <c r="AL19" s="156">
        <v>200000.0</v>
      </c>
      <c r="AM19" s="157">
        <v>1.0E7</v>
      </c>
      <c r="AN19" s="161"/>
      <c r="AO19" s="155" t="s">
        <v>168</v>
      </c>
      <c r="AP19" s="156" t="s">
        <v>168</v>
      </c>
      <c r="AQ19" s="157" t="s">
        <v>168</v>
      </c>
      <c r="AR19" s="159"/>
    </row>
    <row r="20" ht="15.75" customHeight="1">
      <c r="A20" s="96" t="s">
        <v>117</v>
      </c>
      <c r="B20" s="163" t="s">
        <v>13</v>
      </c>
      <c r="C20" s="163" t="s">
        <v>43</v>
      </c>
      <c r="D20" s="163" t="s">
        <v>50</v>
      </c>
      <c r="E20" s="163" t="s">
        <v>28</v>
      </c>
      <c r="F20" s="163" t="s">
        <v>113</v>
      </c>
      <c r="G20" s="163" t="s">
        <v>118</v>
      </c>
      <c r="H20" s="162" t="s">
        <v>169</v>
      </c>
      <c r="I20" s="155">
        <v>1500.0</v>
      </c>
      <c r="J20" s="156">
        <v>3000.0</v>
      </c>
      <c r="K20" s="157">
        <v>24000.0</v>
      </c>
      <c r="L20" s="158"/>
      <c r="M20" s="155">
        <v>0.0</v>
      </c>
      <c r="N20" s="156">
        <v>0.0</v>
      </c>
      <c r="O20" s="157">
        <v>0.0</v>
      </c>
      <c r="P20" s="158"/>
      <c r="Q20" s="159" t="s">
        <v>165</v>
      </c>
      <c r="R20" s="159" t="s">
        <v>174</v>
      </c>
      <c r="S20" s="158" t="s">
        <v>167</v>
      </c>
      <c r="T20" s="158"/>
      <c r="U20" s="155" t="s">
        <v>168</v>
      </c>
      <c r="V20" s="156" t="s">
        <v>168</v>
      </c>
      <c r="W20" s="157" t="s">
        <v>168</v>
      </c>
      <c r="X20" s="158"/>
      <c r="Y20" s="155" t="s">
        <v>168</v>
      </c>
      <c r="Z20" s="156" t="s">
        <v>168</v>
      </c>
      <c r="AA20" s="157" t="s">
        <v>168</v>
      </c>
      <c r="AB20" s="158"/>
      <c r="AC20" s="155" t="s">
        <v>168</v>
      </c>
      <c r="AD20" s="156" t="s">
        <v>168</v>
      </c>
      <c r="AE20" s="157" t="s">
        <v>168</v>
      </c>
      <c r="AF20" s="158"/>
      <c r="AG20" s="155" t="s">
        <v>168</v>
      </c>
      <c r="AH20" s="156" t="s">
        <v>168</v>
      </c>
      <c r="AI20" s="157" t="s">
        <v>168</v>
      </c>
      <c r="AJ20" s="161"/>
      <c r="AK20" s="155">
        <v>2000.0</v>
      </c>
      <c r="AL20" s="156">
        <v>200000.0</v>
      </c>
      <c r="AM20" s="157">
        <v>1.0E7</v>
      </c>
      <c r="AN20" s="161"/>
      <c r="AO20" s="155" t="s">
        <v>168</v>
      </c>
      <c r="AP20" s="156" t="s">
        <v>168</v>
      </c>
      <c r="AQ20" s="157" t="s">
        <v>168</v>
      </c>
      <c r="AR20" s="159"/>
    </row>
    <row r="21" ht="15.75" customHeight="1">
      <c r="A21" s="96" t="s">
        <v>119</v>
      </c>
      <c r="B21" s="163" t="s">
        <v>13</v>
      </c>
      <c r="C21" s="163" t="s">
        <v>48</v>
      </c>
      <c r="D21" s="163" t="s">
        <v>50</v>
      </c>
      <c r="E21" s="163" t="s">
        <v>28</v>
      </c>
      <c r="F21" s="163" t="s">
        <v>113</v>
      </c>
      <c r="G21" s="163" t="s">
        <v>120</v>
      </c>
      <c r="H21" s="162" t="s">
        <v>169</v>
      </c>
      <c r="I21" s="155">
        <v>1500.0</v>
      </c>
      <c r="J21" s="156">
        <v>3000.0</v>
      </c>
      <c r="K21" s="157">
        <v>24000.0</v>
      </c>
      <c r="L21" s="158"/>
      <c r="M21" s="155">
        <v>0.0</v>
      </c>
      <c r="N21" s="156">
        <v>0.0</v>
      </c>
      <c r="O21" s="157">
        <v>0.0</v>
      </c>
      <c r="P21" s="158"/>
      <c r="Q21" s="159" t="s">
        <v>165</v>
      </c>
      <c r="R21" s="159" t="s">
        <v>174</v>
      </c>
      <c r="S21" s="158" t="s">
        <v>167</v>
      </c>
      <c r="T21" s="158"/>
      <c r="U21" s="155" t="s">
        <v>168</v>
      </c>
      <c r="V21" s="156" t="s">
        <v>168</v>
      </c>
      <c r="W21" s="157" t="s">
        <v>168</v>
      </c>
      <c r="X21" s="158"/>
      <c r="Y21" s="155" t="s">
        <v>168</v>
      </c>
      <c r="Z21" s="156" t="s">
        <v>168</v>
      </c>
      <c r="AA21" s="157" t="s">
        <v>168</v>
      </c>
      <c r="AB21" s="158"/>
      <c r="AC21" s="155" t="s">
        <v>168</v>
      </c>
      <c r="AD21" s="156" t="s">
        <v>168</v>
      </c>
      <c r="AE21" s="157" t="s">
        <v>168</v>
      </c>
      <c r="AF21" s="158"/>
      <c r="AG21" s="155" t="s">
        <v>168</v>
      </c>
      <c r="AH21" s="156" t="s">
        <v>168</v>
      </c>
      <c r="AI21" s="157" t="s">
        <v>168</v>
      </c>
      <c r="AJ21" s="161"/>
      <c r="AK21" s="155">
        <v>2000.0</v>
      </c>
      <c r="AL21" s="156">
        <v>200000.0</v>
      </c>
      <c r="AM21" s="157">
        <v>1.0E7</v>
      </c>
      <c r="AN21" s="161"/>
      <c r="AO21" s="155" t="s">
        <v>168</v>
      </c>
      <c r="AP21" s="156" t="s">
        <v>168</v>
      </c>
      <c r="AQ21" s="157" t="s">
        <v>168</v>
      </c>
      <c r="AR21" s="159"/>
    </row>
    <row r="22" ht="15.75" customHeight="1">
      <c r="A22" s="96" t="s">
        <v>121</v>
      </c>
      <c r="B22" s="163" t="s">
        <v>13</v>
      </c>
      <c r="C22" s="163" t="s">
        <v>56</v>
      </c>
      <c r="D22" s="163" t="s">
        <v>50</v>
      </c>
      <c r="E22" s="163" t="s">
        <v>28</v>
      </c>
      <c r="F22" s="163" t="s">
        <v>113</v>
      </c>
      <c r="G22" s="163" t="s">
        <v>122</v>
      </c>
      <c r="H22" s="162" t="s">
        <v>169</v>
      </c>
      <c r="I22" s="155">
        <v>1500.0</v>
      </c>
      <c r="J22" s="156">
        <v>3000.0</v>
      </c>
      <c r="K22" s="157">
        <v>24000.0</v>
      </c>
      <c r="L22" s="158"/>
      <c r="M22" s="155">
        <v>0.0</v>
      </c>
      <c r="N22" s="156">
        <v>0.0</v>
      </c>
      <c r="O22" s="157">
        <v>0.0</v>
      </c>
      <c r="P22" s="158"/>
      <c r="Q22" s="159" t="s">
        <v>165</v>
      </c>
      <c r="R22" s="159" t="s">
        <v>174</v>
      </c>
      <c r="S22" s="158" t="s">
        <v>167</v>
      </c>
      <c r="T22" s="158"/>
      <c r="U22" s="155" t="s">
        <v>168</v>
      </c>
      <c r="V22" s="156" t="s">
        <v>168</v>
      </c>
      <c r="W22" s="157" t="s">
        <v>168</v>
      </c>
      <c r="X22" s="158"/>
      <c r="Y22" s="155" t="s">
        <v>168</v>
      </c>
      <c r="Z22" s="156" t="s">
        <v>168</v>
      </c>
      <c r="AA22" s="157" t="s">
        <v>168</v>
      </c>
      <c r="AB22" s="158"/>
      <c r="AC22" s="155" t="s">
        <v>168</v>
      </c>
      <c r="AD22" s="156" t="s">
        <v>168</v>
      </c>
      <c r="AE22" s="157" t="s">
        <v>168</v>
      </c>
      <c r="AF22" s="158"/>
      <c r="AG22" s="155" t="s">
        <v>168</v>
      </c>
      <c r="AH22" s="156" t="s">
        <v>168</v>
      </c>
      <c r="AI22" s="157" t="s">
        <v>168</v>
      </c>
      <c r="AJ22" s="161"/>
      <c r="AK22" s="155">
        <v>2000.0</v>
      </c>
      <c r="AL22" s="156">
        <v>200000.0</v>
      </c>
      <c r="AM22" s="157">
        <v>1.0E7</v>
      </c>
      <c r="AN22" s="161"/>
      <c r="AO22" s="155" t="s">
        <v>168</v>
      </c>
      <c r="AP22" s="156" t="s">
        <v>168</v>
      </c>
      <c r="AQ22" s="157" t="s">
        <v>168</v>
      </c>
      <c r="AR22" s="159"/>
    </row>
    <row r="23" ht="15.75" customHeight="1">
      <c r="A23" s="96" t="s">
        <v>123</v>
      </c>
      <c r="B23" s="163" t="s">
        <v>13</v>
      </c>
      <c r="C23" s="163" t="s">
        <v>62</v>
      </c>
      <c r="D23" s="163" t="s">
        <v>50</v>
      </c>
      <c r="E23" s="163" t="s">
        <v>28</v>
      </c>
      <c r="F23" s="163" t="s">
        <v>113</v>
      </c>
      <c r="G23" s="163" t="s">
        <v>124</v>
      </c>
      <c r="H23" s="162" t="s">
        <v>169</v>
      </c>
      <c r="I23" s="155">
        <v>1500.0</v>
      </c>
      <c r="J23" s="156">
        <v>3000.0</v>
      </c>
      <c r="K23" s="157">
        <v>24000.0</v>
      </c>
      <c r="L23" s="158"/>
      <c r="M23" s="155">
        <v>0.0</v>
      </c>
      <c r="N23" s="156">
        <v>0.0</v>
      </c>
      <c r="O23" s="157">
        <v>0.0</v>
      </c>
      <c r="P23" s="158"/>
      <c r="Q23" s="159" t="s">
        <v>165</v>
      </c>
      <c r="R23" s="159" t="s">
        <v>174</v>
      </c>
      <c r="S23" s="158" t="s">
        <v>167</v>
      </c>
      <c r="T23" s="158"/>
      <c r="U23" s="155" t="s">
        <v>168</v>
      </c>
      <c r="V23" s="156" t="s">
        <v>168</v>
      </c>
      <c r="W23" s="157" t="s">
        <v>168</v>
      </c>
      <c r="X23" s="158"/>
      <c r="Y23" s="155" t="s">
        <v>168</v>
      </c>
      <c r="Z23" s="156" t="s">
        <v>168</v>
      </c>
      <c r="AA23" s="157" t="s">
        <v>168</v>
      </c>
      <c r="AB23" s="158"/>
      <c r="AC23" s="155" t="s">
        <v>168</v>
      </c>
      <c r="AD23" s="156" t="s">
        <v>168</v>
      </c>
      <c r="AE23" s="157" t="s">
        <v>168</v>
      </c>
      <c r="AF23" s="158"/>
      <c r="AG23" s="155" t="s">
        <v>168</v>
      </c>
      <c r="AH23" s="156" t="s">
        <v>168</v>
      </c>
      <c r="AI23" s="157" t="s">
        <v>168</v>
      </c>
      <c r="AJ23" s="161"/>
      <c r="AK23" s="155">
        <v>2000.0</v>
      </c>
      <c r="AL23" s="156">
        <v>200000.0</v>
      </c>
      <c r="AM23" s="157">
        <v>1.0E7</v>
      </c>
      <c r="AN23" s="161"/>
      <c r="AO23" s="155" t="s">
        <v>168</v>
      </c>
      <c r="AP23" s="156" t="s">
        <v>168</v>
      </c>
      <c r="AQ23" s="157" t="s">
        <v>168</v>
      </c>
      <c r="AR23" s="159"/>
    </row>
    <row r="24" ht="15.75" customHeight="1">
      <c r="A24" s="96" t="s">
        <v>125</v>
      </c>
      <c r="B24" s="163" t="s">
        <v>13</v>
      </c>
      <c r="C24" s="163" t="s">
        <v>67</v>
      </c>
      <c r="D24" s="163" t="s">
        <v>50</v>
      </c>
      <c r="E24" s="163" t="s">
        <v>28</v>
      </c>
      <c r="F24" s="163" t="s">
        <v>113</v>
      </c>
      <c r="G24" s="163" t="s">
        <v>126</v>
      </c>
      <c r="H24" s="162" t="s">
        <v>169</v>
      </c>
      <c r="I24" s="155">
        <v>1500.0</v>
      </c>
      <c r="J24" s="156">
        <v>3000.0</v>
      </c>
      <c r="K24" s="157">
        <v>24000.0</v>
      </c>
      <c r="L24" s="158"/>
      <c r="M24" s="155">
        <v>0.0</v>
      </c>
      <c r="N24" s="156">
        <v>0.0</v>
      </c>
      <c r="O24" s="157">
        <v>0.0</v>
      </c>
      <c r="P24" s="158"/>
      <c r="Q24" s="159" t="s">
        <v>165</v>
      </c>
      <c r="R24" s="159" t="s">
        <v>174</v>
      </c>
      <c r="S24" s="158" t="s">
        <v>167</v>
      </c>
      <c r="T24" s="158"/>
      <c r="U24" s="155" t="s">
        <v>168</v>
      </c>
      <c r="V24" s="156" t="s">
        <v>168</v>
      </c>
      <c r="W24" s="157" t="s">
        <v>168</v>
      </c>
      <c r="X24" s="158"/>
      <c r="Y24" s="155" t="s">
        <v>168</v>
      </c>
      <c r="Z24" s="156" t="s">
        <v>168</v>
      </c>
      <c r="AA24" s="157" t="s">
        <v>168</v>
      </c>
      <c r="AB24" s="158"/>
      <c r="AC24" s="155" t="s">
        <v>168</v>
      </c>
      <c r="AD24" s="156" t="s">
        <v>168</v>
      </c>
      <c r="AE24" s="157" t="s">
        <v>168</v>
      </c>
      <c r="AF24" s="158"/>
      <c r="AG24" s="155" t="s">
        <v>168</v>
      </c>
      <c r="AH24" s="156" t="s">
        <v>168</v>
      </c>
      <c r="AI24" s="157" t="s">
        <v>168</v>
      </c>
      <c r="AJ24" s="161"/>
      <c r="AK24" s="155">
        <v>2000.0</v>
      </c>
      <c r="AL24" s="156">
        <v>200000.0</v>
      </c>
      <c r="AM24" s="157">
        <v>1.0E7</v>
      </c>
      <c r="AN24" s="161"/>
      <c r="AO24" s="155" t="s">
        <v>168</v>
      </c>
      <c r="AP24" s="156" t="s">
        <v>168</v>
      </c>
      <c r="AQ24" s="157" t="s">
        <v>168</v>
      </c>
      <c r="AR24" s="159"/>
    </row>
    <row r="25" ht="15.75" customHeight="1">
      <c r="A25" s="96" t="s">
        <v>127</v>
      </c>
      <c r="B25" s="163" t="s">
        <v>13</v>
      </c>
      <c r="C25" s="163" t="s">
        <v>69</v>
      </c>
      <c r="D25" s="163" t="s">
        <v>50</v>
      </c>
      <c r="E25" s="163" t="s">
        <v>28</v>
      </c>
      <c r="F25" s="163" t="s">
        <v>113</v>
      </c>
      <c r="G25" s="163" t="s">
        <v>128</v>
      </c>
      <c r="H25" s="162" t="s">
        <v>169</v>
      </c>
      <c r="I25" s="155">
        <v>1500.0</v>
      </c>
      <c r="J25" s="156">
        <v>3000.0</v>
      </c>
      <c r="K25" s="157">
        <v>24000.0</v>
      </c>
      <c r="L25" s="158"/>
      <c r="M25" s="155">
        <v>0.0</v>
      </c>
      <c r="N25" s="156">
        <v>0.0</v>
      </c>
      <c r="O25" s="157">
        <v>0.0</v>
      </c>
      <c r="P25" s="158"/>
      <c r="Q25" s="159" t="s">
        <v>165</v>
      </c>
      <c r="R25" s="159" t="s">
        <v>174</v>
      </c>
      <c r="S25" s="158" t="s">
        <v>167</v>
      </c>
      <c r="T25" s="158"/>
      <c r="U25" s="155" t="s">
        <v>168</v>
      </c>
      <c r="V25" s="156" t="s">
        <v>168</v>
      </c>
      <c r="W25" s="157" t="s">
        <v>168</v>
      </c>
      <c r="X25" s="158"/>
      <c r="Y25" s="155" t="s">
        <v>168</v>
      </c>
      <c r="Z25" s="156" t="s">
        <v>168</v>
      </c>
      <c r="AA25" s="157" t="s">
        <v>168</v>
      </c>
      <c r="AB25" s="158"/>
      <c r="AC25" s="155" t="s">
        <v>168</v>
      </c>
      <c r="AD25" s="156" t="s">
        <v>168</v>
      </c>
      <c r="AE25" s="157" t="s">
        <v>168</v>
      </c>
      <c r="AF25" s="158"/>
      <c r="AG25" s="155" t="s">
        <v>168</v>
      </c>
      <c r="AH25" s="156" t="s">
        <v>168</v>
      </c>
      <c r="AI25" s="157" t="s">
        <v>168</v>
      </c>
      <c r="AJ25" s="161"/>
      <c r="AK25" s="155">
        <v>2000.0</v>
      </c>
      <c r="AL25" s="156">
        <v>200000.0</v>
      </c>
      <c r="AM25" s="157">
        <v>1.0E7</v>
      </c>
      <c r="AN25" s="161"/>
      <c r="AO25" s="155" t="s">
        <v>168</v>
      </c>
      <c r="AP25" s="156" t="s">
        <v>168</v>
      </c>
      <c r="AQ25" s="157" t="s">
        <v>168</v>
      </c>
      <c r="AR25" s="159"/>
    </row>
    <row r="26" ht="15.75" customHeight="1">
      <c r="A26" s="96" t="s">
        <v>129</v>
      </c>
      <c r="B26" s="163" t="s">
        <v>13</v>
      </c>
      <c r="C26" s="163" t="s">
        <v>108</v>
      </c>
      <c r="D26" s="163" t="s">
        <v>50</v>
      </c>
      <c r="E26" s="163" t="s">
        <v>28</v>
      </c>
      <c r="F26" s="163" t="s">
        <v>113</v>
      </c>
      <c r="G26" s="163" t="s">
        <v>130</v>
      </c>
      <c r="H26" s="162" t="s">
        <v>169</v>
      </c>
      <c r="I26" s="155">
        <v>1500.0</v>
      </c>
      <c r="J26" s="156">
        <v>3000.0</v>
      </c>
      <c r="K26" s="157">
        <v>24000.0</v>
      </c>
      <c r="L26" s="158"/>
      <c r="M26" s="155">
        <v>0.0</v>
      </c>
      <c r="N26" s="156">
        <v>0.0</v>
      </c>
      <c r="O26" s="157">
        <v>0.0</v>
      </c>
      <c r="P26" s="158"/>
      <c r="Q26" s="159" t="s">
        <v>165</v>
      </c>
      <c r="R26" s="159" t="s">
        <v>174</v>
      </c>
      <c r="S26" s="158" t="s">
        <v>167</v>
      </c>
      <c r="T26" s="158"/>
      <c r="U26" s="155" t="s">
        <v>168</v>
      </c>
      <c r="V26" s="156" t="s">
        <v>168</v>
      </c>
      <c r="W26" s="157" t="s">
        <v>168</v>
      </c>
      <c r="X26" s="158"/>
      <c r="Y26" s="155" t="s">
        <v>168</v>
      </c>
      <c r="Z26" s="156" t="s">
        <v>168</v>
      </c>
      <c r="AA26" s="157" t="s">
        <v>168</v>
      </c>
      <c r="AB26" s="158"/>
      <c r="AC26" s="155" t="s">
        <v>168</v>
      </c>
      <c r="AD26" s="156" t="s">
        <v>168</v>
      </c>
      <c r="AE26" s="157" t="s">
        <v>168</v>
      </c>
      <c r="AF26" s="158"/>
      <c r="AG26" s="155" t="s">
        <v>168</v>
      </c>
      <c r="AH26" s="156" t="s">
        <v>168</v>
      </c>
      <c r="AI26" s="157" t="s">
        <v>168</v>
      </c>
      <c r="AJ26" s="161"/>
      <c r="AK26" s="155">
        <v>2000.0</v>
      </c>
      <c r="AL26" s="156">
        <v>200000.0</v>
      </c>
      <c r="AM26" s="157">
        <v>1.0E7</v>
      </c>
      <c r="AN26" s="161"/>
      <c r="AO26" s="155" t="s">
        <v>168</v>
      </c>
      <c r="AP26" s="156" t="s">
        <v>168</v>
      </c>
      <c r="AQ26" s="157" t="s">
        <v>168</v>
      </c>
      <c r="AR26" s="159"/>
    </row>
    <row r="27" ht="15.75" customHeight="1">
      <c r="A27" s="96" t="s">
        <v>131</v>
      </c>
      <c r="B27" s="163" t="s">
        <v>13</v>
      </c>
      <c r="C27" s="163" t="s">
        <v>74</v>
      </c>
      <c r="D27" s="163" t="s">
        <v>50</v>
      </c>
      <c r="E27" s="163" t="s">
        <v>28</v>
      </c>
      <c r="F27" s="163" t="s">
        <v>113</v>
      </c>
      <c r="G27" s="163" t="s">
        <v>132</v>
      </c>
      <c r="H27" s="162" t="s">
        <v>169</v>
      </c>
      <c r="I27" s="155">
        <v>1500.0</v>
      </c>
      <c r="J27" s="156">
        <v>3000.0</v>
      </c>
      <c r="K27" s="157">
        <v>24000.0</v>
      </c>
      <c r="L27" s="158"/>
      <c r="M27" s="155">
        <v>0.0</v>
      </c>
      <c r="N27" s="156">
        <v>0.0</v>
      </c>
      <c r="O27" s="157">
        <v>0.0</v>
      </c>
      <c r="P27" s="158"/>
      <c r="Q27" s="159" t="s">
        <v>165</v>
      </c>
      <c r="R27" s="159" t="s">
        <v>174</v>
      </c>
      <c r="S27" s="158" t="s">
        <v>167</v>
      </c>
      <c r="T27" s="158"/>
      <c r="U27" s="155" t="s">
        <v>168</v>
      </c>
      <c r="V27" s="156" t="s">
        <v>168</v>
      </c>
      <c r="W27" s="157" t="s">
        <v>168</v>
      </c>
      <c r="X27" s="158"/>
      <c r="Y27" s="155" t="s">
        <v>168</v>
      </c>
      <c r="Z27" s="156" t="s">
        <v>168</v>
      </c>
      <c r="AA27" s="157" t="s">
        <v>168</v>
      </c>
      <c r="AB27" s="158"/>
      <c r="AC27" s="155" t="s">
        <v>168</v>
      </c>
      <c r="AD27" s="156" t="s">
        <v>168</v>
      </c>
      <c r="AE27" s="157" t="s">
        <v>168</v>
      </c>
      <c r="AF27" s="158"/>
      <c r="AG27" s="155" t="s">
        <v>168</v>
      </c>
      <c r="AH27" s="156" t="s">
        <v>168</v>
      </c>
      <c r="AI27" s="157" t="s">
        <v>168</v>
      </c>
      <c r="AJ27" s="161"/>
      <c r="AK27" s="155">
        <v>2000.0</v>
      </c>
      <c r="AL27" s="156">
        <v>200000.0</v>
      </c>
      <c r="AM27" s="157">
        <v>1.0E7</v>
      </c>
      <c r="AN27" s="161"/>
      <c r="AO27" s="155" t="s">
        <v>168</v>
      </c>
      <c r="AP27" s="156" t="s">
        <v>168</v>
      </c>
      <c r="AQ27" s="157" t="s">
        <v>168</v>
      </c>
      <c r="AR27" s="159"/>
    </row>
    <row r="28" ht="15.75" customHeight="1">
      <c r="A28" s="96" t="s">
        <v>133</v>
      </c>
      <c r="B28" s="163" t="s">
        <v>13</v>
      </c>
      <c r="C28" s="163" t="s">
        <v>24</v>
      </c>
      <c r="D28" s="163" t="s">
        <v>50</v>
      </c>
      <c r="E28" s="163" t="s">
        <v>28</v>
      </c>
      <c r="F28" s="163" t="s">
        <v>134</v>
      </c>
      <c r="G28" s="163" t="s">
        <v>135</v>
      </c>
      <c r="H28" s="162" t="s">
        <v>169</v>
      </c>
      <c r="I28" s="155">
        <v>1500.0</v>
      </c>
      <c r="J28" s="156">
        <v>3000.0</v>
      </c>
      <c r="K28" s="157">
        <v>24000.0</v>
      </c>
      <c r="L28" s="158"/>
      <c r="M28" s="155">
        <v>0.0</v>
      </c>
      <c r="N28" s="156">
        <v>0.0</v>
      </c>
      <c r="O28" s="157">
        <v>0.0</v>
      </c>
      <c r="P28" s="158"/>
      <c r="Q28" s="159" t="s">
        <v>165</v>
      </c>
      <c r="R28" s="159" t="s">
        <v>179</v>
      </c>
      <c r="S28" s="158" t="s">
        <v>167</v>
      </c>
      <c r="T28" s="158"/>
      <c r="U28" s="155" t="s">
        <v>168</v>
      </c>
      <c r="V28" s="156" t="s">
        <v>168</v>
      </c>
      <c r="W28" s="157" t="s">
        <v>168</v>
      </c>
      <c r="X28" s="158"/>
      <c r="Y28" s="155" t="s">
        <v>168</v>
      </c>
      <c r="Z28" s="156" t="s">
        <v>168</v>
      </c>
      <c r="AA28" s="157" t="s">
        <v>168</v>
      </c>
      <c r="AB28" s="158"/>
      <c r="AC28" s="155" t="s">
        <v>168</v>
      </c>
      <c r="AD28" s="156" t="s">
        <v>168</v>
      </c>
      <c r="AE28" s="157" t="s">
        <v>168</v>
      </c>
      <c r="AF28" s="158"/>
      <c r="AG28" s="155" t="s">
        <v>168</v>
      </c>
      <c r="AH28" s="156" t="s">
        <v>168</v>
      </c>
      <c r="AI28" s="157" t="s">
        <v>168</v>
      </c>
      <c r="AJ28" s="161"/>
      <c r="AK28" s="155">
        <v>5000.0</v>
      </c>
      <c r="AL28" s="156">
        <v>200000.0</v>
      </c>
      <c r="AM28" s="157">
        <v>1.0E7</v>
      </c>
      <c r="AN28" s="161"/>
      <c r="AO28" s="155" t="s">
        <v>168</v>
      </c>
      <c r="AP28" s="156" t="s">
        <v>168</v>
      </c>
      <c r="AQ28" s="157" t="s">
        <v>168</v>
      </c>
      <c r="AR28" s="159"/>
    </row>
    <row r="29" ht="15.75" customHeight="1">
      <c r="A29" s="96" t="s">
        <v>136</v>
      </c>
      <c r="B29" s="163" t="s">
        <v>13</v>
      </c>
      <c r="C29" s="163" t="s">
        <v>35</v>
      </c>
      <c r="D29" s="163" t="s">
        <v>50</v>
      </c>
      <c r="E29" s="163" t="s">
        <v>28</v>
      </c>
      <c r="F29" s="163" t="s">
        <v>134</v>
      </c>
      <c r="G29" s="163" t="s">
        <v>137</v>
      </c>
      <c r="H29" s="162" t="s">
        <v>169</v>
      </c>
      <c r="I29" s="155">
        <v>1500.0</v>
      </c>
      <c r="J29" s="156">
        <v>3000.0</v>
      </c>
      <c r="K29" s="157">
        <v>24000.0</v>
      </c>
      <c r="L29" s="158"/>
      <c r="M29" s="155">
        <v>0.0</v>
      </c>
      <c r="N29" s="156">
        <v>0.0</v>
      </c>
      <c r="O29" s="157">
        <v>0.0</v>
      </c>
      <c r="P29" s="158"/>
      <c r="Q29" s="159" t="s">
        <v>165</v>
      </c>
      <c r="R29" s="159" t="s">
        <v>179</v>
      </c>
      <c r="S29" s="158" t="s">
        <v>167</v>
      </c>
      <c r="T29" s="158"/>
      <c r="U29" s="155" t="s">
        <v>168</v>
      </c>
      <c r="V29" s="156" t="s">
        <v>168</v>
      </c>
      <c r="W29" s="157" t="s">
        <v>168</v>
      </c>
      <c r="X29" s="158"/>
      <c r="Y29" s="155" t="s">
        <v>168</v>
      </c>
      <c r="Z29" s="156" t="s">
        <v>168</v>
      </c>
      <c r="AA29" s="157" t="s">
        <v>168</v>
      </c>
      <c r="AB29" s="158"/>
      <c r="AC29" s="155" t="s">
        <v>168</v>
      </c>
      <c r="AD29" s="156" t="s">
        <v>168</v>
      </c>
      <c r="AE29" s="157" t="s">
        <v>168</v>
      </c>
      <c r="AF29" s="158"/>
      <c r="AG29" s="155" t="s">
        <v>168</v>
      </c>
      <c r="AH29" s="156" t="s">
        <v>168</v>
      </c>
      <c r="AI29" s="157" t="s">
        <v>168</v>
      </c>
      <c r="AJ29" s="161"/>
      <c r="AK29" s="155">
        <v>5000.0</v>
      </c>
      <c r="AL29" s="156">
        <v>200000.0</v>
      </c>
      <c r="AM29" s="157">
        <v>1.0E7</v>
      </c>
      <c r="AN29" s="161"/>
      <c r="AO29" s="155" t="s">
        <v>168</v>
      </c>
      <c r="AP29" s="156" t="s">
        <v>168</v>
      </c>
      <c r="AQ29" s="157" t="s">
        <v>168</v>
      </c>
      <c r="AR29" s="159"/>
    </row>
    <row r="30" ht="15.75" customHeight="1">
      <c r="A30" s="96" t="s">
        <v>138</v>
      </c>
      <c r="B30" s="163" t="s">
        <v>13</v>
      </c>
      <c r="C30" s="163" t="s">
        <v>43</v>
      </c>
      <c r="D30" s="163" t="s">
        <v>50</v>
      </c>
      <c r="E30" s="163" t="s">
        <v>28</v>
      </c>
      <c r="F30" s="163" t="s">
        <v>134</v>
      </c>
      <c r="G30" s="163" t="s">
        <v>139</v>
      </c>
      <c r="H30" s="162" t="s">
        <v>169</v>
      </c>
      <c r="I30" s="155">
        <v>1500.0</v>
      </c>
      <c r="J30" s="156">
        <v>3000.0</v>
      </c>
      <c r="K30" s="157">
        <v>24000.0</v>
      </c>
      <c r="L30" s="158"/>
      <c r="M30" s="155">
        <v>0.0</v>
      </c>
      <c r="N30" s="156">
        <v>0.0</v>
      </c>
      <c r="O30" s="157">
        <v>0.0</v>
      </c>
      <c r="P30" s="158"/>
      <c r="Q30" s="159" t="s">
        <v>165</v>
      </c>
      <c r="R30" s="159" t="s">
        <v>179</v>
      </c>
      <c r="S30" s="158" t="s">
        <v>167</v>
      </c>
      <c r="T30" s="158"/>
      <c r="U30" s="155" t="s">
        <v>168</v>
      </c>
      <c r="V30" s="156" t="s">
        <v>168</v>
      </c>
      <c r="W30" s="157" t="s">
        <v>168</v>
      </c>
      <c r="X30" s="158"/>
      <c r="Y30" s="155" t="s">
        <v>168</v>
      </c>
      <c r="Z30" s="156" t="s">
        <v>168</v>
      </c>
      <c r="AA30" s="157" t="s">
        <v>168</v>
      </c>
      <c r="AB30" s="158"/>
      <c r="AC30" s="155" t="s">
        <v>168</v>
      </c>
      <c r="AD30" s="156" t="s">
        <v>168</v>
      </c>
      <c r="AE30" s="157" t="s">
        <v>168</v>
      </c>
      <c r="AF30" s="158"/>
      <c r="AG30" s="155" t="s">
        <v>168</v>
      </c>
      <c r="AH30" s="156" t="s">
        <v>168</v>
      </c>
      <c r="AI30" s="157" t="s">
        <v>168</v>
      </c>
      <c r="AJ30" s="161"/>
      <c r="AK30" s="155">
        <v>5000.0</v>
      </c>
      <c r="AL30" s="156">
        <v>200000.0</v>
      </c>
      <c r="AM30" s="157">
        <v>1.0E7</v>
      </c>
      <c r="AN30" s="161"/>
      <c r="AO30" s="155" t="s">
        <v>168</v>
      </c>
      <c r="AP30" s="156" t="s">
        <v>168</v>
      </c>
      <c r="AQ30" s="157" t="s">
        <v>168</v>
      </c>
      <c r="AR30" s="159"/>
    </row>
    <row r="31" ht="15.75" customHeight="1">
      <c r="A31" s="96" t="s">
        <v>140</v>
      </c>
      <c r="B31" s="163" t="s">
        <v>13</v>
      </c>
      <c r="C31" s="163" t="s">
        <v>48</v>
      </c>
      <c r="D31" s="163" t="s">
        <v>50</v>
      </c>
      <c r="E31" s="163" t="s">
        <v>28</v>
      </c>
      <c r="F31" s="163" t="s">
        <v>134</v>
      </c>
      <c r="G31" s="163" t="s">
        <v>141</v>
      </c>
      <c r="H31" s="162" t="s">
        <v>169</v>
      </c>
      <c r="I31" s="155">
        <v>1500.0</v>
      </c>
      <c r="J31" s="156">
        <v>3000.0</v>
      </c>
      <c r="K31" s="157">
        <v>24000.0</v>
      </c>
      <c r="L31" s="158"/>
      <c r="M31" s="155">
        <v>0.0</v>
      </c>
      <c r="N31" s="156">
        <v>0.0</v>
      </c>
      <c r="O31" s="157">
        <v>0.0</v>
      </c>
      <c r="P31" s="158"/>
      <c r="Q31" s="159" t="s">
        <v>165</v>
      </c>
      <c r="R31" s="159" t="s">
        <v>179</v>
      </c>
      <c r="S31" s="158" t="s">
        <v>167</v>
      </c>
      <c r="T31" s="158"/>
      <c r="U31" s="155" t="s">
        <v>168</v>
      </c>
      <c r="V31" s="156" t="s">
        <v>168</v>
      </c>
      <c r="W31" s="157" t="s">
        <v>168</v>
      </c>
      <c r="X31" s="158"/>
      <c r="Y31" s="155" t="s">
        <v>168</v>
      </c>
      <c r="Z31" s="156" t="s">
        <v>168</v>
      </c>
      <c r="AA31" s="157" t="s">
        <v>168</v>
      </c>
      <c r="AB31" s="158"/>
      <c r="AC31" s="155" t="s">
        <v>168</v>
      </c>
      <c r="AD31" s="156" t="s">
        <v>168</v>
      </c>
      <c r="AE31" s="157" t="s">
        <v>168</v>
      </c>
      <c r="AF31" s="158"/>
      <c r="AG31" s="155" t="s">
        <v>168</v>
      </c>
      <c r="AH31" s="156" t="s">
        <v>168</v>
      </c>
      <c r="AI31" s="157" t="s">
        <v>168</v>
      </c>
      <c r="AJ31" s="161"/>
      <c r="AK31" s="155">
        <v>5000.0</v>
      </c>
      <c r="AL31" s="156">
        <v>200000.0</v>
      </c>
      <c r="AM31" s="157">
        <v>1.0E7</v>
      </c>
      <c r="AN31" s="161"/>
      <c r="AO31" s="155" t="s">
        <v>168</v>
      </c>
      <c r="AP31" s="156" t="s">
        <v>168</v>
      </c>
      <c r="AQ31" s="157" t="s">
        <v>168</v>
      </c>
      <c r="AR31" s="159"/>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7ABA3B04-75DD-4BE0-ABA2-A027E8DC083A}" filter="1" showAutoFilter="1">
      <autoFilter ref="$A$7:$T$31">
        <filterColumn colId="1">
          <filters>
            <filter val="eNPI &amp; FERPA"/>
          </filters>
        </filterColumn>
      </autoFilter>
    </customSheetView>
    <customSheetView guid="{9B09064E-1BCE-450E-91BF-AFFDD4381754}" filter="1" showAutoFilter="1">
      <autoFilter ref="$A$7:$T$31"/>
    </customSheetView>
    <customSheetView guid="{CC81B53A-55C6-414A-9BDC-E054A99A560E}" filter="1" showAutoFilter="1">
      <autoFilter ref="$A$7:$T$31">
        <sortState ref="A7:T31">
          <sortCondition descending="1" ref="D7:D31"/>
          <sortCondition ref="C7:C31"/>
          <sortCondition ref="G7:G31"/>
          <sortCondition ref="F7:F31"/>
        </sortState>
      </autoFilter>
    </customSheetView>
    <customSheetView guid="{C3139A44-F821-4074-A288-CB4151361F3B}" filter="1" showAutoFilter="1">
      <autoFilter ref="$A$7:$T$31">
        <filterColumn colId="2">
          <filters>
            <filter val="herp-p-cupmgmt &quot;CU Server&quot; on ODMNet"/>
            <filter val="herp-p-cupins &quot;CU Insights Server&quot; on ODMNet"/>
            <filter val="herp-prod-vc (esx Hypervisor) on ODMNet (agentless queries on 443)"/>
            <filter val="HERP TIS jump stations for administration on ODMNet"/>
            <filter val="herp-p-cupdc01 &quot;CU Data Collector Server&quot;  on ODMNet"/>
            <filter val="herp-p-cupmon SDC &quot;CU Monitoring Server&quot;  on ODMNet"/>
            <filter val="herp-p-cupsql &quot;SQL Insight Database&quot; on ODMNet"/>
            <filter val="XAs and XDs on 75 Third Ave. (HERP Citrix VDI network)"/>
            <filter val="DERP Neighbors on &quot;32 AofA, 12th Fl. (Other Depts Medium)&quot; (ODMNet)"/>
            <filter val="XAs and XDs on 32 AofA, 12th Fl. (HERP Citrix VDI network)"/>
          </filters>
        </filterColumn>
        <filterColumn colId="3">
          <filters>
            <filter val="external attackers"/>
          </filters>
        </filterColumn>
      </autoFilter>
    </customSheetView>
    <customSheetView guid="{AE515838-0E91-4ADC-A510-DB873B3D8335}" filter="1" showAutoFilter="1">
      <autoFilter ref="$A$7:$T$31">
        <filterColumn colId="6">
          <customFilters>
            <customFilter val="privileged*"/>
          </customFilters>
        </filterColumn>
      </autoFilter>
    </customSheetView>
    <customSheetView guid="{139355AD-3B39-4D0F-8B02-F8450B55D335}" filter="1" showAutoFilter="1">
      <autoFilter ref="$A$7:$AR$31">
        <filterColumn colId="7">
          <customFilters>
            <customFilter val="*App MFA*"/>
          </custom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2" width="7.14"/>
    <col customWidth="1" min="3" max="3" width="72.43"/>
    <col customWidth="1" min="4" max="6" width="7.14"/>
    <col customWidth="1" min="7" max="7" width="16.57"/>
    <col customWidth="1" min="8" max="8" width="22.14"/>
    <col customWidth="1" min="9" max="19" width="7.14"/>
    <col customWidth="1" min="20" max="20" width="6.43"/>
    <col customWidth="1" min="21" max="44" width="7.14"/>
  </cols>
  <sheetData>
    <row r="1" ht="15.75" customHeight="1">
      <c r="A1" s="114"/>
      <c r="B1" s="114"/>
      <c r="C1" s="114"/>
      <c r="D1" s="114"/>
      <c r="E1" s="114"/>
      <c r="F1" s="114"/>
      <c r="G1" s="114"/>
      <c r="H1" s="114"/>
      <c r="I1" s="114"/>
      <c r="J1" s="114"/>
      <c r="K1" s="114"/>
      <c r="L1" s="114"/>
      <c r="M1" s="114"/>
      <c r="N1" s="114"/>
      <c r="O1" s="114"/>
      <c r="P1" s="114"/>
      <c r="Q1" s="114"/>
      <c r="R1" s="114"/>
      <c r="S1" s="114"/>
      <c r="T1" s="114"/>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row>
    <row r="2" ht="15.75" customHeight="1">
      <c r="B2" s="74"/>
      <c r="C2" s="74"/>
      <c r="D2" s="74"/>
      <c r="E2" s="74"/>
      <c r="F2" s="74"/>
      <c r="G2" s="74"/>
      <c r="H2" s="116" t="s">
        <v>142</v>
      </c>
      <c r="I2" s="116"/>
      <c r="J2" s="116"/>
      <c r="K2" s="116"/>
      <c r="L2" s="116"/>
      <c r="M2" s="116"/>
      <c r="N2" s="116"/>
      <c r="O2" s="116"/>
      <c r="P2" s="116"/>
      <c r="Q2" s="116"/>
      <c r="R2" s="116"/>
      <c r="S2" s="116"/>
      <c r="T2" s="116"/>
      <c r="U2" s="74"/>
      <c r="V2" s="74"/>
      <c r="W2" s="74"/>
      <c r="X2" s="74"/>
      <c r="Y2" s="74"/>
      <c r="Z2" s="74"/>
      <c r="AA2" s="74"/>
      <c r="AB2" s="74"/>
      <c r="AC2" s="74"/>
      <c r="AD2" s="74"/>
      <c r="AE2" s="74"/>
      <c r="AF2" s="74"/>
      <c r="AG2" s="74"/>
      <c r="AH2" s="74"/>
      <c r="AI2" s="74"/>
      <c r="AJ2" s="74"/>
      <c r="AK2" s="74"/>
      <c r="AL2" s="74"/>
      <c r="AM2" s="74"/>
      <c r="AN2" s="74"/>
      <c r="AO2" s="74"/>
      <c r="AP2" s="74"/>
      <c r="AQ2" s="74"/>
      <c r="AR2" s="74"/>
    </row>
    <row r="3" ht="15.75" customHeight="1">
      <c r="A3" s="74"/>
      <c r="B3" s="74"/>
      <c r="C3" s="74"/>
      <c r="D3" s="74"/>
      <c r="E3" s="74"/>
      <c r="F3" s="74"/>
      <c r="G3" s="74"/>
      <c r="H3" s="117" t="s">
        <v>152</v>
      </c>
      <c r="I3" s="118"/>
      <c r="J3" s="119"/>
      <c r="K3" s="119"/>
      <c r="L3" s="120"/>
      <c r="M3" s="121"/>
      <c r="N3" s="121"/>
      <c r="O3" s="121"/>
      <c r="P3" s="121"/>
      <c r="Q3" s="122" t="s">
        <v>153</v>
      </c>
      <c r="R3" s="123"/>
      <c r="S3" s="123"/>
      <c r="T3" s="124"/>
      <c r="U3" s="125" t="s">
        <v>154</v>
      </c>
      <c r="V3" s="123"/>
      <c r="W3" s="123"/>
      <c r="X3" s="123"/>
      <c r="Y3" s="123"/>
      <c r="Z3" s="123"/>
      <c r="AA3" s="123"/>
      <c r="AB3" s="123"/>
      <c r="AC3" s="123"/>
      <c r="AD3" s="123"/>
      <c r="AE3" s="123"/>
      <c r="AF3" s="123"/>
      <c r="AG3" s="123"/>
      <c r="AH3" s="123"/>
      <c r="AI3" s="123"/>
      <c r="AJ3" s="123"/>
      <c r="AK3" s="123"/>
      <c r="AL3" s="123"/>
      <c r="AM3" s="123"/>
      <c r="AN3" s="123"/>
      <c r="AO3" s="123"/>
      <c r="AP3" s="123"/>
      <c r="AQ3" s="123"/>
      <c r="AR3" s="126"/>
    </row>
    <row r="4" ht="15.75" customHeight="1">
      <c r="B4" s="74"/>
      <c r="C4" s="74"/>
      <c r="D4" s="74"/>
      <c r="E4" s="74"/>
      <c r="F4" s="74"/>
      <c r="G4" s="74"/>
      <c r="H4" s="127"/>
      <c r="I4" s="128"/>
      <c r="J4" s="129"/>
      <c r="K4" s="129"/>
      <c r="L4" s="130"/>
      <c r="M4" s="131"/>
      <c r="N4" s="131"/>
      <c r="O4" s="131"/>
      <c r="P4" s="131"/>
      <c r="T4" s="132"/>
      <c r="U4" s="37"/>
      <c r="V4" s="37"/>
      <c r="W4" s="37"/>
      <c r="X4" s="37"/>
      <c r="Y4" s="37"/>
      <c r="Z4" s="37"/>
      <c r="AA4" s="37"/>
      <c r="AB4" s="37"/>
      <c r="AC4" s="37"/>
      <c r="AD4" s="37"/>
      <c r="AE4" s="37"/>
      <c r="AF4" s="37"/>
      <c r="AG4" s="37"/>
      <c r="AH4" s="37"/>
      <c r="AI4" s="37"/>
      <c r="AJ4" s="37"/>
      <c r="AK4" s="37"/>
      <c r="AL4" s="37"/>
      <c r="AM4" s="37"/>
      <c r="AN4" s="37"/>
      <c r="AO4" s="37"/>
      <c r="AP4" s="37"/>
      <c r="AQ4" s="37"/>
      <c r="AR4" s="38"/>
    </row>
    <row r="5" ht="15.75" customHeight="1">
      <c r="A5" s="74"/>
      <c r="B5" s="74"/>
      <c r="C5" s="74"/>
      <c r="D5" s="74"/>
      <c r="E5" s="74"/>
      <c r="F5" s="74"/>
      <c r="G5" s="74"/>
      <c r="H5" s="133"/>
      <c r="I5" s="128" t="s">
        <v>155</v>
      </c>
      <c r="J5" s="129"/>
      <c r="K5" s="129"/>
      <c r="L5" s="130"/>
      <c r="M5" s="131" t="s">
        <v>157</v>
      </c>
      <c r="N5" s="131"/>
      <c r="O5" s="131"/>
      <c r="P5" s="131"/>
      <c r="Q5" s="134"/>
      <c r="R5" s="134"/>
      <c r="S5" s="134"/>
      <c r="T5" s="135"/>
      <c r="U5" s="136" t="s">
        <v>158</v>
      </c>
      <c r="V5" s="137"/>
      <c r="W5" s="137"/>
      <c r="X5" s="138"/>
      <c r="Y5" s="139" t="s">
        <v>159</v>
      </c>
      <c r="Z5" s="137"/>
      <c r="AA5" s="137"/>
      <c r="AB5" s="137"/>
      <c r="AC5" s="140" t="s">
        <v>160</v>
      </c>
      <c r="AD5" s="137"/>
      <c r="AE5" s="137"/>
      <c r="AF5" s="138"/>
      <c r="AG5" s="140" t="s">
        <v>161</v>
      </c>
      <c r="AH5" s="137"/>
      <c r="AI5" s="137"/>
      <c r="AJ5" s="138"/>
      <c r="AK5" s="140" t="s">
        <v>162</v>
      </c>
      <c r="AL5" s="137"/>
      <c r="AM5" s="137"/>
      <c r="AN5" s="138"/>
      <c r="AO5" s="140" t="s">
        <v>163</v>
      </c>
      <c r="AP5" s="137"/>
      <c r="AQ5" s="137"/>
      <c r="AR5" s="138"/>
    </row>
    <row r="6" ht="15.75" customHeight="1">
      <c r="A6" s="81" t="str">
        <f t="array" ref="A6:G31">Scenarios!A2:G31</f>
        <v>Loss Events</v>
      </c>
      <c r="B6" s="141"/>
      <c r="C6" s="141"/>
      <c r="D6" s="141"/>
      <c r="E6" s="141"/>
      <c r="F6" s="141"/>
      <c r="G6" s="141"/>
      <c r="H6" s="142"/>
      <c r="I6" s="142"/>
      <c r="J6" s="143"/>
      <c r="K6" s="143"/>
      <c r="L6" s="143"/>
      <c r="M6" s="144" t="s">
        <v>164</v>
      </c>
      <c r="N6" s="143"/>
      <c r="O6" s="143"/>
      <c r="P6" s="143"/>
      <c r="Q6" s="142"/>
      <c r="R6" s="143"/>
      <c r="S6" s="143"/>
      <c r="T6" s="143"/>
      <c r="U6" s="145"/>
      <c r="V6" s="146"/>
      <c r="W6" s="146"/>
      <c r="X6" s="146"/>
      <c r="Y6" s="145"/>
      <c r="Z6" s="146"/>
      <c r="AA6" s="146"/>
      <c r="AB6" s="146"/>
      <c r="AC6" s="145"/>
      <c r="AD6" s="146"/>
      <c r="AE6" s="146"/>
      <c r="AF6" s="146"/>
      <c r="AG6" s="145"/>
      <c r="AH6" s="146"/>
      <c r="AI6" s="146"/>
      <c r="AJ6" s="146"/>
      <c r="AK6" s="145"/>
      <c r="AL6" s="146"/>
      <c r="AM6" s="146"/>
      <c r="AN6" s="146"/>
      <c r="AO6" s="145"/>
      <c r="AP6" s="146"/>
      <c r="AQ6" s="146"/>
      <c r="AR6" s="146"/>
    </row>
    <row r="7" ht="15.75" customHeight="1">
      <c r="A7" s="83" t="s">
        <v>82</v>
      </c>
      <c r="B7" s="83" t="s">
        <v>3</v>
      </c>
      <c r="C7" s="83" t="s">
        <v>5</v>
      </c>
      <c r="D7" s="83" t="s">
        <v>6</v>
      </c>
      <c r="E7" s="83" t="s">
        <v>7</v>
      </c>
      <c r="F7" s="83" t="s">
        <v>8</v>
      </c>
      <c r="G7" s="83" t="s">
        <v>86</v>
      </c>
      <c r="H7" s="160" t="str">
        <f t="array" ref="H7:H31">IF(ROW(A7:A31)=7,"Control(s)",
TRIM(substitute(SUBSTITUTE(SUBSTITUTE(
if('Plan-C'!I5:I31,'Plan-C'!I5&amp;", ")&amp;
if('Plan-C'!J5:J31,'Plan-C'!J5&amp;", ")&amp;
if('Plan-C'!K5:K31,'Plan-C'!K5&amp;", ")&amp;
if('Plan-C'!L5:L31,'Plan-C'!L5&amp;", ")&amp;
if('Plan-C'!M5:M31,'Plan-C'!M5&amp;", ")&amp;
if('Plan-C'!N5:N31,'Plan-C'!N5&amp;", ")&amp;
if('Plan-C'!O5:O31,'Plan-C'!O5&amp;", ")&amp;
if('Plan-C'!P5:P31,'Plan-C'!P5&amp;", ")&amp;
if('Plan-C'!Q5:Q31,'Plan-C'!Q5&amp;", ")&amp;
if('Plan-C'!R5:R31,'Plan-C'!R5&amp;", ")&amp;
if('Plan-C'!S5:S31,'Plan-C'!S5&amp;", ")
,"FALSE",""),", , ",","),",,","")))</f>
        <v>Control(s)</v>
      </c>
      <c r="I7" s="147" t="s">
        <v>14</v>
      </c>
      <c r="J7" s="148" t="s">
        <v>16</v>
      </c>
      <c r="K7" s="148" t="s">
        <v>17</v>
      </c>
      <c r="L7" s="149" t="s">
        <v>18</v>
      </c>
      <c r="M7" s="147" t="s">
        <v>14</v>
      </c>
      <c r="N7" s="148" t="s">
        <v>16</v>
      </c>
      <c r="O7" s="148" t="s">
        <v>17</v>
      </c>
      <c r="P7" s="149" t="s">
        <v>18</v>
      </c>
      <c r="Q7" s="147" t="s">
        <v>14</v>
      </c>
      <c r="R7" s="148" t="s">
        <v>16</v>
      </c>
      <c r="S7" s="148" t="s">
        <v>17</v>
      </c>
      <c r="T7" s="149" t="s">
        <v>18</v>
      </c>
      <c r="U7" s="150" t="s">
        <v>14</v>
      </c>
      <c r="V7" s="83" t="s">
        <v>16</v>
      </c>
      <c r="W7" s="83" t="s">
        <v>17</v>
      </c>
      <c r="X7" s="151" t="s">
        <v>18</v>
      </c>
      <c r="Y7" s="150" t="s">
        <v>14</v>
      </c>
      <c r="Z7" s="83" t="s">
        <v>16</v>
      </c>
      <c r="AA7" s="83" t="s">
        <v>17</v>
      </c>
      <c r="AB7" s="151" t="s">
        <v>18</v>
      </c>
      <c r="AC7" s="150" t="s">
        <v>14</v>
      </c>
      <c r="AD7" s="83" t="s">
        <v>16</v>
      </c>
      <c r="AE7" s="83" t="s">
        <v>17</v>
      </c>
      <c r="AF7" s="151" t="s">
        <v>18</v>
      </c>
      <c r="AG7" s="150" t="s">
        <v>14</v>
      </c>
      <c r="AH7" s="83" t="s">
        <v>16</v>
      </c>
      <c r="AI7" s="83" t="s">
        <v>17</v>
      </c>
      <c r="AJ7" s="151" t="s">
        <v>18</v>
      </c>
      <c r="AK7" s="150" t="s">
        <v>14</v>
      </c>
      <c r="AL7" s="83" t="s">
        <v>16</v>
      </c>
      <c r="AM7" s="83" t="s">
        <v>17</v>
      </c>
      <c r="AN7" s="151" t="s">
        <v>18</v>
      </c>
      <c r="AO7" s="150" t="s">
        <v>14</v>
      </c>
      <c r="AP7" s="83" t="s">
        <v>16</v>
      </c>
      <c r="AQ7" s="83" t="s">
        <v>17</v>
      </c>
      <c r="AR7" s="151" t="s">
        <v>18</v>
      </c>
    </row>
    <row r="8" ht="15.75" customHeight="1">
      <c r="A8" s="152" t="s">
        <v>85</v>
      </c>
      <c r="B8" s="95" t="s">
        <v>13</v>
      </c>
      <c r="C8" s="95" t="s">
        <v>24</v>
      </c>
      <c r="D8" s="95" t="s">
        <v>50</v>
      </c>
      <c r="E8" s="95" t="s">
        <v>28</v>
      </c>
      <c r="F8" s="95" t="s">
        <v>30</v>
      </c>
      <c r="G8" s="153" t="s">
        <v>91</v>
      </c>
      <c r="H8" s="162" t="s">
        <v>171</v>
      </c>
      <c r="I8" s="155">
        <v>3000.0</v>
      </c>
      <c r="J8" s="156">
        <v>65000.0</v>
      </c>
      <c r="K8" s="157">
        <v>100000.0</v>
      </c>
      <c r="L8" s="158"/>
      <c r="M8" s="159">
        <v>0.0</v>
      </c>
      <c r="N8" s="159">
        <v>0.0</v>
      </c>
      <c r="O8" s="159">
        <v>0.0</v>
      </c>
      <c r="P8" s="159"/>
      <c r="Q8" s="159" t="s">
        <v>165</v>
      </c>
      <c r="R8" s="159" t="s">
        <v>172</v>
      </c>
      <c r="S8" s="158" t="s">
        <v>167</v>
      </c>
      <c r="T8" s="158"/>
      <c r="U8" s="155" t="s">
        <v>168</v>
      </c>
      <c r="V8" s="156" t="s">
        <v>168</v>
      </c>
      <c r="W8" s="157" t="s">
        <v>168</v>
      </c>
      <c r="X8" s="158"/>
      <c r="Y8" s="155" t="s">
        <v>168</v>
      </c>
      <c r="Z8" s="156" t="s">
        <v>168</v>
      </c>
      <c r="AA8" s="157" t="s">
        <v>168</v>
      </c>
      <c r="AB8" s="158"/>
      <c r="AC8" s="155" t="s">
        <v>168</v>
      </c>
      <c r="AD8" s="156" t="s">
        <v>168</v>
      </c>
      <c r="AE8" s="157" t="s">
        <v>168</v>
      </c>
      <c r="AF8" s="158"/>
      <c r="AG8" s="155" t="s">
        <v>168</v>
      </c>
      <c r="AH8" s="156" t="s">
        <v>168</v>
      </c>
      <c r="AI8" s="157" t="s">
        <v>168</v>
      </c>
      <c r="AJ8" s="161"/>
      <c r="AK8" s="155">
        <v>50000.0</v>
      </c>
      <c r="AL8" s="156">
        <v>1000000.0</v>
      </c>
      <c r="AM8" s="157">
        <v>1.0E7</v>
      </c>
      <c r="AN8" s="161"/>
      <c r="AO8" s="155" t="s">
        <v>168</v>
      </c>
      <c r="AP8" s="156" t="s">
        <v>168</v>
      </c>
      <c r="AQ8" s="157" t="s">
        <v>168</v>
      </c>
      <c r="AR8" s="159"/>
    </row>
    <row r="9" ht="15.75" customHeight="1">
      <c r="A9" s="152" t="s">
        <v>92</v>
      </c>
      <c r="B9" s="95" t="s">
        <v>13</v>
      </c>
      <c r="C9" s="95" t="s">
        <v>35</v>
      </c>
      <c r="D9" s="95" t="s">
        <v>50</v>
      </c>
      <c r="E9" s="95" t="s">
        <v>28</v>
      </c>
      <c r="F9" s="95" t="s">
        <v>30</v>
      </c>
      <c r="G9" s="153" t="s">
        <v>94</v>
      </c>
      <c r="H9" s="162" t="s">
        <v>173</v>
      </c>
      <c r="I9" s="155">
        <v>3000.0</v>
      </c>
      <c r="J9" s="156">
        <v>65000.0</v>
      </c>
      <c r="K9" s="157">
        <v>100000.0</v>
      </c>
      <c r="L9" s="158"/>
      <c r="M9" s="159">
        <v>0.0</v>
      </c>
      <c r="N9" s="159">
        <v>0.0</v>
      </c>
      <c r="O9" s="159">
        <v>0.0</v>
      </c>
      <c r="P9" s="159"/>
      <c r="Q9" s="159" t="s">
        <v>165</v>
      </c>
      <c r="R9" s="159" t="s">
        <v>172</v>
      </c>
      <c r="S9" s="158" t="s">
        <v>167</v>
      </c>
      <c r="T9" s="158"/>
      <c r="U9" s="155" t="s">
        <v>168</v>
      </c>
      <c r="V9" s="156" t="s">
        <v>168</v>
      </c>
      <c r="W9" s="157" t="s">
        <v>168</v>
      </c>
      <c r="X9" s="158"/>
      <c r="Y9" s="155" t="s">
        <v>168</v>
      </c>
      <c r="Z9" s="156" t="s">
        <v>168</v>
      </c>
      <c r="AA9" s="157" t="s">
        <v>168</v>
      </c>
      <c r="AB9" s="158"/>
      <c r="AC9" s="155" t="s">
        <v>168</v>
      </c>
      <c r="AD9" s="156" t="s">
        <v>168</v>
      </c>
      <c r="AE9" s="157" t="s">
        <v>168</v>
      </c>
      <c r="AF9" s="158"/>
      <c r="AG9" s="155" t="s">
        <v>168</v>
      </c>
      <c r="AH9" s="156" t="s">
        <v>168</v>
      </c>
      <c r="AI9" s="157" t="s">
        <v>168</v>
      </c>
      <c r="AJ9" s="161"/>
      <c r="AK9" s="155">
        <v>50000.0</v>
      </c>
      <c r="AL9" s="156">
        <v>1000000.0</v>
      </c>
      <c r="AM9" s="157">
        <v>1.0E7</v>
      </c>
      <c r="AN9" s="161"/>
      <c r="AO9" s="155" t="s">
        <v>168</v>
      </c>
      <c r="AP9" s="156" t="s">
        <v>168</v>
      </c>
      <c r="AQ9" s="157" t="s">
        <v>168</v>
      </c>
      <c r="AR9" s="159"/>
    </row>
    <row r="10" ht="15.75" customHeight="1">
      <c r="A10" s="152" t="s">
        <v>95</v>
      </c>
      <c r="B10" s="95" t="s">
        <v>13</v>
      </c>
      <c r="C10" s="95" t="s">
        <v>43</v>
      </c>
      <c r="D10" s="95" t="s">
        <v>50</v>
      </c>
      <c r="E10" s="95" t="s">
        <v>28</v>
      </c>
      <c r="F10" s="95" t="s">
        <v>30</v>
      </c>
      <c r="G10" s="153" t="s">
        <v>96</v>
      </c>
      <c r="H10" s="162" t="s">
        <v>173</v>
      </c>
      <c r="I10" s="155">
        <v>3000.0</v>
      </c>
      <c r="J10" s="156">
        <v>65000.0</v>
      </c>
      <c r="K10" s="157">
        <v>100000.0</v>
      </c>
      <c r="L10" s="158"/>
      <c r="M10" s="159">
        <v>0.0</v>
      </c>
      <c r="N10" s="159">
        <v>0.0</v>
      </c>
      <c r="O10" s="159">
        <v>0.0</v>
      </c>
      <c r="P10" s="159"/>
      <c r="Q10" s="159" t="s">
        <v>165</v>
      </c>
      <c r="R10" s="159" t="s">
        <v>172</v>
      </c>
      <c r="S10" s="158" t="s">
        <v>167</v>
      </c>
      <c r="T10" s="158"/>
      <c r="U10" s="155" t="s">
        <v>168</v>
      </c>
      <c r="V10" s="156" t="s">
        <v>168</v>
      </c>
      <c r="W10" s="157" t="s">
        <v>168</v>
      </c>
      <c r="X10" s="158"/>
      <c r="Y10" s="155" t="s">
        <v>168</v>
      </c>
      <c r="Z10" s="156" t="s">
        <v>168</v>
      </c>
      <c r="AA10" s="157" t="s">
        <v>168</v>
      </c>
      <c r="AB10" s="158"/>
      <c r="AC10" s="155" t="s">
        <v>168</v>
      </c>
      <c r="AD10" s="156" t="s">
        <v>168</v>
      </c>
      <c r="AE10" s="157" t="s">
        <v>168</v>
      </c>
      <c r="AF10" s="158"/>
      <c r="AG10" s="155" t="s">
        <v>168</v>
      </c>
      <c r="AH10" s="156" t="s">
        <v>168</v>
      </c>
      <c r="AI10" s="157" t="s">
        <v>168</v>
      </c>
      <c r="AJ10" s="161"/>
      <c r="AK10" s="155">
        <v>50000.0</v>
      </c>
      <c r="AL10" s="156">
        <v>1000000.0</v>
      </c>
      <c r="AM10" s="157">
        <v>1.0E7</v>
      </c>
      <c r="AN10" s="161"/>
      <c r="AO10" s="155" t="s">
        <v>168</v>
      </c>
      <c r="AP10" s="156" t="s">
        <v>168</v>
      </c>
      <c r="AQ10" s="157" t="s">
        <v>168</v>
      </c>
      <c r="AR10" s="159"/>
    </row>
    <row r="11" ht="15.75" customHeight="1">
      <c r="A11" s="152" t="s">
        <v>97</v>
      </c>
      <c r="B11" s="95" t="s">
        <v>13</v>
      </c>
      <c r="C11" s="95" t="s">
        <v>48</v>
      </c>
      <c r="D11" s="95" t="s">
        <v>50</v>
      </c>
      <c r="E11" s="95" t="s">
        <v>28</v>
      </c>
      <c r="F11" s="95" t="s">
        <v>30</v>
      </c>
      <c r="G11" s="153" t="s">
        <v>98</v>
      </c>
      <c r="H11" s="162" t="s">
        <v>173</v>
      </c>
      <c r="I11" s="155">
        <v>3000.0</v>
      </c>
      <c r="J11" s="156">
        <v>65000.0</v>
      </c>
      <c r="K11" s="157">
        <v>100000.0</v>
      </c>
      <c r="L11" s="158"/>
      <c r="M11" s="159">
        <v>0.0</v>
      </c>
      <c r="N11" s="159">
        <v>0.0</v>
      </c>
      <c r="O11" s="159">
        <v>0.0</v>
      </c>
      <c r="P11" s="159"/>
      <c r="Q11" s="159" t="s">
        <v>165</v>
      </c>
      <c r="R11" s="159" t="s">
        <v>172</v>
      </c>
      <c r="S11" s="158" t="s">
        <v>167</v>
      </c>
      <c r="T11" s="158"/>
      <c r="U11" s="155" t="s">
        <v>168</v>
      </c>
      <c r="V11" s="156" t="s">
        <v>168</v>
      </c>
      <c r="W11" s="157" t="s">
        <v>168</v>
      </c>
      <c r="X11" s="158"/>
      <c r="Y11" s="155" t="s">
        <v>168</v>
      </c>
      <c r="Z11" s="156" t="s">
        <v>168</v>
      </c>
      <c r="AA11" s="157" t="s">
        <v>168</v>
      </c>
      <c r="AB11" s="158"/>
      <c r="AC11" s="155" t="s">
        <v>168</v>
      </c>
      <c r="AD11" s="156" t="s">
        <v>168</v>
      </c>
      <c r="AE11" s="157" t="s">
        <v>168</v>
      </c>
      <c r="AF11" s="158"/>
      <c r="AG11" s="155" t="s">
        <v>168</v>
      </c>
      <c r="AH11" s="156" t="s">
        <v>168</v>
      </c>
      <c r="AI11" s="157" t="s">
        <v>168</v>
      </c>
      <c r="AJ11" s="161"/>
      <c r="AK11" s="155">
        <v>50000.0</v>
      </c>
      <c r="AL11" s="156">
        <v>1000000.0</v>
      </c>
      <c r="AM11" s="157">
        <v>1.0E7</v>
      </c>
      <c r="AN11" s="161"/>
      <c r="AO11" s="155" t="s">
        <v>168</v>
      </c>
      <c r="AP11" s="156" t="s">
        <v>168</v>
      </c>
      <c r="AQ11" s="157" t="s">
        <v>168</v>
      </c>
      <c r="AR11" s="159"/>
    </row>
    <row r="12" ht="15.75" customHeight="1">
      <c r="A12" s="152" t="s">
        <v>99</v>
      </c>
      <c r="B12" s="95" t="s">
        <v>13</v>
      </c>
      <c r="C12" s="95" t="s">
        <v>56</v>
      </c>
      <c r="D12" s="95" t="s">
        <v>50</v>
      </c>
      <c r="E12" s="95" t="s">
        <v>28</v>
      </c>
      <c r="F12" s="95" t="s">
        <v>30</v>
      </c>
      <c r="G12" s="153" t="s">
        <v>100</v>
      </c>
      <c r="H12" s="162" t="s">
        <v>173</v>
      </c>
      <c r="I12" s="155">
        <v>3000.0</v>
      </c>
      <c r="J12" s="156">
        <v>65000.0</v>
      </c>
      <c r="K12" s="157">
        <v>100000.0</v>
      </c>
      <c r="L12" s="158"/>
      <c r="M12" s="159">
        <v>0.0</v>
      </c>
      <c r="N12" s="159">
        <v>0.0</v>
      </c>
      <c r="O12" s="159">
        <v>0.0</v>
      </c>
      <c r="P12" s="159"/>
      <c r="Q12" s="159" t="s">
        <v>165</v>
      </c>
      <c r="R12" s="159" t="s">
        <v>172</v>
      </c>
      <c r="S12" s="158" t="s">
        <v>167</v>
      </c>
      <c r="T12" s="158"/>
      <c r="U12" s="155" t="s">
        <v>168</v>
      </c>
      <c r="V12" s="156" t="s">
        <v>168</v>
      </c>
      <c r="W12" s="157" t="s">
        <v>168</v>
      </c>
      <c r="X12" s="158"/>
      <c r="Y12" s="155" t="s">
        <v>168</v>
      </c>
      <c r="Z12" s="156" t="s">
        <v>168</v>
      </c>
      <c r="AA12" s="157" t="s">
        <v>168</v>
      </c>
      <c r="AB12" s="158"/>
      <c r="AC12" s="155" t="s">
        <v>168</v>
      </c>
      <c r="AD12" s="156" t="s">
        <v>168</v>
      </c>
      <c r="AE12" s="157" t="s">
        <v>168</v>
      </c>
      <c r="AF12" s="158"/>
      <c r="AG12" s="155" t="s">
        <v>168</v>
      </c>
      <c r="AH12" s="156" t="s">
        <v>168</v>
      </c>
      <c r="AI12" s="157" t="s">
        <v>168</v>
      </c>
      <c r="AJ12" s="161"/>
      <c r="AK12" s="155">
        <v>50000.0</v>
      </c>
      <c r="AL12" s="156">
        <v>1000000.0</v>
      </c>
      <c r="AM12" s="157">
        <v>1.0E7</v>
      </c>
      <c r="AN12" s="161"/>
      <c r="AO12" s="155" t="s">
        <v>168</v>
      </c>
      <c r="AP12" s="156" t="s">
        <v>168</v>
      </c>
      <c r="AQ12" s="157" t="s">
        <v>168</v>
      </c>
      <c r="AR12" s="159"/>
    </row>
    <row r="13" ht="15.75" customHeight="1">
      <c r="A13" s="152" t="s">
        <v>101</v>
      </c>
      <c r="B13" s="95" t="s">
        <v>13</v>
      </c>
      <c r="C13" s="95" t="s">
        <v>62</v>
      </c>
      <c r="D13" s="95" t="s">
        <v>50</v>
      </c>
      <c r="E13" s="95" t="s">
        <v>28</v>
      </c>
      <c r="F13" s="95" t="s">
        <v>30</v>
      </c>
      <c r="G13" s="153" t="s">
        <v>102</v>
      </c>
      <c r="H13" s="162" t="s">
        <v>173</v>
      </c>
      <c r="I13" s="155">
        <v>3000.0</v>
      </c>
      <c r="J13" s="156">
        <v>65000.0</v>
      </c>
      <c r="K13" s="157">
        <v>100000.0</v>
      </c>
      <c r="L13" s="158"/>
      <c r="M13" s="159">
        <v>0.0</v>
      </c>
      <c r="N13" s="159">
        <v>0.0</v>
      </c>
      <c r="O13" s="159">
        <v>0.0</v>
      </c>
      <c r="P13" s="159"/>
      <c r="Q13" s="159" t="s">
        <v>165</v>
      </c>
      <c r="R13" s="159" t="s">
        <v>172</v>
      </c>
      <c r="S13" s="158" t="s">
        <v>167</v>
      </c>
      <c r="T13" s="158"/>
      <c r="U13" s="155" t="s">
        <v>168</v>
      </c>
      <c r="V13" s="156" t="s">
        <v>168</v>
      </c>
      <c r="W13" s="157" t="s">
        <v>168</v>
      </c>
      <c r="X13" s="158"/>
      <c r="Y13" s="155" t="s">
        <v>168</v>
      </c>
      <c r="Z13" s="156" t="s">
        <v>168</v>
      </c>
      <c r="AA13" s="157" t="s">
        <v>168</v>
      </c>
      <c r="AB13" s="158"/>
      <c r="AC13" s="155" t="s">
        <v>168</v>
      </c>
      <c r="AD13" s="156" t="s">
        <v>168</v>
      </c>
      <c r="AE13" s="157" t="s">
        <v>168</v>
      </c>
      <c r="AF13" s="158"/>
      <c r="AG13" s="155" t="s">
        <v>168</v>
      </c>
      <c r="AH13" s="156" t="s">
        <v>168</v>
      </c>
      <c r="AI13" s="157" t="s">
        <v>168</v>
      </c>
      <c r="AJ13" s="161"/>
      <c r="AK13" s="155">
        <v>50000.0</v>
      </c>
      <c r="AL13" s="156">
        <v>1000000.0</v>
      </c>
      <c r="AM13" s="157">
        <v>1.0E7</v>
      </c>
      <c r="AN13" s="161"/>
      <c r="AO13" s="155" t="s">
        <v>168</v>
      </c>
      <c r="AP13" s="156" t="s">
        <v>168</v>
      </c>
      <c r="AQ13" s="157" t="s">
        <v>168</v>
      </c>
      <c r="AR13" s="159"/>
    </row>
    <row r="14" ht="15.75" customHeight="1">
      <c r="A14" s="152" t="s">
        <v>103</v>
      </c>
      <c r="B14" s="95" t="s">
        <v>13</v>
      </c>
      <c r="C14" s="95" t="s">
        <v>67</v>
      </c>
      <c r="D14" s="95" t="s">
        <v>50</v>
      </c>
      <c r="E14" s="95" t="s">
        <v>28</v>
      </c>
      <c r="F14" s="95" t="s">
        <v>30</v>
      </c>
      <c r="G14" s="153" t="s">
        <v>104</v>
      </c>
      <c r="H14" s="162" t="s">
        <v>171</v>
      </c>
      <c r="I14" s="155">
        <v>3000.0</v>
      </c>
      <c r="J14" s="156">
        <v>65000.0</v>
      </c>
      <c r="K14" s="157">
        <v>100000.0</v>
      </c>
      <c r="L14" s="158"/>
      <c r="M14" s="159">
        <v>0.0</v>
      </c>
      <c r="N14" s="159">
        <v>0.0</v>
      </c>
      <c r="O14" s="159">
        <v>0.0</v>
      </c>
      <c r="P14" s="159"/>
      <c r="Q14" s="159" t="s">
        <v>165</v>
      </c>
      <c r="R14" s="159" t="s">
        <v>172</v>
      </c>
      <c r="S14" s="158" t="s">
        <v>167</v>
      </c>
      <c r="T14" s="158"/>
      <c r="U14" s="155" t="s">
        <v>168</v>
      </c>
      <c r="V14" s="156" t="s">
        <v>168</v>
      </c>
      <c r="W14" s="157" t="s">
        <v>168</v>
      </c>
      <c r="X14" s="158"/>
      <c r="Y14" s="155" t="s">
        <v>168</v>
      </c>
      <c r="Z14" s="156" t="s">
        <v>168</v>
      </c>
      <c r="AA14" s="157" t="s">
        <v>168</v>
      </c>
      <c r="AB14" s="158"/>
      <c r="AC14" s="155" t="s">
        <v>168</v>
      </c>
      <c r="AD14" s="156" t="s">
        <v>168</v>
      </c>
      <c r="AE14" s="157" t="s">
        <v>168</v>
      </c>
      <c r="AF14" s="158"/>
      <c r="AG14" s="155" t="s">
        <v>168</v>
      </c>
      <c r="AH14" s="156" t="s">
        <v>168</v>
      </c>
      <c r="AI14" s="157" t="s">
        <v>168</v>
      </c>
      <c r="AJ14" s="161"/>
      <c r="AK14" s="155">
        <v>50000.0</v>
      </c>
      <c r="AL14" s="156">
        <v>1000000.0</v>
      </c>
      <c r="AM14" s="157">
        <v>1.0E7</v>
      </c>
      <c r="AN14" s="161"/>
      <c r="AO14" s="155" t="s">
        <v>168</v>
      </c>
      <c r="AP14" s="156" t="s">
        <v>168</v>
      </c>
      <c r="AQ14" s="157" t="s">
        <v>168</v>
      </c>
      <c r="AR14" s="159"/>
    </row>
    <row r="15" ht="15.75" customHeight="1">
      <c r="A15" s="152" t="s">
        <v>105</v>
      </c>
      <c r="B15" s="95" t="s">
        <v>13</v>
      </c>
      <c r="C15" s="95" t="s">
        <v>69</v>
      </c>
      <c r="D15" s="95" t="s">
        <v>50</v>
      </c>
      <c r="E15" s="95" t="s">
        <v>28</v>
      </c>
      <c r="F15" s="95" t="s">
        <v>30</v>
      </c>
      <c r="G15" s="153" t="s">
        <v>106</v>
      </c>
      <c r="H15" s="162" t="s">
        <v>173</v>
      </c>
      <c r="I15" s="155">
        <v>3000.0</v>
      </c>
      <c r="J15" s="156">
        <v>65000.0</v>
      </c>
      <c r="K15" s="157">
        <v>100000.0</v>
      </c>
      <c r="L15" s="158"/>
      <c r="M15" s="159">
        <v>0.0</v>
      </c>
      <c r="N15" s="159">
        <v>0.0</v>
      </c>
      <c r="O15" s="159">
        <v>0.0</v>
      </c>
      <c r="P15" s="159"/>
      <c r="Q15" s="159" t="s">
        <v>165</v>
      </c>
      <c r="R15" s="159" t="s">
        <v>172</v>
      </c>
      <c r="S15" s="158" t="s">
        <v>167</v>
      </c>
      <c r="T15" s="158"/>
      <c r="U15" s="155" t="s">
        <v>168</v>
      </c>
      <c r="V15" s="156" t="s">
        <v>168</v>
      </c>
      <c r="W15" s="157" t="s">
        <v>168</v>
      </c>
      <c r="X15" s="158"/>
      <c r="Y15" s="155" t="s">
        <v>168</v>
      </c>
      <c r="Z15" s="156" t="s">
        <v>168</v>
      </c>
      <c r="AA15" s="157" t="s">
        <v>168</v>
      </c>
      <c r="AB15" s="158"/>
      <c r="AC15" s="155" t="s">
        <v>168</v>
      </c>
      <c r="AD15" s="156" t="s">
        <v>168</v>
      </c>
      <c r="AE15" s="157" t="s">
        <v>168</v>
      </c>
      <c r="AF15" s="158"/>
      <c r="AG15" s="155" t="s">
        <v>168</v>
      </c>
      <c r="AH15" s="156" t="s">
        <v>168</v>
      </c>
      <c r="AI15" s="157" t="s">
        <v>168</v>
      </c>
      <c r="AJ15" s="161"/>
      <c r="AK15" s="155">
        <v>50000.0</v>
      </c>
      <c r="AL15" s="156">
        <v>1000000.0</v>
      </c>
      <c r="AM15" s="157">
        <v>1.0E7</v>
      </c>
      <c r="AN15" s="161"/>
      <c r="AO15" s="155" t="s">
        <v>168</v>
      </c>
      <c r="AP15" s="156" t="s">
        <v>168</v>
      </c>
      <c r="AQ15" s="157" t="s">
        <v>168</v>
      </c>
      <c r="AR15" s="159"/>
    </row>
    <row r="16" ht="15.75" customHeight="1">
      <c r="A16" s="152" t="s">
        <v>107</v>
      </c>
      <c r="B16" s="95" t="s">
        <v>13</v>
      </c>
      <c r="C16" s="95" t="s">
        <v>108</v>
      </c>
      <c r="D16" s="95" t="s">
        <v>50</v>
      </c>
      <c r="E16" s="95" t="s">
        <v>28</v>
      </c>
      <c r="F16" s="95" t="s">
        <v>30</v>
      </c>
      <c r="G16" s="153" t="s">
        <v>109</v>
      </c>
      <c r="H16" s="162" t="s">
        <v>171</v>
      </c>
      <c r="I16" s="155">
        <v>3000.0</v>
      </c>
      <c r="J16" s="156">
        <v>65000.0</v>
      </c>
      <c r="K16" s="157">
        <v>100000.0</v>
      </c>
      <c r="L16" s="158"/>
      <c r="M16" s="159">
        <v>0.0</v>
      </c>
      <c r="N16" s="159">
        <v>0.0</v>
      </c>
      <c r="O16" s="159">
        <v>0.0</v>
      </c>
      <c r="P16" s="159"/>
      <c r="Q16" s="159" t="s">
        <v>165</v>
      </c>
      <c r="R16" s="159" t="s">
        <v>172</v>
      </c>
      <c r="S16" s="158" t="s">
        <v>167</v>
      </c>
      <c r="T16" s="158"/>
      <c r="U16" s="155" t="s">
        <v>168</v>
      </c>
      <c r="V16" s="156" t="s">
        <v>168</v>
      </c>
      <c r="W16" s="157" t="s">
        <v>168</v>
      </c>
      <c r="X16" s="158"/>
      <c r="Y16" s="155" t="s">
        <v>168</v>
      </c>
      <c r="Z16" s="156" t="s">
        <v>168</v>
      </c>
      <c r="AA16" s="157" t="s">
        <v>168</v>
      </c>
      <c r="AB16" s="158"/>
      <c r="AC16" s="155" t="s">
        <v>168</v>
      </c>
      <c r="AD16" s="156" t="s">
        <v>168</v>
      </c>
      <c r="AE16" s="157" t="s">
        <v>168</v>
      </c>
      <c r="AF16" s="158"/>
      <c r="AG16" s="155" t="s">
        <v>168</v>
      </c>
      <c r="AH16" s="156" t="s">
        <v>168</v>
      </c>
      <c r="AI16" s="157" t="s">
        <v>168</v>
      </c>
      <c r="AJ16" s="161"/>
      <c r="AK16" s="155">
        <v>50000.0</v>
      </c>
      <c r="AL16" s="156">
        <v>1000000.0</v>
      </c>
      <c r="AM16" s="157">
        <v>1.0E7</v>
      </c>
      <c r="AN16" s="161"/>
      <c r="AO16" s="155" t="s">
        <v>168</v>
      </c>
      <c r="AP16" s="156" t="s">
        <v>168</v>
      </c>
      <c r="AQ16" s="157" t="s">
        <v>168</v>
      </c>
      <c r="AR16" s="159"/>
    </row>
    <row r="17" ht="15.75" customHeight="1">
      <c r="A17" s="152" t="s">
        <v>110</v>
      </c>
      <c r="B17" s="95" t="s">
        <v>13</v>
      </c>
      <c r="C17" s="95" t="s">
        <v>74</v>
      </c>
      <c r="D17" s="95" t="s">
        <v>50</v>
      </c>
      <c r="E17" s="95" t="s">
        <v>28</v>
      </c>
      <c r="F17" s="95" t="s">
        <v>30</v>
      </c>
      <c r="G17" s="153" t="s">
        <v>111</v>
      </c>
      <c r="H17" s="162" t="s">
        <v>171</v>
      </c>
      <c r="I17" s="155">
        <v>3000.0</v>
      </c>
      <c r="J17" s="156">
        <v>65000.0</v>
      </c>
      <c r="K17" s="157">
        <v>100000.0</v>
      </c>
      <c r="L17" s="158"/>
      <c r="M17" s="159">
        <v>0.0</v>
      </c>
      <c r="N17" s="159">
        <v>0.0</v>
      </c>
      <c r="O17" s="159">
        <v>0.0</v>
      </c>
      <c r="P17" s="159"/>
      <c r="Q17" s="159" t="s">
        <v>165</v>
      </c>
      <c r="R17" s="159" t="s">
        <v>172</v>
      </c>
      <c r="S17" s="158" t="s">
        <v>167</v>
      </c>
      <c r="T17" s="158"/>
      <c r="U17" s="155" t="s">
        <v>168</v>
      </c>
      <c r="V17" s="156" t="s">
        <v>168</v>
      </c>
      <c r="W17" s="157" t="s">
        <v>168</v>
      </c>
      <c r="X17" s="158"/>
      <c r="Y17" s="155" t="s">
        <v>168</v>
      </c>
      <c r="Z17" s="156" t="s">
        <v>168</v>
      </c>
      <c r="AA17" s="157" t="s">
        <v>168</v>
      </c>
      <c r="AB17" s="158"/>
      <c r="AC17" s="155" t="s">
        <v>168</v>
      </c>
      <c r="AD17" s="156" t="s">
        <v>168</v>
      </c>
      <c r="AE17" s="157" t="s">
        <v>168</v>
      </c>
      <c r="AF17" s="158"/>
      <c r="AG17" s="155" t="s">
        <v>168</v>
      </c>
      <c r="AH17" s="156" t="s">
        <v>168</v>
      </c>
      <c r="AI17" s="157" t="s">
        <v>168</v>
      </c>
      <c r="AJ17" s="161"/>
      <c r="AK17" s="155">
        <v>50000.0</v>
      </c>
      <c r="AL17" s="156">
        <v>1000000.0</v>
      </c>
      <c r="AM17" s="157">
        <v>1.0E7</v>
      </c>
      <c r="AN17" s="161"/>
      <c r="AO17" s="155" t="s">
        <v>168</v>
      </c>
      <c r="AP17" s="156" t="s">
        <v>168</v>
      </c>
      <c r="AQ17" s="157" t="s">
        <v>168</v>
      </c>
      <c r="AR17" s="159"/>
    </row>
    <row r="18" ht="15.75" customHeight="1">
      <c r="A18" s="96" t="s">
        <v>112</v>
      </c>
      <c r="B18" s="163" t="s">
        <v>13</v>
      </c>
      <c r="C18" s="163" t="s">
        <v>24</v>
      </c>
      <c r="D18" s="163" t="s">
        <v>50</v>
      </c>
      <c r="E18" s="163" t="s">
        <v>28</v>
      </c>
      <c r="F18" s="163" t="s">
        <v>113</v>
      </c>
      <c r="G18" s="163" t="s">
        <v>114</v>
      </c>
      <c r="H18" s="162" t="s">
        <v>176</v>
      </c>
      <c r="I18" s="155">
        <v>3000.0</v>
      </c>
      <c r="J18" s="156">
        <v>65000.0</v>
      </c>
      <c r="K18" s="157">
        <v>100000.0</v>
      </c>
      <c r="L18" s="158"/>
      <c r="M18" s="159">
        <v>0.0</v>
      </c>
      <c r="N18" s="159">
        <v>0.0</v>
      </c>
      <c r="O18" s="159">
        <v>0.0</v>
      </c>
      <c r="P18" s="159"/>
      <c r="Q18" s="159" t="s">
        <v>165</v>
      </c>
      <c r="R18" s="159" t="s">
        <v>177</v>
      </c>
      <c r="S18" s="158" t="s">
        <v>167</v>
      </c>
      <c r="T18" s="158"/>
      <c r="U18" s="155" t="s">
        <v>168</v>
      </c>
      <c r="V18" s="156" t="s">
        <v>168</v>
      </c>
      <c r="W18" s="157" t="s">
        <v>168</v>
      </c>
      <c r="X18" s="158"/>
      <c r="Y18" s="155" t="s">
        <v>168</v>
      </c>
      <c r="Z18" s="156" t="s">
        <v>168</v>
      </c>
      <c r="AA18" s="157" t="s">
        <v>168</v>
      </c>
      <c r="AB18" s="158"/>
      <c r="AC18" s="155" t="s">
        <v>168</v>
      </c>
      <c r="AD18" s="156" t="s">
        <v>168</v>
      </c>
      <c r="AE18" s="157" t="s">
        <v>168</v>
      </c>
      <c r="AF18" s="158"/>
      <c r="AG18" s="155" t="s">
        <v>168</v>
      </c>
      <c r="AH18" s="156" t="s">
        <v>168</v>
      </c>
      <c r="AI18" s="157" t="s">
        <v>168</v>
      </c>
      <c r="AJ18" s="161"/>
      <c r="AK18" s="155">
        <v>2000.0</v>
      </c>
      <c r="AL18" s="156">
        <v>200000.0</v>
      </c>
      <c r="AM18" s="157">
        <v>1.0E7</v>
      </c>
      <c r="AN18" s="161"/>
      <c r="AO18" s="155" t="s">
        <v>168</v>
      </c>
      <c r="AP18" s="156" t="s">
        <v>168</v>
      </c>
      <c r="AQ18" s="157" t="s">
        <v>168</v>
      </c>
      <c r="AR18" s="159"/>
    </row>
    <row r="19" ht="15.75" customHeight="1">
      <c r="A19" s="96" t="s">
        <v>115</v>
      </c>
      <c r="B19" s="163" t="s">
        <v>13</v>
      </c>
      <c r="C19" s="163" t="s">
        <v>35</v>
      </c>
      <c r="D19" s="163" t="s">
        <v>50</v>
      </c>
      <c r="E19" s="163" t="s">
        <v>28</v>
      </c>
      <c r="F19" s="163" t="s">
        <v>113</v>
      </c>
      <c r="G19" s="163" t="s">
        <v>116</v>
      </c>
      <c r="H19" s="162" t="s">
        <v>178</v>
      </c>
      <c r="I19" s="155">
        <v>3000.0</v>
      </c>
      <c r="J19" s="156">
        <v>65000.0</v>
      </c>
      <c r="K19" s="157">
        <v>100000.0</v>
      </c>
      <c r="L19" s="158"/>
      <c r="M19" s="159">
        <v>0.0</v>
      </c>
      <c r="N19" s="159">
        <v>0.0</v>
      </c>
      <c r="O19" s="159">
        <v>0.0</v>
      </c>
      <c r="P19" s="159"/>
      <c r="Q19" s="159" t="s">
        <v>165</v>
      </c>
      <c r="R19" s="159" t="s">
        <v>177</v>
      </c>
      <c r="S19" s="158" t="s">
        <v>167</v>
      </c>
      <c r="T19" s="158"/>
      <c r="U19" s="155" t="s">
        <v>168</v>
      </c>
      <c r="V19" s="156" t="s">
        <v>168</v>
      </c>
      <c r="W19" s="157" t="s">
        <v>168</v>
      </c>
      <c r="X19" s="158"/>
      <c r="Y19" s="155" t="s">
        <v>168</v>
      </c>
      <c r="Z19" s="156" t="s">
        <v>168</v>
      </c>
      <c r="AA19" s="157" t="s">
        <v>168</v>
      </c>
      <c r="AB19" s="158"/>
      <c r="AC19" s="155" t="s">
        <v>168</v>
      </c>
      <c r="AD19" s="156" t="s">
        <v>168</v>
      </c>
      <c r="AE19" s="157" t="s">
        <v>168</v>
      </c>
      <c r="AF19" s="158"/>
      <c r="AG19" s="155" t="s">
        <v>168</v>
      </c>
      <c r="AH19" s="156" t="s">
        <v>168</v>
      </c>
      <c r="AI19" s="157" t="s">
        <v>168</v>
      </c>
      <c r="AJ19" s="161"/>
      <c r="AK19" s="155">
        <v>2000.0</v>
      </c>
      <c r="AL19" s="156">
        <v>200000.0</v>
      </c>
      <c r="AM19" s="157">
        <v>1.0E7</v>
      </c>
      <c r="AN19" s="161"/>
      <c r="AO19" s="155" t="s">
        <v>168</v>
      </c>
      <c r="AP19" s="156" t="s">
        <v>168</v>
      </c>
      <c r="AQ19" s="157" t="s">
        <v>168</v>
      </c>
      <c r="AR19" s="159"/>
    </row>
    <row r="20" ht="15.75" customHeight="1">
      <c r="A20" s="96" t="s">
        <v>117</v>
      </c>
      <c r="B20" s="163" t="s">
        <v>13</v>
      </c>
      <c r="C20" s="163" t="s">
        <v>43</v>
      </c>
      <c r="D20" s="163" t="s">
        <v>50</v>
      </c>
      <c r="E20" s="163" t="s">
        <v>28</v>
      </c>
      <c r="F20" s="163" t="s">
        <v>113</v>
      </c>
      <c r="G20" s="163" t="s">
        <v>118</v>
      </c>
      <c r="H20" s="162" t="s">
        <v>178</v>
      </c>
      <c r="I20" s="155">
        <v>3000.0</v>
      </c>
      <c r="J20" s="156">
        <v>65000.0</v>
      </c>
      <c r="K20" s="157">
        <v>100000.0</v>
      </c>
      <c r="L20" s="158"/>
      <c r="M20" s="159">
        <v>0.0</v>
      </c>
      <c r="N20" s="159">
        <v>0.0</v>
      </c>
      <c r="O20" s="159">
        <v>0.0</v>
      </c>
      <c r="P20" s="159"/>
      <c r="Q20" s="159" t="s">
        <v>165</v>
      </c>
      <c r="R20" s="159" t="s">
        <v>177</v>
      </c>
      <c r="S20" s="158" t="s">
        <v>167</v>
      </c>
      <c r="T20" s="158"/>
      <c r="U20" s="155" t="s">
        <v>168</v>
      </c>
      <c r="V20" s="156" t="s">
        <v>168</v>
      </c>
      <c r="W20" s="157" t="s">
        <v>168</v>
      </c>
      <c r="X20" s="158"/>
      <c r="Y20" s="155" t="s">
        <v>168</v>
      </c>
      <c r="Z20" s="156" t="s">
        <v>168</v>
      </c>
      <c r="AA20" s="157" t="s">
        <v>168</v>
      </c>
      <c r="AB20" s="158"/>
      <c r="AC20" s="155" t="s">
        <v>168</v>
      </c>
      <c r="AD20" s="156" t="s">
        <v>168</v>
      </c>
      <c r="AE20" s="157" t="s">
        <v>168</v>
      </c>
      <c r="AF20" s="158"/>
      <c r="AG20" s="155" t="s">
        <v>168</v>
      </c>
      <c r="AH20" s="156" t="s">
        <v>168</v>
      </c>
      <c r="AI20" s="157" t="s">
        <v>168</v>
      </c>
      <c r="AJ20" s="161"/>
      <c r="AK20" s="155">
        <v>2000.0</v>
      </c>
      <c r="AL20" s="156">
        <v>200000.0</v>
      </c>
      <c r="AM20" s="157">
        <v>1.0E7</v>
      </c>
      <c r="AN20" s="161"/>
      <c r="AO20" s="155" t="s">
        <v>168</v>
      </c>
      <c r="AP20" s="156" t="s">
        <v>168</v>
      </c>
      <c r="AQ20" s="157" t="s">
        <v>168</v>
      </c>
      <c r="AR20" s="159"/>
    </row>
    <row r="21" ht="15.75" customHeight="1">
      <c r="A21" s="96" t="s">
        <v>119</v>
      </c>
      <c r="B21" s="163" t="s">
        <v>13</v>
      </c>
      <c r="C21" s="163" t="s">
        <v>48</v>
      </c>
      <c r="D21" s="163" t="s">
        <v>50</v>
      </c>
      <c r="E21" s="163" t="s">
        <v>28</v>
      </c>
      <c r="F21" s="163" t="s">
        <v>113</v>
      </c>
      <c r="G21" s="163" t="s">
        <v>120</v>
      </c>
      <c r="H21" s="162" t="s">
        <v>178</v>
      </c>
      <c r="I21" s="155">
        <v>3000.0</v>
      </c>
      <c r="J21" s="156">
        <v>65000.0</v>
      </c>
      <c r="K21" s="157">
        <v>100000.0</v>
      </c>
      <c r="L21" s="158"/>
      <c r="M21" s="159">
        <v>0.0</v>
      </c>
      <c r="N21" s="159">
        <v>0.0</v>
      </c>
      <c r="O21" s="159">
        <v>0.0</v>
      </c>
      <c r="P21" s="159"/>
      <c r="Q21" s="159" t="s">
        <v>165</v>
      </c>
      <c r="R21" s="159" t="s">
        <v>177</v>
      </c>
      <c r="S21" s="158" t="s">
        <v>167</v>
      </c>
      <c r="T21" s="158"/>
      <c r="U21" s="155" t="s">
        <v>168</v>
      </c>
      <c r="V21" s="156" t="s">
        <v>168</v>
      </c>
      <c r="W21" s="157" t="s">
        <v>168</v>
      </c>
      <c r="X21" s="158"/>
      <c r="Y21" s="155" t="s">
        <v>168</v>
      </c>
      <c r="Z21" s="156" t="s">
        <v>168</v>
      </c>
      <c r="AA21" s="157" t="s">
        <v>168</v>
      </c>
      <c r="AB21" s="158"/>
      <c r="AC21" s="155" t="s">
        <v>168</v>
      </c>
      <c r="AD21" s="156" t="s">
        <v>168</v>
      </c>
      <c r="AE21" s="157" t="s">
        <v>168</v>
      </c>
      <c r="AF21" s="158"/>
      <c r="AG21" s="155" t="s">
        <v>168</v>
      </c>
      <c r="AH21" s="156" t="s">
        <v>168</v>
      </c>
      <c r="AI21" s="157" t="s">
        <v>168</v>
      </c>
      <c r="AJ21" s="161"/>
      <c r="AK21" s="155">
        <v>2000.0</v>
      </c>
      <c r="AL21" s="156">
        <v>200000.0</v>
      </c>
      <c r="AM21" s="157">
        <v>1.0E7</v>
      </c>
      <c r="AN21" s="161"/>
      <c r="AO21" s="155" t="s">
        <v>168</v>
      </c>
      <c r="AP21" s="156" t="s">
        <v>168</v>
      </c>
      <c r="AQ21" s="157" t="s">
        <v>168</v>
      </c>
      <c r="AR21" s="159"/>
    </row>
    <row r="22" ht="15.75" customHeight="1">
      <c r="A22" s="96" t="s">
        <v>121</v>
      </c>
      <c r="B22" s="163" t="s">
        <v>13</v>
      </c>
      <c r="C22" s="163" t="s">
        <v>56</v>
      </c>
      <c r="D22" s="163" t="s">
        <v>50</v>
      </c>
      <c r="E22" s="163" t="s">
        <v>28</v>
      </c>
      <c r="F22" s="163" t="s">
        <v>113</v>
      </c>
      <c r="G22" s="163" t="s">
        <v>122</v>
      </c>
      <c r="H22" s="162" t="s">
        <v>178</v>
      </c>
      <c r="I22" s="155">
        <v>3000.0</v>
      </c>
      <c r="J22" s="156">
        <v>65000.0</v>
      </c>
      <c r="K22" s="157">
        <v>100000.0</v>
      </c>
      <c r="L22" s="158"/>
      <c r="M22" s="159">
        <v>0.0</v>
      </c>
      <c r="N22" s="159">
        <v>0.0</v>
      </c>
      <c r="O22" s="159">
        <v>0.0</v>
      </c>
      <c r="P22" s="159"/>
      <c r="Q22" s="159" t="s">
        <v>165</v>
      </c>
      <c r="R22" s="159" t="s">
        <v>177</v>
      </c>
      <c r="S22" s="158" t="s">
        <v>167</v>
      </c>
      <c r="T22" s="158"/>
      <c r="U22" s="155" t="s">
        <v>168</v>
      </c>
      <c r="V22" s="156" t="s">
        <v>168</v>
      </c>
      <c r="W22" s="157" t="s">
        <v>168</v>
      </c>
      <c r="X22" s="158"/>
      <c r="Y22" s="155" t="s">
        <v>168</v>
      </c>
      <c r="Z22" s="156" t="s">
        <v>168</v>
      </c>
      <c r="AA22" s="157" t="s">
        <v>168</v>
      </c>
      <c r="AB22" s="158"/>
      <c r="AC22" s="155" t="s">
        <v>168</v>
      </c>
      <c r="AD22" s="156" t="s">
        <v>168</v>
      </c>
      <c r="AE22" s="157" t="s">
        <v>168</v>
      </c>
      <c r="AF22" s="158"/>
      <c r="AG22" s="155" t="s">
        <v>168</v>
      </c>
      <c r="AH22" s="156" t="s">
        <v>168</v>
      </c>
      <c r="AI22" s="157" t="s">
        <v>168</v>
      </c>
      <c r="AJ22" s="161"/>
      <c r="AK22" s="155">
        <v>2000.0</v>
      </c>
      <c r="AL22" s="156">
        <v>200000.0</v>
      </c>
      <c r="AM22" s="157">
        <v>1.0E7</v>
      </c>
      <c r="AN22" s="161"/>
      <c r="AO22" s="155" t="s">
        <v>168</v>
      </c>
      <c r="AP22" s="156" t="s">
        <v>168</v>
      </c>
      <c r="AQ22" s="157" t="s">
        <v>168</v>
      </c>
      <c r="AR22" s="159"/>
    </row>
    <row r="23" ht="15.75" customHeight="1">
      <c r="A23" s="96" t="s">
        <v>123</v>
      </c>
      <c r="B23" s="163" t="s">
        <v>13</v>
      </c>
      <c r="C23" s="163" t="s">
        <v>62</v>
      </c>
      <c r="D23" s="163" t="s">
        <v>50</v>
      </c>
      <c r="E23" s="163" t="s">
        <v>28</v>
      </c>
      <c r="F23" s="163" t="s">
        <v>113</v>
      </c>
      <c r="G23" s="163" t="s">
        <v>124</v>
      </c>
      <c r="H23" s="162" t="s">
        <v>178</v>
      </c>
      <c r="I23" s="155">
        <v>3000.0</v>
      </c>
      <c r="J23" s="156">
        <v>65000.0</v>
      </c>
      <c r="K23" s="157">
        <v>100000.0</v>
      </c>
      <c r="L23" s="158"/>
      <c r="M23" s="159">
        <v>0.0</v>
      </c>
      <c r="N23" s="159">
        <v>0.0</v>
      </c>
      <c r="O23" s="159">
        <v>0.0</v>
      </c>
      <c r="P23" s="159"/>
      <c r="Q23" s="159" t="s">
        <v>165</v>
      </c>
      <c r="R23" s="159" t="s">
        <v>177</v>
      </c>
      <c r="S23" s="158" t="s">
        <v>167</v>
      </c>
      <c r="T23" s="158"/>
      <c r="U23" s="155" t="s">
        <v>168</v>
      </c>
      <c r="V23" s="156" t="s">
        <v>168</v>
      </c>
      <c r="W23" s="157" t="s">
        <v>168</v>
      </c>
      <c r="X23" s="158"/>
      <c r="Y23" s="155" t="s">
        <v>168</v>
      </c>
      <c r="Z23" s="156" t="s">
        <v>168</v>
      </c>
      <c r="AA23" s="157" t="s">
        <v>168</v>
      </c>
      <c r="AB23" s="158"/>
      <c r="AC23" s="155" t="s">
        <v>168</v>
      </c>
      <c r="AD23" s="156" t="s">
        <v>168</v>
      </c>
      <c r="AE23" s="157" t="s">
        <v>168</v>
      </c>
      <c r="AF23" s="158"/>
      <c r="AG23" s="155" t="s">
        <v>168</v>
      </c>
      <c r="AH23" s="156" t="s">
        <v>168</v>
      </c>
      <c r="AI23" s="157" t="s">
        <v>168</v>
      </c>
      <c r="AJ23" s="161"/>
      <c r="AK23" s="155">
        <v>2000.0</v>
      </c>
      <c r="AL23" s="156">
        <v>200000.0</v>
      </c>
      <c r="AM23" s="157">
        <v>1.0E7</v>
      </c>
      <c r="AN23" s="161"/>
      <c r="AO23" s="155" t="s">
        <v>168</v>
      </c>
      <c r="AP23" s="156" t="s">
        <v>168</v>
      </c>
      <c r="AQ23" s="157" t="s">
        <v>168</v>
      </c>
      <c r="AR23" s="159"/>
    </row>
    <row r="24" ht="15.75" customHeight="1">
      <c r="A24" s="96" t="s">
        <v>125</v>
      </c>
      <c r="B24" s="163" t="s">
        <v>13</v>
      </c>
      <c r="C24" s="163" t="s">
        <v>67</v>
      </c>
      <c r="D24" s="163" t="s">
        <v>50</v>
      </c>
      <c r="E24" s="163" t="s">
        <v>28</v>
      </c>
      <c r="F24" s="163" t="s">
        <v>113</v>
      </c>
      <c r="G24" s="163" t="s">
        <v>126</v>
      </c>
      <c r="H24" s="162" t="s">
        <v>176</v>
      </c>
      <c r="I24" s="155">
        <v>3000.0</v>
      </c>
      <c r="J24" s="156">
        <v>65000.0</v>
      </c>
      <c r="K24" s="157">
        <v>100000.0</v>
      </c>
      <c r="L24" s="158"/>
      <c r="M24" s="159">
        <v>0.0</v>
      </c>
      <c r="N24" s="159">
        <v>0.0</v>
      </c>
      <c r="O24" s="159">
        <v>0.0</v>
      </c>
      <c r="P24" s="159"/>
      <c r="Q24" s="159" t="s">
        <v>165</v>
      </c>
      <c r="R24" s="159" t="s">
        <v>177</v>
      </c>
      <c r="S24" s="158" t="s">
        <v>167</v>
      </c>
      <c r="T24" s="158"/>
      <c r="U24" s="155" t="s">
        <v>168</v>
      </c>
      <c r="V24" s="156" t="s">
        <v>168</v>
      </c>
      <c r="W24" s="157" t="s">
        <v>168</v>
      </c>
      <c r="X24" s="158"/>
      <c r="Y24" s="155" t="s">
        <v>168</v>
      </c>
      <c r="Z24" s="156" t="s">
        <v>168</v>
      </c>
      <c r="AA24" s="157" t="s">
        <v>168</v>
      </c>
      <c r="AB24" s="158"/>
      <c r="AC24" s="155" t="s">
        <v>168</v>
      </c>
      <c r="AD24" s="156" t="s">
        <v>168</v>
      </c>
      <c r="AE24" s="157" t="s">
        <v>168</v>
      </c>
      <c r="AF24" s="158"/>
      <c r="AG24" s="155" t="s">
        <v>168</v>
      </c>
      <c r="AH24" s="156" t="s">
        <v>168</v>
      </c>
      <c r="AI24" s="157" t="s">
        <v>168</v>
      </c>
      <c r="AJ24" s="161"/>
      <c r="AK24" s="155">
        <v>2000.0</v>
      </c>
      <c r="AL24" s="156">
        <v>200000.0</v>
      </c>
      <c r="AM24" s="157">
        <v>1.0E7</v>
      </c>
      <c r="AN24" s="161"/>
      <c r="AO24" s="155" t="s">
        <v>168</v>
      </c>
      <c r="AP24" s="156" t="s">
        <v>168</v>
      </c>
      <c r="AQ24" s="157" t="s">
        <v>168</v>
      </c>
      <c r="AR24" s="159"/>
    </row>
    <row r="25" ht="15.75" customHeight="1">
      <c r="A25" s="96" t="s">
        <v>127</v>
      </c>
      <c r="B25" s="163" t="s">
        <v>13</v>
      </c>
      <c r="C25" s="163" t="s">
        <v>69</v>
      </c>
      <c r="D25" s="163" t="s">
        <v>50</v>
      </c>
      <c r="E25" s="163" t="s">
        <v>28</v>
      </c>
      <c r="F25" s="163" t="s">
        <v>113</v>
      </c>
      <c r="G25" s="163" t="s">
        <v>128</v>
      </c>
      <c r="H25" s="162" t="s">
        <v>178</v>
      </c>
      <c r="I25" s="155">
        <v>3000.0</v>
      </c>
      <c r="J25" s="156">
        <v>65000.0</v>
      </c>
      <c r="K25" s="157">
        <v>100000.0</v>
      </c>
      <c r="L25" s="158"/>
      <c r="M25" s="159">
        <v>0.0</v>
      </c>
      <c r="N25" s="159">
        <v>0.0</v>
      </c>
      <c r="O25" s="159">
        <v>0.0</v>
      </c>
      <c r="P25" s="159"/>
      <c r="Q25" s="159" t="s">
        <v>165</v>
      </c>
      <c r="R25" s="159" t="s">
        <v>177</v>
      </c>
      <c r="S25" s="158" t="s">
        <v>167</v>
      </c>
      <c r="T25" s="158"/>
      <c r="U25" s="155" t="s">
        <v>168</v>
      </c>
      <c r="V25" s="156" t="s">
        <v>168</v>
      </c>
      <c r="W25" s="157" t="s">
        <v>168</v>
      </c>
      <c r="X25" s="158"/>
      <c r="Y25" s="155" t="s">
        <v>168</v>
      </c>
      <c r="Z25" s="156" t="s">
        <v>168</v>
      </c>
      <c r="AA25" s="157" t="s">
        <v>168</v>
      </c>
      <c r="AB25" s="158"/>
      <c r="AC25" s="155" t="s">
        <v>168</v>
      </c>
      <c r="AD25" s="156" t="s">
        <v>168</v>
      </c>
      <c r="AE25" s="157" t="s">
        <v>168</v>
      </c>
      <c r="AF25" s="158"/>
      <c r="AG25" s="155" t="s">
        <v>168</v>
      </c>
      <c r="AH25" s="156" t="s">
        <v>168</v>
      </c>
      <c r="AI25" s="157" t="s">
        <v>168</v>
      </c>
      <c r="AJ25" s="161"/>
      <c r="AK25" s="155">
        <v>2000.0</v>
      </c>
      <c r="AL25" s="156">
        <v>200000.0</v>
      </c>
      <c r="AM25" s="157">
        <v>1.0E7</v>
      </c>
      <c r="AN25" s="161"/>
      <c r="AO25" s="155" t="s">
        <v>168</v>
      </c>
      <c r="AP25" s="156" t="s">
        <v>168</v>
      </c>
      <c r="AQ25" s="157" t="s">
        <v>168</v>
      </c>
      <c r="AR25" s="159"/>
    </row>
    <row r="26" ht="15.75" customHeight="1">
      <c r="A26" s="96" t="s">
        <v>129</v>
      </c>
      <c r="B26" s="163" t="s">
        <v>13</v>
      </c>
      <c r="C26" s="163" t="s">
        <v>108</v>
      </c>
      <c r="D26" s="163" t="s">
        <v>50</v>
      </c>
      <c r="E26" s="163" t="s">
        <v>28</v>
      </c>
      <c r="F26" s="163" t="s">
        <v>113</v>
      </c>
      <c r="G26" s="163" t="s">
        <v>130</v>
      </c>
      <c r="H26" s="162" t="s">
        <v>176</v>
      </c>
      <c r="I26" s="155">
        <v>3000.0</v>
      </c>
      <c r="J26" s="156">
        <v>65000.0</v>
      </c>
      <c r="K26" s="157">
        <v>100000.0</v>
      </c>
      <c r="L26" s="158"/>
      <c r="M26" s="159">
        <v>0.0</v>
      </c>
      <c r="N26" s="159">
        <v>0.0</v>
      </c>
      <c r="O26" s="159">
        <v>0.0</v>
      </c>
      <c r="P26" s="159"/>
      <c r="Q26" s="159" t="s">
        <v>165</v>
      </c>
      <c r="R26" s="159" t="s">
        <v>177</v>
      </c>
      <c r="S26" s="158" t="s">
        <v>167</v>
      </c>
      <c r="T26" s="158"/>
      <c r="U26" s="155" t="s">
        <v>168</v>
      </c>
      <c r="V26" s="156" t="s">
        <v>168</v>
      </c>
      <c r="W26" s="157" t="s">
        <v>168</v>
      </c>
      <c r="X26" s="158"/>
      <c r="Y26" s="155" t="s">
        <v>168</v>
      </c>
      <c r="Z26" s="156" t="s">
        <v>168</v>
      </c>
      <c r="AA26" s="157" t="s">
        <v>168</v>
      </c>
      <c r="AB26" s="158"/>
      <c r="AC26" s="155" t="s">
        <v>168</v>
      </c>
      <c r="AD26" s="156" t="s">
        <v>168</v>
      </c>
      <c r="AE26" s="157" t="s">
        <v>168</v>
      </c>
      <c r="AF26" s="158"/>
      <c r="AG26" s="155" t="s">
        <v>168</v>
      </c>
      <c r="AH26" s="156" t="s">
        <v>168</v>
      </c>
      <c r="AI26" s="157" t="s">
        <v>168</v>
      </c>
      <c r="AJ26" s="161"/>
      <c r="AK26" s="155">
        <v>2000.0</v>
      </c>
      <c r="AL26" s="156">
        <v>200000.0</v>
      </c>
      <c r="AM26" s="157">
        <v>1.0E7</v>
      </c>
      <c r="AN26" s="161"/>
      <c r="AO26" s="155" t="s">
        <v>168</v>
      </c>
      <c r="AP26" s="156" t="s">
        <v>168</v>
      </c>
      <c r="AQ26" s="157" t="s">
        <v>168</v>
      </c>
      <c r="AR26" s="159"/>
    </row>
    <row r="27" ht="15.75" customHeight="1">
      <c r="A27" s="96" t="s">
        <v>131</v>
      </c>
      <c r="B27" s="163" t="s">
        <v>13</v>
      </c>
      <c r="C27" s="163" t="s">
        <v>74</v>
      </c>
      <c r="D27" s="163" t="s">
        <v>50</v>
      </c>
      <c r="E27" s="163" t="s">
        <v>28</v>
      </c>
      <c r="F27" s="163" t="s">
        <v>113</v>
      </c>
      <c r="G27" s="163" t="s">
        <v>132</v>
      </c>
      <c r="H27" s="162" t="s">
        <v>176</v>
      </c>
      <c r="I27" s="155">
        <v>3000.0</v>
      </c>
      <c r="J27" s="156">
        <v>65000.0</v>
      </c>
      <c r="K27" s="157">
        <v>100000.0</v>
      </c>
      <c r="L27" s="158"/>
      <c r="M27" s="159">
        <v>0.0</v>
      </c>
      <c r="N27" s="159">
        <v>0.0</v>
      </c>
      <c r="O27" s="159">
        <v>0.0</v>
      </c>
      <c r="P27" s="159"/>
      <c r="Q27" s="159" t="s">
        <v>165</v>
      </c>
      <c r="R27" s="159" t="s">
        <v>177</v>
      </c>
      <c r="S27" s="158" t="s">
        <v>167</v>
      </c>
      <c r="T27" s="158"/>
      <c r="U27" s="155" t="s">
        <v>168</v>
      </c>
      <c r="V27" s="156" t="s">
        <v>168</v>
      </c>
      <c r="W27" s="157" t="s">
        <v>168</v>
      </c>
      <c r="X27" s="158"/>
      <c r="Y27" s="155" t="s">
        <v>168</v>
      </c>
      <c r="Z27" s="156" t="s">
        <v>168</v>
      </c>
      <c r="AA27" s="157" t="s">
        <v>168</v>
      </c>
      <c r="AB27" s="158"/>
      <c r="AC27" s="155" t="s">
        <v>168</v>
      </c>
      <c r="AD27" s="156" t="s">
        <v>168</v>
      </c>
      <c r="AE27" s="157" t="s">
        <v>168</v>
      </c>
      <c r="AF27" s="158"/>
      <c r="AG27" s="155" t="s">
        <v>168</v>
      </c>
      <c r="AH27" s="156" t="s">
        <v>168</v>
      </c>
      <c r="AI27" s="157" t="s">
        <v>168</v>
      </c>
      <c r="AJ27" s="161"/>
      <c r="AK27" s="155">
        <v>2000.0</v>
      </c>
      <c r="AL27" s="156">
        <v>200000.0</v>
      </c>
      <c r="AM27" s="157">
        <v>1.0E7</v>
      </c>
      <c r="AN27" s="161"/>
      <c r="AO27" s="155" t="s">
        <v>168</v>
      </c>
      <c r="AP27" s="156" t="s">
        <v>168</v>
      </c>
      <c r="AQ27" s="157" t="s">
        <v>168</v>
      </c>
      <c r="AR27" s="159"/>
    </row>
    <row r="28" ht="15.75" customHeight="1">
      <c r="A28" s="96" t="s">
        <v>133</v>
      </c>
      <c r="B28" s="163" t="s">
        <v>13</v>
      </c>
      <c r="C28" s="163" t="s">
        <v>24</v>
      </c>
      <c r="D28" s="163" t="s">
        <v>50</v>
      </c>
      <c r="E28" s="163" t="s">
        <v>28</v>
      </c>
      <c r="F28" s="163" t="s">
        <v>134</v>
      </c>
      <c r="G28" s="163" t="s">
        <v>135</v>
      </c>
      <c r="H28" s="162" t="s">
        <v>176</v>
      </c>
      <c r="I28" s="155">
        <v>3000.0</v>
      </c>
      <c r="J28" s="156">
        <v>65000.0</v>
      </c>
      <c r="K28" s="157">
        <v>100000.0</v>
      </c>
      <c r="L28" s="158"/>
      <c r="M28" s="159">
        <v>0.0</v>
      </c>
      <c r="N28" s="159">
        <v>0.0</v>
      </c>
      <c r="O28" s="159">
        <v>0.0</v>
      </c>
      <c r="P28" s="159"/>
      <c r="Q28" s="159" t="s">
        <v>165</v>
      </c>
      <c r="R28" s="159" t="s">
        <v>172</v>
      </c>
      <c r="S28" s="158" t="s">
        <v>167</v>
      </c>
      <c r="T28" s="158"/>
      <c r="U28" s="155" t="s">
        <v>168</v>
      </c>
      <c r="V28" s="156" t="s">
        <v>168</v>
      </c>
      <c r="W28" s="157" t="s">
        <v>168</v>
      </c>
      <c r="X28" s="158"/>
      <c r="Y28" s="155" t="s">
        <v>168</v>
      </c>
      <c r="Z28" s="156" t="s">
        <v>168</v>
      </c>
      <c r="AA28" s="157" t="s">
        <v>168</v>
      </c>
      <c r="AB28" s="158"/>
      <c r="AC28" s="155" t="s">
        <v>168</v>
      </c>
      <c r="AD28" s="156" t="s">
        <v>168</v>
      </c>
      <c r="AE28" s="157" t="s">
        <v>168</v>
      </c>
      <c r="AF28" s="158"/>
      <c r="AG28" s="155" t="s">
        <v>168</v>
      </c>
      <c r="AH28" s="156" t="s">
        <v>168</v>
      </c>
      <c r="AI28" s="157" t="s">
        <v>168</v>
      </c>
      <c r="AJ28" s="161"/>
      <c r="AK28" s="155">
        <v>5000.0</v>
      </c>
      <c r="AL28" s="156">
        <v>200000.0</v>
      </c>
      <c r="AM28" s="157">
        <v>1.0E7</v>
      </c>
      <c r="AN28" s="161"/>
      <c r="AO28" s="155" t="s">
        <v>168</v>
      </c>
      <c r="AP28" s="156" t="s">
        <v>168</v>
      </c>
      <c r="AQ28" s="157" t="s">
        <v>168</v>
      </c>
      <c r="AR28" s="159"/>
    </row>
    <row r="29" ht="15.75" customHeight="1">
      <c r="A29" s="96" t="s">
        <v>136</v>
      </c>
      <c r="B29" s="163" t="s">
        <v>13</v>
      </c>
      <c r="C29" s="163" t="s">
        <v>35</v>
      </c>
      <c r="D29" s="163" t="s">
        <v>50</v>
      </c>
      <c r="E29" s="163" t="s">
        <v>28</v>
      </c>
      <c r="F29" s="163" t="s">
        <v>134</v>
      </c>
      <c r="G29" s="163" t="s">
        <v>137</v>
      </c>
      <c r="H29" s="162" t="s">
        <v>178</v>
      </c>
      <c r="I29" s="155">
        <v>3000.0</v>
      </c>
      <c r="J29" s="156">
        <v>65000.0</v>
      </c>
      <c r="K29" s="157">
        <v>100000.0</v>
      </c>
      <c r="L29" s="158"/>
      <c r="M29" s="159">
        <v>0.0</v>
      </c>
      <c r="N29" s="159">
        <v>0.0</v>
      </c>
      <c r="O29" s="159">
        <v>0.0</v>
      </c>
      <c r="P29" s="159"/>
      <c r="Q29" s="159" t="s">
        <v>165</v>
      </c>
      <c r="R29" s="159" t="s">
        <v>177</v>
      </c>
      <c r="S29" s="158" t="s">
        <v>167</v>
      </c>
      <c r="T29" s="158"/>
      <c r="U29" s="155" t="s">
        <v>168</v>
      </c>
      <c r="V29" s="156" t="s">
        <v>168</v>
      </c>
      <c r="W29" s="157" t="s">
        <v>168</v>
      </c>
      <c r="X29" s="158"/>
      <c r="Y29" s="155" t="s">
        <v>168</v>
      </c>
      <c r="Z29" s="156" t="s">
        <v>168</v>
      </c>
      <c r="AA29" s="157" t="s">
        <v>168</v>
      </c>
      <c r="AB29" s="158"/>
      <c r="AC29" s="155" t="s">
        <v>168</v>
      </c>
      <c r="AD29" s="156" t="s">
        <v>168</v>
      </c>
      <c r="AE29" s="157" t="s">
        <v>168</v>
      </c>
      <c r="AF29" s="158"/>
      <c r="AG29" s="155" t="s">
        <v>168</v>
      </c>
      <c r="AH29" s="156" t="s">
        <v>168</v>
      </c>
      <c r="AI29" s="157" t="s">
        <v>168</v>
      </c>
      <c r="AJ29" s="161"/>
      <c r="AK29" s="155">
        <v>5000.0</v>
      </c>
      <c r="AL29" s="156">
        <v>200000.0</v>
      </c>
      <c r="AM29" s="157">
        <v>1.0E7</v>
      </c>
      <c r="AN29" s="161"/>
      <c r="AO29" s="155" t="s">
        <v>168</v>
      </c>
      <c r="AP29" s="156" t="s">
        <v>168</v>
      </c>
      <c r="AQ29" s="157" t="s">
        <v>168</v>
      </c>
      <c r="AR29" s="159"/>
    </row>
    <row r="30" ht="15.75" customHeight="1">
      <c r="A30" s="96" t="s">
        <v>138</v>
      </c>
      <c r="B30" s="163" t="s">
        <v>13</v>
      </c>
      <c r="C30" s="163" t="s">
        <v>43</v>
      </c>
      <c r="D30" s="163" t="s">
        <v>50</v>
      </c>
      <c r="E30" s="163" t="s">
        <v>28</v>
      </c>
      <c r="F30" s="163" t="s">
        <v>134</v>
      </c>
      <c r="G30" s="163" t="s">
        <v>139</v>
      </c>
      <c r="H30" s="162" t="s">
        <v>178</v>
      </c>
      <c r="I30" s="155">
        <v>3000.0</v>
      </c>
      <c r="J30" s="156">
        <v>65000.0</v>
      </c>
      <c r="K30" s="157">
        <v>100000.0</v>
      </c>
      <c r="L30" s="158"/>
      <c r="M30" s="159">
        <v>0.0</v>
      </c>
      <c r="N30" s="159">
        <v>0.0</v>
      </c>
      <c r="O30" s="159">
        <v>0.0</v>
      </c>
      <c r="P30" s="159"/>
      <c r="Q30" s="159" t="s">
        <v>165</v>
      </c>
      <c r="R30" s="159" t="s">
        <v>177</v>
      </c>
      <c r="S30" s="158" t="s">
        <v>167</v>
      </c>
      <c r="T30" s="158"/>
      <c r="U30" s="155" t="s">
        <v>168</v>
      </c>
      <c r="V30" s="156" t="s">
        <v>168</v>
      </c>
      <c r="W30" s="157" t="s">
        <v>168</v>
      </c>
      <c r="X30" s="158"/>
      <c r="Y30" s="155" t="s">
        <v>168</v>
      </c>
      <c r="Z30" s="156" t="s">
        <v>168</v>
      </c>
      <c r="AA30" s="157" t="s">
        <v>168</v>
      </c>
      <c r="AB30" s="158"/>
      <c r="AC30" s="155" t="s">
        <v>168</v>
      </c>
      <c r="AD30" s="156" t="s">
        <v>168</v>
      </c>
      <c r="AE30" s="157" t="s">
        <v>168</v>
      </c>
      <c r="AF30" s="158"/>
      <c r="AG30" s="155" t="s">
        <v>168</v>
      </c>
      <c r="AH30" s="156" t="s">
        <v>168</v>
      </c>
      <c r="AI30" s="157" t="s">
        <v>168</v>
      </c>
      <c r="AJ30" s="161"/>
      <c r="AK30" s="155">
        <v>5000.0</v>
      </c>
      <c r="AL30" s="156">
        <v>200000.0</v>
      </c>
      <c r="AM30" s="157">
        <v>1.0E7</v>
      </c>
      <c r="AN30" s="161"/>
      <c r="AO30" s="155" t="s">
        <v>168</v>
      </c>
      <c r="AP30" s="156" t="s">
        <v>168</v>
      </c>
      <c r="AQ30" s="157" t="s">
        <v>168</v>
      </c>
      <c r="AR30" s="159"/>
    </row>
    <row r="31" ht="15.75" customHeight="1">
      <c r="A31" s="96" t="s">
        <v>140</v>
      </c>
      <c r="B31" s="163" t="s">
        <v>13</v>
      </c>
      <c r="C31" s="163" t="s">
        <v>48</v>
      </c>
      <c r="D31" s="163" t="s">
        <v>50</v>
      </c>
      <c r="E31" s="163" t="s">
        <v>28</v>
      </c>
      <c r="F31" s="163" t="s">
        <v>134</v>
      </c>
      <c r="G31" s="163" t="s">
        <v>141</v>
      </c>
      <c r="H31" s="162" t="s">
        <v>178</v>
      </c>
      <c r="I31" s="155">
        <v>3000.0</v>
      </c>
      <c r="J31" s="156">
        <v>65000.0</v>
      </c>
      <c r="K31" s="157">
        <v>100000.0</v>
      </c>
      <c r="L31" s="158"/>
      <c r="M31" s="159">
        <v>0.0</v>
      </c>
      <c r="N31" s="159">
        <v>0.0</v>
      </c>
      <c r="O31" s="159">
        <v>0.0</v>
      </c>
      <c r="P31" s="159"/>
      <c r="Q31" s="159" t="s">
        <v>165</v>
      </c>
      <c r="R31" s="159" t="s">
        <v>177</v>
      </c>
      <c r="S31" s="158" t="s">
        <v>167</v>
      </c>
      <c r="T31" s="158"/>
      <c r="U31" s="155" t="s">
        <v>168</v>
      </c>
      <c r="V31" s="156" t="s">
        <v>168</v>
      </c>
      <c r="W31" s="157" t="s">
        <v>168</v>
      </c>
      <c r="X31" s="158"/>
      <c r="Y31" s="155" t="s">
        <v>168</v>
      </c>
      <c r="Z31" s="156" t="s">
        <v>168</v>
      </c>
      <c r="AA31" s="157" t="s">
        <v>168</v>
      </c>
      <c r="AB31" s="158"/>
      <c r="AC31" s="155" t="s">
        <v>168</v>
      </c>
      <c r="AD31" s="156" t="s">
        <v>168</v>
      </c>
      <c r="AE31" s="157" t="s">
        <v>168</v>
      </c>
      <c r="AF31" s="158"/>
      <c r="AG31" s="155" t="s">
        <v>168</v>
      </c>
      <c r="AH31" s="156" t="s">
        <v>168</v>
      </c>
      <c r="AI31" s="157" t="s">
        <v>168</v>
      </c>
      <c r="AJ31" s="161"/>
      <c r="AK31" s="155">
        <v>5000.0</v>
      </c>
      <c r="AL31" s="156">
        <v>200000.0</v>
      </c>
      <c r="AM31" s="157">
        <v>1.0E7</v>
      </c>
      <c r="AN31" s="161"/>
      <c r="AO31" s="155" t="s">
        <v>168</v>
      </c>
      <c r="AP31" s="156" t="s">
        <v>168</v>
      </c>
      <c r="AQ31" s="157" t="s">
        <v>168</v>
      </c>
      <c r="AR31" s="159"/>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7ABA3B04-75DD-4BE0-ABA2-A027E8DC083A}" filter="1" showAutoFilter="1">
      <autoFilter ref="$A$7:$T$31">
        <filterColumn colId="1">
          <filters>
            <filter val="eNPI &amp; FERPA"/>
          </filters>
        </filterColumn>
      </autoFilter>
    </customSheetView>
    <customSheetView guid="{9B09064E-1BCE-450E-91BF-AFFDD4381754}" filter="1" showAutoFilter="1">
      <autoFilter ref="$A$7:$T$31"/>
    </customSheetView>
    <customSheetView guid="{CC81B53A-55C6-414A-9BDC-E054A99A560E}" filter="1" showAutoFilter="1">
      <autoFilter ref="$A$7:$T$31">
        <sortState ref="A7:T31">
          <sortCondition descending="1" ref="D7:D31"/>
          <sortCondition ref="C7:C31"/>
          <sortCondition ref="G7:G31"/>
          <sortCondition ref="F7:F31"/>
        </sortState>
      </autoFilter>
    </customSheetView>
    <customSheetView guid="{C3139A44-F821-4074-A288-CB4151361F3B}" filter="1" showAutoFilter="1">
      <autoFilter ref="$A$7:$T$31">
        <filterColumn colId="2">
          <filters>
            <filter val="herp-p-cupmgmt &quot;CU Server&quot; on ODMNet"/>
            <filter val="herp-p-cupins &quot;CU Insights Server&quot; on ODMNet"/>
            <filter val="herp-prod-vc (esx Hypervisor) on ODMNet (agentless queries on 443)"/>
            <filter val="HERP TIS jump stations for administration on ODMNet"/>
            <filter val="herp-p-cupdc01 &quot;CU Data Collector Server&quot;  on ODMNet"/>
            <filter val="herp-p-cupmon SDC &quot;CU Monitoring Server&quot;  on ODMNet"/>
            <filter val="herp-p-cupsql &quot;SQL Insight Database&quot; on ODMNet"/>
            <filter val="XAs and XDs on 75 Third Ave. (HERP Citrix VDI network)"/>
            <filter val="DERP Neighbors on &quot;32 AofA, 12th Fl. (Other Depts Medium)&quot; (ODMNet)"/>
            <filter val="XAs and XDs on 32 AofA, 12th Fl. (HERP Citrix VDI network)"/>
          </filters>
        </filterColumn>
        <filterColumn colId="3">
          <filters>
            <filter val="external attackers"/>
          </filters>
        </filterColumn>
      </autoFilter>
    </customSheetView>
    <customSheetView guid="{AE515838-0E91-4ADC-A510-DB873B3D8335}" filter="1" showAutoFilter="1">
      <autoFilter ref="$A$7:$T$31">
        <filterColumn colId="6">
          <customFilters>
            <customFilter val="privileged*"/>
          </customFilters>
        </filterColumn>
      </autoFilter>
    </customSheetView>
    <customSheetView guid="{BABA4F17-E94E-40EB-9D2B-C76183802340}" filter="1" showAutoFilter="1">
      <autoFilter ref="$A$7:$AR$31">
        <filterColumn colId="2">
          <filters>
            <filter val="herp-p-cupmgmt &quot;CU Server&quot; on ODMNet"/>
            <filter val="herp-p-cupins &quot;CU Insights Server&quot; on ODMNet"/>
            <filter val="herp-prod-vc (esx Hypervisor) on ODMNet (agentless queries on 443)"/>
            <filter val="HERP TIS jump stations for administration on ODMNet"/>
            <filter val="herp-p-cupdc01 &quot;CU Data Collector Server&quot;  on ODMNet"/>
            <filter val="herp-p-cupmon SDC &quot;CU Monitoring Server&quot;  on ODMNet"/>
            <filter val="herp-p-cupsql &quot;SQL Insight Database&quot; on ODMNet"/>
            <filter val="XAs and XDs on 75 Third Ave. (HERP Citrix VDI network)"/>
            <filter val="DERP Neighbors on &quot;32 AofA, 12th Fl. (Other Depts Medium)&quot; (ODMNet)"/>
            <filter val="XAs and XDs on 32 AofA, 12th Fl. (HERP Citrix VDI network)"/>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164" t="s">
        <v>181</v>
      </c>
      <c r="B1" s="165"/>
      <c r="C1" s="165"/>
      <c r="D1" s="165"/>
      <c r="E1" s="165"/>
      <c r="F1" s="165"/>
      <c r="G1" s="165"/>
      <c r="H1" s="166"/>
      <c r="I1" s="165" t="s">
        <v>182</v>
      </c>
      <c r="J1" s="169"/>
      <c r="K1" s="169"/>
      <c r="L1" s="169"/>
      <c r="M1" s="169" t="s">
        <v>151</v>
      </c>
      <c r="N1" s="169" t="s">
        <v>151</v>
      </c>
      <c r="O1" s="169" t="s">
        <v>151</v>
      </c>
      <c r="P1" s="170"/>
      <c r="Q1" s="170"/>
      <c r="R1" s="170"/>
      <c r="S1" s="169"/>
      <c r="T1" s="169"/>
      <c r="U1" s="169"/>
      <c r="V1" s="165"/>
      <c r="W1" s="169"/>
      <c r="X1" s="169"/>
      <c r="Y1" s="169"/>
      <c r="Z1" s="169" t="s">
        <v>151</v>
      </c>
      <c r="AA1" s="169" t="s">
        <v>151</v>
      </c>
      <c r="AB1" s="169" t="s">
        <v>151</v>
      </c>
      <c r="AC1" s="170"/>
      <c r="AD1" s="170"/>
      <c r="AE1" s="170"/>
      <c r="AF1" s="169"/>
      <c r="AG1" s="169"/>
      <c r="AH1" s="169"/>
      <c r="AI1" s="165"/>
      <c r="AJ1" s="169"/>
      <c r="AK1" s="169"/>
      <c r="AL1" s="169"/>
      <c r="AM1" s="169" t="s">
        <v>151</v>
      </c>
      <c r="AN1" s="169" t="s">
        <v>151</v>
      </c>
      <c r="AO1" s="169" t="s">
        <v>151</v>
      </c>
      <c r="AP1" s="170"/>
      <c r="AQ1" s="170"/>
      <c r="AR1" s="170"/>
      <c r="AS1" s="169"/>
      <c r="AT1" s="169"/>
      <c r="AU1" s="169"/>
    </row>
    <row r="2" ht="15.75" customHeight="1">
      <c r="A2" s="173" t="s">
        <v>183</v>
      </c>
      <c r="B2" s="175"/>
      <c r="C2" s="175"/>
      <c r="D2" s="175"/>
      <c r="E2" s="175"/>
      <c r="F2" s="175"/>
      <c r="G2" s="175"/>
      <c r="H2" s="176"/>
      <c r="I2" s="177"/>
      <c r="J2" s="179">
        <f t="shared" ref="J2:O2" si="1">MIN(J12:J35)</f>
        <v>0</v>
      </c>
      <c r="K2" s="179">
        <f t="shared" si="1"/>
        <v>0</v>
      </c>
      <c r="L2" s="179">
        <f t="shared" si="1"/>
        <v>0</v>
      </c>
      <c r="M2" s="179">
        <f t="shared" si="1"/>
        <v>0</v>
      </c>
      <c r="N2" s="179">
        <f t="shared" si="1"/>
        <v>0</v>
      </c>
      <c r="O2" s="181">
        <f t="shared" si="1"/>
        <v>0</v>
      </c>
      <c r="P2" s="170"/>
      <c r="Q2" s="170"/>
      <c r="R2" s="183"/>
      <c r="S2" s="179">
        <f t="shared" ref="S2:U2" si="2">MIN(S12:S35)</f>
        <v>2000</v>
      </c>
      <c r="T2" s="179">
        <f t="shared" si="2"/>
        <v>200000</v>
      </c>
      <c r="U2" s="181">
        <f t="shared" si="2"/>
        <v>10000000</v>
      </c>
      <c r="V2" s="177"/>
      <c r="W2" s="179">
        <f t="shared" ref="W2:AB2" si="3">MIN(W12:W35)</f>
        <v>1500</v>
      </c>
      <c r="X2" s="179">
        <f t="shared" si="3"/>
        <v>3000</v>
      </c>
      <c r="Y2" s="179">
        <f t="shared" si="3"/>
        <v>24000</v>
      </c>
      <c r="Z2" s="179">
        <f t="shared" si="3"/>
        <v>0</v>
      </c>
      <c r="AA2" s="179">
        <f t="shared" si="3"/>
        <v>0</v>
      </c>
      <c r="AB2" s="181">
        <f t="shared" si="3"/>
        <v>0</v>
      </c>
      <c r="AC2" s="170"/>
      <c r="AD2" s="170"/>
      <c r="AE2" s="183"/>
      <c r="AF2" s="179">
        <f t="shared" ref="AF2:AH2" si="4">MIN(AF12:AF35)</f>
        <v>2000</v>
      </c>
      <c r="AG2" s="179">
        <f t="shared" si="4"/>
        <v>200000</v>
      </c>
      <c r="AH2" s="181">
        <f t="shared" si="4"/>
        <v>10000000</v>
      </c>
      <c r="AI2" s="177"/>
      <c r="AJ2" s="179">
        <f t="shared" ref="AJ2:AO2" si="5">MIN(AJ12:AJ35)</f>
        <v>3000</v>
      </c>
      <c r="AK2" s="179">
        <f t="shared" si="5"/>
        <v>65000</v>
      </c>
      <c r="AL2" s="179">
        <f t="shared" si="5"/>
        <v>100000</v>
      </c>
      <c r="AM2" s="179">
        <f t="shared" si="5"/>
        <v>0</v>
      </c>
      <c r="AN2" s="179">
        <f t="shared" si="5"/>
        <v>0</v>
      </c>
      <c r="AO2" s="181">
        <f t="shared" si="5"/>
        <v>0</v>
      </c>
      <c r="AP2" s="170"/>
      <c r="AQ2" s="170"/>
      <c r="AR2" s="183"/>
      <c r="AS2" s="179">
        <f t="shared" ref="AS2:AU2" si="6">MIN(AS12:AS35)</f>
        <v>2000</v>
      </c>
      <c r="AT2" s="179">
        <f t="shared" si="6"/>
        <v>200000</v>
      </c>
      <c r="AU2" s="179">
        <f t="shared" si="6"/>
        <v>10000000</v>
      </c>
    </row>
    <row r="3" ht="15.75" customHeight="1">
      <c r="A3" s="189" t="s">
        <v>184</v>
      </c>
      <c r="B3" s="175"/>
      <c r="C3" s="175"/>
      <c r="D3" s="175"/>
      <c r="E3" s="175"/>
      <c r="F3" s="175"/>
      <c r="G3" s="175"/>
      <c r="H3" s="176"/>
      <c r="I3" s="177"/>
      <c r="J3" s="191">
        <f t="shared" ref="J3:O3" si="7">AVERAGE(J12:J35)</f>
        <v>0</v>
      </c>
      <c r="K3" s="191">
        <f t="shared" si="7"/>
        <v>0</v>
      </c>
      <c r="L3" s="191">
        <f t="shared" si="7"/>
        <v>0</v>
      </c>
      <c r="M3" s="191">
        <f t="shared" si="7"/>
        <v>0</v>
      </c>
      <c r="N3" s="191">
        <f t="shared" si="7"/>
        <v>0</v>
      </c>
      <c r="O3" s="194">
        <f t="shared" si="7"/>
        <v>0</v>
      </c>
      <c r="P3" s="170"/>
      <c r="Q3" s="170"/>
      <c r="R3" s="183"/>
      <c r="S3" s="191">
        <f t="shared" ref="S3:U3" si="8">AVERAGE(S12:S35)</f>
        <v>314166.6667</v>
      </c>
      <c r="T3" s="191">
        <f t="shared" si="8"/>
        <v>1366666.667</v>
      </c>
      <c r="U3" s="194">
        <f t="shared" si="8"/>
        <v>10000000</v>
      </c>
      <c r="V3" s="177"/>
      <c r="W3" s="191">
        <f t="shared" ref="W3:AB3" si="9">AVERAGE(W12:W35)</f>
        <v>1500</v>
      </c>
      <c r="X3" s="191">
        <f t="shared" si="9"/>
        <v>3000</v>
      </c>
      <c r="Y3" s="191">
        <f t="shared" si="9"/>
        <v>24000</v>
      </c>
      <c r="Z3" s="191">
        <f t="shared" si="9"/>
        <v>0</v>
      </c>
      <c r="AA3" s="191">
        <f t="shared" si="9"/>
        <v>0</v>
      </c>
      <c r="AB3" s="194">
        <f t="shared" si="9"/>
        <v>0</v>
      </c>
      <c r="AC3" s="170"/>
      <c r="AD3" s="170"/>
      <c r="AE3" s="183"/>
      <c r="AF3" s="191">
        <f t="shared" ref="AF3:AH3" si="10">AVERAGE(AF12:AF35)</f>
        <v>314166.6667</v>
      </c>
      <c r="AG3" s="191">
        <f t="shared" si="10"/>
        <v>1366666.667</v>
      </c>
      <c r="AH3" s="194">
        <f t="shared" si="10"/>
        <v>10000000</v>
      </c>
      <c r="AI3" s="177"/>
      <c r="AJ3" s="191">
        <f t="shared" ref="AJ3:AO3" si="11">AVERAGE(AJ12:AJ35)</f>
        <v>3000</v>
      </c>
      <c r="AK3" s="191">
        <f t="shared" si="11"/>
        <v>65000</v>
      </c>
      <c r="AL3" s="191">
        <f t="shared" si="11"/>
        <v>100000</v>
      </c>
      <c r="AM3" s="191">
        <f t="shared" si="11"/>
        <v>0</v>
      </c>
      <c r="AN3" s="191">
        <f t="shared" si="11"/>
        <v>0</v>
      </c>
      <c r="AO3" s="194">
        <f t="shared" si="11"/>
        <v>0</v>
      </c>
      <c r="AP3" s="170"/>
      <c r="AQ3" s="170"/>
      <c r="AR3" s="183"/>
      <c r="AS3" s="191">
        <f t="shared" ref="AS3:AU3" si="12">AVERAGE(AS12:AS35)</f>
        <v>22500</v>
      </c>
      <c r="AT3" s="191">
        <f t="shared" si="12"/>
        <v>533333.3333</v>
      </c>
      <c r="AU3" s="191">
        <f t="shared" si="12"/>
        <v>10000000</v>
      </c>
    </row>
    <row r="4" ht="15.75" customHeight="1">
      <c r="A4" s="199" t="s">
        <v>187</v>
      </c>
      <c r="B4" s="175"/>
      <c r="C4" s="175"/>
      <c r="D4" s="175"/>
      <c r="E4" s="175"/>
      <c r="F4" s="175"/>
      <c r="G4" s="175"/>
      <c r="H4" s="176"/>
      <c r="I4" s="201"/>
      <c r="J4" s="203">
        <f t="shared" ref="J4:O4" si="13">QUARTILE(J12:J35,3)</f>
        <v>0</v>
      </c>
      <c r="K4" s="203">
        <f t="shared" si="13"/>
        <v>0</v>
      </c>
      <c r="L4" s="203">
        <f t="shared" si="13"/>
        <v>0</v>
      </c>
      <c r="M4" s="203">
        <f t="shared" si="13"/>
        <v>0</v>
      </c>
      <c r="N4" s="203">
        <f t="shared" si="13"/>
        <v>0</v>
      </c>
      <c r="O4" s="205">
        <f t="shared" si="13"/>
        <v>0</v>
      </c>
      <c r="P4" s="170"/>
      <c r="Q4" s="170"/>
      <c r="R4" s="183"/>
      <c r="S4" s="203">
        <f t="shared" ref="S4:U4" si="14">QUARTILE(S12:S35,3)</f>
        <v>750000</v>
      </c>
      <c r="T4" s="203">
        <f t="shared" si="14"/>
        <v>3000000</v>
      </c>
      <c r="U4" s="205">
        <f t="shared" si="14"/>
        <v>10000000</v>
      </c>
      <c r="V4" s="177"/>
      <c r="W4" s="203">
        <f t="shared" ref="W4:AB4" si="15">QUARTILE(W12:W35,3)</f>
        <v>1500</v>
      </c>
      <c r="X4" s="203">
        <f t="shared" si="15"/>
        <v>3000</v>
      </c>
      <c r="Y4" s="203">
        <f t="shared" si="15"/>
        <v>24000</v>
      </c>
      <c r="Z4" s="203">
        <f t="shared" si="15"/>
        <v>0</v>
      </c>
      <c r="AA4" s="203">
        <f t="shared" si="15"/>
        <v>0</v>
      </c>
      <c r="AB4" s="205">
        <f t="shared" si="15"/>
        <v>0</v>
      </c>
      <c r="AC4" s="170"/>
      <c r="AD4" s="170"/>
      <c r="AE4" s="183"/>
      <c r="AF4" s="203">
        <f t="shared" ref="AF4:AH4" si="16">QUARTILE(AF12:AF35,3)</f>
        <v>750000</v>
      </c>
      <c r="AG4" s="203">
        <f t="shared" si="16"/>
        <v>3000000</v>
      </c>
      <c r="AH4" s="205">
        <f t="shared" si="16"/>
        <v>10000000</v>
      </c>
      <c r="AI4" s="177"/>
      <c r="AJ4" s="203">
        <f t="shared" ref="AJ4:AO4" si="17">QUARTILE(AJ12:AJ35,3)</f>
        <v>3000</v>
      </c>
      <c r="AK4" s="203">
        <f t="shared" si="17"/>
        <v>65000</v>
      </c>
      <c r="AL4" s="203">
        <f t="shared" si="17"/>
        <v>100000</v>
      </c>
      <c r="AM4" s="203">
        <f t="shared" si="17"/>
        <v>0</v>
      </c>
      <c r="AN4" s="203">
        <f t="shared" si="17"/>
        <v>0</v>
      </c>
      <c r="AO4" s="205">
        <f t="shared" si="17"/>
        <v>0</v>
      </c>
      <c r="AP4" s="170"/>
      <c r="AQ4" s="170"/>
      <c r="AR4" s="183"/>
      <c r="AS4" s="203">
        <f t="shared" ref="AS4:AU4" si="18">QUARTILE(AS12:AS35,3)</f>
        <v>50000</v>
      </c>
      <c r="AT4" s="203">
        <f t="shared" si="18"/>
        <v>1000000</v>
      </c>
      <c r="AU4" s="203">
        <f t="shared" si="18"/>
        <v>10000000</v>
      </c>
    </row>
    <row r="5" ht="15.75" customHeight="1">
      <c r="A5" s="212" t="s">
        <v>186</v>
      </c>
      <c r="B5" s="175"/>
      <c r="C5" s="175"/>
      <c r="D5" s="175"/>
      <c r="E5" s="175"/>
      <c r="F5" s="175"/>
      <c r="G5" s="175"/>
      <c r="H5" s="176"/>
      <c r="I5" s="177"/>
      <c r="J5" s="213">
        <f t="shared" ref="J5:O5" si="19">MAX(J12:J35)</f>
        <v>0</v>
      </c>
      <c r="K5" s="213">
        <f t="shared" si="19"/>
        <v>0</v>
      </c>
      <c r="L5" s="213">
        <f t="shared" si="19"/>
        <v>0</v>
      </c>
      <c r="M5" s="213">
        <f t="shared" si="19"/>
        <v>0</v>
      </c>
      <c r="N5" s="213">
        <f t="shared" si="19"/>
        <v>0</v>
      </c>
      <c r="O5" s="214">
        <f t="shared" si="19"/>
        <v>0</v>
      </c>
      <c r="P5" s="170"/>
      <c r="Q5" s="170"/>
      <c r="R5" s="183"/>
      <c r="S5" s="213">
        <f t="shared" ref="S5:U5" si="20">MAX(S12:S35)</f>
        <v>750000</v>
      </c>
      <c r="T5" s="213">
        <f t="shared" si="20"/>
        <v>3000000</v>
      </c>
      <c r="U5" s="214">
        <f t="shared" si="20"/>
        <v>10000000</v>
      </c>
      <c r="V5" s="177"/>
      <c r="W5" s="213">
        <f t="shared" ref="W5:AB5" si="21">MAX(W12:W35)</f>
        <v>1500</v>
      </c>
      <c r="X5" s="213">
        <f t="shared" si="21"/>
        <v>3000</v>
      </c>
      <c r="Y5" s="213">
        <f t="shared" si="21"/>
        <v>24000</v>
      </c>
      <c r="Z5" s="213">
        <f t="shared" si="21"/>
        <v>0</v>
      </c>
      <c r="AA5" s="213">
        <f t="shared" si="21"/>
        <v>0</v>
      </c>
      <c r="AB5" s="214">
        <f t="shared" si="21"/>
        <v>0</v>
      </c>
      <c r="AC5" s="170"/>
      <c r="AD5" s="170"/>
      <c r="AE5" s="183"/>
      <c r="AF5" s="213">
        <f t="shared" ref="AF5:AH5" si="22">MAX(AF12:AF35)</f>
        <v>750000</v>
      </c>
      <c r="AG5" s="213">
        <f t="shared" si="22"/>
        <v>3000000</v>
      </c>
      <c r="AH5" s="214">
        <f t="shared" si="22"/>
        <v>10000000</v>
      </c>
      <c r="AI5" s="177"/>
      <c r="AJ5" s="213">
        <f t="shared" ref="AJ5:AO5" si="23">MAX(AJ12:AJ35)</f>
        <v>3000</v>
      </c>
      <c r="AK5" s="213">
        <f t="shared" si="23"/>
        <v>65000</v>
      </c>
      <c r="AL5" s="213">
        <f t="shared" si="23"/>
        <v>100000</v>
      </c>
      <c r="AM5" s="213">
        <f t="shared" si="23"/>
        <v>0</v>
      </c>
      <c r="AN5" s="213">
        <f t="shared" si="23"/>
        <v>0</v>
      </c>
      <c r="AO5" s="214">
        <f t="shared" si="23"/>
        <v>0</v>
      </c>
      <c r="AP5" s="170"/>
      <c r="AQ5" s="170"/>
      <c r="AR5" s="183"/>
      <c r="AS5" s="213">
        <f t="shared" ref="AS5:AU5" si="24">MAX(AS12:AS35)</f>
        <v>50000</v>
      </c>
      <c r="AT5" s="213">
        <f t="shared" si="24"/>
        <v>1000000</v>
      </c>
      <c r="AU5" s="213">
        <f t="shared" si="24"/>
        <v>10000000</v>
      </c>
    </row>
    <row r="6" ht="15.75" customHeight="1">
      <c r="A6" s="220" t="s">
        <v>188</v>
      </c>
      <c r="B6" s="165"/>
      <c r="C6" s="165"/>
      <c r="D6" s="165"/>
      <c r="E6" s="165"/>
      <c r="F6" s="165"/>
      <c r="G6" s="165"/>
      <c r="H6" s="166"/>
      <c r="I6" s="177"/>
      <c r="J6" s="210">
        <f t="shared" ref="J6:O6" si="25">J5-J2</f>
        <v>0</v>
      </c>
      <c r="K6" s="210">
        <f t="shared" si="25"/>
        <v>0</v>
      </c>
      <c r="L6" s="210">
        <f t="shared" si="25"/>
        <v>0</v>
      </c>
      <c r="M6" s="210">
        <f t="shared" si="25"/>
        <v>0</v>
      </c>
      <c r="N6" s="210">
        <f t="shared" si="25"/>
        <v>0</v>
      </c>
      <c r="O6" s="223">
        <f t="shared" si="25"/>
        <v>0</v>
      </c>
      <c r="P6" s="170"/>
      <c r="Q6" s="170"/>
      <c r="R6" s="183"/>
      <c r="S6" s="210">
        <f t="shared" ref="S6:U6" si="26">S5-S2</f>
        <v>748000</v>
      </c>
      <c r="T6" s="210">
        <f t="shared" si="26"/>
        <v>2800000</v>
      </c>
      <c r="U6" s="223">
        <f t="shared" si="26"/>
        <v>0</v>
      </c>
      <c r="V6" s="177"/>
      <c r="W6" s="210">
        <f t="shared" ref="W6:AB6" si="27">W5-W2</f>
        <v>0</v>
      </c>
      <c r="X6" s="210">
        <f t="shared" si="27"/>
        <v>0</v>
      </c>
      <c r="Y6" s="210">
        <f t="shared" si="27"/>
        <v>0</v>
      </c>
      <c r="Z6" s="210">
        <f t="shared" si="27"/>
        <v>0</v>
      </c>
      <c r="AA6" s="210">
        <f t="shared" si="27"/>
        <v>0</v>
      </c>
      <c r="AB6" s="223">
        <f t="shared" si="27"/>
        <v>0</v>
      </c>
      <c r="AC6" s="170"/>
      <c r="AD6" s="170"/>
      <c r="AE6" s="183"/>
      <c r="AF6" s="210">
        <f t="shared" ref="AF6:AH6" si="28">AF5-AF2</f>
        <v>748000</v>
      </c>
      <c r="AG6" s="210">
        <f t="shared" si="28"/>
        <v>2800000</v>
      </c>
      <c r="AH6" s="226">
        <f t="shared" si="28"/>
        <v>0</v>
      </c>
      <c r="AI6" s="177"/>
      <c r="AJ6" s="210">
        <f t="shared" ref="AJ6:AO6" si="29">AJ5-AJ2</f>
        <v>0</v>
      </c>
      <c r="AK6" s="227">
        <f t="shared" si="29"/>
        <v>0</v>
      </c>
      <c r="AL6" s="227">
        <f t="shared" si="29"/>
        <v>0</v>
      </c>
      <c r="AM6" s="210">
        <f t="shared" si="29"/>
        <v>0</v>
      </c>
      <c r="AN6" s="227">
        <f t="shared" si="29"/>
        <v>0</v>
      </c>
      <c r="AO6" s="228">
        <f t="shared" si="29"/>
        <v>0</v>
      </c>
      <c r="AP6" s="170"/>
      <c r="AQ6" s="170"/>
      <c r="AR6" s="183"/>
      <c r="AS6" s="210">
        <f t="shared" ref="AS6:AU6" si="30">AS5-AS2</f>
        <v>48000</v>
      </c>
      <c r="AT6" s="210">
        <f t="shared" si="30"/>
        <v>800000</v>
      </c>
      <c r="AU6" s="206">
        <f t="shared" si="30"/>
        <v>0</v>
      </c>
    </row>
    <row r="7" ht="21.0" customHeight="1">
      <c r="A7" s="221" t="str">
        <f>A9</f>
        <v>Loss Events</v>
      </c>
      <c r="B7" s="165"/>
      <c r="C7" s="165"/>
      <c r="D7" s="165"/>
      <c r="E7" s="165"/>
      <c r="F7" s="165"/>
      <c r="G7" s="165"/>
      <c r="H7" s="166"/>
      <c r="I7" s="230" t="s">
        <v>190</v>
      </c>
      <c r="J7" s="232"/>
      <c r="K7" s="232"/>
      <c r="L7" s="232"/>
      <c r="M7" s="232"/>
      <c r="N7" s="232"/>
      <c r="O7" s="170"/>
      <c r="P7" s="170"/>
      <c r="Q7" s="170"/>
      <c r="R7" s="170"/>
      <c r="S7" s="170"/>
      <c r="T7" s="170"/>
      <c r="U7" s="234"/>
      <c r="V7" s="236"/>
      <c r="W7" s="170"/>
      <c r="X7" s="170"/>
      <c r="Y7" s="170"/>
      <c r="Z7" s="170"/>
      <c r="AA7" s="170"/>
      <c r="AB7" s="170"/>
      <c r="AC7" s="170"/>
      <c r="AD7" s="170"/>
      <c r="AE7" s="170"/>
      <c r="AF7" s="170"/>
      <c r="AG7" s="170"/>
      <c r="AH7" s="234"/>
      <c r="AI7" s="236"/>
      <c r="AJ7" s="170"/>
      <c r="AK7" s="170"/>
      <c r="AL7" s="170"/>
      <c r="AM7" s="170"/>
      <c r="AN7" s="170"/>
      <c r="AO7" s="170"/>
      <c r="AP7" s="170"/>
      <c r="AQ7" s="170"/>
      <c r="AR7" s="170"/>
      <c r="AS7" s="170"/>
      <c r="AT7" s="170"/>
      <c r="AU7" s="170"/>
    </row>
    <row r="8" ht="15.75" customHeight="1">
      <c r="A8" s="165"/>
      <c r="B8" s="165"/>
      <c r="C8" s="165"/>
      <c r="D8" s="165"/>
      <c r="E8" s="165"/>
      <c r="F8" s="165"/>
      <c r="G8" s="165"/>
      <c r="H8" s="166"/>
      <c r="I8" s="165" t="s">
        <v>81</v>
      </c>
      <c r="J8" s="170"/>
      <c r="K8" s="170"/>
      <c r="L8" s="170"/>
      <c r="M8" s="170"/>
      <c r="N8" s="170"/>
      <c r="O8" s="170"/>
      <c r="P8" s="170"/>
      <c r="Q8" s="170"/>
      <c r="R8" s="170"/>
      <c r="S8" s="170"/>
      <c r="T8" s="170"/>
      <c r="U8" s="237"/>
      <c r="V8" s="238" t="s">
        <v>83</v>
      </c>
      <c r="W8" s="170"/>
      <c r="X8" s="170"/>
      <c r="Y8" s="170"/>
      <c r="Z8" s="170"/>
      <c r="AA8" s="170"/>
      <c r="AB8" s="170"/>
      <c r="AC8" s="170"/>
      <c r="AD8" s="170"/>
      <c r="AE8" s="170"/>
      <c r="AF8" s="170"/>
      <c r="AG8" s="170"/>
      <c r="AH8" s="237"/>
      <c r="AI8" s="238" t="s">
        <v>142</v>
      </c>
      <c r="AJ8" s="170"/>
      <c r="AK8" s="170"/>
      <c r="AL8" s="170"/>
      <c r="AM8" s="170"/>
      <c r="AN8" s="170"/>
      <c r="AO8" s="170"/>
      <c r="AP8" s="170"/>
      <c r="AQ8" s="170"/>
      <c r="AR8" s="170"/>
      <c r="AS8" s="170"/>
      <c r="AT8" s="170"/>
      <c r="AU8" s="170"/>
    </row>
    <row r="9" ht="15.75" customHeight="1">
      <c r="A9" s="221" t="str">
        <f t="array" ref="A9:G10">Scenarios!A2:G3</f>
        <v>Loss Events</v>
      </c>
      <c r="B9" s="221"/>
      <c r="C9" s="221"/>
      <c r="D9" s="221"/>
      <c r="E9" s="221"/>
      <c r="F9" s="221"/>
      <c r="G9" s="221"/>
      <c r="H9" s="166"/>
      <c r="I9" s="165" t="s">
        <v>152</v>
      </c>
      <c r="J9" s="240" t="s">
        <v>155</v>
      </c>
      <c r="K9" s="232"/>
      <c r="L9" s="170"/>
      <c r="M9" s="240" t="s">
        <v>157</v>
      </c>
      <c r="N9" s="232"/>
      <c r="O9" s="170"/>
      <c r="P9" s="240" t="s">
        <v>191</v>
      </c>
      <c r="Q9" s="232"/>
      <c r="R9" s="170"/>
      <c r="S9" s="240" t="s">
        <v>192</v>
      </c>
      <c r="T9" s="232"/>
      <c r="U9" s="237"/>
      <c r="V9" s="165" t="s">
        <v>152</v>
      </c>
      <c r="W9" s="240" t="s">
        <v>155</v>
      </c>
      <c r="X9" s="232"/>
      <c r="Y9" s="170"/>
      <c r="Z9" s="240" t="s">
        <v>157</v>
      </c>
      <c r="AA9" s="232"/>
      <c r="AB9" s="170"/>
      <c r="AC9" s="240" t="s">
        <v>191</v>
      </c>
      <c r="AD9" s="232"/>
      <c r="AE9" s="170"/>
      <c r="AF9" s="240" t="s">
        <v>192</v>
      </c>
      <c r="AG9" s="232"/>
      <c r="AH9" s="237"/>
      <c r="AI9" s="165" t="s">
        <v>152</v>
      </c>
      <c r="AJ9" s="240" t="s">
        <v>155</v>
      </c>
      <c r="AK9" s="232"/>
      <c r="AL9" s="170"/>
      <c r="AM9" s="240" t="s">
        <v>157</v>
      </c>
      <c r="AN9" s="232"/>
      <c r="AO9" s="170"/>
      <c r="AP9" s="240" t="s">
        <v>191</v>
      </c>
      <c r="AQ9" s="232"/>
      <c r="AR9" s="170"/>
      <c r="AS9" s="240" t="s">
        <v>192</v>
      </c>
      <c r="AT9" s="232"/>
      <c r="AU9" s="170"/>
    </row>
    <row r="10" ht="15.75" customHeight="1">
      <c r="A10" s="221" t="s">
        <v>82</v>
      </c>
      <c r="B10" s="221" t="s">
        <v>3</v>
      </c>
      <c r="C10" s="221" t="s">
        <v>5</v>
      </c>
      <c r="D10" s="221" t="s">
        <v>6</v>
      </c>
      <c r="E10" s="221" t="s">
        <v>7</v>
      </c>
      <c r="F10" s="221" t="s">
        <v>8</v>
      </c>
      <c r="G10" s="242" t="s">
        <v>86</v>
      </c>
      <c r="H10" s="166"/>
      <c r="I10" s="165"/>
      <c r="J10" s="170" t="s">
        <v>193</v>
      </c>
      <c r="K10" s="170" t="s">
        <v>193</v>
      </c>
      <c r="L10" s="240" t="s">
        <v>193</v>
      </c>
      <c r="M10" s="170"/>
      <c r="N10" s="170"/>
      <c r="O10" s="170"/>
      <c r="P10" s="165"/>
      <c r="Q10" s="170"/>
      <c r="R10" s="170"/>
      <c r="S10" s="170"/>
      <c r="T10" s="170"/>
      <c r="U10" s="237"/>
      <c r="V10" s="165"/>
      <c r="W10" s="170" t="s">
        <v>193</v>
      </c>
      <c r="X10" s="170" t="s">
        <v>193</v>
      </c>
      <c r="Y10" s="240" t="s">
        <v>193</v>
      </c>
      <c r="Z10" s="170"/>
      <c r="AA10" s="170"/>
      <c r="AB10" s="170"/>
      <c r="AC10" s="170"/>
      <c r="AD10" s="170"/>
      <c r="AE10" s="170"/>
      <c r="AF10" s="170"/>
      <c r="AG10" s="170"/>
      <c r="AH10" s="237"/>
      <c r="AI10" s="165"/>
      <c r="AJ10" s="170" t="s">
        <v>193</v>
      </c>
      <c r="AK10" s="170" t="s">
        <v>193</v>
      </c>
      <c r="AL10" s="240" t="s">
        <v>193</v>
      </c>
      <c r="AM10" s="170"/>
      <c r="AN10" s="170"/>
      <c r="AO10" s="170"/>
      <c r="AP10" s="170"/>
      <c r="AQ10" s="170"/>
      <c r="AR10" s="170"/>
      <c r="AS10" s="170"/>
      <c r="AT10" s="170"/>
      <c r="AU10" s="170"/>
    </row>
    <row r="11" ht="15.75" customHeight="1">
      <c r="A11" s="221" t="str">
        <f t="shared" ref="A11:G11" si="31">A10</f>
        <v>UID</v>
      </c>
      <c r="B11" s="221" t="str">
        <f t="shared" si="31"/>
        <v>Assets at risk</v>
      </c>
      <c r="C11" s="221" t="str">
        <f t="shared" si="31"/>
        <v>Containers/Points of attack</v>
      </c>
      <c r="D11" s="221" t="str">
        <f t="shared" si="31"/>
        <v>Threat communities</v>
      </c>
      <c r="E11" s="221" t="str">
        <f t="shared" si="31"/>
        <v>Threat Types</v>
      </c>
      <c r="F11" s="221" t="str">
        <f t="shared" si="31"/>
        <v>Effects</v>
      </c>
      <c r="G11" s="221" t="str">
        <f t="shared" si="31"/>
        <v>Scenario</v>
      </c>
      <c r="H11" s="244" t="s">
        <v>194</v>
      </c>
      <c r="I11" s="245" t="s">
        <v>195</v>
      </c>
      <c r="J11" s="170" t="s">
        <v>196</v>
      </c>
      <c r="K11" s="170" t="s">
        <v>197</v>
      </c>
      <c r="L11" s="246" t="s">
        <v>198</v>
      </c>
      <c r="M11" s="170" t="s">
        <v>199</v>
      </c>
      <c r="N11" s="170" t="s">
        <v>200</v>
      </c>
      <c r="O11" s="246" t="s">
        <v>201</v>
      </c>
      <c r="P11" s="170" t="s">
        <v>202</v>
      </c>
      <c r="Q11" s="170" t="s">
        <v>203</v>
      </c>
      <c r="R11" s="246" t="s">
        <v>204</v>
      </c>
      <c r="S11" s="247" t="s">
        <v>205</v>
      </c>
      <c r="T11" s="247" t="s">
        <v>206</v>
      </c>
      <c r="U11" s="248" t="s">
        <v>207</v>
      </c>
      <c r="V11" s="245" t="s">
        <v>208</v>
      </c>
      <c r="W11" s="170" t="s">
        <v>209</v>
      </c>
      <c r="X11" s="170" t="s">
        <v>210</v>
      </c>
      <c r="Y11" s="246" t="s">
        <v>211</v>
      </c>
      <c r="Z11" s="170" t="s">
        <v>212</v>
      </c>
      <c r="AA11" s="170" t="s">
        <v>213</v>
      </c>
      <c r="AB11" s="170" t="s">
        <v>214</v>
      </c>
      <c r="AC11" s="170" t="s">
        <v>215</v>
      </c>
      <c r="AD11" s="170" t="s">
        <v>216</v>
      </c>
      <c r="AE11" s="170" t="s">
        <v>217</v>
      </c>
      <c r="AF11" s="170" t="s">
        <v>218</v>
      </c>
      <c r="AG11" s="170" t="s">
        <v>219</v>
      </c>
      <c r="AH11" s="237" t="s">
        <v>220</v>
      </c>
      <c r="AI11" s="245" t="s">
        <v>221</v>
      </c>
      <c r="AJ11" s="170" t="s">
        <v>222</v>
      </c>
      <c r="AK11" s="170" t="s">
        <v>223</v>
      </c>
      <c r="AL11" s="246" t="s">
        <v>224</v>
      </c>
      <c r="AM11" s="170" t="s">
        <v>225</v>
      </c>
      <c r="AN11" s="170" t="s">
        <v>226</v>
      </c>
      <c r="AO11" s="170" t="s">
        <v>227</v>
      </c>
      <c r="AP11" s="170" t="s">
        <v>228</v>
      </c>
      <c r="AQ11" s="170" t="s">
        <v>229</v>
      </c>
      <c r="AR11" s="170" t="s">
        <v>230</v>
      </c>
      <c r="AS11" s="170" t="s">
        <v>231</v>
      </c>
      <c r="AT11" s="170" t="s">
        <v>232</v>
      </c>
      <c r="AU11" s="170" t="s">
        <v>233</v>
      </c>
    </row>
    <row r="12" ht="15.75" customHeight="1">
      <c r="A12" s="221" t="str">
        <f t="array" ref="A12:G1008">Scenarios!A4:G79</f>
        <v>Risk-1</v>
      </c>
      <c r="B12" s="221" t="s">
        <v>13</v>
      </c>
      <c r="C12" s="221" t="s">
        <v>24</v>
      </c>
      <c r="D12" s="221" t="s">
        <v>50</v>
      </c>
      <c r="E12" s="221" t="s">
        <v>28</v>
      </c>
      <c r="F12" s="221" t="s">
        <v>30</v>
      </c>
      <c r="G12" s="242" t="s">
        <v>91</v>
      </c>
      <c r="H12" s="166"/>
      <c r="I12" s="221" t="str">
        <f t="array" ref="I12:L1004">'Plan-A Valuation'!H8:K79</f>
        <v/>
      </c>
      <c r="J12" s="249">
        <v>0.0</v>
      </c>
      <c r="K12" s="249">
        <v>0.0</v>
      </c>
      <c r="L12" s="249">
        <v>0.0</v>
      </c>
      <c r="M12" s="249">
        <f t="array" ref="M12:O1004">'Plan-A Valuation'!M8:O79</f>
        <v>0</v>
      </c>
      <c r="N12" s="249">
        <v>0.0</v>
      </c>
      <c r="O12" s="249">
        <v>0.0</v>
      </c>
      <c r="P12" s="221" t="str">
        <f t="array" ref="P12:R1004">'Plan-A Valuation'!Q8:S79</f>
        <v>1 in 75</v>
      </c>
      <c r="Q12" s="250" t="s">
        <v>166</v>
      </c>
      <c r="R12" s="250" t="s">
        <v>167</v>
      </c>
      <c r="S12" s="221">
        <f>SUM('Plan-A Valuation'!U8,'Plan-A Valuation'!Y8,'Plan-A Valuation'!AC8,'Plan-A Valuation'!AG8,'Plan-A Valuation'!AK8,'Plan-A Valuation'!AO8)</f>
        <v>750000</v>
      </c>
      <c r="T12" s="249">
        <f>SUM('Plan-A Valuation'!V8,'Plan-A Valuation'!Z8,'Plan-A Valuation'!AD8,'Plan-A Valuation'!AH8,'Plan-A Valuation'!AL8,'Plan-A Valuation'!AP8)</f>
        <v>3000000</v>
      </c>
      <c r="U12" s="251">
        <f>SUM('Plan-A Valuation'!W8,'Plan-A Valuation'!AA8,'Plan-A Valuation'!AE8,'Plan-A Valuation'!AI8,'Plan-A Valuation'!AM8,'Plan-A Valuation'!AQ8)</f>
        <v>10000000</v>
      </c>
      <c r="V12" s="221" t="str">
        <f t="array" ref="V12:Y1004">'Plan-B Valuation'!H8:K79</f>
        <v>Crit. sec. patches monthly, OS MFA, App MFA, Net ACL/FW Default Deny IN,</v>
      </c>
      <c r="W12" s="249">
        <v>1500.0</v>
      </c>
      <c r="X12" s="249">
        <v>3000.0</v>
      </c>
      <c r="Y12" s="249">
        <v>24000.0</v>
      </c>
      <c r="Z12" s="249">
        <f t="array" ref="Z12:AB1004">'Plan-B Valuation'!M8:O79</f>
        <v>0</v>
      </c>
      <c r="AA12" s="249">
        <v>0.0</v>
      </c>
      <c r="AB12" s="249">
        <v>0.0</v>
      </c>
      <c r="AC12" s="250" t="str">
        <f t="array" ref="AC12:AE1004">'Plan-B Valuation'!Q8:S79</f>
        <v>1 in 75</v>
      </c>
      <c r="AD12" s="250" t="s">
        <v>170</v>
      </c>
      <c r="AE12" s="250" t="s">
        <v>167</v>
      </c>
      <c r="AF12" s="249">
        <f>SUM('Plan-B Valuation'!U8,'Plan-B Valuation'!Y8,'Plan-B Valuation'!AC8,'Plan-B Valuation'!AG8,'Plan-B Valuation'!AK8,'Plan-B Valuation'!AO8)</f>
        <v>750000</v>
      </c>
      <c r="AG12" s="249">
        <f>SUM('Plan-B Valuation'!V8,'Plan-B Valuation'!Z8,'Plan-B Valuation'!AD8,'Plan-B Valuation'!AH8,'Plan-B Valuation'!AL8,'Plan-B Valuation'!AP8)</f>
        <v>3000000</v>
      </c>
      <c r="AH12" s="251">
        <f>SUM('Plan-B Valuation'!W8,'Plan-B Valuation'!AA8,'Plan-B Valuation'!AE8,'Plan-B Valuation'!AI8,'Plan-B Valuation'!AM8,'Plan-B Valuation'!AQ8)</f>
        <v>10000000</v>
      </c>
      <c r="AI12" s="221" t="str">
        <f t="array" ref="AI12:AL1004">'Plan-C Valuation'!H8:K79</f>
        <v>Vuln. scan remediation, Host FW Default Deny IN, Host FW Default Deny OUT, All Sec Patches Monthly, Server log SIEM, NPI Scanning and Response, OS MFA, App MFA, Net ACL/FW Default Deny IN,</v>
      </c>
      <c r="AJ12" s="249">
        <v>3000.0</v>
      </c>
      <c r="AK12" s="249">
        <v>65000.0</v>
      </c>
      <c r="AL12" s="249">
        <v>100000.0</v>
      </c>
      <c r="AM12" s="249">
        <f t="array" ref="AM12:AO1004">'Plan-C Valuation'!M8:O79</f>
        <v>0</v>
      </c>
      <c r="AN12" s="249">
        <v>0.0</v>
      </c>
      <c r="AO12" s="249">
        <v>0.0</v>
      </c>
      <c r="AP12" s="250" t="str">
        <f t="array" ref="AP12:AR1004">'Plan-C Valuation'!Q8:S79</f>
        <v>1 in 75</v>
      </c>
      <c r="AQ12" s="250" t="s">
        <v>172</v>
      </c>
      <c r="AR12" s="250" t="s">
        <v>167</v>
      </c>
      <c r="AS12" s="249">
        <f>SUM('Plan-C Valuation'!U8,'Plan-C Valuation'!Y8,'Plan-C Valuation'!AC8,'Plan-C Valuation'!AG8,'Plan-C Valuation'!AK8,'Plan-C Valuation'!AO8)</f>
        <v>50000</v>
      </c>
      <c r="AT12" s="249">
        <f>SUM('Plan-C Valuation'!V8,'Plan-C Valuation'!Z8,'Plan-C Valuation'!AD8,'Plan-C Valuation'!AH8,'Plan-C Valuation'!AL8,'Plan-C Valuation'!AP8)</f>
        <v>1000000</v>
      </c>
      <c r="AU12" s="249">
        <f>SUM('Plan-C Valuation'!W8,'Plan-C Valuation'!AA8,'Plan-C Valuation'!AE8,'Plan-C Valuation'!AI8,'Plan-C Valuation'!AM8,'Plan-C Valuation'!AQ8)</f>
        <v>10000000</v>
      </c>
    </row>
    <row r="13" ht="15.75" customHeight="1">
      <c r="A13" s="221" t="s">
        <v>92</v>
      </c>
      <c r="B13" s="221" t="s">
        <v>13</v>
      </c>
      <c r="C13" s="221" t="s">
        <v>35</v>
      </c>
      <c r="D13" s="221" t="s">
        <v>50</v>
      </c>
      <c r="E13" s="221" t="s">
        <v>28</v>
      </c>
      <c r="F13" s="221" t="s">
        <v>30</v>
      </c>
      <c r="G13" s="242" t="s">
        <v>94</v>
      </c>
      <c r="H13" s="252"/>
      <c r="I13" s="221"/>
      <c r="J13" s="249">
        <v>0.0</v>
      </c>
      <c r="K13" s="249">
        <v>0.0</v>
      </c>
      <c r="L13" s="249">
        <v>0.0</v>
      </c>
      <c r="M13" s="249">
        <v>0.0</v>
      </c>
      <c r="N13" s="249">
        <v>0.0</v>
      </c>
      <c r="O13" s="249">
        <v>0.0</v>
      </c>
      <c r="P13" s="250" t="s">
        <v>165</v>
      </c>
      <c r="Q13" s="250" t="s">
        <v>166</v>
      </c>
      <c r="R13" s="250" t="s">
        <v>167</v>
      </c>
      <c r="S13" s="221">
        <f>SUM('Plan-A Valuation'!U9,'Plan-A Valuation'!Y9,'Plan-A Valuation'!AC9,'Plan-A Valuation'!AG9,'Plan-A Valuation'!AK9,'Plan-A Valuation'!AO9)</f>
        <v>750000</v>
      </c>
      <c r="T13" s="249">
        <f>SUM('Plan-A Valuation'!V9,'Plan-A Valuation'!Z9,'Plan-A Valuation'!AD9,'Plan-A Valuation'!AH9,'Plan-A Valuation'!AL9,'Plan-A Valuation'!AP9)</f>
        <v>3000000</v>
      </c>
      <c r="U13" s="251">
        <f>SUM('Plan-A Valuation'!W9,'Plan-A Valuation'!AA9,'Plan-A Valuation'!AE9,'Plan-A Valuation'!AI9,'Plan-A Valuation'!AM9,'Plan-A Valuation'!AQ9)</f>
        <v>10000000</v>
      </c>
      <c r="V13" s="221" t="s">
        <v>169</v>
      </c>
      <c r="W13" s="249">
        <v>1500.0</v>
      </c>
      <c r="X13" s="249">
        <v>3000.0</v>
      </c>
      <c r="Y13" s="249">
        <v>24000.0</v>
      </c>
      <c r="Z13" s="249">
        <v>0.0</v>
      </c>
      <c r="AA13" s="249">
        <v>0.0</v>
      </c>
      <c r="AB13" s="249">
        <v>0.0</v>
      </c>
      <c r="AC13" s="250" t="s">
        <v>165</v>
      </c>
      <c r="AD13" s="250" t="s">
        <v>170</v>
      </c>
      <c r="AE13" s="250" t="s">
        <v>167</v>
      </c>
      <c r="AF13" s="249">
        <f>SUM('Plan-B Valuation'!U9,'Plan-B Valuation'!Y9,'Plan-B Valuation'!AC9,'Plan-B Valuation'!AG9,'Plan-B Valuation'!AK9,'Plan-B Valuation'!AO9)</f>
        <v>750000</v>
      </c>
      <c r="AG13" s="249">
        <f>SUM('Plan-B Valuation'!V9,'Plan-B Valuation'!Z9,'Plan-B Valuation'!AD9,'Plan-B Valuation'!AH9,'Plan-B Valuation'!AL9,'Plan-B Valuation'!AP9)</f>
        <v>3000000</v>
      </c>
      <c r="AH13" s="251">
        <f>SUM('Plan-B Valuation'!W9,'Plan-B Valuation'!AA9,'Plan-B Valuation'!AE9,'Plan-B Valuation'!AI9,'Plan-B Valuation'!AM9,'Plan-B Valuation'!AQ9)</f>
        <v>10000000</v>
      </c>
      <c r="AI13" s="221" t="s">
        <v>173</v>
      </c>
      <c r="AJ13" s="249">
        <v>3000.0</v>
      </c>
      <c r="AK13" s="249">
        <v>65000.0</v>
      </c>
      <c r="AL13" s="249">
        <v>100000.0</v>
      </c>
      <c r="AM13" s="249">
        <v>0.0</v>
      </c>
      <c r="AN13" s="249">
        <v>0.0</v>
      </c>
      <c r="AO13" s="249">
        <v>0.0</v>
      </c>
      <c r="AP13" s="250" t="s">
        <v>165</v>
      </c>
      <c r="AQ13" s="250" t="s">
        <v>172</v>
      </c>
      <c r="AR13" s="250" t="s">
        <v>167</v>
      </c>
      <c r="AS13" s="249">
        <f>SUM('Plan-C Valuation'!U9,'Plan-C Valuation'!Y9,'Plan-C Valuation'!AC9,'Plan-C Valuation'!AG9,'Plan-C Valuation'!AK9,'Plan-C Valuation'!AO9)</f>
        <v>50000</v>
      </c>
      <c r="AT13" s="249">
        <f>SUM('Plan-C Valuation'!V9,'Plan-C Valuation'!Z9,'Plan-C Valuation'!AD9,'Plan-C Valuation'!AH9,'Plan-C Valuation'!AL9,'Plan-C Valuation'!AP9)</f>
        <v>1000000</v>
      </c>
      <c r="AU13" s="249">
        <f>SUM('Plan-C Valuation'!W9,'Plan-C Valuation'!AA9,'Plan-C Valuation'!AE9,'Plan-C Valuation'!AI9,'Plan-C Valuation'!AM9,'Plan-C Valuation'!AQ9)</f>
        <v>10000000</v>
      </c>
    </row>
    <row r="14" ht="15.75" customHeight="1">
      <c r="A14" s="221" t="s">
        <v>95</v>
      </c>
      <c r="B14" s="221" t="s">
        <v>13</v>
      </c>
      <c r="C14" s="221" t="s">
        <v>43</v>
      </c>
      <c r="D14" s="221" t="s">
        <v>50</v>
      </c>
      <c r="E14" s="221" t="s">
        <v>28</v>
      </c>
      <c r="F14" s="221" t="s">
        <v>30</v>
      </c>
      <c r="G14" s="242" t="s">
        <v>96</v>
      </c>
      <c r="H14" s="252"/>
      <c r="I14" s="221"/>
      <c r="J14" s="249">
        <v>0.0</v>
      </c>
      <c r="K14" s="249">
        <v>0.0</v>
      </c>
      <c r="L14" s="249">
        <v>0.0</v>
      </c>
      <c r="M14" s="249">
        <v>0.0</v>
      </c>
      <c r="N14" s="249">
        <v>0.0</v>
      </c>
      <c r="O14" s="249">
        <v>0.0</v>
      </c>
      <c r="P14" s="250" t="s">
        <v>165</v>
      </c>
      <c r="Q14" s="250" t="s">
        <v>166</v>
      </c>
      <c r="R14" s="250" t="s">
        <v>167</v>
      </c>
      <c r="S14" s="221">
        <f>SUM('Plan-A Valuation'!U10,'Plan-A Valuation'!Y10,'Plan-A Valuation'!AC10,'Plan-A Valuation'!AG10,'Plan-A Valuation'!AK10,'Plan-A Valuation'!AO10)</f>
        <v>750000</v>
      </c>
      <c r="T14" s="249">
        <f>SUM('Plan-A Valuation'!V10,'Plan-A Valuation'!Z10,'Plan-A Valuation'!AD10,'Plan-A Valuation'!AH10,'Plan-A Valuation'!AL10,'Plan-A Valuation'!AP10)</f>
        <v>3000000</v>
      </c>
      <c r="U14" s="251">
        <f>SUM('Plan-A Valuation'!W10,'Plan-A Valuation'!AA10,'Plan-A Valuation'!AE10,'Plan-A Valuation'!AI10,'Plan-A Valuation'!AM10,'Plan-A Valuation'!AQ10)</f>
        <v>10000000</v>
      </c>
      <c r="V14" s="221" t="s">
        <v>169</v>
      </c>
      <c r="W14" s="249">
        <v>1500.0</v>
      </c>
      <c r="X14" s="249">
        <v>3000.0</v>
      </c>
      <c r="Y14" s="249">
        <v>24000.0</v>
      </c>
      <c r="Z14" s="249">
        <v>0.0</v>
      </c>
      <c r="AA14" s="249">
        <v>0.0</v>
      </c>
      <c r="AB14" s="249">
        <v>0.0</v>
      </c>
      <c r="AC14" s="250" t="s">
        <v>165</v>
      </c>
      <c r="AD14" s="250" t="s">
        <v>170</v>
      </c>
      <c r="AE14" s="250" t="s">
        <v>167</v>
      </c>
      <c r="AF14" s="249">
        <f>SUM('Plan-B Valuation'!U10,'Plan-B Valuation'!Y10,'Plan-B Valuation'!AC10,'Plan-B Valuation'!AG10,'Plan-B Valuation'!AK10,'Plan-B Valuation'!AO10)</f>
        <v>750000</v>
      </c>
      <c r="AG14" s="249">
        <f>SUM('Plan-B Valuation'!V10,'Plan-B Valuation'!Z10,'Plan-B Valuation'!AD10,'Plan-B Valuation'!AH10,'Plan-B Valuation'!AL10,'Plan-B Valuation'!AP10)</f>
        <v>3000000</v>
      </c>
      <c r="AH14" s="251">
        <f>SUM('Plan-B Valuation'!W10,'Plan-B Valuation'!AA10,'Plan-B Valuation'!AE10,'Plan-B Valuation'!AI10,'Plan-B Valuation'!AM10,'Plan-B Valuation'!AQ10)</f>
        <v>10000000</v>
      </c>
      <c r="AI14" s="221" t="s">
        <v>173</v>
      </c>
      <c r="AJ14" s="249">
        <v>3000.0</v>
      </c>
      <c r="AK14" s="249">
        <v>65000.0</v>
      </c>
      <c r="AL14" s="249">
        <v>100000.0</v>
      </c>
      <c r="AM14" s="249">
        <v>0.0</v>
      </c>
      <c r="AN14" s="249">
        <v>0.0</v>
      </c>
      <c r="AO14" s="249">
        <v>0.0</v>
      </c>
      <c r="AP14" s="250" t="s">
        <v>165</v>
      </c>
      <c r="AQ14" s="250" t="s">
        <v>172</v>
      </c>
      <c r="AR14" s="250" t="s">
        <v>167</v>
      </c>
      <c r="AS14" s="249">
        <f>SUM('Plan-C Valuation'!U10,'Plan-C Valuation'!Y10,'Plan-C Valuation'!AC10,'Plan-C Valuation'!AG10,'Plan-C Valuation'!AK10,'Plan-C Valuation'!AO10)</f>
        <v>50000</v>
      </c>
      <c r="AT14" s="249">
        <f>SUM('Plan-C Valuation'!V10,'Plan-C Valuation'!Z10,'Plan-C Valuation'!AD10,'Plan-C Valuation'!AH10,'Plan-C Valuation'!AL10,'Plan-C Valuation'!AP10)</f>
        <v>1000000</v>
      </c>
      <c r="AU14" s="249">
        <f>SUM('Plan-C Valuation'!W10,'Plan-C Valuation'!AA10,'Plan-C Valuation'!AE10,'Plan-C Valuation'!AI10,'Plan-C Valuation'!AM10,'Plan-C Valuation'!AQ10)</f>
        <v>10000000</v>
      </c>
    </row>
    <row r="15" ht="15.75" customHeight="1">
      <c r="A15" s="221" t="s">
        <v>97</v>
      </c>
      <c r="B15" s="221" t="s">
        <v>13</v>
      </c>
      <c r="C15" s="221" t="s">
        <v>48</v>
      </c>
      <c r="D15" s="221" t="s">
        <v>50</v>
      </c>
      <c r="E15" s="221" t="s">
        <v>28</v>
      </c>
      <c r="F15" s="221" t="s">
        <v>30</v>
      </c>
      <c r="G15" s="242" t="s">
        <v>98</v>
      </c>
      <c r="H15" s="252"/>
      <c r="I15" s="221"/>
      <c r="J15" s="249">
        <v>0.0</v>
      </c>
      <c r="K15" s="249">
        <v>0.0</v>
      </c>
      <c r="L15" s="249">
        <v>0.0</v>
      </c>
      <c r="M15" s="249">
        <v>0.0</v>
      </c>
      <c r="N15" s="249">
        <v>0.0</v>
      </c>
      <c r="O15" s="249">
        <v>0.0</v>
      </c>
      <c r="P15" s="250" t="s">
        <v>165</v>
      </c>
      <c r="Q15" s="250" t="s">
        <v>166</v>
      </c>
      <c r="R15" s="250" t="s">
        <v>167</v>
      </c>
      <c r="S15" s="221">
        <f>SUM('Plan-A Valuation'!U11,'Plan-A Valuation'!Y11,'Plan-A Valuation'!AC11,'Plan-A Valuation'!AG11,'Plan-A Valuation'!AK11,'Plan-A Valuation'!AO11)</f>
        <v>750000</v>
      </c>
      <c r="T15" s="249">
        <f>SUM('Plan-A Valuation'!V11,'Plan-A Valuation'!Z11,'Plan-A Valuation'!AD11,'Plan-A Valuation'!AH11,'Plan-A Valuation'!AL11,'Plan-A Valuation'!AP11)</f>
        <v>3000000</v>
      </c>
      <c r="U15" s="251">
        <f>SUM('Plan-A Valuation'!W11,'Plan-A Valuation'!AA11,'Plan-A Valuation'!AE11,'Plan-A Valuation'!AI11,'Plan-A Valuation'!AM11,'Plan-A Valuation'!AQ11)</f>
        <v>10000000</v>
      </c>
      <c r="V15" s="221" t="s">
        <v>169</v>
      </c>
      <c r="W15" s="249">
        <v>1500.0</v>
      </c>
      <c r="X15" s="249">
        <v>3000.0</v>
      </c>
      <c r="Y15" s="249">
        <v>24000.0</v>
      </c>
      <c r="Z15" s="249">
        <v>0.0</v>
      </c>
      <c r="AA15" s="249">
        <v>0.0</v>
      </c>
      <c r="AB15" s="249">
        <v>0.0</v>
      </c>
      <c r="AC15" s="250" t="s">
        <v>165</v>
      </c>
      <c r="AD15" s="250" t="s">
        <v>170</v>
      </c>
      <c r="AE15" s="250" t="s">
        <v>167</v>
      </c>
      <c r="AF15" s="249">
        <f>SUM('Plan-B Valuation'!U11,'Plan-B Valuation'!Y11,'Plan-B Valuation'!AC11,'Plan-B Valuation'!AG11,'Plan-B Valuation'!AK11,'Plan-B Valuation'!AO11)</f>
        <v>750000</v>
      </c>
      <c r="AG15" s="249">
        <f>SUM('Plan-B Valuation'!V11,'Plan-B Valuation'!Z11,'Plan-B Valuation'!AD11,'Plan-B Valuation'!AH11,'Plan-B Valuation'!AL11,'Plan-B Valuation'!AP11)</f>
        <v>3000000</v>
      </c>
      <c r="AH15" s="251">
        <f>SUM('Plan-B Valuation'!W11,'Plan-B Valuation'!AA11,'Plan-B Valuation'!AE11,'Plan-B Valuation'!AI11,'Plan-B Valuation'!AM11,'Plan-B Valuation'!AQ11)</f>
        <v>10000000</v>
      </c>
      <c r="AI15" s="221" t="s">
        <v>173</v>
      </c>
      <c r="AJ15" s="249">
        <v>3000.0</v>
      </c>
      <c r="AK15" s="249">
        <v>65000.0</v>
      </c>
      <c r="AL15" s="249">
        <v>100000.0</v>
      </c>
      <c r="AM15" s="249">
        <v>0.0</v>
      </c>
      <c r="AN15" s="249">
        <v>0.0</v>
      </c>
      <c r="AO15" s="249">
        <v>0.0</v>
      </c>
      <c r="AP15" s="250" t="s">
        <v>165</v>
      </c>
      <c r="AQ15" s="250" t="s">
        <v>172</v>
      </c>
      <c r="AR15" s="250" t="s">
        <v>167</v>
      </c>
      <c r="AS15" s="249">
        <f>SUM('Plan-C Valuation'!U11,'Plan-C Valuation'!Y11,'Plan-C Valuation'!AC11,'Plan-C Valuation'!AG11,'Plan-C Valuation'!AK11,'Plan-C Valuation'!AO11)</f>
        <v>50000</v>
      </c>
      <c r="AT15" s="249">
        <f>SUM('Plan-C Valuation'!V11,'Plan-C Valuation'!Z11,'Plan-C Valuation'!AD11,'Plan-C Valuation'!AH11,'Plan-C Valuation'!AL11,'Plan-C Valuation'!AP11)</f>
        <v>1000000</v>
      </c>
      <c r="AU15" s="249">
        <f>SUM('Plan-C Valuation'!W11,'Plan-C Valuation'!AA11,'Plan-C Valuation'!AE11,'Plan-C Valuation'!AI11,'Plan-C Valuation'!AM11,'Plan-C Valuation'!AQ11)</f>
        <v>10000000</v>
      </c>
    </row>
    <row r="16" ht="15.75" customHeight="1">
      <c r="A16" s="221" t="s">
        <v>99</v>
      </c>
      <c r="B16" s="221" t="s">
        <v>13</v>
      </c>
      <c r="C16" s="221" t="s">
        <v>56</v>
      </c>
      <c r="D16" s="221" t="s">
        <v>50</v>
      </c>
      <c r="E16" s="221" t="s">
        <v>28</v>
      </c>
      <c r="F16" s="221" t="s">
        <v>30</v>
      </c>
      <c r="G16" s="242" t="s">
        <v>100</v>
      </c>
      <c r="H16" s="252"/>
      <c r="I16" s="221"/>
      <c r="J16" s="249">
        <v>0.0</v>
      </c>
      <c r="K16" s="249">
        <v>0.0</v>
      </c>
      <c r="L16" s="249">
        <v>0.0</v>
      </c>
      <c r="M16" s="249">
        <v>0.0</v>
      </c>
      <c r="N16" s="249">
        <v>0.0</v>
      </c>
      <c r="O16" s="249">
        <v>0.0</v>
      </c>
      <c r="P16" s="250" t="s">
        <v>165</v>
      </c>
      <c r="Q16" s="250" t="s">
        <v>166</v>
      </c>
      <c r="R16" s="250" t="s">
        <v>167</v>
      </c>
      <c r="S16" s="221">
        <f>SUM('Plan-A Valuation'!U12,'Plan-A Valuation'!Y12,'Plan-A Valuation'!AC12,'Plan-A Valuation'!AG12,'Plan-A Valuation'!AK12,'Plan-A Valuation'!AO12)</f>
        <v>750000</v>
      </c>
      <c r="T16" s="249">
        <f>SUM('Plan-A Valuation'!V12,'Plan-A Valuation'!Z12,'Plan-A Valuation'!AD12,'Plan-A Valuation'!AH12,'Plan-A Valuation'!AL12,'Plan-A Valuation'!AP12)</f>
        <v>3000000</v>
      </c>
      <c r="U16" s="251">
        <f>SUM('Plan-A Valuation'!W12,'Plan-A Valuation'!AA12,'Plan-A Valuation'!AE12,'Plan-A Valuation'!AI12,'Plan-A Valuation'!AM12,'Plan-A Valuation'!AQ12)</f>
        <v>10000000</v>
      </c>
      <c r="V16" s="221" t="s">
        <v>169</v>
      </c>
      <c r="W16" s="249">
        <v>1500.0</v>
      </c>
      <c r="X16" s="249">
        <v>3000.0</v>
      </c>
      <c r="Y16" s="249">
        <v>24000.0</v>
      </c>
      <c r="Z16" s="249">
        <v>0.0</v>
      </c>
      <c r="AA16" s="249">
        <v>0.0</v>
      </c>
      <c r="AB16" s="249">
        <v>0.0</v>
      </c>
      <c r="AC16" s="250" t="s">
        <v>165</v>
      </c>
      <c r="AD16" s="250" t="s">
        <v>170</v>
      </c>
      <c r="AE16" s="250" t="s">
        <v>167</v>
      </c>
      <c r="AF16" s="249">
        <f>SUM('Plan-B Valuation'!U12,'Plan-B Valuation'!Y12,'Plan-B Valuation'!AC12,'Plan-B Valuation'!AG12,'Plan-B Valuation'!AK12,'Plan-B Valuation'!AO12)</f>
        <v>750000</v>
      </c>
      <c r="AG16" s="249">
        <f>SUM('Plan-B Valuation'!V12,'Plan-B Valuation'!Z12,'Plan-B Valuation'!AD12,'Plan-B Valuation'!AH12,'Plan-B Valuation'!AL12,'Plan-B Valuation'!AP12)</f>
        <v>3000000</v>
      </c>
      <c r="AH16" s="251">
        <f>SUM('Plan-B Valuation'!W12,'Plan-B Valuation'!AA12,'Plan-B Valuation'!AE12,'Plan-B Valuation'!AI12,'Plan-B Valuation'!AM12,'Plan-B Valuation'!AQ12)</f>
        <v>10000000</v>
      </c>
      <c r="AI16" s="221" t="s">
        <v>173</v>
      </c>
      <c r="AJ16" s="249">
        <v>3000.0</v>
      </c>
      <c r="AK16" s="249">
        <v>65000.0</v>
      </c>
      <c r="AL16" s="249">
        <v>100000.0</v>
      </c>
      <c r="AM16" s="249">
        <v>0.0</v>
      </c>
      <c r="AN16" s="249">
        <v>0.0</v>
      </c>
      <c r="AO16" s="249">
        <v>0.0</v>
      </c>
      <c r="AP16" s="250" t="s">
        <v>165</v>
      </c>
      <c r="AQ16" s="250" t="s">
        <v>172</v>
      </c>
      <c r="AR16" s="250" t="s">
        <v>167</v>
      </c>
      <c r="AS16" s="249">
        <f>SUM('Plan-C Valuation'!U12,'Plan-C Valuation'!Y12,'Plan-C Valuation'!AC12,'Plan-C Valuation'!AG12,'Plan-C Valuation'!AK12,'Plan-C Valuation'!AO12)</f>
        <v>50000</v>
      </c>
      <c r="AT16" s="249">
        <f>SUM('Plan-C Valuation'!V12,'Plan-C Valuation'!Z12,'Plan-C Valuation'!AD12,'Plan-C Valuation'!AH12,'Plan-C Valuation'!AL12,'Plan-C Valuation'!AP12)</f>
        <v>1000000</v>
      </c>
      <c r="AU16" s="249">
        <f>SUM('Plan-C Valuation'!W12,'Plan-C Valuation'!AA12,'Plan-C Valuation'!AE12,'Plan-C Valuation'!AI12,'Plan-C Valuation'!AM12,'Plan-C Valuation'!AQ12)</f>
        <v>10000000</v>
      </c>
    </row>
    <row r="17" ht="15.75" customHeight="1">
      <c r="A17" s="221" t="s">
        <v>101</v>
      </c>
      <c r="B17" s="221" t="s">
        <v>13</v>
      </c>
      <c r="C17" s="221" t="s">
        <v>62</v>
      </c>
      <c r="D17" s="221" t="s">
        <v>50</v>
      </c>
      <c r="E17" s="221" t="s">
        <v>28</v>
      </c>
      <c r="F17" s="221" t="s">
        <v>30</v>
      </c>
      <c r="G17" s="242" t="s">
        <v>102</v>
      </c>
      <c r="H17" s="252"/>
      <c r="I17" s="221"/>
      <c r="J17" s="249">
        <v>0.0</v>
      </c>
      <c r="K17" s="249">
        <v>0.0</v>
      </c>
      <c r="L17" s="249">
        <v>0.0</v>
      </c>
      <c r="M17" s="249">
        <v>0.0</v>
      </c>
      <c r="N17" s="249">
        <v>0.0</v>
      </c>
      <c r="O17" s="249">
        <v>0.0</v>
      </c>
      <c r="P17" s="250" t="s">
        <v>165</v>
      </c>
      <c r="Q17" s="250" t="s">
        <v>166</v>
      </c>
      <c r="R17" s="250" t="s">
        <v>167</v>
      </c>
      <c r="S17" s="221">
        <f>SUM('Plan-A Valuation'!U13,'Plan-A Valuation'!Y13,'Plan-A Valuation'!AC13,'Plan-A Valuation'!AG13,'Plan-A Valuation'!AK13,'Plan-A Valuation'!AO13)</f>
        <v>750000</v>
      </c>
      <c r="T17" s="249">
        <f>SUM('Plan-A Valuation'!V13,'Plan-A Valuation'!Z13,'Plan-A Valuation'!AD13,'Plan-A Valuation'!AH13,'Plan-A Valuation'!AL13,'Plan-A Valuation'!AP13)</f>
        <v>3000000</v>
      </c>
      <c r="U17" s="251">
        <f>SUM('Plan-A Valuation'!W13,'Plan-A Valuation'!AA13,'Plan-A Valuation'!AE13,'Plan-A Valuation'!AI13,'Plan-A Valuation'!AM13,'Plan-A Valuation'!AQ13)</f>
        <v>10000000</v>
      </c>
      <c r="V17" s="221" t="s">
        <v>169</v>
      </c>
      <c r="W17" s="249">
        <v>1500.0</v>
      </c>
      <c r="X17" s="249">
        <v>3000.0</v>
      </c>
      <c r="Y17" s="249">
        <v>24000.0</v>
      </c>
      <c r="Z17" s="249">
        <v>0.0</v>
      </c>
      <c r="AA17" s="249">
        <v>0.0</v>
      </c>
      <c r="AB17" s="249">
        <v>0.0</v>
      </c>
      <c r="AC17" s="250" t="s">
        <v>165</v>
      </c>
      <c r="AD17" s="250" t="s">
        <v>170</v>
      </c>
      <c r="AE17" s="250" t="s">
        <v>167</v>
      </c>
      <c r="AF17" s="249">
        <f>SUM('Plan-B Valuation'!U13,'Plan-B Valuation'!Y13,'Plan-B Valuation'!AC13,'Plan-B Valuation'!AG13,'Plan-B Valuation'!AK13,'Plan-B Valuation'!AO13)</f>
        <v>750000</v>
      </c>
      <c r="AG17" s="249">
        <f>SUM('Plan-B Valuation'!V13,'Plan-B Valuation'!Z13,'Plan-B Valuation'!AD13,'Plan-B Valuation'!AH13,'Plan-B Valuation'!AL13,'Plan-B Valuation'!AP13)</f>
        <v>3000000</v>
      </c>
      <c r="AH17" s="251">
        <f>SUM('Plan-B Valuation'!W13,'Plan-B Valuation'!AA13,'Plan-B Valuation'!AE13,'Plan-B Valuation'!AI13,'Plan-B Valuation'!AM13,'Plan-B Valuation'!AQ13)</f>
        <v>10000000</v>
      </c>
      <c r="AI17" s="221" t="s">
        <v>173</v>
      </c>
      <c r="AJ17" s="249">
        <v>3000.0</v>
      </c>
      <c r="AK17" s="249">
        <v>65000.0</v>
      </c>
      <c r="AL17" s="249">
        <v>100000.0</v>
      </c>
      <c r="AM17" s="249">
        <v>0.0</v>
      </c>
      <c r="AN17" s="249">
        <v>0.0</v>
      </c>
      <c r="AO17" s="249">
        <v>0.0</v>
      </c>
      <c r="AP17" s="250" t="s">
        <v>165</v>
      </c>
      <c r="AQ17" s="250" t="s">
        <v>172</v>
      </c>
      <c r="AR17" s="250" t="s">
        <v>167</v>
      </c>
      <c r="AS17" s="249">
        <f>SUM('Plan-C Valuation'!U13,'Plan-C Valuation'!Y13,'Plan-C Valuation'!AC13,'Plan-C Valuation'!AG13,'Plan-C Valuation'!AK13,'Plan-C Valuation'!AO13)</f>
        <v>50000</v>
      </c>
      <c r="AT17" s="249">
        <f>SUM('Plan-C Valuation'!V13,'Plan-C Valuation'!Z13,'Plan-C Valuation'!AD13,'Plan-C Valuation'!AH13,'Plan-C Valuation'!AL13,'Plan-C Valuation'!AP13)</f>
        <v>1000000</v>
      </c>
      <c r="AU17" s="249">
        <f>SUM('Plan-C Valuation'!W13,'Plan-C Valuation'!AA13,'Plan-C Valuation'!AE13,'Plan-C Valuation'!AI13,'Plan-C Valuation'!AM13,'Plan-C Valuation'!AQ13)</f>
        <v>10000000</v>
      </c>
    </row>
    <row r="18" ht="15.75" customHeight="1">
      <c r="A18" s="221" t="s">
        <v>103</v>
      </c>
      <c r="B18" s="221" t="s">
        <v>13</v>
      </c>
      <c r="C18" s="221" t="s">
        <v>67</v>
      </c>
      <c r="D18" s="221" t="s">
        <v>50</v>
      </c>
      <c r="E18" s="221" t="s">
        <v>28</v>
      </c>
      <c r="F18" s="221" t="s">
        <v>30</v>
      </c>
      <c r="G18" s="242" t="s">
        <v>104</v>
      </c>
      <c r="H18" s="252"/>
      <c r="I18" s="221"/>
      <c r="J18" s="249">
        <v>0.0</v>
      </c>
      <c r="K18" s="249">
        <v>0.0</v>
      </c>
      <c r="L18" s="249">
        <v>0.0</v>
      </c>
      <c r="M18" s="249">
        <v>0.0</v>
      </c>
      <c r="N18" s="249">
        <v>0.0</v>
      </c>
      <c r="O18" s="249">
        <v>0.0</v>
      </c>
      <c r="P18" s="250" t="s">
        <v>165</v>
      </c>
      <c r="Q18" s="250" t="s">
        <v>166</v>
      </c>
      <c r="R18" s="250" t="s">
        <v>167</v>
      </c>
      <c r="S18" s="221">
        <f>SUM('Plan-A Valuation'!U14,'Plan-A Valuation'!Y14,'Plan-A Valuation'!AC14,'Plan-A Valuation'!AG14,'Plan-A Valuation'!AK14,'Plan-A Valuation'!AO14)</f>
        <v>750000</v>
      </c>
      <c r="T18" s="249">
        <f>SUM('Plan-A Valuation'!V14,'Plan-A Valuation'!Z14,'Plan-A Valuation'!AD14,'Plan-A Valuation'!AH14,'Plan-A Valuation'!AL14,'Plan-A Valuation'!AP14)</f>
        <v>3000000</v>
      </c>
      <c r="U18" s="251">
        <f>SUM('Plan-A Valuation'!W14,'Plan-A Valuation'!AA14,'Plan-A Valuation'!AE14,'Plan-A Valuation'!AI14,'Plan-A Valuation'!AM14,'Plan-A Valuation'!AQ14)</f>
        <v>10000000</v>
      </c>
      <c r="V18" s="221" t="s">
        <v>169</v>
      </c>
      <c r="W18" s="249">
        <v>1500.0</v>
      </c>
      <c r="X18" s="249">
        <v>3000.0</v>
      </c>
      <c r="Y18" s="249">
        <v>24000.0</v>
      </c>
      <c r="Z18" s="249">
        <v>0.0</v>
      </c>
      <c r="AA18" s="249">
        <v>0.0</v>
      </c>
      <c r="AB18" s="249">
        <v>0.0</v>
      </c>
      <c r="AC18" s="250" t="s">
        <v>165</v>
      </c>
      <c r="AD18" s="250" t="s">
        <v>170</v>
      </c>
      <c r="AE18" s="250" t="s">
        <v>167</v>
      </c>
      <c r="AF18" s="249">
        <f>SUM('Plan-B Valuation'!U14,'Plan-B Valuation'!Y14,'Plan-B Valuation'!AC14,'Plan-B Valuation'!AG14,'Plan-B Valuation'!AK14,'Plan-B Valuation'!AO14)</f>
        <v>750000</v>
      </c>
      <c r="AG18" s="249">
        <f>SUM('Plan-B Valuation'!V14,'Plan-B Valuation'!Z14,'Plan-B Valuation'!AD14,'Plan-B Valuation'!AH14,'Plan-B Valuation'!AL14,'Plan-B Valuation'!AP14)</f>
        <v>3000000</v>
      </c>
      <c r="AH18" s="251">
        <f>SUM('Plan-B Valuation'!W14,'Plan-B Valuation'!AA14,'Plan-B Valuation'!AE14,'Plan-B Valuation'!AI14,'Plan-B Valuation'!AM14,'Plan-B Valuation'!AQ14)</f>
        <v>10000000</v>
      </c>
      <c r="AI18" s="221" t="s">
        <v>171</v>
      </c>
      <c r="AJ18" s="249">
        <v>3000.0</v>
      </c>
      <c r="AK18" s="249">
        <v>65000.0</v>
      </c>
      <c r="AL18" s="249">
        <v>100000.0</v>
      </c>
      <c r="AM18" s="249">
        <v>0.0</v>
      </c>
      <c r="AN18" s="249">
        <v>0.0</v>
      </c>
      <c r="AO18" s="249">
        <v>0.0</v>
      </c>
      <c r="AP18" s="250" t="s">
        <v>165</v>
      </c>
      <c r="AQ18" s="250" t="s">
        <v>172</v>
      </c>
      <c r="AR18" s="250" t="s">
        <v>167</v>
      </c>
      <c r="AS18" s="249">
        <f>SUM('Plan-C Valuation'!U14,'Plan-C Valuation'!Y14,'Plan-C Valuation'!AC14,'Plan-C Valuation'!AG14,'Plan-C Valuation'!AK14,'Plan-C Valuation'!AO14)</f>
        <v>50000</v>
      </c>
      <c r="AT18" s="249">
        <f>SUM('Plan-C Valuation'!V14,'Plan-C Valuation'!Z14,'Plan-C Valuation'!AD14,'Plan-C Valuation'!AH14,'Plan-C Valuation'!AL14,'Plan-C Valuation'!AP14)</f>
        <v>1000000</v>
      </c>
      <c r="AU18" s="249">
        <f>SUM('Plan-C Valuation'!W14,'Plan-C Valuation'!AA14,'Plan-C Valuation'!AE14,'Plan-C Valuation'!AI14,'Plan-C Valuation'!AM14,'Plan-C Valuation'!AQ14)</f>
        <v>10000000</v>
      </c>
    </row>
    <row r="19" ht="15.75" customHeight="1">
      <c r="A19" s="221" t="s">
        <v>105</v>
      </c>
      <c r="B19" s="221" t="s">
        <v>13</v>
      </c>
      <c r="C19" s="221" t="s">
        <v>69</v>
      </c>
      <c r="D19" s="221" t="s">
        <v>50</v>
      </c>
      <c r="E19" s="221" t="s">
        <v>28</v>
      </c>
      <c r="F19" s="221" t="s">
        <v>30</v>
      </c>
      <c r="G19" s="242" t="s">
        <v>106</v>
      </c>
      <c r="H19" s="252"/>
      <c r="I19" s="221"/>
      <c r="J19" s="249">
        <v>0.0</v>
      </c>
      <c r="K19" s="249">
        <v>0.0</v>
      </c>
      <c r="L19" s="249">
        <v>0.0</v>
      </c>
      <c r="M19" s="249">
        <v>0.0</v>
      </c>
      <c r="N19" s="249">
        <v>0.0</v>
      </c>
      <c r="O19" s="249">
        <v>0.0</v>
      </c>
      <c r="P19" s="250" t="s">
        <v>165</v>
      </c>
      <c r="Q19" s="250" t="s">
        <v>166</v>
      </c>
      <c r="R19" s="250" t="s">
        <v>167</v>
      </c>
      <c r="S19" s="221">
        <f>SUM('Plan-A Valuation'!U15,'Plan-A Valuation'!Y15,'Plan-A Valuation'!AC15,'Plan-A Valuation'!AG15,'Plan-A Valuation'!AK15,'Plan-A Valuation'!AO15)</f>
        <v>750000</v>
      </c>
      <c r="T19" s="249">
        <f>SUM('Plan-A Valuation'!V15,'Plan-A Valuation'!Z15,'Plan-A Valuation'!AD15,'Plan-A Valuation'!AH15,'Plan-A Valuation'!AL15,'Plan-A Valuation'!AP15)</f>
        <v>3000000</v>
      </c>
      <c r="U19" s="251">
        <f>SUM('Plan-A Valuation'!W15,'Plan-A Valuation'!AA15,'Plan-A Valuation'!AE15,'Plan-A Valuation'!AI15,'Plan-A Valuation'!AM15,'Plan-A Valuation'!AQ15)</f>
        <v>10000000</v>
      </c>
      <c r="V19" s="221" t="s">
        <v>169</v>
      </c>
      <c r="W19" s="249">
        <v>1500.0</v>
      </c>
      <c r="X19" s="249">
        <v>3000.0</v>
      </c>
      <c r="Y19" s="249">
        <v>24000.0</v>
      </c>
      <c r="Z19" s="249">
        <v>0.0</v>
      </c>
      <c r="AA19" s="249">
        <v>0.0</v>
      </c>
      <c r="AB19" s="249">
        <v>0.0</v>
      </c>
      <c r="AC19" s="250" t="s">
        <v>165</v>
      </c>
      <c r="AD19" s="250" t="s">
        <v>170</v>
      </c>
      <c r="AE19" s="250" t="s">
        <v>167</v>
      </c>
      <c r="AF19" s="249">
        <f>SUM('Plan-B Valuation'!U15,'Plan-B Valuation'!Y15,'Plan-B Valuation'!AC15,'Plan-B Valuation'!AG15,'Plan-B Valuation'!AK15,'Plan-B Valuation'!AO15)</f>
        <v>750000</v>
      </c>
      <c r="AG19" s="249">
        <f>SUM('Plan-B Valuation'!V15,'Plan-B Valuation'!Z15,'Plan-B Valuation'!AD15,'Plan-B Valuation'!AH15,'Plan-B Valuation'!AL15,'Plan-B Valuation'!AP15)</f>
        <v>3000000</v>
      </c>
      <c r="AH19" s="251">
        <f>SUM('Plan-B Valuation'!W15,'Plan-B Valuation'!AA15,'Plan-B Valuation'!AE15,'Plan-B Valuation'!AI15,'Plan-B Valuation'!AM15,'Plan-B Valuation'!AQ15)</f>
        <v>10000000</v>
      </c>
      <c r="AI19" s="221" t="s">
        <v>173</v>
      </c>
      <c r="AJ19" s="249">
        <v>3000.0</v>
      </c>
      <c r="AK19" s="249">
        <v>65000.0</v>
      </c>
      <c r="AL19" s="249">
        <v>100000.0</v>
      </c>
      <c r="AM19" s="249">
        <v>0.0</v>
      </c>
      <c r="AN19" s="249">
        <v>0.0</v>
      </c>
      <c r="AO19" s="249">
        <v>0.0</v>
      </c>
      <c r="AP19" s="250" t="s">
        <v>165</v>
      </c>
      <c r="AQ19" s="250" t="s">
        <v>172</v>
      </c>
      <c r="AR19" s="250" t="s">
        <v>167</v>
      </c>
      <c r="AS19" s="249">
        <f>SUM('Plan-C Valuation'!U15,'Plan-C Valuation'!Y15,'Plan-C Valuation'!AC15,'Plan-C Valuation'!AG15,'Plan-C Valuation'!AK15,'Plan-C Valuation'!AO15)</f>
        <v>50000</v>
      </c>
      <c r="AT19" s="249">
        <f>SUM('Plan-C Valuation'!V15,'Plan-C Valuation'!Z15,'Plan-C Valuation'!AD15,'Plan-C Valuation'!AH15,'Plan-C Valuation'!AL15,'Plan-C Valuation'!AP15)</f>
        <v>1000000</v>
      </c>
      <c r="AU19" s="249">
        <f>SUM('Plan-C Valuation'!W15,'Plan-C Valuation'!AA15,'Plan-C Valuation'!AE15,'Plan-C Valuation'!AI15,'Plan-C Valuation'!AM15,'Plan-C Valuation'!AQ15)</f>
        <v>10000000</v>
      </c>
    </row>
    <row r="20" ht="15.75" customHeight="1">
      <c r="A20" s="221" t="s">
        <v>107</v>
      </c>
      <c r="B20" s="221" t="s">
        <v>13</v>
      </c>
      <c r="C20" s="221" t="s">
        <v>108</v>
      </c>
      <c r="D20" s="221" t="s">
        <v>50</v>
      </c>
      <c r="E20" s="221" t="s">
        <v>28</v>
      </c>
      <c r="F20" s="221" t="s">
        <v>30</v>
      </c>
      <c r="G20" s="242" t="s">
        <v>109</v>
      </c>
      <c r="H20" s="252"/>
      <c r="I20" s="221"/>
      <c r="J20" s="249">
        <v>0.0</v>
      </c>
      <c r="K20" s="249">
        <v>0.0</v>
      </c>
      <c r="L20" s="249">
        <v>0.0</v>
      </c>
      <c r="M20" s="249">
        <v>0.0</v>
      </c>
      <c r="N20" s="249">
        <v>0.0</v>
      </c>
      <c r="O20" s="249">
        <v>0.0</v>
      </c>
      <c r="P20" s="250" t="s">
        <v>165</v>
      </c>
      <c r="Q20" s="250" t="s">
        <v>166</v>
      </c>
      <c r="R20" s="250" t="s">
        <v>167</v>
      </c>
      <c r="S20" s="221">
        <f>SUM('Plan-A Valuation'!U16,'Plan-A Valuation'!Y16,'Plan-A Valuation'!AC16,'Plan-A Valuation'!AG16,'Plan-A Valuation'!AK16,'Plan-A Valuation'!AO16)</f>
        <v>750000</v>
      </c>
      <c r="T20" s="249">
        <f>SUM('Plan-A Valuation'!V16,'Plan-A Valuation'!Z16,'Plan-A Valuation'!AD16,'Plan-A Valuation'!AH16,'Plan-A Valuation'!AL16,'Plan-A Valuation'!AP16)</f>
        <v>3000000</v>
      </c>
      <c r="U20" s="251">
        <f>SUM('Plan-A Valuation'!W16,'Plan-A Valuation'!AA16,'Plan-A Valuation'!AE16,'Plan-A Valuation'!AI16,'Plan-A Valuation'!AM16,'Plan-A Valuation'!AQ16)</f>
        <v>10000000</v>
      </c>
      <c r="V20" s="221" t="s">
        <v>169</v>
      </c>
      <c r="W20" s="249">
        <v>1500.0</v>
      </c>
      <c r="X20" s="249">
        <v>3000.0</v>
      </c>
      <c r="Y20" s="249">
        <v>24000.0</v>
      </c>
      <c r="Z20" s="249">
        <v>0.0</v>
      </c>
      <c r="AA20" s="249">
        <v>0.0</v>
      </c>
      <c r="AB20" s="249">
        <v>0.0</v>
      </c>
      <c r="AC20" s="250" t="s">
        <v>165</v>
      </c>
      <c r="AD20" s="250" t="s">
        <v>170</v>
      </c>
      <c r="AE20" s="250" t="s">
        <v>167</v>
      </c>
      <c r="AF20" s="249">
        <f>SUM('Plan-B Valuation'!U16,'Plan-B Valuation'!Y16,'Plan-B Valuation'!AC16,'Plan-B Valuation'!AG16,'Plan-B Valuation'!AK16,'Plan-B Valuation'!AO16)</f>
        <v>750000</v>
      </c>
      <c r="AG20" s="249">
        <f>SUM('Plan-B Valuation'!V16,'Plan-B Valuation'!Z16,'Plan-B Valuation'!AD16,'Plan-B Valuation'!AH16,'Plan-B Valuation'!AL16,'Plan-B Valuation'!AP16)</f>
        <v>3000000</v>
      </c>
      <c r="AH20" s="251">
        <f>SUM('Plan-B Valuation'!W16,'Plan-B Valuation'!AA16,'Plan-B Valuation'!AE16,'Plan-B Valuation'!AI16,'Plan-B Valuation'!AM16,'Plan-B Valuation'!AQ16)</f>
        <v>10000000</v>
      </c>
      <c r="AI20" s="221" t="s">
        <v>171</v>
      </c>
      <c r="AJ20" s="249">
        <v>3000.0</v>
      </c>
      <c r="AK20" s="249">
        <v>65000.0</v>
      </c>
      <c r="AL20" s="249">
        <v>100000.0</v>
      </c>
      <c r="AM20" s="249">
        <v>0.0</v>
      </c>
      <c r="AN20" s="249">
        <v>0.0</v>
      </c>
      <c r="AO20" s="249">
        <v>0.0</v>
      </c>
      <c r="AP20" s="250" t="s">
        <v>165</v>
      </c>
      <c r="AQ20" s="250" t="s">
        <v>172</v>
      </c>
      <c r="AR20" s="250" t="s">
        <v>167</v>
      </c>
      <c r="AS20" s="249">
        <f>SUM('Plan-C Valuation'!U16,'Plan-C Valuation'!Y16,'Plan-C Valuation'!AC16,'Plan-C Valuation'!AG16,'Plan-C Valuation'!AK16,'Plan-C Valuation'!AO16)</f>
        <v>50000</v>
      </c>
      <c r="AT20" s="249">
        <f>SUM('Plan-C Valuation'!V16,'Plan-C Valuation'!Z16,'Plan-C Valuation'!AD16,'Plan-C Valuation'!AH16,'Plan-C Valuation'!AL16,'Plan-C Valuation'!AP16)</f>
        <v>1000000</v>
      </c>
      <c r="AU20" s="249">
        <f>SUM('Plan-C Valuation'!W16,'Plan-C Valuation'!AA16,'Plan-C Valuation'!AE16,'Plan-C Valuation'!AI16,'Plan-C Valuation'!AM16,'Plan-C Valuation'!AQ16)</f>
        <v>10000000</v>
      </c>
    </row>
    <row r="21" ht="15.75" customHeight="1">
      <c r="A21" s="221" t="s">
        <v>110</v>
      </c>
      <c r="B21" s="221" t="s">
        <v>13</v>
      </c>
      <c r="C21" s="221" t="s">
        <v>74</v>
      </c>
      <c r="D21" s="221" t="s">
        <v>50</v>
      </c>
      <c r="E21" s="221" t="s">
        <v>28</v>
      </c>
      <c r="F21" s="221" t="s">
        <v>30</v>
      </c>
      <c r="G21" s="242" t="s">
        <v>111</v>
      </c>
      <c r="H21" s="252"/>
      <c r="I21" s="221"/>
      <c r="J21" s="249">
        <v>0.0</v>
      </c>
      <c r="K21" s="249">
        <v>0.0</v>
      </c>
      <c r="L21" s="249">
        <v>0.0</v>
      </c>
      <c r="M21" s="249">
        <v>0.0</v>
      </c>
      <c r="N21" s="249">
        <v>0.0</v>
      </c>
      <c r="O21" s="249">
        <v>0.0</v>
      </c>
      <c r="P21" s="250" t="s">
        <v>165</v>
      </c>
      <c r="Q21" s="250" t="s">
        <v>166</v>
      </c>
      <c r="R21" s="250" t="s">
        <v>167</v>
      </c>
      <c r="S21" s="221">
        <f>SUM('Plan-A Valuation'!U17,'Plan-A Valuation'!Y17,'Plan-A Valuation'!AC17,'Plan-A Valuation'!AG17,'Plan-A Valuation'!AK17,'Plan-A Valuation'!AO17)</f>
        <v>750000</v>
      </c>
      <c r="T21" s="249">
        <f>SUM('Plan-A Valuation'!V17,'Plan-A Valuation'!Z17,'Plan-A Valuation'!AD17,'Plan-A Valuation'!AH17,'Plan-A Valuation'!AL17,'Plan-A Valuation'!AP17)</f>
        <v>3000000</v>
      </c>
      <c r="U21" s="251">
        <f>SUM('Plan-A Valuation'!W17,'Plan-A Valuation'!AA17,'Plan-A Valuation'!AE17,'Plan-A Valuation'!AI17,'Plan-A Valuation'!AM17,'Plan-A Valuation'!AQ17)</f>
        <v>10000000</v>
      </c>
      <c r="V21" s="221" t="s">
        <v>169</v>
      </c>
      <c r="W21" s="249">
        <v>1500.0</v>
      </c>
      <c r="X21" s="249">
        <v>3000.0</v>
      </c>
      <c r="Y21" s="249">
        <v>24000.0</v>
      </c>
      <c r="Z21" s="249">
        <v>0.0</v>
      </c>
      <c r="AA21" s="249">
        <v>0.0</v>
      </c>
      <c r="AB21" s="249">
        <v>0.0</v>
      </c>
      <c r="AC21" s="250" t="s">
        <v>165</v>
      </c>
      <c r="AD21" s="250" t="s">
        <v>170</v>
      </c>
      <c r="AE21" s="250" t="s">
        <v>167</v>
      </c>
      <c r="AF21" s="249">
        <f>SUM('Plan-B Valuation'!U17,'Plan-B Valuation'!Y17,'Plan-B Valuation'!AC17,'Plan-B Valuation'!AG17,'Plan-B Valuation'!AK17,'Plan-B Valuation'!AO17)</f>
        <v>750000</v>
      </c>
      <c r="AG21" s="249">
        <f>SUM('Plan-B Valuation'!V17,'Plan-B Valuation'!Z17,'Plan-B Valuation'!AD17,'Plan-B Valuation'!AH17,'Plan-B Valuation'!AL17,'Plan-B Valuation'!AP17)</f>
        <v>3000000</v>
      </c>
      <c r="AH21" s="251">
        <f>SUM('Plan-B Valuation'!W17,'Plan-B Valuation'!AA17,'Plan-B Valuation'!AE17,'Plan-B Valuation'!AI17,'Plan-B Valuation'!AM17,'Plan-B Valuation'!AQ17)</f>
        <v>10000000</v>
      </c>
      <c r="AI21" s="221" t="s">
        <v>171</v>
      </c>
      <c r="AJ21" s="249">
        <v>3000.0</v>
      </c>
      <c r="AK21" s="249">
        <v>65000.0</v>
      </c>
      <c r="AL21" s="249">
        <v>100000.0</v>
      </c>
      <c r="AM21" s="249">
        <v>0.0</v>
      </c>
      <c r="AN21" s="249">
        <v>0.0</v>
      </c>
      <c r="AO21" s="249">
        <v>0.0</v>
      </c>
      <c r="AP21" s="250" t="s">
        <v>165</v>
      </c>
      <c r="AQ21" s="250" t="s">
        <v>172</v>
      </c>
      <c r="AR21" s="250" t="s">
        <v>167</v>
      </c>
      <c r="AS21" s="249">
        <f>SUM('Plan-C Valuation'!U17,'Plan-C Valuation'!Y17,'Plan-C Valuation'!AC17,'Plan-C Valuation'!AG17,'Plan-C Valuation'!AK17,'Plan-C Valuation'!AO17)</f>
        <v>50000</v>
      </c>
      <c r="AT21" s="249">
        <f>SUM('Plan-C Valuation'!V17,'Plan-C Valuation'!Z17,'Plan-C Valuation'!AD17,'Plan-C Valuation'!AH17,'Plan-C Valuation'!AL17,'Plan-C Valuation'!AP17)</f>
        <v>1000000</v>
      </c>
      <c r="AU21" s="249">
        <f>SUM('Plan-C Valuation'!W17,'Plan-C Valuation'!AA17,'Plan-C Valuation'!AE17,'Plan-C Valuation'!AI17,'Plan-C Valuation'!AM17,'Plan-C Valuation'!AQ17)</f>
        <v>10000000</v>
      </c>
    </row>
    <row r="22" ht="15.75" customHeight="1">
      <c r="A22" s="221" t="s">
        <v>112</v>
      </c>
      <c r="B22" s="221" t="s">
        <v>13</v>
      </c>
      <c r="C22" s="221" t="s">
        <v>24</v>
      </c>
      <c r="D22" s="221" t="s">
        <v>50</v>
      </c>
      <c r="E22" s="221" t="s">
        <v>28</v>
      </c>
      <c r="F22" s="221" t="s">
        <v>113</v>
      </c>
      <c r="G22" s="242" t="s">
        <v>114</v>
      </c>
      <c r="H22" s="252"/>
      <c r="I22" s="221"/>
      <c r="J22" s="249">
        <v>0.0</v>
      </c>
      <c r="K22" s="249">
        <v>0.0</v>
      </c>
      <c r="L22" s="249">
        <v>0.0</v>
      </c>
      <c r="M22" s="249">
        <v>0.0</v>
      </c>
      <c r="N22" s="249">
        <v>0.0</v>
      </c>
      <c r="O22" s="249">
        <v>0.0</v>
      </c>
      <c r="P22" s="250" t="s">
        <v>165</v>
      </c>
      <c r="Q22" s="250" t="s">
        <v>175</v>
      </c>
      <c r="R22" s="250" t="s">
        <v>167</v>
      </c>
      <c r="S22" s="221">
        <f>SUM('Plan-A Valuation'!U18,'Plan-A Valuation'!Y18,'Plan-A Valuation'!AC18,'Plan-A Valuation'!AG18,'Plan-A Valuation'!AK18,'Plan-A Valuation'!AO18)</f>
        <v>2000</v>
      </c>
      <c r="T22" s="249">
        <f>SUM('Plan-A Valuation'!V18,'Plan-A Valuation'!Z18,'Plan-A Valuation'!AD18,'Plan-A Valuation'!AH18,'Plan-A Valuation'!AL18,'Plan-A Valuation'!AP18)</f>
        <v>200000</v>
      </c>
      <c r="U22" s="251">
        <f>SUM('Plan-A Valuation'!W18,'Plan-A Valuation'!AA18,'Plan-A Valuation'!AE18,'Plan-A Valuation'!AI18,'Plan-A Valuation'!AM18,'Plan-A Valuation'!AQ18)</f>
        <v>10000000</v>
      </c>
      <c r="V22" s="221" t="s">
        <v>169</v>
      </c>
      <c r="W22" s="249">
        <v>1500.0</v>
      </c>
      <c r="X22" s="249">
        <v>3000.0</v>
      </c>
      <c r="Y22" s="249">
        <v>24000.0</v>
      </c>
      <c r="Z22" s="249">
        <v>0.0</v>
      </c>
      <c r="AA22" s="249">
        <v>0.0</v>
      </c>
      <c r="AB22" s="249">
        <v>0.0</v>
      </c>
      <c r="AC22" s="250" t="s">
        <v>165</v>
      </c>
      <c r="AD22" s="250" t="s">
        <v>174</v>
      </c>
      <c r="AE22" s="250" t="s">
        <v>167</v>
      </c>
      <c r="AF22" s="249">
        <f>SUM('Plan-B Valuation'!U18,'Plan-B Valuation'!Y18,'Plan-B Valuation'!AC18,'Plan-B Valuation'!AG18,'Plan-B Valuation'!AK18,'Plan-B Valuation'!AO18)</f>
        <v>2000</v>
      </c>
      <c r="AG22" s="249">
        <f>SUM('Plan-B Valuation'!V18,'Plan-B Valuation'!Z18,'Plan-B Valuation'!AD18,'Plan-B Valuation'!AH18,'Plan-B Valuation'!AL18,'Plan-B Valuation'!AP18)</f>
        <v>200000</v>
      </c>
      <c r="AH22" s="251">
        <f>SUM('Plan-B Valuation'!W18,'Plan-B Valuation'!AA18,'Plan-B Valuation'!AE18,'Plan-B Valuation'!AI18,'Plan-B Valuation'!AM18,'Plan-B Valuation'!AQ18)</f>
        <v>10000000</v>
      </c>
      <c r="AI22" s="221" t="s">
        <v>176</v>
      </c>
      <c r="AJ22" s="249">
        <v>3000.0</v>
      </c>
      <c r="AK22" s="249">
        <v>65000.0</v>
      </c>
      <c r="AL22" s="249">
        <v>100000.0</v>
      </c>
      <c r="AM22" s="249">
        <v>0.0</v>
      </c>
      <c r="AN22" s="249">
        <v>0.0</v>
      </c>
      <c r="AO22" s="249">
        <v>0.0</v>
      </c>
      <c r="AP22" s="250" t="s">
        <v>165</v>
      </c>
      <c r="AQ22" s="250" t="s">
        <v>177</v>
      </c>
      <c r="AR22" s="250" t="s">
        <v>167</v>
      </c>
      <c r="AS22" s="249">
        <f>SUM('Plan-C Valuation'!U18,'Plan-C Valuation'!Y18,'Plan-C Valuation'!AC18,'Plan-C Valuation'!AG18,'Plan-C Valuation'!AK18,'Plan-C Valuation'!AO18)</f>
        <v>2000</v>
      </c>
      <c r="AT22" s="249">
        <f>SUM('Plan-C Valuation'!V18,'Plan-C Valuation'!Z18,'Plan-C Valuation'!AD18,'Plan-C Valuation'!AH18,'Plan-C Valuation'!AL18,'Plan-C Valuation'!AP18)</f>
        <v>200000</v>
      </c>
      <c r="AU22" s="249">
        <f>SUM('Plan-C Valuation'!W18,'Plan-C Valuation'!AA18,'Plan-C Valuation'!AE18,'Plan-C Valuation'!AI18,'Plan-C Valuation'!AM18,'Plan-C Valuation'!AQ18)</f>
        <v>10000000</v>
      </c>
    </row>
    <row r="23" ht="15.75" customHeight="1">
      <c r="A23" s="221" t="s">
        <v>115</v>
      </c>
      <c r="B23" s="221" t="s">
        <v>13</v>
      </c>
      <c r="C23" s="221" t="s">
        <v>35</v>
      </c>
      <c r="D23" s="221" t="s">
        <v>50</v>
      </c>
      <c r="E23" s="221" t="s">
        <v>28</v>
      </c>
      <c r="F23" s="221" t="s">
        <v>113</v>
      </c>
      <c r="G23" s="242" t="s">
        <v>116</v>
      </c>
      <c r="H23" s="252"/>
      <c r="I23" s="221"/>
      <c r="J23" s="249">
        <v>0.0</v>
      </c>
      <c r="K23" s="249">
        <v>0.0</v>
      </c>
      <c r="L23" s="249">
        <v>0.0</v>
      </c>
      <c r="M23" s="249">
        <v>0.0</v>
      </c>
      <c r="N23" s="249">
        <v>0.0</v>
      </c>
      <c r="O23" s="249">
        <v>0.0</v>
      </c>
      <c r="P23" s="250" t="s">
        <v>165</v>
      </c>
      <c r="Q23" s="250" t="s">
        <v>175</v>
      </c>
      <c r="R23" s="250" t="s">
        <v>167</v>
      </c>
      <c r="S23" s="221">
        <f>SUM('Plan-A Valuation'!U19,'Plan-A Valuation'!Y19,'Plan-A Valuation'!AC19,'Plan-A Valuation'!AG19,'Plan-A Valuation'!AK19,'Plan-A Valuation'!AO19)</f>
        <v>2000</v>
      </c>
      <c r="T23" s="249">
        <f>SUM('Plan-A Valuation'!V19,'Plan-A Valuation'!Z19,'Plan-A Valuation'!AD19,'Plan-A Valuation'!AH19,'Plan-A Valuation'!AL19,'Plan-A Valuation'!AP19)</f>
        <v>200000</v>
      </c>
      <c r="U23" s="251">
        <f>SUM('Plan-A Valuation'!W19,'Plan-A Valuation'!AA19,'Plan-A Valuation'!AE19,'Plan-A Valuation'!AI19,'Plan-A Valuation'!AM19,'Plan-A Valuation'!AQ19)</f>
        <v>10000000</v>
      </c>
      <c r="V23" s="221" t="s">
        <v>169</v>
      </c>
      <c r="W23" s="249">
        <v>1500.0</v>
      </c>
      <c r="X23" s="249">
        <v>3000.0</v>
      </c>
      <c r="Y23" s="249">
        <v>24000.0</v>
      </c>
      <c r="Z23" s="249">
        <v>0.0</v>
      </c>
      <c r="AA23" s="249">
        <v>0.0</v>
      </c>
      <c r="AB23" s="249">
        <v>0.0</v>
      </c>
      <c r="AC23" s="250" t="s">
        <v>165</v>
      </c>
      <c r="AD23" s="250" t="s">
        <v>174</v>
      </c>
      <c r="AE23" s="250" t="s">
        <v>167</v>
      </c>
      <c r="AF23" s="249">
        <f>SUM('Plan-B Valuation'!U19,'Plan-B Valuation'!Y19,'Plan-B Valuation'!AC19,'Plan-B Valuation'!AG19,'Plan-B Valuation'!AK19,'Plan-B Valuation'!AO19)</f>
        <v>2000</v>
      </c>
      <c r="AG23" s="249">
        <f>SUM('Plan-B Valuation'!V19,'Plan-B Valuation'!Z19,'Plan-B Valuation'!AD19,'Plan-B Valuation'!AH19,'Plan-B Valuation'!AL19,'Plan-B Valuation'!AP19)</f>
        <v>200000</v>
      </c>
      <c r="AH23" s="251">
        <f>SUM('Plan-B Valuation'!W19,'Plan-B Valuation'!AA19,'Plan-B Valuation'!AE19,'Plan-B Valuation'!AI19,'Plan-B Valuation'!AM19,'Plan-B Valuation'!AQ19)</f>
        <v>10000000</v>
      </c>
      <c r="AI23" s="221" t="s">
        <v>178</v>
      </c>
      <c r="AJ23" s="249">
        <v>3000.0</v>
      </c>
      <c r="AK23" s="249">
        <v>65000.0</v>
      </c>
      <c r="AL23" s="249">
        <v>100000.0</v>
      </c>
      <c r="AM23" s="249">
        <v>0.0</v>
      </c>
      <c r="AN23" s="249">
        <v>0.0</v>
      </c>
      <c r="AO23" s="249">
        <v>0.0</v>
      </c>
      <c r="AP23" s="250" t="s">
        <v>165</v>
      </c>
      <c r="AQ23" s="250" t="s">
        <v>177</v>
      </c>
      <c r="AR23" s="250" t="s">
        <v>167</v>
      </c>
      <c r="AS23" s="249">
        <f>SUM('Plan-C Valuation'!U19,'Plan-C Valuation'!Y19,'Plan-C Valuation'!AC19,'Plan-C Valuation'!AG19,'Plan-C Valuation'!AK19,'Plan-C Valuation'!AO19)</f>
        <v>2000</v>
      </c>
      <c r="AT23" s="249">
        <f>SUM('Plan-C Valuation'!V19,'Plan-C Valuation'!Z19,'Plan-C Valuation'!AD19,'Plan-C Valuation'!AH19,'Plan-C Valuation'!AL19,'Plan-C Valuation'!AP19)</f>
        <v>200000</v>
      </c>
      <c r="AU23" s="249">
        <f>SUM('Plan-C Valuation'!W19,'Plan-C Valuation'!AA19,'Plan-C Valuation'!AE19,'Plan-C Valuation'!AI19,'Plan-C Valuation'!AM19,'Plan-C Valuation'!AQ19)</f>
        <v>10000000</v>
      </c>
    </row>
    <row r="24" ht="15.75" customHeight="1">
      <c r="A24" s="221" t="s">
        <v>117</v>
      </c>
      <c r="B24" s="221" t="s">
        <v>13</v>
      </c>
      <c r="C24" s="221" t="s">
        <v>43</v>
      </c>
      <c r="D24" s="221" t="s">
        <v>50</v>
      </c>
      <c r="E24" s="221" t="s">
        <v>28</v>
      </c>
      <c r="F24" s="221" t="s">
        <v>113</v>
      </c>
      <c r="G24" s="242" t="s">
        <v>118</v>
      </c>
      <c r="H24" s="252"/>
      <c r="I24" s="221"/>
      <c r="J24" s="249">
        <v>0.0</v>
      </c>
      <c r="K24" s="249">
        <v>0.0</v>
      </c>
      <c r="L24" s="249">
        <v>0.0</v>
      </c>
      <c r="M24" s="249">
        <v>0.0</v>
      </c>
      <c r="N24" s="249">
        <v>0.0</v>
      </c>
      <c r="O24" s="249">
        <v>0.0</v>
      </c>
      <c r="P24" s="250" t="s">
        <v>165</v>
      </c>
      <c r="Q24" s="250" t="s">
        <v>175</v>
      </c>
      <c r="R24" s="250" t="s">
        <v>167</v>
      </c>
      <c r="S24" s="221">
        <f>SUM('Plan-A Valuation'!U20,'Plan-A Valuation'!Y20,'Plan-A Valuation'!AC20,'Plan-A Valuation'!AG20,'Plan-A Valuation'!AK20,'Plan-A Valuation'!AO20)</f>
        <v>2000</v>
      </c>
      <c r="T24" s="249">
        <f>SUM('Plan-A Valuation'!V20,'Plan-A Valuation'!Z20,'Plan-A Valuation'!AD20,'Plan-A Valuation'!AH20,'Plan-A Valuation'!AL20,'Plan-A Valuation'!AP20)</f>
        <v>200000</v>
      </c>
      <c r="U24" s="251">
        <f>SUM('Plan-A Valuation'!W20,'Plan-A Valuation'!AA20,'Plan-A Valuation'!AE20,'Plan-A Valuation'!AI20,'Plan-A Valuation'!AM20,'Plan-A Valuation'!AQ20)</f>
        <v>10000000</v>
      </c>
      <c r="V24" s="221" t="s">
        <v>169</v>
      </c>
      <c r="W24" s="249">
        <v>1500.0</v>
      </c>
      <c r="X24" s="249">
        <v>3000.0</v>
      </c>
      <c r="Y24" s="249">
        <v>24000.0</v>
      </c>
      <c r="Z24" s="249">
        <v>0.0</v>
      </c>
      <c r="AA24" s="249">
        <v>0.0</v>
      </c>
      <c r="AB24" s="249">
        <v>0.0</v>
      </c>
      <c r="AC24" s="250" t="s">
        <v>165</v>
      </c>
      <c r="AD24" s="250" t="s">
        <v>174</v>
      </c>
      <c r="AE24" s="250" t="s">
        <v>167</v>
      </c>
      <c r="AF24" s="249">
        <f>SUM('Plan-B Valuation'!U20,'Plan-B Valuation'!Y20,'Plan-B Valuation'!AC20,'Plan-B Valuation'!AG20,'Plan-B Valuation'!AK20,'Plan-B Valuation'!AO20)</f>
        <v>2000</v>
      </c>
      <c r="AG24" s="249">
        <f>SUM('Plan-B Valuation'!V20,'Plan-B Valuation'!Z20,'Plan-B Valuation'!AD20,'Plan-B Valuation'!AH20,'Plan-B Valuation'!AL20,'Plan-B Valuation'!AP20)</f>
        <v>200000</v>
      </c>
      <c r="AH24" s="251">
        <f>SUM('Plan-B Valuation'!W20,'Plan-B Valuation'!AA20,'Plan-B Valuation'!AE20,'Plan-B Valuation'!AI20,'Plan-B Valuation'!AM20,'Plan-B Valuation'!AQ20)</f>
        <v>10000000</v>
      </c>
      <c r="AI24" s="221" t="s">
        <v>178</v>
      </c>
      <c r="AJ24" s="249">
        <v>3000.0</v>
      </c>
      <c r="AK24" s="249">
        <v>65000.0</v>
      </c>
      <c r="AL24" s="249">
        <v>100000.0</v>
      </c>
      <c r="AM24" s="249">
        <v>0.0</v>
      </c>
      <c r="AN24" s="249">
        <v>0.0</v>
      </c>
      <c r="AO24" s="249">
        <v>0.0</v>
      </c>
      <c r="AP24" s="250" t="s">
        <v>165</v>
      </c>
      <c r="AQ24" s="250" t="s">
        <v>177</v>
      </c>
      <c r="AR24" s="250" t="s">
        <v>167</v>
      </c>
      <c r="AS24" s="249">
        <f>SUM('Plan-C Valuation'!U20,'Plan-C Valuation'!Y20,'Plan-C Valuation'!AC20,'Plan-C Valuation'!AG20,'Plan-C Valuation'!AK20,'Plan-C Valuation'!AO20)</f>
        <v>2000</v>
      </c>
      <c r="AT24" s="249">
        <f>SUM('Plan-C Valuation'!V20,'Plan-C Valuation'!Z20,'Plan-C Valuation'!AD20,'Plan-C Valuation'!AH20,'Plan-C Valuation'!AL20,'Plan-C Valuation'!AP20)</f>
        <v>200000</v>
      </c>
      <c r="AU24" s="249">
        <f>SUM('Plan-C Valuation'!W20,'Plan-C Valuation'!AA20,'Plan-C Valuation'!AE20,'Plan-C Valuation'!AI20,'Plan-C Valuation'!AM20,'Plan-C Valuation'!AQ20)</f>
        <v>10000000</v>
      </c>
    </row>
    <row r="25" ht="15.75" customHeight="1">
      <c r="A25" s="221" t="s">
        <v>119</v>
      </c>
      <c r="B25" s="221" t="s">
        <v>13</v>
      </c>
      <c r="C25" s="221" t="s">
        <v>48</v>
      </c>
      <c r="D25" s="221" t="s">
        <v>50</v>
      </c>
      <c r="E25" s="221" t="s">
        <v>28</v>
      </c>
      <c r="F25" s="221" t="s">
        <v>113</v>
      </c>
      <c r="G25" s="242" t="s">
        <v>120</v>
      </c>
      <c r="H25" s="252"/>
      <c r="I25" s="221"/>
      <c r="J25" s="249">
        <v>0.0</v>
      </c>
      <c r="K25" s="249">
        <v>0.0</v>
      </c>
      <c r="L25" s="249">
        <v>0.0</v>
      </c>
      <c r="M25" s="249">
        <v>0.0</v>
      </c>
      <c r="N25" s="249">
        <v>0.0</v>
      </c>
      <c r="O25" s="249">
        <v>0.0</v>
      </c>
      <c r="P25" s="250" t="s">
        <v>165</v>
      </c>
      <c r="Q25" s="250" t="s">
        <v>175</v>
      </c>
      <c r="R25" s="250" t="s">
        <v>167</v>
      </c>
      <c r="S25" s="221">
        <f>SUM('Plan-A Valuation'!U21,'Plan-A Valuation'!Y21,'Plan-A Valuation'!AC21,'Plan-A Valuation'!AG21,'Plan-A Valuation'!AK21,'Plan-A Valuation'!AO21)</f>
        <v>2000</v>
      </c>
      <c r="T25" s="249">
        <f>SUM('Plan-A Valuation'!V21,'Plan-A Valuation'!Z21,'Plan-A Valuation'!AD21,'Plan-A Valuation'!AH21,'Plan-A Valuation'!AL21,'Plan-A Valuation'!AP21)</f>
        <v>200000</v>
      </c>
      <c r="U25" s="251">
        <f>SUM('Plan-A Valuation'!W21,'Plan-A Valuation'!AA21,'Plan-A Valuation'!AE21,'Plan-A Valuation'!AI21,'Plan-A Valuation'!AM21,'Plan-A Valuation'!AQ21)</f>
        <v>10000000</v>
      </c>
      <c r="V25" s="221" t="s">
        <v>169</v>
      </c>
      <c r="W25" s="249">
        <v>1500.0</v>
      </c>
      <c r="X25" s="249">
        <v>3000.0</v>
      </c>
      <c r="Y25" s="249">
        <v>24000.0</v>
      </c>
      <c r="Z25" s="249">
        <v>0.0</v>
      </c>
      <c r="AA25" s="249">
        <v>0.0</v>
      </c>
      <c r="AB25" s="249">
        <v>0.0</v>
      </c>
      <c r="AC25" s="250" t="s">
        <v>165</v>
      </c>
      <c r="AD25" s="250" t="s">
        <v>174</v>
      </c>
      <c r="AE25" s="250" t="s">
        <v>167</v>
      </c>
      <c r="AF25" s="249">
        <f>SUM('Plan-B Valuation'!U21,'Plan-B Valuation'!Y21,'Plan-B Valuation'!AC21,'Plan-B Valuation'!AG21,'Plan-B Valuation'!AK21,'Plan-B Valuation'!AO21)</f>
        <v>2000</v>
      </c>
      <c r="AG25" s="249">
        <f>SUM('Plan-B Valuation'!V21,'Plan-B Valuation'!Z21,'Plan-B Valuation'!AD21,'Plan-B Valuation'!AH21,'Plan-B Valuation'!AL21,'Plan-B Valuation'!AP21)</f>
        <v>200000</v>
      </c>
      <c r="AH25" s="251">
        <f>SUM('Plan-B Valuation'!W21,'Plan-B Valuation'!AA21,'Plan-B Valuation'!AE21,'Plan-B Valuation'!AI21,'Plan-B Valuation'!AM21,'Plan-B Valuation'!AQ21)</f>
        <v>10000000</v>
      </c>
      <c r="AI25" s="221" t="s">
        <v>178</v>
      </c>
      <c r="AJ25" s="249">
        <v>3000.0</v>
      </c>
      <c r="AK25" s="249">
        <v>65000.0</v>
      </c>
      <c r="AL25" s="249">
        <v>100000.0</v>
      </c>
      <c r="AM25" s="249">
        <v>0.0</v>
      </c>
      <c r="AN25" s="249">
        <v>0.0</v>
      </c>
      <c r="AO25" s="249">
        <v>0.0</v>
      </c>
      <c r="AP25" s="250" t="s">
        <v>165</v>
      </c>
      <c r="AQ25" s="250" t="s">
        <v>177</v>
      </c>
      <c r="AR25" s="250" t="s">
        <v>167</v>
      </c>
      <c r="AS25" s="249">
        <f>SUM('Plan-C Valuation'!U21,'Plan-C Valuation'!Y21,'Plan-C Valuation'!AC21,'Plan-C Valuation'!AG21,'Plan-C Valuation'!AK21,'Plan-C Valuation'!AO21)</f>
        <v>2000</v>
      </c>
      <c r="AT25" s="249">
        <f>SUM('Plan-C Valuation'!V21,'Plan-C Valuation'!Z21,'Plan-C Valuation'!AD21,'Plan-C Valuation'!AH21,'Plan-C Valuation'!AL21,'Plan-C Valuation'!AP21)</f>
        <v>200000</v>
      </c>
      <c r="AU25" s="249">
        <f>SUM('Plan-C Valuation'!W21,'Plan-C Valuation'!AA21,'Plan-C Valuation'!AE21,'Plan-C Valuation'!AI21,'Plan-C Valuation'!AM21,'Plan-C Valuation'!AQ21)</f>
        <v>10000000</v>
      </c>
    </row>
    <row r="26" ht="15.75" customHeight="1">
      <c r="A26" s="221" t="s">
        <v>121</v>
      </c>
      <c r="B26" s="221" t="s">
        <v>13</v>
      </c>
      <c r="C26" s="221" t="s">
        <v>56</v>
      </c>
      <c r="D26" s="221" t="s">
        <v>50</v>
      </c>
      <c r="E26" s="221" t="s">
        <v>28</v>
      </c>
      <c r="F26" s="221" t="s">
        <v>113</v>
      </c>
      <c r="G26" s="242" t="s">
        <v>122</v>
      </c>
      <c r="H26" s="252"/>
      <c r="I26" s="221"/>
      <c r="J26" s="249">
        <v>0.0</v>
      </c>
      <c r="K26" s="249">
        <v>0.0</v>
      </c>
      <c r="L26" s="249">
        <v>0.0</v>
      </c>
      <c r="M26" s="249">
        <v>0.0</v>
      </c>
      <c r="N26" s="249">
        <v>0.0</v>
      </c>
      <c r="O26" s="249">
        <v>0.0</v>
      </c>
      <c r="P26" s="250" t="s">
        <v>165</v>
      </c>
      <c r="Q26" s="250" t="s">
        <v>175</v>
      </c>
      <c r="R26" s="250" t="s">
        <v>167</v>
      </c>
      <c r="S26" s="221">
        <f>SUM('Plan-A Valuation'!U22,'Plan-A Valuation'!Y22,'Plan-A Valuation'!AC22,'Plan-A Valuation'!AG22,'Plan-A Valuation'!AK22,'Plan-A Valuation'!AO22)</f>
        <v>2000</v>
      </c>
      <c r="T26" s="249">
        <f>SUM('Plan-A Valuation'!V22,'Plan-A Valuation'!Z22,'Plan-A Valuation'!AD22,'Plan-A Valuation'!AH22,'Plan-A Valuation'!AL22,'Plan-A Valuation'!AP22)</f>
        <v>200000</v>
      </c>
      <c r="U26" s="251">
        <f>SUM('Plan-A Valuation'!W22,'Plan-A Valuation'!AA22,'Plan-A Valuation'!AE22,'Plan-A Valuation'!AI22,'Plan-A Valuation'!AM22,'Plan-A Valuation'!AQ22)</f>
        <v>10000000</v>
      </c>
      <c r="V26" s="221" t="s">
        <v>169</v>
      </c>
      <c r="W26" s="249">
        <v>1500.0</v>
      </c>
      <c r="X26" s="249">
        <v>3000.0</v>
      </c>
      <c r="Y26" s="249">
        <v>24000.0</v>
      </c>
      <c r="Z26" s="249">
        <v>0.0</v>
      </c>
      <c r="AA26" s="249">
        <v>0.0</v>
      </c>
      <c r="AB26" s="249">
        <v>0.0</v>
      </c>
      <c r="AC26" s="250" t="s">
        <v>165</v>
      </c>
      <c r="AD26" s="250" t="s">
        <v>174</v>
      </c>
      <c r="AE26" s="250" t="s">
        <v>167</v>
      </c>
      <c r="AF26" s="249">
        <f>SUM('Plan-B Valuation'!U22,'Plan-B Valuation'!Y22,'Plan-B Valuation'!AC22,'Plan-B Valuation'!AG22,'Plan-B Valuation'!AK22,'Plan-B Valuation'!AO22)</f>
        <v>2000</v>
      </c>
      <c r="AG26" s="249">
        <f>SUM('Plan-B Valuation'!V22,'Plan-B Valuation'!Z22,'Plan-B Valuation'!AD22,'Plan-B Valuation'!AH22,'Plan-B Valuation'!AL22,'Plan-B Valuation'!AP22)</f>
        <v>200000</v>
      </c>
      <c r="AH26" s="251">
        <f>SUM('Plan-B Valuation'!W22,'Plan-B Valuation'!AA22,'Plan-B Valuation'!AE22,'Plan-B Valuation'!AI22,'Plan-B Valuation'!AM22,'Plan-B Valuation'!AQ22)</f>
        <v>10000000</v>
      </c>
      <c r="AI26" s="221" t="s">
        <v>178</v>
      </c>
      <c r="AJ26" s="249">
        <v>3000.0</v>
      </c>
      <c r="AK26" s="249">
        <v>65000.0</v>
      </c>
      <c r="AL26" s="249">
        <v>100000.0</v>
      </c>
      <c r="AM26" s="249">
        <v>0.0</v>
      </c>
      <c r="AN26" s="249">
        <v>0.0</v>
      </c>
      <c r="AO26" s="249">
        <v>0.0</v>
      </c>
      <c r="AP26" s="250" t="s">
        <v>165</v>
      </c>
      <c r="AQ26" s="250" t="s">
        <v>177</v>
      </c>
      <c r="AR26" s="250" t="s">
        <v>167</v>
      </c>
      <c r="AS26" s="249">
        <f>SUM('Plan-C Valuation'!U22,'Plan-C Valuation'!Y22,'Plan-C Valuation'!AC22,'Plan-C Valuation'!AG22,'Plan-C Valuation'!AK22,'Plan-C Valuation'!AO22)</f>
        <v>2000</v>
      </c>
      <c r="AT26" s="249">
        <f>SUM('Plan-C Valuation'!V22,'Plan-C Valuation'!Z22,'Plan-C Valuation'!AD22,'Plan-C Valuation'!AH22,'Plan-C Valuation'!AL22,'Plan-C Valuation'!AP22)</f>
        <v>200000</v>
      </c>
      <c r="AU26" s="249">
        <f>SUM('Plan-C Valuation'!W22,'Plan-C Valuation'!AA22,'Plan-C Valuation'!AE22,'Plan-C Valuation'!AI22,'Plan-C Valuation'!AM22,'Plan-C Valuation'!AQ22)</f>
        <v>10000000</v>
      </c>
    </row>
    <row r="27" ht="15.75" customHeight="1">
      <c r="A27" s="221" t="s">
        <v>123</v>
      </c>
      <c r="B27" s="221" t="s">
        <v>13</v>
      </c>
      <c r="C27" s="221" t="s">
        <v>62</v>
      </c>
      <c r="D27" s="221" t="s">
        <v>50</v>
      </c>
      <c r="E27" s="221" t="s">
        <v>28</v>
      </c>
      <c r="F27" s="221" t="s">
        <v>113</v>
      </c>
      <c r="G27" s="242" t="s">
        <v>124</v>
      </c>
      <c r="H27" s="252"/>
      <c r="I27" s="221"/>
      <c r="J27" s="249">
        <v>0.0</v>
      </c>
      <c r="K27" s="249">
        <v>0.0</v>
      </c>
      <c r="L27" s="249">
        <v>0.0</v>
      </c>
      <c r="M27" s="249">
        <v>0.0</v>
      </c>
      <c r="N27" s="249">
        <v>0.0</v>
      </c>
      <c r="O27" s="249">
        <v>0.0</v>
      </c>
      <c r="P27" s="250" t="s">
        <v>165</v>
      </c>
      <c r="Q27" s="250" t="s">
        <v>175</v>
      </c>
      <c r="R27" s="250" t="s">
        <v>167</v>
      </c>
      <c r="S27" s="221">
        <f>SUM('Plan-A Valuation'!U23,'Plan-A Valuation'!Y23,'Plan-A Valuation'!AC23,'Plan-A Valuation'!AG23,'Plan-A Valuation'!AK23,'Plan-A Valuation'!AO23)</f>
        <v>2000</v>
      </c>
      <c r="T27" s="249">
        <f>SUM('Plan-A Valuation'!V23,'Plan-A Valuation'!Z23,'Plan-A Valuation'!AD23,'Plan-A Valuation'!AH23,'Plan-A Valuation'!AL23,'Plan-A Valuation'!AP23)</f>
        <v>200000</v>
      </c>
      <c r="U27" s="251">
        <f>SUM('Plan-A Valuation'!W23,'Plan-A Valuation'!AA23,'Plan-A Valuation'!AE23,'Plan-A Valuation'!AI23,'Plan-A Valuation'!AM23,'Plan-A Valuation'!AQ23)</f>
        <v>10000000</v>
      </c>
      <c r="V27" s="221" t="s">
        <v>169</v>
      </c>
      <c r="W27" s="249">
        <v>1500.0</v>
      </c>
      <c r="X27" s="249">
        <v>3000.0</v>
      </c>
      <c r="Y27" s="249">
        <v>24000.0</v>
      </c>
      <c r="Z27" s="249">
        <v>0.0</v>
      </c>
      <c r="AA27" s="249">
        <v>0.0</v>
      </c>
      <c r="AB27" s="249">
        <v>0.0</v>
      </c>
      <c r="AC27" s="250" t="s">
        <v>165</v>
      </c>
      <c r="AD27" s="250" t="s">
        <v>174</v>
      </c>
      <c r="AE27" s="250" t="s">
        <v>167</v>
      </c>
      <c r="AF27" s="249">
        <f>SUM('Plan-B Valuation'!U23,'Plan-B Valuation'!Y23,'Plan-B Valuation'!AC23,'Plan-B Valuation'!AG23,'Plan-B Valuation'!AK23,'Plan-B Valuation'!AO23)</f>
        <v>2000</v>
      </c>
      <c r="AG27" s="249">
        <f>SUM('Plan-B Valuation'!V23,'Plan-B Valuation'!Z23,'Plan-B Valuation'!AD23,'Plan-B Valuation'!AH23,'Plan-B Valuation'!AL23,'Plan-B Valuation'!AP23)</f>
        <v>200000</v>
      </c>
      <c r="AH27" s="251">
        <f>SUM('Plan-B Valuation'!W23,'Plan-B Valuation'!AA23,'Plan-B Valuation'!AE23,'Plan-B Valuation'!AI23,'Plan-B Valuation'!AM23,'Plan-B Valuation'!AQ23)</f>
        <v>10000000</v>
      </c>
      <c r="AI27" s="221" t="s">
        <v>178</v>
      </c>
      <c r="AJ27" s="249">
        <v>3000.0</v>
      </c>
      <c r="AK27" s="249">
        <v>65000.0</v>
      </c>
      <c r="AL27" s="249">
        <v>100000.0</v>
      </c>
      <c r="AM27" s="249">
        <v>0.0</v>
      </c>
      <c r="AN27" s="249">
        <v>0.0</v>
      </c>
      <c r="AO27" s="249">
        <v>0.0</v>
      </c>
      <c r="AP27" s="250" t="s">
        <v>165</v>
      </c>
      <c r="AQ27" s="250" t="s">
        <v>177</v>
      </c>
      <c r="AR27" s="250" t="s">
        <v>167</v>
      </c>
      <c r="AS27" s="249">
        <f>SUM('Plan-C Valuation'!U23,'Plan-C Valuation'!Y23,'Plan-C Valuation'!AC23,'Plan-C Valuation'!AG23,'Plan-C Valuation'!AK23,'Plan-C Valuation'!AO23)</f>
        <v>2000</v>
      </c>
      <c r="AT27" s="249">
        <f>SUM('Plan-C Valuation'!V23,'Plan-C Valuation'!Z23,'Plan-C Valuation'!AD23,'Plan-C Valuation'!AH23,'Plan-C Valuation'!AL23,'Plan-C Valuation'!AP23)</f>
        <v>200000</v>
      </c>
      <c r="AU27" s="249">
        <f>SUM('Plan-C Valuation'!W23,'Plan-C Valuation'!AA23,'Plan-C Valuation'!AE23,'Plan-C Valuation'!AI23,'Plan-C Valuation'!AM23,'Plan-C Valuation'!AQ23)</f>
        <v>10000000</v>
      </c>
    </row>
    <row r="28" ht="15.75" customHeight="1">
      <c r="A28" s="221" t="s">
        <v>125</v>
      </c>
      <c r="B28" s="221" t="s">
        <v>13</v>
      </c>
      <c r="C28" s="221" t="s">
        <v>67</v>
      </c>
      <c r="D28" s="221" t="s">
        <v>50</v>
      </c>
      <c r="E28" s="221" t="s">
        <v>28</v>
      </c>
      <c r="F28" s="221" t="s">
        <v>113</v>
      </c>
      <c r="G28" s="242" t="s">
        <v>126</v>
      </c>
      <c r="H28" s="252"/>
      <c r="I28" s="221"/>
      <c r="J28" s="249">
        <v>0.0</v>
      </c>
      <c r="K28" s="249">
        <v>0.0</v>
      </c>
      <c r="L28" s="249">
        <v>0.0</v>
      </c>
      <c r="M28" s="249">
        <v>0.0</v>
      </c>
      <c r="N28" s="249">
        <v>0.0</v>
      </c>
      <c r="O28" s="249">
        <v>0.0</v>
      </c>
      <c r="P28" s="250" t="s">
        <v>165</v>
      </c>
      <c r="Q28" s="250" t="s">
        <v>175</v>
      </c>
      <c r="R28" s="250" t="s">
        <v>167</v>
      </c>
      <c r="S28" s="221">
        <f>SUM('Plan-A Valuation'!U24,'Plan-A Valuation'!Y24,'Plan-A Valuation'!AC24,'Plan-A Valuation'!AG24,'Plan-A Valuation'!AK24,'Plan-A Valuation'!AO24)</f>
        <v>2000</v>
      </c>
      <c r="T28" s="249">
        <f>SUM('Plan-A Valuation'!V24,'Plan-A Valuation'!Z24,'Plan-A Valuation'!AD24,'Plan-A Valuation'!AH24,'Plan-A Valuation'!AL24,'Plan-A Valuation'!AP24)</f>
        <v>200000</v>
      </c>
      <c r="U28" s="251">
        <f>SUM('Plan-A Valuation'!W24,'Plan-A Valuation'!AA24,'Plan-A Valuation'!AE24,'Plan-A Valuation'!AI24,'Plan-A Valuation'!AM24,'Plan-A Valuation'!AQ24)</f>
        <v>10000000</v>
      </c>
      <c r="V28" s="221" t="s">
        <v>169</v>
      </c>
      <c r="W28" s="249">
        <v>1500.0</v>
      </c>
      <c r="X28" s="249">
        <v>3000.0</v>
      </c>
      <c r="Y28" s="249">
        <v>24000.0</v>
      </c>
      <c r="Z28" s="249">
        <v>0.0</v>
      </c>
      <c r="AA28" s="249">
        <v>0.0</v>
      </c>
      <c r="AB28" s="249">
        <v>0.0</v>
      </c>
      <c r="AC28" s="250" t="s">
        <v>165</v>
      </c>
      <c r="AD28" s="250" t="s">
        <v>174</v>
      </c>
      <c r="AE28" s="250" t="s">
        <v>167</v>
      </c>
      <c r="AF28" s="249">
        <f>SUM('Plan-B Valuation'!U24,'Plan-B Valuation'!Y24,'Plan-B Valuation'!AC24,'Plan-B Valuation'!AG24,'Plan-B Valuation'!AK24,'Plan-B Valuation'!AO24)</f>
        <v>2000</v>
      </c>
      <c r="AG28" s="249">
        <f>SUM('Plan-B Valuation'!V24,'Plan-B Valuation'!Z24,'Plan-B Valuation'!AD24,'Plan-B Valuation'!AH24,'Plan-B Valuation'!AL24,'Plan-B Valuation'!AP24)</f>
        <v>200000</v>
      </c>
      <c r="AH28" s="251">
        <f>SUM('Plan-B Valuation'!W24,'Plan-B Valuation'!AA24,'Plan-B Valuation'!AE24,'Plan-B Valuation'!AI24,'Plan-B Valuation'!AM24,'Plan-B Valuation'!AQ24)</f>
        <v>10000000</v>
      </c>
      <c r="AI28" s="221" t="s">
        <v>176</v>
      </c>
      <c r="AJ28" s="249">
        <v>3000.0</v>
      </c>
      <c r="AK28" s="249">
        <v>65000.0</v>
      </c>
      <c r="AL28" s="249">
        <v>100000.0</v>
      </c>
      <c r="AM28" s="249">
        <v>0.0</v>
      </c>
      <c r="AN28" s="249">
        <v>0.0</v>
      </c>
      <c r="AO28" s="249">
        <v>0.0</v>
      </c>
      <c r="AP28" s="250" t="s">
        <v>165</v>
      </c>
      <c r="AQ28" s="250" t="s">
        <v>177</v>
      </c>
      <c r="AR28" s="250" t="s">
        <v>167</v>
      </c>
      <c r="AS28" s="249">
        <f>SUM('Plan-C Valuation'!U24,'Plan-C Valuation'!Y24,'Plan-C Valuation'!AC24,'Plan-C Valuation'!AG24,'Plan-C Valuation'!AK24,'Plan-C Valuation'!AO24)</f>
        <v>2000</v>
      </c>
      <c r="AT28" s="249">
        <f>SUM('Plan-C Valuation'!V24,'Plan-C Valuation'!Z24,'Plan-C Valuation'!AD24,'Plan-C Valuation'!AH24,'Plan-C Valuation'!AL24,'Plan-C Valuation'!AP24)</f>
        <v>200000</v>
      </c>
      <c r="AU28" s="249">
        <f>SUM('Plan-C Valuation'!W24,'Plan-C Valuation'!AA24,'Plan-C Valuation'!AE24,'Plan-C Valuation'!AI24,'Plan-C Valuation'!AM24,'Plan-C Valuation'!AQ24)</f>
        <v>10000000</v>
      </c>
    </row>
    <row r="29" ht="15.75" customHeight="1">
      <c r="A29" s="221" t="s">
        <v>127</v>
      </c>
      <c r="B29" s="221" t="s">
        <v>13</v>
      </c>
      <c r="C29" s="221" t="s">
        <v>69</v>
      </c>
      <c r="D29" s="221" t="s">
        <v>50</v>
      </c>
      <c r="E29" s="221" t="s">
        <v>28</v>
      </c>
      <c r="F29" s="221" t="s">
        <v>113</v>
      </c>
      <c r="G29" s="242" t="s">
        <v>128</v>
      </c>
      <c r="H29" s="252"/>
      <c r="I29" s="221"/>
      <c r="J29" s="249">
        <v>0.0</v>
      </c>
      <c r="K29" s="249">
        <v>0.0</v>
      </c>
      <c r="L29" s="249">
        <v>0.0</v>
      </c>
      <c r="M29" s="249">
        <v>0.0</v>
      </c>
      <c r="N29" s="249">
        <v>0.0</v>
      </c>
      <c r="O29" s="249">
        <v>0.0</v>
      </c>
      <c r="P29" s="250" t="s">
        <v>165</v>
      </c>
      <c r="Q29" s="250" t="s">
        <v>175</v>
      </c>
      <c r="R29" s="250" t="s">
        <v>167</v>
      </c>
      <c r="S29" s="221">
        <f>SUM('Plan-A Valuation'!U25,'Plan-A Valuation'!Y25,'Plan-A Valuation'!AC25,'Plan-A Valuation'!AG25,'Plan-A Valuation'!AK25,'Plan-A Valuation'!AO25)</f>
        <v>2000</v>
      </c>
      <c r="T29" s="249">
        <f>SUM('Plan-A Valuation'!V25,'Plan-A Valuation'!Z25,'Plan-A Valuation'!AD25,'Plan-A Valuation'!AH25,'Plan-A Valuation'!AL25,'Plan-A Valuation'!AP25)</f>
        <v>200000</v>
      </c>
      <c r="U29" s="251">
        <f>SUM('Plan-A Valuation'!W25,'Plan-A Valuation'!AA25,'Plan-A Valuation'!AE25,'Plan-A Valuation'!AI25,'Plan-A Valuation'!AM25,'Plan-A Valuation'!AQ25)</f>
        <v>10000000</v>
      </c>
      <c r="V29" s="221" t="s">
        <v>169</v>
      </c>
      <c r="W29" s="249">
        <v>1500.0</v>
      </c>
      <c r="X29" s="249">
        <v>3000.0</v>
      </c>
      <c r="Y29" s="249">
        <v>24000.0</v>
      </c>
      <c r="Z29" s="249">
        <v>0.0</v>
      </c>
      <c r="AA29" s="249">
        <v>0.0</v>
      </c>
      <c r="AB29" s="249">
        <v>0.0</v>
      </c>
      <c r="AC29" s="250" t="s">
        <v>165</v>
      </c>
      <c r="AD29" s="250" t="s">
        <v>174</v>
      </c>
      <c r="AE29" s="250" t="s">
        <v>167</v>
      </c>
      <c r="AF29" s="249">
        <f>SUM('Plan-B Valuation'!U25,'Plan-B Valuation'!Y25,'Plan-B Valuation'!AC25,'Plan-B Valuation'!AG25,'Plan-B Valuation'!AK25,'Plan-B Valuation'!AO25)</f>
        <v>2000</v>
      </c>
      <c r="AG29" s="249">
        <f>SUM('Plan-B Valuation'!V25,'Plan-B Valuation'!Z25,'Plan-B Valuation'!AD25,'Plan-B Valuation'!AH25,'Plan-B Valuation'!AL25,'Plan-B Valuation'!AP25)</f>
        <v>200000</v>
      </c>
      <c r="AH29" s="251">
        <f>SUM('Plan-B Valuation'!W25,'Plan-B Valuation'!AA25,'Plan-B Valuation'!AE25,'Plan-B Valuation'!AI25,'Plan-B Valuation'!AM25,'Plan-B Valuation'!AQ25)</f>
        <v>10000000</v>
      </c>
      <c r="AI29" s="221" t="s">
        <v>178</v>
      </c>
      <c r="AJ29" s="249">
        <v>3000.0</v>
      </c>
      <c r="AK29" s="249">
        <v>65000.0</v>
      </c>
      <c r="AL29" s="249">
        <v>100000.0</v>
      </c>
      <c r="AM29" s="249">
        <v>0.0</v>
      </c>
      <c r="AN29" s="249">
        <v>0.0</v>
      </c>
      <c r="AO29" s="249">
        <v>0.0</v>
      </c>
      <c r="AP29" s="250" t="s">
        <v>165</v>
      </c>
      <c r="AQ29" s="250" t="s">
        <v>177</v>
      </c>
      <c r="AR29" s="250" t="s">
        <v>167</v>
      </c>
      <c r="AS29" s="249">
        <f>SUM('Plan-C Valuation'!U25,'Plan-C Valuation'!Y25,'Plan-C Valuation'!AC25,'Plan-C Valuation'!AG25,'Plan-C Valuation'!AK25,'Plan-C Valuation'!AO25)</f>
        <v>2000</v>
      </c>
      <c r="AT29" s="249">
        <f>SUM('Plan-C Valuation'!V25,'Plan-C Valuation'!Z25,'Plan-C Valuation'!AD25,'Plan-C Valuation'!AH25,'Plan-C Valuation'!AL25,'Plan-C Valuation'!AP25)</f>
        <v>200000</v>
      </c>
      <c r="AU29" s="249">
        <f>SUM('Plan-C Valuation'!W25,'Plan-C Valuation'!AA25,'Plan-C Valuation'!AE25,'Plan-C Valuation'!AI25,'Plan-C Valuation'!AM25,'Plan-C Valuation'!AQ25)</f>
        <v>10000000</v>
      </c>
    </row>
    <row r="30" ht="15.75" customHeight="1">
      <c r="A30" s="221" t="s">
        <v>129</v>
      </c>
      <c r="B30" s="221" t="s">
        <v>13</v>
      </c>
      <c r="C30" s="221" t="s">
        <v>108</v>
      </c>
      <c r="D30" s="221" t="s">
        <v>50</v>
      </c>
      <c r="E30" s="221" t="s">
        <v>28</v>
      </c>
      <c r="F30" s="221" t="s">
        <v>113</v>
      </c>
      <c r="G30" s="242" t="s">
        <v>130</v>
      </c>
      <c r="H30" s="252"/>
      <c r="I30" s="221"/>
      <c r="J30" s="249">
        <v>0.0</v>
      </c>
      <c r="K30" s="249">
        <v>0.0</v>
      </c>
      <c r="L30" s="249">
        <v>0.0</v>
      </c>
      <c r="M30" s="249">
        <v>0.0</v>
      </c>
      <c r="N30" s="249">
        <v>0.0</v>
      </c>
      <c r="O30" s="249">
        <v>0.0</v>
      </c>
      <c r="P30" s="250" t="s">
        <v>165</v>
      </c>
      <c r="Q30" s="250" t="s">
        <v>175</v>
      </c>
      <c r="R30" s="250" t="s">
        <v>167</v>
      </c>
      <c r="S30" s="221">
        <f>SUM('Plan-A Valuation'!U26,'Plan-A Valuation'!Y26,'Plan-A Valuation'!AC26,'Plan-A Valuation'!AG26,'Plan-A Valuation'!AK26,'Plan-A Valuation'!AO26)</f>
        <v>2000</v>
      </c>
      <c r="T30" s="249">
        <f>SUM('Plan-A Valuation'!V26,'Plan-A Valuation'!Z26,'Plan-A Valuation'!AD26,'Plan-A Valuation'!AH26,'Plan-A Valuation'!AL26,'Plan-A Valuation'!AP26)</f>
        <v>200000</v>
      </c>
      <c r="U30" s="251">
        <f>SUM('Plan-A Valuation'!W26,'Plan-A Valuation'!AA26,'Plan-A Valuation'!AE26,'Plan-A Valuation'!AI26,'Plan-A Valuation'!AM26,'Plan-A Valuation'!AQ26)</f>
        <v>10000000</v>
      </c>
      <c r="V30" s="221" t="s">
        <v>169</v>
      </c>
      <c r="W30" s="249">
        <v>1500.0</v>
      </c>
      <c r="X30" s="249">
        <v>3000.0</v>
      </c>
      <c r="Y30" s="249">
        <v>24000.0</v>
      </c>
      <c r="Z30" s="249">
        <v>0.0</v>
      </c>
      <c r="AA30" s="249">
        <v>0.0</v>
      </c>
      <c r="AB30" s="249">
        <v>0.0</v>
      </c>
      <c r="AC30" s="250" t="s">
        <v>165</v>
      </c>
      <c r="AD30" s="250" t="s">
        <v>174</v>
      </c>
      <c r="AE30" s="250" t="s">
        <v>167</v>
      </c>
      <c r="AF30" s="249">
        <f>SUM('Plan-B Valuation'!U26,'Plan-B Valuation'!Y26,'Plan-B Valuation'!AC26,'Plan-B Valuation'!AG26,'Plan-B Valuation'!AK26,'Plan-B Valuation'!AO26)</f>
        <v>2000</v>
      </c>
      <c r="AG30" s="249">
        <f>SUM('Plan-B Valuation'!V26,'Plan-B Valuation'!Z26,'Plan-B Valuation'!AD26,'Plan-B Valuation'!AH26,'Plan-B Valuation'!AL26,'Plan-B Valuation'!AP26)</f>
        <v>200000</v>
      </c>
      <c r="AH30" s="251">
        <f>SUM('Plan-B Valuation'!W26,'Plan-B Valuation'!AA26,'Plan-B Valuation'!AE26,'Plan-B Valuation'!AI26,'Plan-B Valuation'!AM26,'Plan-B Valuation'!AQ26)</f>
        <v>10000000</v>
      </c>
      <c r="AI30" s="221" t="s">
        <v>176</v>
      </c>
      <c r="AJ30" s="249">
        <v>3000.0</v>
      </c>
      <c r="AK30" s="249">
        <v>65000.0</v>
      </c>
      <c r="AL30" s="249">
        <v>100000.0</v>
      </c>
      <c r="AM30" s="249">
        <v>0.0</v>
      </c>
      <c r="AN30" s="249">
        <v>0.0</v>
      </c>
      <c r="AO30" s="249">
        <v>0.0</v>
      </c>
      <c r="AP30" s="250" t="s">
        <v>165</v>
      </c>
      <c r="AQ30" s="250" t="s">
        <v>177</v>
      </c>
      <c r="AR30" s="250" t="s">
        <v>167</v>
      </c>
      <c r="AS30" s="249">
        <f>SUM('Plan-C Valuation'!U26,'Plan-C Valuation'!Y26,'Plan-C Valuation'!AC26,'Plan-C Valuation'!AG26,'Plan-C Valuation'!AK26,'Plan-C Valuation'!AO26)</f>
        <v>2000</v>
      </c>
      <c r="AT30" s="249">
        <f>SUM('Plan-C Valuation'!V26,'Plan-C Valuation'!Z26,'Plan-C Valuation'!AD26,'Plan-C Valuation'!AH26,'Plan-C Valuation'!AL26,'Plan-C Valuation'!AP26)</f>
        <v>200000</v>
      </c>
      <c r="AU30" s="249">
        <f>SUM('Plan-C Valuation'!W26,'Plan-C Valuation'!AA26,'Plan-C Valuation'!AE26,'Plan-C Valuation'!AI26,'Plan-C Valuation'!AM26,'Plan-C Valuation'!AQ26)</f>
        <v>10000000</v>
      </c>
    </row>
    <row r="31" ht="15.75" customHeight="1">
      <c r="A31" s="221" t="s">
        <v>131</v>
      </c>
      <c r="B31" s="221" t="s">
        <v>13</v>
      </c>
      <c r="C31" s="221" t="s">
        <v>74</v>
      </c>
      <c r="D31" s="221" t="s">
        <v>50</v>
      </c>
      <c r="E31" s="221" t="s">
        <v>28</v>
      </c>
      <c r="F31" s="221" t="s">
        <v>113</v>
      </c>
      <c r="G31" s="242" t="s">
        <v>132</v>
      </c>
      <c r="H31" s="252"/>
      <c r="I31" s="221"/>
      <c r="J31" s="249">
        <v>0.0</v>
      </c>
      <c r="K31" s="249">
        <v>0.0</v>
      </c>
      <c r="L31" s="249">
        <v>0.0</v>
      </c>
      <c r="M31" s="249">
        <v>0.0</v>
      </c>
      <c r="N31" s="249">
        <v>0.0</v>
      </c>
      <c r="O31" s="249">
        <v>0.0</v>
      </c>
      <c r="P31" s="250" t="s">
        <v>165</v>
      </c>
      <c r="Q31" s="250" t="s">
        <v>175</v>
      </c>
      <c r="R31" s="250" t="s">
        <v>167</v>
      </c>
      <c r="S31" s="221">
        <f>SUM('Plan-A Valuation'!U27,'Plan-A Valuation'!Y27,'Plan-A Valuation'!AC27,'Plan-A Valuation'!AG27,'Plan-A Valuation'!AK27,'Plan-A Valuation'!AO27)</f>
        <v>2000</v>
      </c>
      <c r="T31" s="249">
        <f>SUM('Plan-A Valuation'!V27,'Plan-A Valuation'!Z27,'Plan-A Valuation'!AD27,'Plan-A Valuation'!AH27,'Plan-A Valuation'!AL27,'Plan-A Valuation'!AP27)</f>
        <v>200000</v>
      </c>
      <c r="U31" s="251">
        <f>SUM('Plan-A Valuation'!W27,'Plan-A Valuation'!AA27,'Plan-A Valuation'!AE27,'Plan-A Valuation'!AI27,'Plan-A Valuation'!AM27,'Plan-A Valuation'!AQ27)</f>
        <v>10000000</v>
      </c>
      <c r="V31" s="221" t="s">
        <v>169</v>
      </c>
      <c r="W31" s="249">
        <v>1500.0</v>
      </c>
      <c r="X31" s="249">
        <v>3000.0</v>
      </c>
      <c r="Y31" s="249">
        <v>24000.0</v>
      </c>
      <c r="Z31" s="249">
        <v>0.0</v>
      </c>
      <c r="AA31" s="249">
        <v>0.0</v>
      </c>
      <c r="AB31" s="249">
        <v>0.0</v>
      </c>
      <c r="AC31" s="250" t="s">
        <v>165</v>
      </c>
      <c r="AD31" s="250" t="s">
        <v>174</v>
      </c>
      <c r="AE31" s="250" t="s">
        <v>167</v>
      </c>
      <c r="AF31" s="249">
        <f>SUM('Plan-B Valuation'!U27,'Plan-B Valuation'!Y27,'Plan-B Valuation'!AC27,'Plan-B Valuation'!AG27,'Plan-B Valuation'!AK27,'Plan-B Valuation'!AO27)</f>
        <v>2000</v>
      </c>
      <c r="AG31" s="249">
        <f>SUM('Plan-B Valuation'!V27,'Plan-B Valuation'!Z27,'Plan-B Valuation'!AD27,'Plan-B Valuation'!AH27,'Plan-B Valuation'!AL27,'Plan-B Valuation'!AP27)</f>
        <v>200000</v>
      </c>
      <c r="AH31" s="251">
        <f>SUM('Plan-B Valuation'!W27,'Plan-B Valuation'!AA27,'Plan-B Valuation'!AE27,'Plan-B Valuation'!AI27,'Plan-B Valuation'!AM27,'Plan-B Valuation'!AQ27)</f>
        <v>10000000</v>
      </c>
      <c r="AI31" s="221" t="s">
        <v>176</v>
      </c>
      <c r="AJ31" s="249">
        <v>3000.0</v>
      </c>
      <c r="AK31" s="249">
        <v>65000.0</v>
      </c>
      <c r="AL31" s="249">
        <v>100000.0</v>
      </c>
      <c r="AM31" s="249">
        <v>0.0</v>
      </c>
      <c r="AN31" s="249">
        <v>0.0</v>
      </c>
      <c r="AO31" s="249">
        <v>0.0</v>
      </c>
      <c r="AP31" s="250" t="s">
        <v>165</v>
      </c>
      <c r="AQ31" s="250" t="s">
        <v>177</v>
      </c>
      <c r="AR31" s="250" t="s">
        <v>167</v>
      </c>
      <c r="AS31" s="249">
        <f>SUM('Plan-C Valuation'!U27,'Plan-C Valuation'!Y27,'Plan-C Valuation'!AC27,'Plan-C Valuation'!AG27,'Plan-C Valuation'!AK27,'Plan-C Valuation'!AO27)</f>
        <v>2000</v>
      </c>
      <c r="AT31" s="249">
        <f>SUM('Plan-C Valuation'!V27,'Plan-C Valuation'!Z27,'Plan-C Valuation'!AD27,'Plan-C Valuation'!AH27,'Plan-C Valuation'!AL27,'Plan-C Valuation'!AP27)</f>
        <v>200000</v>
      </c>
      <c r="AU31" s="249">
        <f>SUM('Plan-C Valuation'!W27,'Plan-C Valuation'!AA27,'Plan-C Valuation'!AE27,'Plan-C Valuation'!AI27,'Plan-C Valuation'!AM27,'Plan-C Valuation'!AQ27)</f>
        <v>10000000</v>
      </c>
    </row>
    <row r="32" ht="15.75" customHeight="1">
      <c r="A32" s="221" t="s">
        <v>133</v>
      </c>
      <c r="B32" s="221" t="s">
        <v>13</v>
      </c>
      <c r="C32" s="221" t="s">
        <v>24</v>
      </c>
      <c r="D32" s="221" t="s">
        <v>50</v>
      </c>
      <c r="E32" s="221" t="s">
        <v>28</v>
      </c>
      <c r="F32" s="221" t="s">
        <v>134</v>
      </c>
      <c r="G32" s="242" t="s">
        <v>135</v>
      </c>
      <c r="H32" s="252"/>
      <c r="I32" s="221"/>
      <c r="J32" s="249">
        <v>0.0</v>
      </c>
      <c r="K32" s="249">
        <v>0.0</v>
      </c>
      <c r="L32" s="249">
        <v>0.0</v>
      </c>
      <c r="M32" s="249">
        <v>0.0</v>
      </c>
      <c r="N32" s="249">
        <v>0.0</v>
      </c>
      <c r="O32" s="249">
        <v>0.0</v>
      </c>
      <c r="P32" s="250" t="s">
        <v>165</v>
      </c>
      <c r="Q32" s="250" t="s">
        <v>180</v>
      </c>
      <c r="R32" s="250" t="s">
        <v>167</v>
      </c>
      <c r="S32" s="221">
        <f>SUM('Plan-A Valuation'!U28,'Plan-A Valuation'!Y28,'Plan-A Valuation'!AC28,'Plan-A Valuation'!AG28,'Plan-A Valuation'!AK28,'Plan-A Valuation'!AO28)</f>
        <v>5000</v>
      </c>
      <c r="T32" s="249">
        <f>SUM('Plan-A Valuation'!V28,'Plan-A Valuation'!Z28,'Plan-A Valuation'!AD28,'Plan-A Valuation'!AH28,'Plan-A Valuation'!AL28,'Plan-A Valuation'!AP28)</f>
        <v>200000</v>
      </c>
      <c r="U32" s="251">
        <f>SUM('Plan-A Valuation'!W28,'Plan-A Valuation'!AA28,'Plan-A Valuation'!AE28,'Plan-A Valuation'!AI28,'Plan-A Valuation'!AM28,'Plan-A Valuation'!AQ28)</f>
        <v>10000000</v>
      </c>
      <c r="V32" s="221" t="s">
        <v>169</v>
      </c>
      <c r="W32" s="249">
        <v>1500.0</v>
      </c>
      <c r="X32" s="249">
        <v>3000.0</v>
      </c>
      <c r="Y32" s="249">
        <v>24000.0</v>
      </c>
      <c r="Z32" s="249">
        <v>0.0</v>
      </c>
      <c r="AA32" s="249">
        <v>0.0</v>
      </c>
      <c r="AB32" s="249">
        <v>0.0</v>
      </c>
      <c r="AC32" s="250" t="s">
        <v>165</v>
      </c>
      <c r="AD32" s="250" t="s">
        <v>179</v>
      </c>
      <c r="AE32" s="250" t="s">
        <v>167</v>
      </c>
      <c r="AF32" s="249">
        <f>SUM('Plan-B Valuation'!U28,'Plan-B Valuation'!Y28,'Plan-B Valuation'!AC28,'Plan-B Valuation'!AG28,'Plan-B Valuation'!AK28,'Plan-B Valuation'!AO28)</f>
        <v>5000</v>
      </c>
      <c r="AG32" s="249">
        <f>SUM('Plan-B Valuation'!V28,'Plan-B Valuation'!Z28,'Plan-B Valuation'!AD28,'Plan-B Valuation'!AH28,'Plan-B Valuation'!AL28,'Plan-B Valuation'!AP28)</f>
        <v>200000</v>
      </c>
      <c r="AH32" s="251">
        <f>SUM('Plan-B Valuation'!W28,'Plan-B Valuation'!AA28,'Plan-B Valuation'!AE28,'Plan-B Valuation'!AI28,'Plan-B Valuation'!AM28,'Plan-B Valuation'!AQ28)</f>
        <v>10000000</v>
      </c>
      <c r="AI32" s="221" t="s">
        <v>176</v>
      </c>
      <c r="AJ32" s="249">
        <v>3000.0</v>
      </c>
      <c r="AK32" s="249">
        <v>65000.0</v>
      </c>
      <c r="AL32" s="249">
        <v>100000.0</v>
      </c>
      <c r="AM32" s="249">
        <v>0.0</v>
      </c>
      <c r="AN32" s="249">
        <v>0.0</v>
      </c>
      <c r="AO32" s="249">
        <v>0.0</v>
      </c>
      <c r="AP32" s="250" t="s">
        <v>165</v>
      </c>
      <c r="AQ32" s="250" t="s">
        <v>172</v>
      </c>
      <c r="AR32" s="250" t="s">
        <v>167</v>
      </c>
      <c r="AS32" s="249">
        <f>SUM('Plan-C Valuation'!U28,'Plan-C Valuation'!Y28,'Plan-C Valuation'!AC28,'Plan-C Valuation'!AG28,'Plan-C Valuation'!AK28,'Plan-C Valuation'!AO28)</f>
        <v>5000</v>
      </c>
      <c r="AT32" s="249">
        <f>SUM('Plan-C Valuation'!V28,'Plan-C Valuation'!Z28,'Plan-C Valuation'!AD28,'Plan-C Valuation'!AH28,'Plan-C Valuation'!AL28,'Plan-C Valuation'!AP28)</f>
        <v>200000</v>
      </c>
      <c r="AU32" s="249">
        <f>SUM('Plan-C Valuation'!W28,'Plan-C Valuation'!AA28,'Plan-C Valuation'!AE28,'Plan-C Valuation'!AI28,'Plan-C Valuation'!AM28,'Plan-C Valuation'!AQ28)</f>
        <v>10000000</v>
      </c>
    </row>
    <row r="33" ht="15.75" customHeight="1">
      <c r="A33" s="221" t="s">
        <v>136</v>
      </c>
      <c r="B33" s="221" t="s">
        <v>13</v>
      </c>
      <c r="C33" s="221" t="s">
        <v>35</v>
      </c>
      <c r="D33" s="221" t="s">
        <v>50</v>
      </c>
      <c r="E33" s="221" t="s">
        <v>28</v>
      </c>
      <c r="F33" s="221" t="s">
        <v>134</v>
      </c>
      <c r="G33" s="242" t="s">
        <v>137</v>
      </c>
      <c r="H33" s="252"/>
      <c r="I33" s="221"/>
      <c r="J33" s="249">
        <v>0.0</v>
      </c>
      <c r="K33" s="249">
        <v>0.0</v>
      </c>
      <c r="L33" s="249">
        <v>0.0</v>
      </c>
      <c r="M33" s="249">
        <v>0.0</v>
      </c>
      <c r="N33" s="249">
        <v>0.0</v>
      </c>
      <c r="O33" s="249">
        <v>0.0</v>
      </c>
      <c r="P33" s="250" t="s">
        <v>165</v>
      </c>
      <c r="Q33" s="250" t="s">
        <v>180</v>
      </c>
      <c r="R33" s="250" t="s">
        <v>167</v>
      </c>
      <c r="S33" s="221">
        <f>SUM('Plan-A Valuation'!U29,'Plan-A Valuation'!Y29,'Plan-A Valuation'!AC29,'Plan-A Valuation'!AG29,'Plan-A Valuation'!AK29,'Plan-A Valuation'!AO29)</f>
        <v>5000</v>
      </c>
      <c r="T33" s="249">
        <f>SUM('Plan-A Valuation'!V29,'Plan-A Valuation'!Z29,'Plan-A Valuation'!AD29,'Plan-A Valuation'!AH29,'Plan-A Valuation'!AL29,'Plan-A Valuation'!AP29)</f>
        <v>200000</v>
      </c>
      <c r="U33" s="251">
        <f>SUM('Plan-A Valuation'!W29,'Plan-A Valuation'!AA29,'Plan-A Valuation'!AE29,'Plan-A Valuation'!AI29,'Plan-A Valuation'!AM29,'Plan-A Valuation'!AQ29)</f>
        <v>10000000</v>
      </c>
      <c r="V33" s="221" t="s">
        <v>169</v>
      </c>
      <c r="W33" s="249">
        <v>1500.0</v>
      </c>
      <c r="X33" s="249">
        <v>3000.0</v>
      </c>
      <c r="Y33" s="249">
        <v>24000.0</v>
      </c>
      <c r="Z33" s="249">
        <v>0.0</v>
      </c>
      <c r="AA33" s="249">
        <v>0.0</v>
      </c>
      <c r="AB33" s="249">
        <v>0.0</v>
      </c>
      <c r="AC33" s="250" t="s">
        <v>165</v>
      </c>
      <c r="AD33" s="250" t="s">
        <v>179</v>
      </c>
      <c r="AE33" s="250" t="s">
        <v>167</v>
      </c>
      <c r="AF33" s="249">
        <f>SUM('Plan-B Valuation'!U29,'Plan-B Valuation'!Y29,'Plan-B Valuation'!AC29,'Plan-B Valuation'!AG29,'Plan-B Valuation'!AK29,'Plan-B Valuation'!AO29)</f>
        <v>5000</v>
      </c>
      <c r="AG33" s="249">
        <f>SUM('Plan-B Valuation'!V29,'Plan-B Valuation'!Z29,'Plan-B Valuation'!AD29,'Plan-B Valuation'!AH29,'Plan-B Valuation'!AL29,'Plan-B Valuation'!AP29)</f>
        <v>200000</v>
      </c>
      <c r="AH33" s="251">
        <f>SUM('Plan-B Valuation'!W29,'Plan-B Valuation'!AA29,'Plan-B Valuation'!AE29,'Plan-B Valuation'!AI29,'Plan-B Valuation'!AM29,'Plan-B Valuation'!AQ29)</f>
        <v>10000000</v>
      </c>
      <c r="AI33" s="221" t="s">
        <v>178</v>
      </c>
      <c r="AJ33" s="249">
        <v>3000.0</v>
      </c>
      <c r="AK33" s="249">
        <v>65000.0</v>
      </c>
      <c r="AL33" s="249">
        <v>100000.0</v>
      </c>
      <c r="AM33" s="249">
        <v>0.0</v>
      </c>
      <c r="AN33" s="249">
        <v>0.0</v>
      </c>
      <c r="AO33" s="249">
        <v>0.0</v>
      </c>
      <c r="AP33" s="250" t="s">
        <v>165</v>
      </c>
      <c r="AQ33" s="250" t="s">
        <v>177</v>
      </c>
      <c r="AR33" s="250" t="s">
        <v>167</v>
      </c>
      <c r="AS33" s="249">
        <f>SUM('Plan-C Valuation'!U29,'Plan-C Valuation'!Y29,'Plan-C Valuation'!AC29,'Plan-C Valuation'!AG29,'Plan-C Valuation'!AK29,'Plan-C Valuation'!AO29)</f>
        <v>5000</v>
      </c>
      <c r="AT33" s="249">
        <f>SUM('Plan-C Valuation'!V29,'Plan-C Valuation'!Z29,'Plan-C Valuation'!AD29,'Plan-C Valuation'!AH29,'Plan-C Valuation'!AL29,'Plan-C Valuation'!AP29)</f>
        <v>200000</v>
      </c>
      <c r="AU33" s="249">
        <f>SUM('Plan-C Valuation'!W29,'Plan-C Valuation'!AA29,'Plan-C Valuation'!AE29,'Plan-C Valuation'!AI29,'Plan-C Valuation'!AM29,'Plan-C Valuation'!AQ29)</f>
        <v>10000000</v>
      </c>
    </row>
    <row r="34" ht="15.75" customHeight="1">
      <c r="A34" s="221" t="s">
        <v>138</v>
      </c>
      <c r="B34" s="221" t="s">
        <v>13</v>
      </c>
      <c r="C34" s="221" t="s">
        <v>43</v>
      </c>
      <c r="D34" s="221" t="s">
        <v>50</v>
      </c>
      <c r="E34" s="221" t="s">
        <v>28</v>
      </c>
      <c r="F34" s="221" t="s">
        <v>134</v>
      </c>
      <c r="G34" s="242" t="s">
        <v>139</v>
      </c>
      <c r="H34" s="252"/>
      <c r="I34" s="221"/>
      <c r="J34" s="249">
        <v>0.0</v>
      </c>
      <c r="K34" s="249">
        <v>0.0</v>
      </c>
      <c r="L34" s="249">
        <v>0.0</v>
      </c>
      <c r="M34" s="249">
        <v>0.0</v>
      </c>
      <c r="N34" s="249">
        <v>0.0</v>
      </c>
      <c r="O34" s="249">
        <v>0.0</v>
      </c>
      <c r="P34" s="250" t="s">
        <v>165</v>
      </c>
      <c r="Q34" s="250" t="s">
        <v>180</v>
      </c>
      <c r="R34" s="250" t="s">
        <v>167</v>
      </c>
      <c r="S34" s="221">
        <f>SUM('Plan-A Valuation'!U30,'Plan-A Valuation'!Y30,'Plan-A Valuation'!AC30,'Plan-A Valuation'!AG30,'Plan-A Valuation'!AK30,'Plan-A Valuation'!AO30)</f>
        <v>5000</v>
      </c>
      <c r="T34" s="249">
        <f>SUM('Plan-A Valuation'!V30,'Plan-A Valuation'!Z30,'Plan-A Valuation'!AD30,'Plan-A Valuation'!AH30,'Plan-A Valuation'!AL30,'Plan-A Valuation'!AP30)</f>
        <v>200000</v>
      </c>
      <c r="U34" s="251">
        <f>SUM('Plan-A Valuation'!W30,'Plan-A Valuation'!AA30,'Plan-A Valuation'!AE30,'Plan-A Valuation'!AI30,'Plan-A Valuation'!AM30,'Plan-A Valuation'!AQ30)</f>
        <v>10000000</v>
      </c>
      <c r="V34" s="221" t="s">
        <v>169</v>
      </c>
      <c r="W34" s="249">
        <v>1500.0</v>
      </c>
      <c r="X34" s="249">
        <v>3000.0</v>
      </c>
      <c r="Y34" s="249">
        <v>24000.0</v>
      </c>
      <c r="Z34" s="249">
        <v>0.0</v>
      </c>
      <c r="AA34" s="249">
        <v>0.0</v>
      </c>
      <c r="AB34" s="249">
        <v>0.0</v>
      </c>
      <c r="AC34" s="250" t="s">
        <v>165</v>
      </c>
      <c r="AD34" s="250" t="s">
        <v>179</v>
      </c>
      <c r="AE34" s="250" t="s">
        <v>167</v>
      </c>
      <c r="AF34" s="249">
        <f>SUM('Plan-B Valuation'!U30,'Plan-B Valuation'!Y30,'Plan-B Valuation'!AC30,'Plan-B Valuation'!AG30,'Plan-B Valuation'!AK30,'Plan-B Valuation'!AO30)</f>
        <v>5000</v>
      </c>
      <c r="AG34" s="249">
        <f>SUM('Plan-B Valuation'!V30,'Plan-B Valuation'!Z30,'Plan-B Valuation'!AD30,'Plan-B Valuation'!AH30,'Plan-B Valuation'!AL30,'Plan-B Valuation'!AP30)</f>
        <v>200000</v>
      </c>
      <c r="AH34" s="251">
        <f>SUM('Plan-B Valuation'!W30,'Plan-B Valuation'!AA30,'Plan-B Valuation'!AE30,'Plan-B Valuation'!AI30,'Plan-B Valuation'!AM30,'Plan-B Valuation'!AQ30)</f>
        <v>10000000</v>
      </c>
      <c r="AI34" s="221" t="s">
        <v>178</v>
      </c>
      <c r="AJ34" s="249">
        <v>3000.0</v>
      </c>
      <c r="AK34" s="249">
        <v>65000.0</v>
      </c>
      <c r="AL34" s="249">
        <v>100000.0</v>
      </c>
      <c r="AM34" s="249">
        <v>0.0</v>
      </c>
      <c r="AN34" s="249">
        <v>0.0</v>
      </c>
      <c r="AO34" s="249">
        <v>0.0</v>
      </c>
      <c r="AP34" s="250" t="s">
        <v>165</v>
      </c>
      <c r="AQ34" s="250" t="s">
        <v>177</v>
      </c>
      <c r="AR34" s="250" t="s">
        <v>167</v>
      </c>
      <c r="AS34" s="249">
        <f>SUM('Plan-C Valuation'!U30,'Plan-C Valuation'!Y30,'Plan-C Valuation'!AC30,'Plan-C Valuation'!AG30,'Plan-C Valuation'!AK30,'Plan-C Valuation'!AO30)</f>
        <v>5000</v>
      </c>
      <c r="AT34" s="249">
        <f>SUM('Plan-C Valuation'!V30,'Plan-C Valuation'!Z30,'Plan-C Valuation'!AD30,'Plan-C Valuation'!AH30,'Plan-C Valuation'!AL30,'Plan-C Valuation'!AP30)</f>
        <v>200000</v>
      </c>
      <c r="AU34" s="249">
        <f>SUM('Plan-C Valuation'!W30,'Plan-C Valuation'!AA30,'Plan-C Valuation'!AE30,'Plan-C Valuation'!AI30,'Plan-C Valuation'!AM30,'Plan-C Valuation'!AQ30)</f>
        <v>10000000</v>
      </c>
    </row>
    <row r="35" ht="15.75" customHeight="1">
      <c r="A35" s="221" t="s">
        <v>140</v>
      </c>
      <c r="B35" s="221" t="s">
        <v>13</v>
      </c>
      <c r="C35" s="221" t="s">
        <v>48</v>
      </c>
      <c r="D35" s="221" t="s">
        <v>50</v>
      </c>
      <c r="E35" s="221" t="s">
        <v>28</v>
      </c>
      <c r="F35" s="221" t="s">
        <v>134</v>
      </c>
      <c r="G35" s="242" t="s">
        <v>141</v>
      </c>
      <c r="H35" s="252"/>
      <c r="I35" s="221"/>
      <c r="J35" s="249">
        <v>0.0</v>
      </c>
      <c r="K35" s="249">
        <v>0.0</v>
      </c>
      <c r="L35" s="249">
        <v>0.0</v>
      </c>
      <c r="M35" s="249">
        <v>0.0</v>
      </c>
      <c r="N35" s="249">
        <v>0.0</v>
      </c>
      <c r="O35" s="249">
        <v>0.0</v>
      </c>
      <c r="P35" s="250" t="s">
        <v>165</v>
      </c>
      <c r="Q35" s="250" t="s">
        <v>180</v>
      </c>
      <c r="R35" s="250" t="s">
        <v>167</v>
      </c>
      <c r="S35" s="221">
        <f>SUM('Plan-A Valuation'!U31,'Plan-A Valuation'!Y31,'Plan-A Valuation'!AC31,'Plan-A Valuation'!AG31,'Plan-A Valuation'!AK31,'Plan-A Valuation'!AO31)</f>
        <v>5000</v>
      </c>
      <c r="T35" s="249">
        <f>SUM('Plan-A Valuation'!V31,'Plan-A Valuation'!Z31,'Plan-A Valuation'!AD31,'Plan-A Valuation'!AH31,'Plan-A Valuation'!AL31,'Plan-A Valuation'!AP31)</f>
        <v>200000</v>
      </c>
      <c r="U35" s="251">
        <f>SUM('Plan-A Valuation'!W31,'Plan-A Valuation'!AA31,'Plan-A Valuation'!AE31,'Plan-A Valuation'!AI31,'Plan-A Valuation'!AM31,'Plan-A Valuation'!AQ31)</f>
        <v>10000000</v>
      </c>
      <c r="V35" s="221" t="s">
        <v>169</v>
      </c>
      <c r="W35" s="249">
        <v>1500.0</v>
      </c>
      <c r="X35" s="249">
        <v>3000.0</v>
      </c>
      <c r="Y35" s="249">
        <v>24000.0</v>
      </c>
      <c r="Z35" s="249">
        <v>0.0</v>
      </c>
      <c r="AA35" s="249">
        <v>0.0</v>
      </c>
      <c r="AB35" s="249">
        <v>0.0</v>
      </c>
      <c r="AC35" s="250" t="s">
        <v>165</v>
      </c>
      <c r="AD35" s="250" t="s">
        <v>179</v>
      </c>
      <c r="AE35" s="250" t="s">
        <v>167</v>
      </c>
      <c r="AF35" s="249">
        <f>SUM('Plan-B Valuation'!U31,'Plan-B Valuation'!Y31,'Plan-B Valuation'!AC31,'Plan-B Valuation'!AG31,'Plan-B Valuation'!AK31,'Plan-B Valuation'!AO31)</f>
        <v>5000</v>
      </c>
      <c r="AG35" s="249">
        <f>SUM('Plan-B Valuation'!V31,'Plan-B Valuation'!Z31,'Plan-B Valuation'!AD31,'Plan-B Valuation'!AH31,'Plan-B Valuation'!AL31,'Plan-B Valuation'!AP31)</f>
        <v>200000</v>
      </c>
      <c r="AH35" s="251">
        <f>SUM('Plan-B Valuation'!W31,'Plan-B Valuation'!AA31,'Plan-B Valuation'!AE31,'Plan-B Valuation'!AI31,'Plan-B Valuation'!AM31,'Plan-B Valuation'!AQ31)</f>
        <v>10000000</v>
      </c>
      <c r="AI35" s="221" t="s">
        <v>178</v>
      </c>
      <c r="AJ35" s="249">
        <v>3000.0</v>
      </c>
      <c r="AK35" s="249">
        <v>65000.0</v>
      </c>
      <c r="AL35" s="249">
        <v>100000.0</v>
      </c>
      <c r="AM35" s="249">
        <v>0.0</v>
      </c>
      <c r="AN35" s="249">
        <v>0.0</v>
      </c>
      <c r="AO35" s="249">
        <v>0.0</v>
      </c>
      <c r="AP35" s="250" t="s">
        <v>165</v>
      </c>
      <c r="AQ35" s="250" t="s">
        <v>177</v>
      </c>
      <c r="AR35" s="250" t="s">
        <v>167</v>
      </c>
      <c r="AS35" s="249">
        <f>SUM('Plan-C Valuation'!U31,'Plan-C Valuation'!Y31,'Plan-C Valuation'!AC31,'Plan-C Valuation'!AG31,'Plan-C Valuation'!AK31,'Plan-C Valuation'!AO31)</f>
        <v>5000</v>
      </c>
      <c r="AT35" s="249">
        <f>SUM('Plan-C Valuation'!V31,'Plan-C Valuation'!Z31,'Plan-C Valuation'!AD31,'Plan-C Valuation'!AH31,'Plan-C Valuation'!AL31,'Plan-C Valuation'!AP31)</f>
        <v>200000</v>
      </c>
      <c r="AU35" s="249">
        <f>SUM('Plan-C Valuation'!W31,'Plan-C Valuation'!AA31,'Plan-C Valuation'!AE31,'Plan-C Valuation'!AI31,'Plan-C Valuation'!AM31,'Plan-C Valuation'!AQ31)</f>
        <v>10000000</v>
      </c>
    </row>
    <row r="36" ht="15.75" customHeight="1">
      <c r="A36" s="221"/>
      <c r="B36" s="221"/>
      <c r="C36" s="221"/>
      <c r="D36" s="221"/>
      <c r="E36" s="221"/>
      <c r="F36" s="221"/>
      <c r="G36" s="242"/>
      <c r="H36" s="252"/>
      <c r="I36" s="221"/>
      <c r="J36" s="249"/>
      <c r="K36" s="249"/>
      <c r="L36" s="249"/>
      <c r="M36" s="249"/>
      <c r="N36" s="249"/>
      <c r="O36" s="249"/>
      <c r="P36" s="250"/>
      <c r="Q36" s="250"/>
      <c r="R36" s="250"/>
      <c r="S36" s="221">
        <f>SUM('Plan-A Valuation'!U32,'Plan-A Valuation'!Y32,'Plan-A Valuation'!AC32,'Plan-A Valuation'!AG32,'Plan-A Valuation'!AK32,'Plan-A Valuation'!AO32)</f>
        <v>0</v>
      </c>
      <c r="T36" s="249">
        <f>SUM('Plan-A Valuation'!V32,'Plan-A Valuation'!Z32,'Plan-A Valuation'!AD32,'Plan-A Valuation'!AH32,'Plan-A Valuation'!AL32,'Plan-A Valuation'!AP32)</f>
        <v>0</v>
      </c>
      <c r="U36" s="249">
        <f>SUM('Plan-A Valuation'!W32,'Plan-A Valuation'!AA32,'Plan-A Valuation'!AE32,'Plan-A Valuation'!AI32,'Plan-A Valuation'!AM32,'Plan-A Valuation'!AQ32)</f>
        <v>0</v>
      </c>
      <c r="V36" s="221"/>
      <c r="W36" s="249"/>
      <c r="X36" s="249"/>
      <c r="Y36" s="249"/>
      <c r="Z36" s="249"/>
      <c r="AA36" s="249"/>
      <c r="AB36" s="249"/>
      <c r="AC36" s="250"/>
      <c r="AD36" s="250"/>
      <c r="AE36" s="250"/>
      <c r="AF36" s="249">
        <f>SUM('Plan-B Valuation'!U32,'Plan-B Valuation'!Y32,'Plan-B Valuation'!AC32,'Plan-B Valuation'!AG32,'Plan-B Valuation'!AK32,'Plan-B Valuation'!AO32)</f>
        <v>0</v>
      </c>
      <c r="AG36" s="249">
        <f>SUM('Plan-B Valuation'!V32,'Plan-B Valuation'!Z32,'Plan-B Valuation'!AD32,'Plan-B Valuation'!AH32,'Plan-B Valuation'!AL32,'Plan-B Valuation'!AP32)</f>
        <v>0</v>
      </c>
      <c r="AH36" s="249">
        <f>SUM('Plan-B Valuation'!W32,'Plan-B Valuation'!AA32,'Plan-B Valuation'!AE32,'Plan-B Valuation'!AI32,'Plan-B Valuation'!AM32,'Plan-B Valuation'!AQ32)</f>
        <v>0</v>
      </c>
      <c r="AI36" s="221"/>
      <c r="AJ36" s="249"/>
      <c r="AK36" s="249"/>
      <c r="AL36" s="249"/>
      <c r="AM36" s="249"/>
      <c r="AN36" s="249"/>
      <c r="AO36" s="249"/>
      <c r="AP36" s="250"/>
      <c r="AQ36" s="250"/>
      <c r="AR36" s="250"/>
      <c r="AS36" s="249">
        <f>SUM('Plan-C Valuation'!U32,'Plan-C Valuation'!Y32,'Plan-C Valuation'!AC32,'Plan-C Valuation'!AG32,'Plan-C Valuation'!AK32,'Plan-C Valuation'!AO32)</f>
        <v>0</v>
      </c>
      <c r="AT36" s="249">
        <f>SUM('Plan-C Valuation'!V32,'Plan-C Valuation'!Z32,'Plan-C Valuation'!AD32,'Plan-C Valuation'!AH32,'Plan-C Valuation'!AL32,'Plan-C Valuation'!AP32)</f>
        <v>0</v>
      </c>
      <c r="AU36" s="249">
        <f>SUM('Plan-C Valuation'!W32,'Plan-C Valuation'!AA32,'Plan-C Valuation'!AE32,'Plan-C Valuation'!AI32,'Plan-C Valuation'!AM32,'Plan-C Valuation'!AQ32)</f>
        <v>0</v>
      </c>
    </row>
    <row r="37" ht="15.75" customHeight="1">
      <c r="A37" s="221"/>
      <c r="B37" s="221"/>
      <c r="C37" s="221"/>
      <c r="D37" s="221"/>
      <c r="E37" s="221"/>
      <c r="F37" s="221"/>
      <c r="G37" s="242"/>
      <c r="H37" s="252"/>
      <c r="I37" s="221"/>
      <c r="J37" s="249"/>
      <c r="K37" s="249"/>
      <c r="L37" s="249"/>
      <c r="M37" s="249"/>
      <c r="N37" s="249"/>
      <c r="O37" s="249"/>
      <c r="P37" s="250"/>
      <c r="Q37" s="250"/>
      <c r="R37" s="250"/>
      <c r="S37" s="221">
        <f>SUM('Plan-A Valuation'!U33,'Plan-A Valuation'!Y33,'Plan-A Valuation'!AC33,'Plan-A Valuation'!AG33,'Plan-A Valuation'!AK33,'Plan-A Valuation'!AO33)</f>
        <v>0</v>
      </c>
      <c r="T37" s="249">
        <f>SUM('Plan-A Valuation'!V33,'Plan-A Valuation'!Z33,'Plan-A Valuation'!AD33,'Plan-A Valuation'!AH33,'Plan-A Valuation'!AL33,'Plan-A Valuation'!AP33)</f>
        <v>0</v>
      </c>
      <c r="U37" s="249">
        <f>SUM('Plan-A Valuation'!W33,'Plan-A Valuation'!AA33,'Plan-A Valuation'!AE33,'Plan-A Valuation'!AI33,'Plan-A Valuation'!AM33,'Plan-A Valuation'!AQ33)</f>
        <v>0</v>
      </c>
      <c r="V37" s="221"/>
      <c r="W37" s="249"/>
      <c r="X37" s="249"/>
      <c r="Y37" s="249"/>
      <c r="Z37" s="249"/>
      <c r="AA37" s="249"/>
      <c r="AB37" s="249"/>
      <c r="AC37" s="250"/>
      <c r="AD37" s="250"/>
      <c r="AE37" s="250"/>
      <c r="AF37" s="249">
        <f>SUM('Plan-B Valuation'!U33,'Plan-B Valuation'!Y33,'Plan-B Valuation'!AC33,'Plan-B Valuation'!AG33,'Plan-B Valuation'!AK33,'Plan-B Valuation'!AO33)</f>
        <v>0</v>
      </c>
      <c r="AG37" s="249">
        <f>SUM('Plan-B Valuation'!V33,'Plan-B Valuation'!Z33,'Plan-B Valuation'!AD33,'Plan-B Valuation'!AH33,'Plan-B Valuation'!AL33,'Plan-B Valuation'!AP33)</f>
        <v>0</v>
      </c>
      <c r="AH37" s="249">
        <f>SUM('Plan-B Valuation'!W33,'Plan-B Valuation'!AA33,'Plan-B Valuation'!AE33,'Plan-B Valuation'!AI33,'Plan-B Valuation'!AM33,'Plan-B Valuation'!AQ33)</f>
        <v>0</v>
      </c>
      <c r="AI37" s="221"/>
      <c r="AJ37" s="249"/>
      <c r="AK37" s="249"/>
      <c r="AL37" s="249"/>
      <c r="AM37" s="249"/>
      <c r="AN37" s="249"/>
      <c r="AO37" s="249"/>
      <c r="AP37" s="250"/>
      <c r="AQ37" s="250"/>
      <c r="AR37" s="250"/>
      <c r="AS37" s="249">
        <f>SUM('Plan-C Valuation'!U33,'Plan-C Valuation'!Y33,'Plan-C Valuation'!AC33,'Plan-C Valuation'!AG33,'Plan-C Valuation'!AK33,'Plan-C Valuation'!AO33)</f>
        <v>0</v>
      </c>
      <c r="AT37" s="249">
        <f>SUM('Plan-C Valuation'!V33,'Plan-C Valuation'!Z33,'Plan-C Valuation'!AD33,'Plan-C Valuation'!AH33,'Plan-C Valuation'!AL33,'Plan-C Valuation'!AP33)</f>
        <v>0</v>
      </c>
      <c r="AU37" s="249">
        <f>SUM('Plan-C Valuation'!W33,'Plan-C Valuation'!AA33,'Plan-C Valuation'!AE33,'Plan-C Valuation'!AI33,'Plan-C Valuation'!AM33,'Plan-C Valuation'!AQ33)</f>
        <v>0</v>
      </c>
    </row>
    <row r="38" ht="15.75" customHeight="1">
      <c r="A38" s="221"/>
      <c r="B38" s="221"/>
      <c r="C38" s="221"/>
      <c r="D38" s="221"/>
      <c r="E38" s="221"/>
      <c r="F38" s="221"/>
      <c r="G38" s="242"/>
      <c r="H38" s="252"/>
      <c r="I38" s="221"/>
      <c r="J38" s="249"/>
      <c r="K38" s="249"/>
      <c r="L38" s="249"/>
      <c r="M38" s="249"/>
      <c r="N38" s="249"/>
      <c r="O38" s="249"/>
      <c r="P38" s="250"/>
      <c r="Q38" s="250"/>
      <c r="R38" s="250"/>
      <c r="S38" s="221">
        <f>SUM('Plan-A Valuation'!U34,'Plan-A Valuation'!Y34,'Plan-A Valuation'!AC34,'Plan-A Valuation'!AG34,'Plan-A Valuation'!AK34,'Plan-A Valuation'!AO34)</f>
        <v>0</v>
      </c>
      <c r="T38" s="249">
        <f>SUM('Plan-A Valuation'!V34,'Plan-A Valuation'!Z34,'Plan-A Valuation'!AD34,'Plan-A Valuation'!AH34,'Plan-A Valuation'!AL34,'Plan-A Valuation'!AP34)</f>
        <v>0</v>
      </c>
      <c r="U38" s="249">
        <f>SUM('Plan-A Valuation'!W34,'Plan-A Valuation'!AA34,'Plan-A Valuation'!AE34,'Plan-A Valuation'!AI34,'Plan-A Valuation'!AM34,'Plan-A Valuation'!AQ34)</f>
        <v>0</v>
      </c>
      <c r="V38" s="221"/>
      <c r="W38" s="249"/>
      <c r="X38" s="249"/>
      <c r="Y38" s="249"/>
      <c r="Z38" s="249"/>
      <c r="AA38" s="249"/>
      <c r="AB38" s="249"/>
      <c r="AC38" s="250"/>
      <c r="AD38" s="250"/>
      <c r="AE38" s="250"/>
      <c r="AF38" s="249">
        <f>SUM('Plan-B Valuation'!U34,'Plan-B Valuation'!Y34,'Plan-B Valuation'!AC34,'Plan-B Valuation'!AG34,'Plan-B Valuation'!AK34,'Plan-B Valuation'!AO34)</f>
        <v>0</v>
      </c>
      <c r="AG38" s="249">
        <f>SUM('Plan-B Valuation'!V34,'Plan-B Valuation'!Z34,'Plan-B Valuation'!AD34,'Plan-B Valuation'!AH34,'Plan-B Valuation'!AL34,'Plan-B Valuation'!AP34)</f>
        <v>0</v>
      </c>
      <c r="AH38" s="249">
        <f>SUM('Plan-B Valuation'!W34,'Plan-B Valuation'!AA34,'Plan-B Valuation'!AE34,'Plan-B Valuation'!AI34,'Plan-B Valuation'!AM34,'Plan-B Valuation'!AQ34)</f>
        <v>0</v>
      </c>
      <c r="AI38" s="221"/>
      <c r="AJ38" s="249"/>
      <c r="AK38" s="249"/>
      <c r="AL38" s="249"/>
      <c r="AM38" s="249"/>
      <c r="AN38" s="249"/>
      <c r="AO38" s="249"/>
      <c r="AP38" s="250"/>
      <c r="AQ38" s="250"/>
      <c r="AR38" s="250"/>
      <c r="AS38" s="249">
        <f>SUM('Plan-C Valuation'!U34,'Plan-C Valuation'!Y34,'Plan-C Valuation'!AC34,'Plan-C Valuation'!AG34,'Plan-C Valuation'!AK34,'Plan-C Valuation'!AO34)</f>
        <v>0</v>
      </c>
      <c r="AT38" s="249">
        <f>SUM('Plan-C Valuation'!V34,'Plan-C Valuation'!Z34,'Plan-C Valuation'!AD34,'Plan-C Valuation'!AH34,'Plan-C Valuation'!AL34,'Plan-C Valuation'!AP34)</f>
        <v>0</v>
      </c>
      <c r="AU38" s="249">
        <f>SUM('Plan-C Valuation'!W34,'Plan-C Valuation'!AA34,'Plan-C Valuation'!AE34,'Plan-C Valuation'!AI34,'Plan-C Valuation'!AM34,'Plan-C Valuation'!AQ34)</f>
        <v>0</v>
      </c>
    </row>
    <row r="39" ht="15.75" customHeight="1">
      <c r="A39" s="221"/>
      <c r="B39" s="221"/>
      <c r="C39" s="221"/>
      <c r="D39" s="221"/>
      <c r="E39" s="221"/>
      <c r="F39" s="221"/>
      <c r="G39" s="242"/>
      <c r="H39" s="252"/>
      <c r="I39" s="221"/>
      <c r="J39" s="249"/>
      <c r="K39" s="249"/>
      <c r="L39" s="249"/>
      <c r="M39" s="249"/>
      <c r="N39" s="249"/>
      <c r="O39" s="249"/>
      <c r="P39" s="250"/>
      <c r="Q39" s="250"/>
      <c r="R39" s="250"/>
      <c r="S39" s="221">
        <f>SUM('Plan-A Valuation'!U35,'Plan-A Valuation'!Y35,'Plan-A Valuation'!AC35,'Plan-A Valuation'!AG35,'Plan-A Valuation'!AK35,'Plan-A Valuation'!AO35)</f>
        <v>0</v>
      </c>
      <c r="T39" s="249">
        <f>SUM('Plan-A Valuation'!V35,'Plan-A Valuation'!Z35,'Plan-A Valuation'!AD35,'Plan-A Valuation'!AH35,'Plan-A Valuation'!AL35,'Plan-A Valuation'!AP35)</f>
        <v>0</v>
      </c>
      <c r="U39" s="249">
        <f>SUM('Plan-A Valuation'!W35,'Plan-A Valuation'!AA35,'Plan-A Valuation'!AE35,'Plan-A Valuation'!AI35,'Plan-A Valuation'!AM35,'Plan-A Valuation'!AQ35)</f>
        <v>0</v>
      </c>
      <c r="V39" s="221"/>
      <c r="W39" s="249"/>
      <c r="X39" s="249"/>
      <c r="Y39" s="249"/>
      <c r="Z39" s="249"/>
      <c r="AA39" s="249"/>
      <c r="AB39" s="249"/>
      <c r="AC39" s="250"/>
      <c r="AD39" s="250"/>
      <c r="AE39" s="250"/>
      <c r="AF39" s="249">
        <f>SUM('Plan-B Valuation'!U35,'Plan-B Valuation'!Y35,'Plan-B Valuation'!AC35,'Plan-B Valuation'!AG35,'Plan-B Valuation'!AK35,'Plan-B Valuation'!AO35)</f>
        <v>0</v>
      </c>
      <c r="AG39" s="249">
        <f>SUM('Plan-B Valuation'!V35,'Plan-B Valuation'!Z35,'Plan-B Valuation'!AD35,'Plan-B Valuation'!AH35,'Plan-B Valuation'!AL35,'Plan-B Valuation'!AP35)</f>
        <v>0</v>
      </c>
      <c r="AH39" s="249">
        <f>SUM('Plan-B Valuation'!W35,'Plan-B Valuation'!AA35,'Plan-B Valuation'!AE35,'Plan-B Valuation'!AI35,'Plan-B Valuation'!AM35,'Plan-B Valuation'!AQ35)</f>
        <v>0</v>
      </c>
      <c r="AI39" s="221"/>
      <c r="AJ39" s="249"/>
      <c r="AK39" s="249"/>
      <c r="AL39" s="249"/>
      <c r="AM39" s="249"/>
      <c r="AN39" s="249"/>
      <c r="AO39" s="249"/>
      <c r="AP39" s="250"/>
      <c r="AQ39" s="250"/>
      <c r="AR39" s="250"/>
      <c r="AS39" s="249">
        <f>SUM('Plan-C Valuation'!U35,'Plan-C Valuation'!Y35,'Plan-C Valuation'!AC35,'Plan-C Valuation'!AG35,'Plan-C Valuation'!AK35,'Plan-C Valuation'!AO35)</f>
        <v>0</v>
      </c>
      <c r="AT39" s="249">
        <f>SUM('Plan-C Valuation'!V35,'Plan-C Valuation'!Z35,'Plan-C Valuation'!AD35,'Plan-C Valuation'!AH35,'Plan-C Valuation'!AL35,'Plan-C Valuation'!AP35)</f>
        <v>0</v>
      </c>
      <c r="AU39" s="249">
        <f>SUM('Plan-C Valuation'!W35,'Plan-C Valuation'!AA35,'Plan-C Valuation'!AE35,'Plan-C Valuation'!AI35,'Plan-C Valuation'!AM35,'Plan-C Valuation'!AQ35)</f>
        <v>0</v>
      </c>
    </row>
    <row r="40" ht="15.75" customHeight="1">
      <c r="A40" s="221"/>
      <c r="B40" s="221"/>
      <c r="C40" s="221"/>
      <c r="D40" s="221"/>
      <c r="E40" s="221"/>
      <c r="F40" s="221"/>
      <c r="G40" s="242"/>
      <c r="H40" s="252"/>
      <c r="I40" s="221"/>
      <c r="J40" s="249"/>
      <c r="K40" s="249"/>
      <c r="L40" s="249"/>
      <c r="M40" s="249"/>
      <c r="N40" s="249"/>
      <c r="O40" s="249"/>
      <c r="P40" s="250"/>
      <c r="Q40" s="250"/>
      <c r="R40" s="250"/>
      <c r="S40" s="221">
        <f>SUM('Plan-A Valuation'!U36,'Plan-A Valuation'!Y36,'Plan-A Valuation'!AC36,'Plan-A Valuation'!AG36,'Plan-A Valuation'!AK36,'Plan-A Valuation'!AO36)</f>
        <v>0</v>
      </c>
      <c r="T40" s="249">
        <f>SUM('Plan-A Valuation'!V36,'Plan-A Valuation'!Z36,'Plan-A Valuation'!AD36,'Plan-A Valuation'!AH36,'Plan-A Valuation'!AL36,'Plan-A Valuation'!AP36)</f>
        <v>0</v>
      </c>
      <c r="U40" s="249">
        <f>SUM('Plan-A Valuation'!W36,'Plan-A Valuation'!AA36,'Plan-A Valuation'!AE36,'Plan-A Valuation'!AI36,'Plan-A Valuation'!AM36,'Plan-A Valuation'!AQ36)</f>
        <v>0</v>
      </c>
      <c r="V40" s="221"/>
      <c r="W40" s="249"/>
      <c r="X40" s="249"/>
      <c r="Y40" s="249"/>
      <c r="Z40" s="249"/>
      <c r="AA40" s="249"/>
      <c r="AB40" s="249"/>
      <c r="AC40" s="250"/>
      <c r="AD40" s="250"/>
      <c r="AE40" s="250"/>
      <c r="AF40" s="249">
        <f>SUM('Plan-B Valuation'!U36,'Plan-B Valuation'!Y36,'Plan-B Valuation'!AC36,'Plan-B Valuation'!AG36,'Plan-B Valuation'!AK36,'Plan-B Valuation'!AO36)</f>
        <v>0</v>
      </c>
      <c r="AG40" s="249">
        <f>SUM('Plan-B Valuation'!V36,'Plan-B Valuation'!Z36,'Plan-B Valuation'!AD36,'Plan-B Valuation'!AH36,'Plan-B Valuation'!AL36,'Plan-B Valuation'!AP36)</f>
        <v>0</v>
      </c>
      <c r="AH40" s="249">
        <f>SUM('Plan-B Valuation'!W36,'Plan-B Valuation'!AA36,'Plan-B Valuation'!AE36,'Plan-B Valuation'!AI36,'Plan-B Valuation'!AM36,'Plan-B Valuation'!AQ36)</f>
        <v>0</v>
      </c>
      <c r="AI40" s="221"/>
      <c r="AJ40" s="249"/>
      <c r="AK40" s="249"/>
      <c r="AL40" s="249"/>
      <c r="AM40" s="249"/>
      <c r="AN40" s="249"/>
      <c r="AO40" s="249"/>
      <c r="AP40" s="250"/>
      <c r="AQ40" s="250"/>
      <c r="AR40" s="250"/>
      <c r="AS40" s="249">
        <f>SUM('Plan-C Valuation'!U36,'Plan-C Valuation'!Y36,'Plan-C Valuation'!AC36,'Plan-C Valuation'!AG36,'Plan-C Valuation'!AK36,'Plan-C Valuation'!AO36)</f>
        <v>0</v>
      </c>
      <c r="AT40" s="249">
        <f>SUM('Plan-C Valuation'!V36,'Plan-C Valuation'!Z36,'Plan-C Valuation'!AD36,'Plan-C Valuation'!AH36,'Plan-C Valuation'!AL36,'Plan-C Valuation'!AP36)</f>
        <v>0</v>
      </c>
      <c r="AU40" s="249">
        <f>SUM('Plan-C Valuation'!W36,'Plan-C Valuation'!AA36,'Plan-C Valuation'!AE36,'Plan-C Valuation'!AI36,'Plan-C Valuation'!AM36,'Plan-C Valuation'!AQ36)</f>
        <v>0</v>
      </c>
    </row>
    <row r="41" ht="15.75" customHeight="1">
      <c r="A41" s="221"/>
      <c r="B41" s="221"/>
      <c r="C41" s="221"/>
      <c r="D41" s="221"/>
      <c r="E41" s="221"/>
      <c r="F41" s="221"/>
      <c r="G41" s="242"/>
      <c r="H41" s="252"/>
      <c r="I41" s="221"/>
      <c r="J41" s="249"/>
      <c r="K41" s="249"/>
      <c r="L41" s="249"/>
      <c r="M41" s="249"/>
      <c r="N41" s="249"/>
      <c r="O41" s="249"/>
      <c r="P41" s="250"/>
      <c r="Q41" s="250"/>
      <c r="R41" s="250"/>
      <c r="S41" s="221">
        <f>SUM('Plan-A Valuation'!U37,'Plan-A Valuation'!Y37,'Plan-A Valuation'!AC37,'Plan-A Valuation'!AG37,'Plan-A Valuation'!AK37,'Plan-A Valuation'!AO37)</f>
        <v>0</v>
      </c>
      <c r="T41" s="249">
        <f>SUM('Plan-A Valuation'!V37,'Plan-A Valuation'!Z37,'Plan-A Valuation'!AD37,'Plan-A Valuation'!AH37,'Plan-A Valuation'!AL37,'Plan-A Valuation'!AP37)</f>
        <v>0</v>
      </c>
      <c r="U41" s="249">
        <f>SUM('Plan-A Valuation'!W37,'Plan-A Valuation'!AA37,'Plan-A Valuation'!AE37,'Plan-A Valuation'!AI37,'Plan-A Valuation'!AM37,'Plan-A Valuation'!AQ37)</f>
        <v>0</v>
      </c>
      <c r="V41" s="221"/>
      <c r="W41" s="249"/>
      <c r="X41" s="249"/>
      <c r="Y41" s="249"/>
      <c r="Z41" s="249"/>
      <c r="AA41" s="249"/>
      <c r="AB41" s="249"/>
      <c r="AC41" s="250"/>
      <c r="AD41" s="250"/>
      <c r="AE41" s="250"/>
      <c r="AF41" s="249">
        <f>SUM('Plan-B Valuation'!U37,'Plan-B Valuation'!Y37,'Plan-B Valuation'!AC37,'Plan-B Valuation'!AG37,'Plan-B Valuation'!AK37,'Plan-B Valuation'!AO37)</f>
        <v>0</v>
      </c>
      <c r="AG41" s="249">
        <f>SUM('Plan-B Valuation'!V37,'Plan-B Valuation'!Z37,'Plan-B Valuation'!AD37,'Plan-B Valuation'!AH37,'Plan-B Valuation'!AL37,'Plan-B Valuation'!AP37)</f>
        <v>0</v>
      </c>
      <c r="AH41" s="249">
        <f>SUM('Plan-B Valuation'!W37,'Plan-B Valuation'!AA37,'Plan-B Valuation'!AE37,'Plan-B Valuation'!AI37,'Plan-B Valuation'!AM37,'Plan-B Valuation'!AQ37)</f>
        <v>0</v>
      </c>
      <c r="AI41" s="221"/>
      <c r="AJ41" s="249"/>
      <c r="AK41" s="249"/>
      <c r="AL41" s="249"/>
      <c r="AM41" s="249"/>
      <c r="AN41" s="249"/>
      <c r="AO41" s="249"/>
      <c r="AP41" s="250"/>
      <c r="AQ41" s="250"/>
      <c r="AR41" s="250"/>
      <c r="AS41" s="249">
        <f>SUM('Plan-C Valuation'!U37,'Plan-C Valuation'!Y37,'Plan-C Valuation'!AC37,'Plan-C Valuation'!AG37,'Plan-C Valuation'!AK37,'Plan-C Valuation'!AO37)</f>
        <v>0</v>
      </c>
      <c r="AT41" s="249">
        <f>SUM('Plan-C Valuation'!V37,'Plan-C Valuation'!Z37,'Plan-C Valuation'!AD37,'Plan-C Valuation'!AH37,'Plan-C Valuation'!AL37,'Plan-C Valuation'!AP37)</f>
        <v>0</v>
      </c>
      <c r="AU41" s="249">
        <f>SUM('Plan-C Valuation'!W37,'Plan-C Valuation'!AA37,'Plan-C Valuation'!AE37,'Plan-C Valuation'!AI37,'Plan-C Valuation'!AM37,'Plan-C Valuation'!AQ37)</f>
        <v>0</v>
      </c>
    </row>
    <row r="42" ht="15.75" customHeight="1">
      <c r="A42" s="221"/>
      <c r="B42" s="221"/>
      <c r="C42" s="221"/>
      <c r="D42" s="221"/>
      <c r="E42" s="221"/>
      <c r="F42" s="221"/>
      <c r="G42" s="242"/>
      <c r="H42" s="252"/>
      <c r="I42" s="221"/>
      <c r="J42" s="249"/>
      <c r="K42" s="249"/>
      <c r="L42" s="249"/>
      <c r="M42" s="249"/>
      <c r="N42" s="249"/>
      <c r="O42" s="249"/>
      <c r="P42" s="250"/>
      <c r="Q42" s="250"/>
      <c r="R42" s="250"/>
      <c r="S42" s="221">
        <f>SUM('Plan-A Valuation'!U38,'Plan-A Valuation'!Y38,'Plan-A Valuation'!AC38,'Plan-A Valuation'!AG38,'Plan-A Valuation'!AK38,'Plan-A Valuation'!AO38)</f>
        <v>0</v>
      </c>
      <c r="T42" s="249">
        <f>SUM('Plan-A Valuation'!V38,'Plan-A Valuation'!Z38,'Plan-A Valuation'!AD38,'Plan-A Valuation'!AH38,'Plan-A Valuation'!AL38,'Plan-A Valuation'!AP38)</f>
        <v>0</v>
      </c>
      <c r="U42" s="249">
        <f>SUM('Plan-A Valuation'!W38,'Plan-A Valuation'!AA38,'Plan-A Valuation'!AE38,'Plan-A Valuation'!AI38,'Plan-A Valuation'!AM38,'Plan-A Valuation'!AQ38)</f>
        <v>0</v>
      </c>
      <c r="V42" s="221"/>
      <c r="W42" s="249"/>
      <c r="X42" s="249"/>
      <c r="Y42" s="249"/>
      <c r="Z42" s="249"/>
      <c r="AA42" s="249"/>
      <c r="AB42" s="249"/>
      <c r="AC42" s="250"/>
      <c r="AD42" s="250"/>
      <c r="AE42" s="250"/>
      <c r="AF42" s="249">
        <f>SUM('Plan-B Valuation'!U38,'Plan-B Valuation'!Y38,'Plan-B Valuation'!AC38,'Plan-B Valuation'!AG38,'Plan-B Valuation'!AK38,'Plan-B Valuation'!AO38)</f>
        <v>0</v>
      </c>
      <c r="AG42" s="249">
        <f>SUM('Plan-B Valuation'!V38,'Plan-B Valuation'!Z38,'Plan-B Valuation'!AD38,'Plan-B Valuation'!AH38,'Plan-B Valuation'!AL38,'Plan-B Valuation'!AP38)</f>
        <v>0</v>
      </c>
      <c r="AH42" s="249">
        <f>SUM('Plan-B Valuation'!W38,'Plan-B Valuation'!AA38,'Plan-B Valuation'!AE38,'Plan-B Valuation'!AI38,'Plan-B Valuation'!AM38,'Plan-B Valuation'!AQ38)</f>
        <v>0</v>
      </c>
      <c r="AI42" s="221"/>
      <c r="AJ42" s="249"/>
      <c r="AK42" s="249"/>
      <c r="AL42" s="249"/>
      <c r="AM42" s="249"/>
      <c r="AN42" s="249"/>
      <c r="AO42" s="249"/>
      <c r="AP42" s="250"/>
      <c r="AQ42" s="250"/>
      <c r="AR42" s="250"/>
      <c r="AS42" s="249">
        <f>SUM('Plan-C Valuation'!U38,'Plan-C Valuation'!Y38,'Plan-C Valuation'!AC38,'Plan-C Valuation'!AG38,'Plan-C Valuation'!AK38,'Plan-C Valuation'!AO38)</f>
        <v>0</v>
      </c>
      <c r="AT42" s="249">
        <f>SUM('Plan-C Valuation'!V38,'Plan-C Valuation'!Z38,'Plan-C Valuation'!AD38,'Plan-C Valuation'!AH38,'Plan-C Valuation'!AL38,'Plan-C Valuation'!AP38)</f>
        <v>0</v>
      </c>
      <c r="AU42" s="249">
        <f>SUM('Plan-C Valuation'!W38,'Plan-C Valuation'!AA38,'Plan-C Valuation'!AE38,'Plan-C Valuation'!AI38,'Plan-C Valuation'!AM38,'Plan-C Valuation'!AQ38)</f>
        <v>0</v>
      </c>
    </row>
    <row r="43" ht="15.75" customHeight="1">
      <c r="A43" s="221"/>
      <c r="B43" s="221"/>
      <c r="C43" s="221"/>
      <c r="D43" s="221"/>
      <c r="E43" s="221"/>
      <c r="F43" s="221"/>
      <c r="G43" s="242"/>
      <c r="H43" s="252"/>
      <c r="I43" s="221"/>
      <c r="J43" s="249"/>
      <c r="K43" s="249"/>
      <c r="L43" s="249"/>
      <c r="M43" s="249"/>
      <c r="N43" s="249"/>
      <c r="O43" s="249"/>
      <c r="P43" s="250"/>
      <c r="Q43" s="250"/>
      <c r="R43" s="250"/>
      <c r="S43" s="221">
        <f>SUM('Plan-A Valuation'!U39,'Plan-A Valuation'!Y39,'Plan-A Valuation'!AC39,'Plan-A Valuation'!AG39,'Plan-A Valuation'!AK39,'Plan-A Valuation'!AO39)</f>
        <v>0</v>
      </c>
      <c r="T43" s="249">
        <f>SUM('Plan-A Valuation'!V39,'Plan-A Valuation'!Z39,'Plan-A Valuation'!AD39,'Plan-A Valuation'!AH39,'Plan-A Valuation'!AL39,'Plan-A Valuation'!AP39)</f>
        <v>0</v>
      </c>
      <c r="U43" s="249">
        <f>SUM('Plan-A Valuation'!W39,'Plan-A Valuation'!AA39,'Plan-A Valuation'!AE39,'Plan-A Valuation'!AI39,'Plan-A Valuation'!AM39,'Plan-A Valuation'!AQ39)</f>
        <v>0</v>
      </c>
      <c r="V43" s="221"/>
      <c r="W43" s="249"/>
      <c r="X43" s="249"/>
      <c r="Y43" s="249"/>
      <c r="Z43" s="249"/>
      <c r="AA43" s="249"/>
      <c r="AB43" s="249"/>
      <c r="AC43" s="250"/>
      <c r="AD43" s="250"/>
      <c r="AE43" s="250"/>
      <c r="AF43" s="249">
        <f>SUM('Plan-B Valuation'!U39,'Plan-B Valuation'!Y39,'Plan-B Valuation'!AC39,'Plan-B Valuation'!AG39,'Plan-B Valuation'!AK39,'Plan-B Valuation'!AO39)</f>
        <v>0</v>
      </c>
      <c r="AG43" s="249">
        <f>SUM('Plan-B Valuation'!V39,'Plan-B Valuation'!Z39,'Plan-B Valuation'!AD39,'Plan-B Valuation'!AH39,'Plan-B Valuation'!AL39,'Plan-B Valuation'!AP39)</f>
        <v>0</v>
      </c>
      <c r="AH43" s="249">
        <f>SUM('Plan-B Valuation'!W39,'Plan-B Valuation'!AA39,'Plan-B Valuation'!AE39,'Plan-B Valuation'!AI39,'Plan-B Valuation'!AM39,'Plan-B Valuation'!AQ39)</f>
        <v>0</v>
      </c>
      <c r="AI43" s="221"/>
      <c r="AJ43" s="249"/>
      <c r="AK43" s="249"/>
      <c r="AL43" s="249"/>
      <c r="AM43" s="249"/>
      <c r="AN43" s="249"/>
      <c r="AO43" s="249"/>
      <c r="AP43" s="250"/>
      <c r="AQ43" s="250"/>
      <c r="AR43" s="250"/>
      <c r="AS43" s="249">
        <f>SUM('Plan-C Valuation'!U39,'Plan-C Valuation'!Y39,'Plan-C Valuation'!AC39,'Plan-C Valuation'!AG39,'Plan-C Valuation'!AK39,'Plan-C Valuation'!AO39)</f>
        <v>0</v>
      </c>
      <c r="AT43" s="249">
        <f>SUM('Plan-C Valuation'!V39,'Plan-C Valuation'!Z39,'Plan-C Valuation'!AD39,'Plan-C Valuation'!AH39,'Plan-C Valuation'!AL39,'Plan-C Valuation'!AP39)</f>
        <v>0</v>
      </c>
      <c r="AU43" s="249">
        <f>SUM('Plan-C Valuation'!W39,'Plan-C Valuation'!AA39,'Plan-C Valuation'!AE39,'Plan-C Valuation'!AI39,'Plan-C Valuation'!AM39,'Plan-C Valuation'!AQ39)</f>
        <v>0</v>
      </c>
    </row>
    <row r="44" ht="15.75" customHeight="1">
      <c r="A44" s="221"/>
      <c r="B44" s="221"/>
      <c r="C44" s="221"/>
      <c r="D44" s="221"/>
      <c r="E44" s="221"/>
      <c r="F44" s="221"/>
      <c r="G44" s="242"/>
      <c r="H44" s="252"/>
      <c r="I44" s="221"/>
      <c r="J44" s="249"/>
      <c r="K44" s="249"/>
      <c r="L44" s="249"/>
      <c r="M44" s="249"/>
      <c r="N44" s="249"/>
      <c r="O44" s="249"/>
      <c r="P44" s="250"/>
      <c r="Q44" s="250"/>
      <c r="R44" s="250"/>
      <c r="S44" s="221">
        <f>SUM('Plan-A Valuation'!U40,'Plan-A Valuation'!Y40,'Plan-A Valuation'!AC40,'Plan-A Valuation'!AG40,'Plan-A Valuation'!AK40,'Plan-A Valuation'!AO40)</f>
        <v>0</v>
      </c>
      <c r="T44" s="249">
        <f>SUM('Plan-A Valuation'!V40,'Plan-A Valuation'!Z40,'Plan-A Valuation'!AD40,'Plan-A Valuation'!AH40,'Plan-A Valuation'!AL40,'Plan-A Valuation'!AP40)</f>
        <v>0</v>
      </c>
      <c r="U44" s="249">
        <f>SUM('Plan-A Valuation'!W40,'Plan-A Valuation'!AA40,'Plan-A Valuation'!AE40,'Plan-A Valuation'!AI40,'Plan-A Valuation'!AM40,'Plan-A Valuation'!AQ40)</f>
        <v>0</v>
      </c>
      <c r="V44" s="221"/>
      <c r="W44" s="249"/>
      <c r="X44" s="249"/>
      <c r="Y44" s="249"/>
      <c r="Z44" s="249"/>
      <c r="AA44" s="249"/>
      <c r="AB44" s="249"/>
      <c r="AC44" s="250"/>
      <c r="AD44" s="250"/>
      <c r="AE44" s="250"/>
      <c r="AF44" s="249">
        <f>SUM('Plan-B Valuation'!U40,'Plan-B Valuation'!Y40,'Plan-B Valuation'!AC40,'Plan-B Valuation'!AG40,'Plan-B Valuation'!AK40,'Plan-B Valuation'!AO40)</f>
        <v>0</v>
      </c>
      <c r="AG44" s="249">
        <f>SUM('Plan-B Valuation'!V40,'Plan-B Valuation'!Z40,'Plan-B Valuation'!AD40,'Plan-B Valuation'!AH40,'Plan-B Valuation'!AL40,'Plan-B Valuation'!AP40)</f>
        <v>0</v>
      </c>
      <c r="AH44" s="249">
        <f>SUM('Plan-B Valuation'!W40,'Plan-B Valuation'!AA40,'Plan-B Valuation'!AE40,'Plan-B Valuation'!AI40,'Plan-B Valuation'!AM40,'Plan-B Valuation'!AQ40)</f>
        <v>0</v>
      </c>
      <c r="AI44" s="221"/>
      <c r="AJ44" s="249"/>
      <c r="AK44" s="249"/>
      <c r="AL44" s="249"/>
      <c r="AM44" s="249"/>
      <c r="AN44" s="249"/>
      <c r="AO44" s="249"/>
      <c r="AP44" s="250"/>
      <c r="AQ44" s="250"/>
      <c r="AR44" s="250"/>
      <c r="AS44" s="249">
        <f>SUM('Plan-C Valuation'!U40,'Plan-C Valuation'!Y40,'Plan-C Valuation'!AC40,'Plan-C Valuation'!AG40,'Plan-C Valuation'!AK40,'Plan-C Valuation'!AO40)</f>
        <v>0</v>
      </c>
      <c r="AT44" s="249">
        <f>SUM('Plan-C Valuation'!V40,'Plan-C Valuation'!Z40,'Plan-C Valuation'!AD40,'Plan-C Valuation'!AH40,'Plan-C Valuation'!AL40,'Plan-C Valuation'!AP40)</f>
        <v>0</v>
      </c>
      <c r="AU44" s="249">
        <f>SUM('Plan-C Valuation'!W40,'Plan-C Valuation'!AA40,'Plan-C Valuation'!AE40,'Plan-C Valuation'!AI40,'Plan-C Valuation'!AM40,'Plan-C Valuation'!AQ40)</f>
        <v>0</v>
      </c>
    </row>
    <row r="45" ht="15.75" customHeight="1">
      <c r="A45" s="221"/>
      <c r="B45" s="221"/>
      <c r="C45" s="221"/>
      <c r="D45" s="221"/>
      <c r="E45" s="221"/>
      <c r="F45" s="221"/>
      <c r="G45" s="242"/>
      <c r="H45" s="252"/>
      <c r="I45" s="221"/>
      <c r="J45" s="249"/>
      <c r="K45" s="249"/>
      <c r="L45" s="249"/>
      <c r="M45" s="249"/>
      <c r="N45" s="249"/>
      <c r="O45" s="249"/>
      <c r="P45" s="250"/>
      <c r="Q45" s="250"/>
      <c r="R45" s="250"/>
      <c r="S45" s="221">
        <f>SUM('Plan-A Valuation'!U41,'Plan-A Valuation'!Y41,'Plan-A Valuation'!AC41,'Plan-A Valuation'!AG41,'Plan-A Valuation'!AK41,'Plan-A Valuation'!AO41)</f>
        <v>0</v>
      </c>
      <c r="T45" s="249">
        <f>SUM('Plan-A Valuation'!V41,'Plan-A Valuation'!Z41,'Plan-A Valuation'!AD41,'Plan-A Valuation'!AH41,'Plan-A Valuation'!AL41,'Plan-A Valuation'!AP41)</f>
        <v>0</v>
      </c>
      <c r="U45" s="249">
        <f>SUM('Plan-A Valuation'!W41,'Plan-A Valuation'!AA41,'Plan-A Valuation'!AE41,'Plan-A Valuation'!AI41,'Plan-A Valuation'!AM41,'Plan-A Valuation'!AQ41)</f>
        <v>0</v>
      </c>
      <c r="V45" s="221"/>
      <c r="W45" s="249"/>
      <c r="X45" s="249"/>
      <c r="Y45" s="249"/>
      <c r="Z45" s="249"/>
      <c r="AA45" s="249"/>
      <c r="AB45" s="249"/>
      <c r="AC45" s="250"/>
      <c r="AD45" s="250"/>
      <c r="AE45" s="250"/>
      <c r="AF45" s="249">
        <f>SUM('Plan-B Valuation'!U41,'Plan-B Valuation'!Y41,'Plan-B Valuation'!AC41,'Plan-B Valuation'!AG41,'Plan-B Valuation'!AK41,'Plan-B Valuation'!AO41)</f>
        <v>0</v>
      </c>
      <c r="AG45" s="249">
        <f>SUM('Plan-B Valuation'!V41,'Plan-B Valuation'!Z41,'Plan-B Valuation'!AD41,'Plan-B Valuation'!AH41,'Plan-B Valuation'!AL41,'Plan-B Valuation'!AP41)</f>
        <v>0</v>
      </c>
      <c r="AH45" s="249">
        <f>SUM('Plan-B Valuation'!W41,'Plan-B Valuation'!AA41,'Plan-B Valuation'!AE41,'Plan-B Valuation'!AI41,'Plan-B Valuation'!AM41,'Plan-B Valuation'!AQ41)</f>
        <v>0</v>
      </c>
      <c r="AI45" s="221"/>
      <c r="AJ45" s="249"/>
      <c r="AK45" s="249"/>
      <c r="AL45" s="249"/>
      <c r="AM45" s="249"/>
      <c r="AN45" s="249"/>
      <c r="AO45" s="249"/>
      <c r="AP45" s="250"/>
      <c r="AQ45" s="250"/>
      <c r="AR45" s="250"/>
      <c r="AS45" s="249">
        <f>SUM('Plan-C Valuation'!U41,'Plan-C Valuation'!Y41,'Plan-C Valuation'!AC41,'Plan-C Valuation'!AG41,'Plan-C Valuation'!AK41,'Plan-C Valuation'!AO41)</f>
        <v>0</v>
      </c>
      <c r="AT45" s="249">
        <f>SUM('Plan-C Valuation'!V41,'Plan-C Valuation'!Z41,'Plan-C Valuation'!AD41,'Plan-C Valuation'!AH41,'Plan-C Valuation'!AL41,'Plan-C Valuation'!AP41)</f>
        <v>0</v>
      </c>
      <c r="AU45" s="249">
        <f>SUM('Plan-C Valuation'!W41,'Plan-C Valuation'!AA41,'Plan-C Valuation'!AE41,'Plan-C Valuation'!AI41,'Plan-C Valuation'!AM41,'Plan-C Valuation'!AQ41)</f>
        <v>0</v>
      </c>
    </row>
    <row r="46" ht="15.75" customHeight="1">
      <c r="A46" s="221"/>
      <c r="B46" s="221"/>
      <c r="C46" s="221"/>
      <c r="D46" s="221"/>
      <c r="E46" s="221"/>
      <c r="F46" s="221"/>
      <c r="G46" s="242"/>
      <c r="H46" s="252"/>
      <c r="I46" s="221"/>
      <c r="J46" s="249"/>
      <c r="K46" s="249"/>
      <c r="L46" s="249"/>
      <c r="M46" s="249"/>
      <c r="N46" s="249"/>
      <c r="O46" s="249"/>
      <c r="P46" s="250"/>
      <c r="Q46" s="250"/>
      <c r="R46" s="250"/>
      <c r="S46" s="221">
        <f>SUM('Plan-A Valuation'!U42,'Plan-A Valuation'!Y42,'Plan-A Valuation'!AC42,'Plan-A Valuation'!AG42,'Plan-A Valuation'!AK42,'Plan-A Valuation'!AO42)</f>
        <v>0</v>
      </c>
      <c r="T46" s="249">
        <f>SUM('Plan-A Valuation'!V42,'Plan-A Valuation'!Z42,'Plan-A Valuation'!AD42,'Plan-A Valuation'!AH42,'Plan-A Valuation'!AL42,'Plan-A Valuation'!AP42)</f>
        <v>0</v>
      </c>
      <c r="U46" s="249">
        <f>SUM('Plan-A Valuation'!W42,'Plan-A Valuation'!AA42,'Plan-A Valuation'!AE42,'Plan-A Valuation'!AI42,'Plan-A Valuation'!AM42,'Plan-A Valuation'!AQ42)</f>
        <v>0</v>
      </c>
      <c r="V46" s="221"/>
      <c r="W46" s="249"/>
      <c r="X46" s="249"/>
      <c r="Y46" s="249"/>
      <c r="Z46" s="249"/>
      <c r="AA46" s="249"/>
      <c r="AB46" s="249"/>
      <c r="AC46" s="250"/>
      <c r="AD46" s="250"/>
      <c r="AE46" s="250"/>
      <c r="AF46" s="249">
        <f>SUM('Plan-B Valuation'!U42,'Plan-B Valuation'!Y42,'Plan-B Valuation'!AC42,'Plan-B Valuation'!AG42,'Plan-B Valuation'!AK42,'Plan-B Valuation'!AO42)</f>
        <v>0</v>
      </c>
      <c r="AG46" s="249">
        <f>SUM('Plan-B Valuation'!V42,'Plan-B Valuation'!Z42,'Plan-B Valuation'!AD42,'Plan-B Valuation'!AH42,'Plan-B Valuation'!AL42,'Plan-B Valuation'!AP42)</f>
        <v>0</v>
      </c>
      <c r="AH46" s="249">
        <f>SUM('Plan-B Valuation'!W42,'Plan-B Valuation'!AA42,'Plan-B Valuation'!AE42,'Plan-B Valuation'!AI42,'Plan-B Valuation'!AM42,'Plan-B Valuation'!AQ42)</f>
        <v>0</v>
      </c>
      <c r="AI46" s="221"/>
      <c r="AJ46" s="249"/>
      <c r="AK46" s="249"/>
      <c r="AL46" s="249"/>
      <c r="AM46" s="249"/>
      <c r="AN46" s="249"/>
      <c r="AO46" s="249"/>
      <c r="AP46" s="250"/>
      <c r="AQ46" s="250"/>
      <c r="AR46" s="250"/>
      <c r="AS46" s="249">
        <f>SUM('Plan-C Valuation'!U42,'Plan-C Valuation'!Y42,'Plan-C Valuation'!AC42,'Plan-C Valuation'!AG42,'Plan-C Valuation'!AK42,'Plan-C Valuation'!AO42)</f>
        <v>0</v>
      </c>
      <c r="AT46" s="249">
        <f>SUM('Plan-C Valuation'!V42,'Plan-C Valuation'!Z42,'Plan-C Valuation'!AD42,'Plan-C Valuation'!AH42,'Plan-C Valuation'!AL42,'Plan-C Valuation'!AP42)</f>
        <v>0</v>
      </c>
      <c r="AU46" s="249">
        <f>SUM('Plan-C Valuation'!W42,'Plan-C Valuation'!AA42,'Plan-C Valuation'!AE42,'Plan-C Valuation'!AI42,'Plan-C Valuation'!AM42,'Plan-C Valuation'!AQ42)</f>
        <v>0</v>
      </c>
    </row>
    <row r="47" ht="15.75" customHeight="1">
      <c r="A47" s="221"/>
      <c r="B47" s="221"/>
      <c r="C47" s="221"/>
      <c r="D47" s="221"/>
      <c r="E47" s="221"/>
      <c r="F47" s="221"/>
      <c r="G47" s="242"/>
      <c r="H47" s="252"/>
      <c r="I47" s="221"/>
      <c r="J47" s="249"/>
      <c r="K47" s="249"/>
      <c r="L47" s="249"/>
      <c r="M47" s="249"/>
      <c r="N47" s="249"/>
      <c r="O47" s="249"/>
      <c r="P47" s="250"/>
      <c r="Q47" s="250"/>
      <c r="R47" s="250"/>
      <c r="S47" s="221">
        <f>SUM('Plan-A Valuation'!U43,'Plan-A Valuation'!Y43,'Plan-A Valuation'!AC43,'Plan-A Valuation'!AG43,'Plan-A Valuation'!AK43,'Plan-A Valuation'!AO43)</f>
        <v>0</v>
      </c>
      <c r="T47" s="249">
        <f>SUM('Plan-A Valuation'!V43,'Plan-A Valuation'!Z43,'Plan-A Valuation'!AD43,'Plan-A Valuation'!AH43,'Plan-A Valuation'!AL43,'Plan-A Valuation'!AP43)</f>
        <v>0</v>
      </c>
      <c r="U47" s="249">
        <f>SUM('Plan-A Valuation'!W43,'Plan-A Valuation'!AA43,'Plan-A Valuation'!AE43,'Plan-A Valuation'!AI43,'Plan-A Valuation'!AM43,'Plan-A Valuation'!AQ43)</f>
        <v>0</v>
      </c>
      <c r="V47" s="221"/>
      <c r="W47" s="249"/>
      <c r="X47" s="249"/>
      <c r="Y47" s="249"/>
      <c r="Z47" s="249"/>
      <c r="AA47" s="249"/>
      <c r="AB47" s="249"/>
      <c r="AC47" s="250"/>
      <c r="AD47" s="250"/>
      <c r="AE47" s="250"/>
      <c r="AF47" s="249">
        <f>SUM('Plan-B Valuation'!U43,'Plan-B Valuation'!Y43,'Plan-B Valuation'!AC43,'Plan-B Valuation'!AG43,'Plan-B Valuation'!AK43,'Plan-B Valuation'!AO43)</f>
        <v>0</v>
      </c>
      <c r="AG47" s="249">
        <f>SUM('Plan-B Valuation'!V43,'Plan-B Valuation'!Z43,'Plan-B Valuation'!AD43,'Plan-B Valuation'!AH43,'Plan-B Valuation'!AL43,'Plan-B Valuation'!AP43)</f>
        <v>0</v>
      </c>
      <c r="AH47" s="249">
        <f>SUM('Plan-B Valuation'!W43,'Plan-B Valuation'!AA43,'Plan-B Valuation'!AE43,'Plan-B Valuation'!AI43,'Plan-B Valuation'!AM43,'Plan-B Valuation'!AQ43)</f>
        <v>0</v>
      </c>
      <c r="AI47" s="221"/>
      <c r="AJ47" s="249"/>
      <c r="AK47" s="249"/>
      <c r="AL47" s="249"/>
      <c r="AM47" s="249"/>
      <c r="AN47" s="249"/>
      <c r="AO47" s="249"/>
      <c r="AP47" s="250"/>
      <c r="AQ47" s="250"/>
      <c r="AR47" s="250"/>
      <c r="AS47" s="249">
        <f>SUM('Plan-C Valuation'!U43,'Plan-C Valuation'!Y43,'Plan-C Valuation'!AC43,'Plan-C Valuation'!AG43,'Plan-C Valuation'!AK43,'Plan-C Valuation'!AO43)</f>
        <v>0</v>
      </c>
      <c r="AT47" s="249">
        <f>SUM('Plan-C Valuation'!V43,'Plan-C Valuation'!Z43,'Plan-C Valuation'!AD43,'Plan-C Valuation'!AH43,'Plan-C Valuation'!AL43,'Plan-C Valuation'!AP43)</f>
        <v>0</v>
      </c>
      <c r="AU47" s="249">
        <f>SUM('Plan-C Valuation'!W43,'Plan-C Valuation'!AA43,'Plan-C Valuation'!AE43,'Plan-C Valuation'!AI43,'Plan-C Valuation'!AM43,'Plan-C Valuation'!AQ43)</f>
        <v>0</v>
      </c>
    </row>
    <row r="48" ht="15.75" customHeight="1">
      <c r="A48" s="221"/>
      <c r="B48" s="221"/>
      <c r="C48" s="221"/>
      <c r="D48" s="221"/>
      <c r="E48" s="221"/>
      <c r="F48" s="221"/>
      <c r="G48" s="242"/>
      <c r="H48" s="252"/>
      <c r="I48" s="221"/>
      <c r="J48" s="249"/>
      <c r="K48" s="249"/>
      <c r="L48" s="249"/>
      <c r="M48" s="249"/>
      <c r="N48" s="249"/>
      <c r="O48" s="249"/>
      <c r="P48" s="250"/>
      <c r="Q48" s="250"/>
      <c r="R48" s="250"/>
      <c r="S48" s="221">
        <f>SUM('Plan-A Valuation'!U44,'Plan-A Valuation'!Y44,'Plan-A Valuation'!AC44,'Plan-A Valuation'!AG44,'Plan-A Valuation'!AK44,'Plan-A Valuation'!AO44)</f>
        <v>0</v>
      </c>
      <c r="T48" s="249">
        <f>SUM('Plan-A Valuation'!V44,'Plan-A Valuation'!Z44,'Plan-A Valuation'!AD44,'Plan-A Valuation'!AH44,'Plan-A Valuation'!AL44,'Plan-A Valuation'!AP44)</f>
        <v>0</v>
      </c>
      <c r="U48" s="249">
        <f>SUM('Plan-A Valuation'!W44,'Plan-A Valuation'!AA44,'Plan-A Valuation'!AE44,'Plan-A Valuation'!AI44,'Plan-A Valuation'!AM44,'Plan-A Valuation'!AQ44)</f>
        <v>0</v>
      </c>
      <c r="V48" s="221"/>
      <c r="W48" s="249"/>
      <c r="X48" s="249"/>
      <c r="Y48" s="249"/>
      <c r="Z48" s="249"/>
      <c r="AA48" s="249"/>
      <c r="AB48" s="249"/>
      <c r="AC48" s="250"/>
      <c r="AD48" s="250"/>
      <c r="AE48" s="250"/>
      <c r="AF48" s="249">
        <f>SUM('Plan-B Valuation'!U44,'Plan-B Valuation'!Y44,'Plan-B Valuation'!AC44,'Plan-B Valuation'!AG44,'Plan-B Valuation'!AK44,'Plan-B Valuation'!AO44)</f>
        <v>0</v>
      </c>
      <c r="AG48" s="249">
        <f>SUM('Plan-B Valuation'!V44,'Plan-B Valuation'!Z44,'Plan-B Valuation'!AD44,'Plan-B Valuation'!AH44,'Plan-B Valuation'!AL44,'Plan-B Valuation'!AP44)</f>
        <v>0</v>
      </c>
      <c r="AH48" s="249">
        <f>SUM('Plan-B Valuation'!W44,'Plan-B Valuation'!AA44,'Plan-B Valuation'!AE44,'Plan-B Valuation'!AI44,'Plan-B Valuation'!AM44,'Plan-B Valuation'!AQ44)</f>
        <v>0</v>
      </c>
      <c r="AI48" s="221"/>
      <c r="AJ48" s="249"/>
      <c r="AK48" s="249"/>
      <c r="AL48" s="249"/>
      <c r="AM48" s="249"/>
      <c r="AN48" s="249"/>
      <c r="AO48" s="249"/>
      <c r="AP48" s="250"/>
      <c r="AQ48" s="250"/>
      <c r="AR48" s="250"/>
      <c r="AS48" s="249">
        <f>SUM('Plan-C Valuation'!U44,'Plan-C Valuation'!Y44,'Plan-C Valuation'!AC44,'Plan-C Valuation'!AG44,'Plan-C Valuation'!AK44,'Plan-C Valuation'!AO44)</f>
        <v>0</v>
      </c>
      <c r="AT48" s="249">
        <f>SUM('Plan-C Valuation'!V44,'Plan-C Valuation'!Z44,'Plan-C Valuation'!AD44,'Plan-C Valuation'!AH44,'Plan-C Valuation'!AL44,'Plan-C Valuation'!AP44)</f>
        <v>0</v>
      </c>
      <c r="AU48" s="249">
        <f>SUM('Plan-C Valuation'!W44,'Plan-C Valuation'!AA44,'Plan-C Valuation'!AE44,'Plan-C Valuation'!AI44,'Plan-C Valuation'!AM44,'Plan-C Valuation'!AQ44)</f>
        <v>0</v>
      </c>
    </row>
    <row r="49" ht="15.75" customHeight="1">
      <c r="A49" s="221"/>
      <c r="B49" s="221"/>
      <c r="C49" s="221"/>
      <c r="D49" s="221"/>
      <c r="E49" s="221"/>
      <c r="F49" s="221"/>
      <c r="G49" s="242"/>
      <c r="H49" s="252"/>
      <c r="I49" s="221"/>
      <c r="J49" s="249"/>
      <c r="K49" s="249"/>
      <c r="L49" s="249"/>
      <c r="M49" s="249"/>
      <c r="N49" s="249"/>
      <c r="O49" s="249"/>
      <c r="P49" s="250"/>
      <c r="Q49" s="250"/>
      <c r="R49" s="250"/>
      <c r="S49" s="221">
        <f>SUM('Plan-A Valuation'!U45,'Plan-A Valuation'!Y45,'Plan-A Valuation'!AC45,'Plan-A Valuation'!AG45,'Plan-A Valuation'!AK45,'Plan-A Valuation'!AO45)</f>
        <v>0</v>
      </c>
      <c r="T49" s="249">
        <f>SUM('Plan-A Valuation'!V45,'Plan-A Valuation'!Z45,'Plan-A Valuation'!AD45,'Plan-A Valuation'!AH45,'Plan-A Valuation'!AL45,'Plan-A Valuation'!AP45)</f>
        <v>0</v>
      </c>
      <c r="U49" s="249">
        <f>SUM('Plan-A Valuation'!W45,'Plan-A Valuation'!AA45,'Plan-A Valuation'!AE45,'Plan-A Valuation'!AI45,'Plan-A Valuation'!AM45,'Plan-A Valuation'!AQ45)</f>
        <v>0</v>
      </c>
      <c r="V49" s="221"/>
      <c r="W49" s="249"/>
      <c r="X49" s="249"/>
      <c r="Y49" s="249"/>
      <c r="Z49" s="249"/>
      <c r="AA49" s="249"/>
      <c r="AB49" s="249"/>
      <c r="AC49" s="250"/>
      <c r="AD49" s="250"/>
      <c r="AE49" s="250"/>
      <c r="AF49" s="249">
        <f>SUM('Plan-B Valuation'!U45,'Plan-B Valuation'!Y45,'Plan-B Valuation'!AC45,'Plan-B Valuation'!AG45,'Plan-B Valuation'!AK45,'Plan-B Valuation'!AO45)</f>
        <v>0</v>
      </c>
      <c r="AG49" s="249">
        <f>SUM('Plan-B Valuation'!V45,'Plan-B Valuation'!Z45,'Plan-B Valuation'!AD45,'Plan-B Valuation'!AH45,'Plan-B Valuation'!AL45,'Plan-B Valuation'!AP45)</f>
        <v>0</v>
      </c>
      <c r="AH49" s="249">
        <f>SUM('Plan-B Valuation'!W45,'Plan-B Valuation'!AA45,'Plan-B Valuation'!AE45,'Plan-B Valuation'!AI45,'Plan-B Valuation'!AM45,'Plan-B Valuation'!AQ45)</f>
        <v>0</v>
      </c>
      <c r="AI49" s="221"/>
      <c r="AJ49" s="249"/>
      <c r="AK49" s="249"/>
      <c r="AL49" s="249"/>
      <c r="AM49" s="249"/>
      <c r="AN49" s="249"/>
      <c r="AO49" s="249"/>
      <c r="AP49" s="250"/>
      <c r="AQ49" s="250"/>
      <c r="AR49" s="250"/>
      <c r="AS49" s="249">
        <f>SUM('Plan-C Valuation'!U45,'Plan-C Valuation'!Y45,'Plan-C Valuation'!AC45,'Plan-C Valuation'!AG45,'Plan-C Valuation'!AK45,'Plan-C Valuation'!AO45)</f>
        <v>0</v>
      </c>
      <c r="AT49" s="249">
        <f>SUM('Plan-C Valuation'!V45,'Plan-C Valuation'!Z45,'Plan-C Valuation'!AD45,'Plan-C Valuation'!AH45,'Plan-C Valuation'!AL45,'Plan-C Valuation'!AP45)</f>
        <v>0</v>
      </c>
      <c r="AU49" s="249">
        <f>SUM('Plan-C Valuation'!W45,'Plan-C Valuation'!AA45,'Plan-C Valuation'!AE45,'Plan-C Valuation'!AI45,'Plan-C Valuation'!AM45,'Plan-C Valuation'!AQ45)</f>
        <v>0</v>
      </c>
    </row>
    <row r="50" ht="15.75" customHeight="1">
      <c r="A50" s="221"/>
      <c r="B50" s="221"/>
      <c r="C50" s="221"/>
      <c r="D50" s="221"/>
      <c r="E50" s="221"/>
      <c r="F50" s="221"/>
      <c r="G50" s="242"/>
      <c r="H50" s="252"/>
      <c r="I50" s="221"/>
      <c r="J50" s="249"/>
      <c r="K50" s="249"/>
      <c r="L50" s="249"/>
      <c r="M50" s="249"/>
      <c r="N50" s="249"/>
      <c r="O50" s="249"/>
      <c r="P50" s="250"/>
      <c r="Q50" s="250"/>
      <c r="R50" s="250"/>
      <c r="S50" s="221">
        <f>SUM('Plan-A Valuation'!U46,'Plan-A Valuation'!Y46,'Plan-A Valuation'!AC46,'Plan-A Valuation'!AG46,'Plan-A Valuation'!AK46,'Plan-A Valuation'!AO46)</f>
        <v>0</v>
      </c>
      <c r="T50" s="249">
        <f>SUM('Plan-A Valuation'!V46,'Plan-A Valuation'!Z46,'Plan-A Valuation'!AD46,'Plan-A Valuation'!AH46,'Plan-A Valuation'!AL46,'Plan-A Valuation'!AP46)</f>
        <v>0</v>
      </c>
      <c r="U50" s="249">
        <f>SUM('Plan-A Valuation'!W46,'Plan-A Valuation'!AA46,'Plan-A Valuation'!AE46,'Plan-A Valuation'!AI46,'Plan-A Valuation'!AM46,'Plan-A Valuation'!AQ46)</f>
        <v>0</v>
      </c>
      <c r="V50" s="221"/>
      <c r="W50" s="249"/>
      <c r="X50" s="249"/>
      <c r="Y50" s="249"/>
      <c r="Z50" s="249"/>
      <c r="AA50" s="249"/>
      <c r="AB50" s="249"/>
      <c r="AC50" s="250"/>
      <c r="AD50" s="250"/>
      <c r="AE50" s="250"/>
      <c r="AF50" s="249">
        <f>SUM('Plan-B Valuation'!U46,'Plan-B Valuation'!Y46,'Plan-B Valuation'!AC46,'Plan-B Valuation'!AG46,'Plan-B Valuation'!AK46,'Plan-B Valuation'!AO46)</f>
        <v>0</v>
      </c>
      <c r="AG50" s="249">
        <f>SUM('Plan-B Valuation'!V46,'Plan-B Valuation'!Z46,'Plan-B Valuation'!AD46,'Plan-B Valuation'!AH46,'Plan-B Valuation'!AL46,'Plan-B Valuation'!AP46)</f>
        <v>0</v>
      </c>
      <c r="AH50" s="249">
        <f>SUM('Plan-B Valuation'!W46,'Plan-B Valuation'!AA46,'Plan-B Valuation'!AE46,'Plan-B Valuation'!AI46,'Plan-B Valuation'!AM46,'Plan-B Valuation'!AQ46)</f>
        <v>0</v>
      </c>
      <c r="AI50" s="221"/>
      <c r="AJ50" s="249"/>
      <c r="AK50" s="249"/>
      <c r="AL50" s="249"/>
      <c r="AM50" s="249"/>
      <c r="AN50" s="249"/>
      <c r="AO50" s="249"/>
      <c r="AP50" s="250"/>
      <c r="AQ50" s="250"/>
      <c r="AR50" s="250"/>
      <c r="AS50" s="249">
        <f>SUM('Plan-C Valuation'!U46,'Plan-C Valuation'!Y46,'Plan-C Valuation'!AC46,'Plan-C Valuation'!AG46,'Plan-C Valuation'!AK46,'Plan-C Valuation'!AO46)</f>
        <v>0</v>
      </c>
      <c r="AT50" s="249">
        <f>SUM('Plan-C Valuation'!V46,'Plan-C Valuation'!Z46,'Plan-C Valuation'!AD46,'Plan-C Valuation'!AH46,'Plan-C Valuation'!AL46,'Plan-C Valuation'!AP46)</f>
        <v>0</v>
      </c>
      <c r="AU50" s="249">
        <f>SUM('Plan-C Valuation'!W46,'Plan-C Valuation'!AA46,'Plan-C Valuation'!AE46,'Plan-C Valuation'!AI46,'Plan-C Valuation'!AM46,'Plan-C Valuation'!AQ46)</f>
        <v>0</v>
      </c>
    </row>
    <row r="51" ht="15.75" customHeight="1">
      <c r="A51" s="221"/>
      <c r="B51" s="221"/>
      <c r="C51" s="221"/>
      <c r="D51" s="221"/>
      <c r="E51" s="221"/>
      <c r="F51" s="221"/>
      <c r="G51" s="242"/>
      <c r="H51" s="252"/>
      <c r="I51" s="221"/>
      <c r="J51" s="249"/>
      <c r="K51" s="249"/>
      <c r="L51" s="249"/>
      <c r="M51" s="249"/>
      <c r="N51" s="249"/>
      <c r="O51" s="249"/>
      <c r="P51" s="250"/>
      <c r="Q51" s="250"/>
      <c r="R51" s="250"/>
      <c r="S51" s="221">
        <f>SUM('Plan-A Valuation'!U47,'Plan-A Valuation'!Y47,'Plan-A Valuation'!AC47,'Plan-A Valuation'!AG47,'Plan-A Valuation'!AK47,'Plan-A Valuation'!AO47)</f>
        <v>0</v>
      </c>
      <c r="T51" s="249">
        <f>SUM('Plan-A Valuation'!V47,'Plan-A Valuation'!Z47,'Plan-A Valuation'!AD47,'Plan-A Valuation'!AH47,'Plan-A Valuation'!AL47,'Plan-A Valuation'!AP47)</f>
        <v>0</v>
      </c>
      <c r="U51" s="249">
        <f>SUM('Plan-A Valuation'!W47,'Plan-A Valuation'!AA47,'Plan-A Valuation'!AE47,'Plan-A Valuation'!AI47,'Plan-A Valuation'!AM47,'Plan-A Valuation'!AQ47)</f>
        <v>0</v>
      </c>
      <c r="V51" s="221"/>
      <c r="W51" s="249"/>
      <c r="X51" s="249"/>
      <c r="Y51" s="249"/>
      <c r="Z51" s="249"/>
      <c r="AA51" s="249"/>
      <c r="AB51" s="249"/>
      <c r="AC51" s="250"/>
      <c r="AD51" s="250"/>
      <c r="AE51" s="250"/>
      <c r="AF51" s="249">
        <f>SUM('Plan-B Valuation'!U47,'Plan-B Valuation'!Y47,'Plan-B Valuation'!AC47,'Plan-B Valuation'!AG47,'Plan-B Valuation'!AK47,'Plan-B Valuation'!AO47)</f>
        <v>0</v>
      </c>
      <c r="AG51" s="249">
        <f>SUM('Plan-B Valuation'!V47,'Plan-B Valuation'!Z47,'Plan-B Valuation'!AD47,'Plan-B Valuation'!AH47,'Plan-B Valuation'!AL47,'Plan-B Valuation'!AP47)</f>
        <v>0</v>
      </c>
      <c r="AH51" s="249">
        <f>SUM('Plan-B Valuation'!W47,'Plan-B Valuation'!AA47,'Plan-B Valuation'!AE47,'Plan-B Valuation'!AI47,'Plan-B Valuation'!AM47,'Plan-B Valuation'!AQ47)</f>
        <v>0</v>
      </c>
      <c r="AI51" s="221"/>
      <c r="AJ51" s="249"/>
      <c r="AK51" s="249"/>
      <c r="AL51" s="249"/>
      <c r="AM51" s="249"/>
      <c r="AN51" s="249"/>
      <c r="AO51" s="249"/>
      <c r="AP51" s="250"/>
      <c r="AQ51" s="250"/>
      <c r="AR51" s="250"/>
      <c r="AS51" s="249">
        <f>SUM('Plan-C Valuation'!U47,'Plan-C Valuation'!Y47,'Plan-C Valuation'!AC47,'Plan-C Valuation'!AG47,'Plan-C Valuation'!AK47,'Plan-C Valuation'!AO47)</f>
        <v>0</v>
      </c>
      <c r="AT51" s="249">
        <f>SUM('Plan-C Valuation'!V47,'Plan-C Valuation'!Z47,'Plan-C Valuation'!AD47,'Plan-C Valuation'!AH47,'Plan-C Valuation'!AL47,'Plan-C Valuation'!AP47)</f>
        <v>0</v>
      </c>
      <c r="AU51" s="249">
        <f>SUM('Plan-C Valuation'!W47,'Plan-C Valuation'!AA47,'Plan-C Valuation'!AE47,'Plan-C Valuation'!AI47,'Plan-C Valuation'!AM47,'Plan-C Valuation'!AQ47)</f>
        <v>0</v>
      </c>
    </row>
    <row r="52" ht="15.75" customHeight="1">
      <c r="A52" s="221"/>
      <c r="B52" s="221"/>
      <c r="C52" s="221"/>
      <c r="D52" s="221"/>
      <c r="E52" s="221"/>
      <c r="F52" s="221"/>
      <c r="G52" s="242"/>
      <c r="H52" s="252"/>
      <c r="I52" s="221"/>
      <c r="J52" s="249"/>
      <c r="K52" s="249"/>
      <c r="L52" s="249"/>
      <c r="M52" s="249"/>
      <c r="N52" s="249"/>
      <c r="O52" s="249"/>
      <c r="P52" s="250"/>
      <c r="Q52" s="250"/>
      <c r="R52" s="250"/>
      <c r="S52" s="221">
        <f>SUM('Plan-A Valuation'!U48,'Plan-A Valuation'!Y48,'Plan-A Valuation'!AC48,'Plan-A Valuation'!AG48,'Plan-A Valuation'!AK48,'Plan-A Valuation'!AO48)</f>
        <v>0</v>
      </c>
      <c r="T52" s="249">
        <f>SUM('Plan-A Valuation'!V48,'Plan-A Valuation'!Z48,'Plan-A Valuation'!AD48,'Plan-A Valuation'!AH48,'Plan-A Valuation'!AL48,'Plan-A Valuation'!AP48)</f>
        <v>0</v>
      </c>
      <c r="U52" s="249">
        <f>SUM('Plan-A Valuation'!W48,'Plan-A Valuation'!AA48,'Plan-A Valuation'!AE48,'Plan-A Valuation'!AI48,'Plan-A Valuation'!AM48,'Plan-A Valuation'!AQ48)</f>
        <v>0</v>
      </c>
      <c r="V52" s="221"/>
      <c r="W52" s="249"/>
      <c r="X52" s="249"/>
      <c r="Y52" s="249"/>
      <c r="Z52" s="249"/>
      <c r="AA52" s="249"/>
      <c r="AB52" s="249"/>
      <c r="AC52" s="250"/>
      <c r="AD52" s="250"/>
      <c r="AE52" s="250"/>
      <c r="AF52" s="249">
        <f>SUM('Plan-B Valuation'!U48,'Plan-B Valuation'!Y48,'Plan-B Valuation'!AC48,'Plan-B Valuation'!AG48,'Plan-B Valuation'!AK48,'Plan-B Valuation'!AO48)</f>
        <v>0</v>
      </c>
      <c r="AG52" s="249">
        <f>SUM('Plan-B Valuation'!V48,'Plan-B Valuation'!Z48,'Plan-B Valuation'!AD48,'Plan-B Valuation'!AH48,'Plan-B Valuation'!AL48,'Plan-B Valuation'!AP48)</f>
        <v>0</v>
      </c>
      <c r="AH52" s="249">
        <f>SUM('Plan-B Valuation'!W48,'Plan-B Valuation'!AA48,'Plan-B Valuation'!AE48,'Plan-B Valuation'!AI48,'Plan-B Valuation'!AM48,'Plan-B Valuation'!AQ48)</f>
        <v>0</v>
      </c>
      <c r="AI52" s="221"/>
      <c r="AJ52" s="249"/>
      <c r="AK52" s="249"/>
      <c r="AL52" s="249"/>
      <c r="AM52" s="249"/>
      <c r="AN52" s="249"/>
      <c r="AO52" s="249"/>
      <c r="AP52" s="250"/>
      <c r="AQ52" s="250"/>
      <c r="AR52" s="250"/>
      <c r="AS52" s="249">
        <f>SUM('Plan-C Valuation'!U48,'Plan-C Valuation'!Y48,'Plan-C Valuation'!AC48,'Plan-C Valuation'!AG48,'Plan-C Valuation'!AK48,'Plan-C Valuation'!AO48)</f>
        <v>0</v>
      </c>
      <c r="AT52" s="249">
        <f>SUM('Plan-C Valuation'!V48,'Plan-C Valuation'!Z48,'Plan-C Valuation'!AD48,'Plan-C Valuation'!AH48,'Plan-C Valuation'!AL48,'Plan-C Valuation'!AP48)</f>
        <v>0</v>
      </c>
      <c r="AU52" s="249">
        <f>SUM('Plan-C Valuation'!W48,'Plan-C Valuation'!AA48,'Plan-C Valuation'!AE48,'Plan-C Valuation'!AI48,'Plan-C Valuation'!AM48,'Plan-C Valuation'!AQ48)</f>
        <v>0</v>
      </c>
    </row>
    <row r="53" ht="15.75" customHeight="1">
      <c r="A53" s="221"/>
      <c r="B53" s="221"/>
      <c r="C53" s="221"/>
      <c r="D53" s="221"/>
      <c r="E53" s="221"/>
      <c r="F53" s="221"/>
      <c r="G53" s="242"/>
      <c r="H53" s="252"/>
      <c r="I53" s="221"/>
      <c r="J53" s="249"/>
      <c r="K53" s="249"/>
      <c r="L53" s="249"/>
      <c r="M53" s="249"/>
      <c r="N53" s="249"/>
      <c r="O53" s="249"/>
      <c r="P53" s="250"/>
      <c r="Q53" s="250"/>
      <c r="R53" s="250"/>
      <c r="S53" s="221">
        <f>SUM('Plan-A Valuation'!U49,'Plan-A Valuation'!Y49,'Plan-A Valuation'!AC49,'Plan-A Valuation'!AG49,'Plan-A Valuation'!AK49,'Plan-A Valuation'!AO49)</f>
        <v>0</v>
      </c>
      <c r="T53" s="249">
        <f>SUM('Plan-A Valuation'!V49,'Plan-A Valuation'!Z49,'Plan-A Valuation'!AD49,'Plan-A Valuation'!AH49,'Plan-A Valuation'!AL49,'Plan-A Valuation'!AP49)</f>
        <v>0</v>
      </c>
      <c r="U53" s="249">
        <f>SUM('Plan-A Valuation'!W49,'Plan-A Valuation'!AA49,'Plan-A Valuation'!AE49,'Plan-A Valuation'!AI49,'Plan-A Valuation'!AM49,'Plan-A Valuation'!AQ49)</f>
        <v>0</v>
      </c>
      <c r="V53" s="221"/>
      <c r="W53" s="249"/>
      <c r="X53" s="249"/>
      <c r="Y53" s="249"/>
      <c r="Z53" s="249"/>
      <c r="AA53" s="249"/>
      <c r="AB53" s="249"/>
      <c r="AC53" s="250"/>
      <c r="AD53" s="250"/>
      <c r="AE53" s="250"/>
      <c r="AF53" s="249">
        <f>SUM('Plan-B Valuation'!U49,'Plan-B Valuation'!Y49,'Plan-B Valuation'!AC49,'Plan-B Valuation'!AG49,'Plan-B Valuation'!AK49,'Plan-B Valuation'!AO49)</f>
        <v>0</v>
      </c>
      <c r="AG53" s="249">
        <f>SUM('Plan-B Valuation'!V49,'Plan-B Valuation'!Z49,'Plan-B Valuation'!AD49,'Plan-B Valuation'!AH49,'Plan-B Valuation'!AL49,'Plan-B Valuation'!AP49)</f>
        <v>0</v>
      </c>
      <c r="AH53" s="249">
        <f>SUM('Plan-B Valuation'!W49,'Plan-B Valuation'!AA49,'Plan-B Valuation'!AE49,'Plan-B Valuation'!AI49,'Plan-B Valuation'!AM49,'Plan-B Valuation'!AQ49)</f>
        <v>0</v>
      </c>
      <c r="AI53" s="221"/>
      <c r="AJ53" s="249"/>
      <c r="AK53" s="249"/>
      <c r="AL53" s="249"/>
      <c r="AM53" s="249"/>
      <c r="AN53" s="249"/>
      <c r="AO53" s="249"/>
      <c r="AP53" s="250"/>
      <c r="AQ53" s="250"/>
      <c r="AR53" s="250"/>
      <c r="AS53" s="249">
        <f>SUM('Plan-C Valuation'!U49,'Plan-C Valuation'!Y49,'Plan-C Valuation'!AC49,'Plan-C Valuation'!AG49,'Plan-C Valuation'!AK49,'Plan-C Valuation'!AO49)</f>
        <v>0</v>
      </c>
      <c r="AT53" s="249">
        <f>SUM('Plan-C Valuation'!V49,'Plan-C Valuation'!Z49,'Plan-C Valuation'!AD49,'Plan-C Valuation'!AH49,'Plan-C Valuation'!AL49,'Plan-C Valuation'!AP49)</f>
        <v>0</v>
      </c>
      <c r="AU53" s="249">
        <f>SUM('Plan-C Valuation'!W49,'Plan-C Valuation'!AA49,'Plan-C Valuation'!AE49,'Plan-C Valuation'!AI49,'Plan-C Valuation'!AM49,'Plan-C Valuation'!AQ49)</f>
        <v>0</v>
      </c>
    </row>
    <row r="54" ht="15.75" customHeight="1">
      <c r="A54" s="221"/>
      <c r="B54" s="221"/>
      <c r="C54" s="221"/>
      <c r="D54" s="221"/>
      <c r="E54" s="221"/>
      <c r="F54" s="221"/>
      <c r="G54" s="242"/>
      <c r="H54" s="252"/>
      <c r="I54" s="221"/>
      <c r="J54" s="249"/>
      <c r="K54" s="249"/>
      <c r="L54" s="249"/>
      <c r="M54" s="249"/>
      <c r="N54" s="249"/>
      <c r="O54" s="249"/>
      <c r="P54" s="250"/>
      <c r="Q54" s="250"/>
      <c r="R54" s="250"/>
      <c r="S54" s="221">
        <f>SUM('Plan-A Valuation'!U50,'Plan-A Valuation'!Y50,'Plan-A Valuation'!AC50,'Plan-A Valuation'!AG50,'Plan-A Valuation'!AK50,'Plan-A Valuation'!AO50)</f>
        <v>0</v>
      </c>
      <c r="T54" s="249">
        <f>SUM('Plan-A Valuation'!V50,'Plan-A Valuation'!Z50,'Plan-A Valuation'!AD50,'Plan-A Valuation'!AH50,'Plan-A Valuation'!AL50,'Plan-A Valuation'!AP50)</f>
        <v>0</v>
      </c>
      <c r="U54" s="249">
        <f>SUM('Plan-A Valuation'!W50,'Plan-A Valuation'!AA50,'Plan-A Valuation'!AE50,'Plan-A Valuation'!AI50,'Plan-A Valuation'!AM50,'Plan-A Valuation'!AQ50)</f>
        <v>0</v>
      </c>
      <c r="V54" s="221"/>
      <c r="W54" s="249"/>
      <c r="X54" s="249"/>
      <c r="Y54" s="249"/>
      <c r="Z54" s="249"/>
      <c r="AA54" s="249"/>
      <c r="AB54" s="249"/>
      <c r="AC54" s="250"/>
      <c r="AD54" s="250"/>
      <c r="AE54" s="250"/>
      <c r="AF54" s="249">
        <f>SUM('Plan-B Valuation'!U50,'Plan-B Valuation'!Y50,'Plan-B Valuation'!AC50,'Plan-B Valuation'!AG50,'Plan-B Valuation'!AK50,'Plan-B Valuation'!AO50)</f>
        <v>0</v>
      </c>
      <c r="AG54" s="249">
        <f>SUM('Plan-B Valuation'!V50,'Plan-B Valuation'!Z50,'Plan-B Valuation'!AD50,'Plan-B Valuation'!AH50,'Plan-B Valuation'!AL50,'Plan-B Valuation'!AP50)</f>
        <v>0</v>
      </c>
      <c r="AH54" s="249">
        <f>SUM('Plan-B Valuation'!W50,'Plan-B Valuation'!AA50,'Plan-B Valuation'!AE50,'Plan-B Valuation'!AI50,'Plan-B Valuation'!AM50,'Plan-B Valuation'!AQ50)</f>
        <v>0</v>
      </c>
      <c r="AI54" s="221"/>
      <c r="AJ54" s="249"/>
      <c r="AK54" s="249"/>
      <c r="AL54" s="249"/>
      <c r="AM54" s="249"/>
      <c r="AN54" s="249"/>
      <c r="AO54" s="249"/>
      <c r="AP54" s="250"/>
      <c r="AQ54" s="250"/>
      <c r="AR54" s="250"/>
      <c r="AS54" s="249">
        <f>SUM('Plan-C Valuation'!U50,'Plan-C Valuation'!Y50,'Plan-C Valuation'!AC50,'Plan-C Valuation'!AG50,'Plan-C Valuation'!AK50,'Plan-C Valuation'!AO50)</f>
        <v>0</v>
      </c>
      <c r="AT54" s="249">
        <f>SUM('Plan-C Valuation'!V50,'Plan-C Valuation'!Z50,'Plan-C Valuation'!AD50,'Plan-C Valuation'!AH50,'Plan-C Valuation'!AL50,'Plan-C Valuation'!AP50)</f>
        <v>0</v>
      </c>
      <c r="AU54" s="249">
        <f>SUM('Plan-C Valuation'!W50,'Plan-C Valuation'!AA50,'Plan-C Valuation'!AE50,'Plan-C Valuation'!AI50,'Plan-C Valuation'!AM50,'Plan-C Valuation'!AQ50)</f>
        <v>0</v>
      </c>
    </row>
    <row r="55" ht="15.75" customHeight="1">
      <c r="A55" s="221"/>
      <c r="B55" s="221"/>
      <c r="C55" s="221"/>
      <c r="D55" s="221"/>
      <c r="E55" s="221"/>
      <c r="F55" s="221"/>
      <c r="G55" s="242"/>
      <c r="H55" s="252"/>
      <c r="I55" s="221"/>
      <c r="J55" s="249"/>
      <c r="K55" s="249"/>
      <c r="L55" s="249"/>
      <c r="M55" s="249"/>
      <c r="N55" s="249"/>
      <c r="O55" s="249"/>
      <c r="P55" s="250"/>
      <c r="Q55" s="250"/>
      <c r="R55" s="250"/>
      <c r="S55" s="221">
        <f>SUM('Plan-A Valuation'!U51,'Plan-A Valuation'!Y51,'Plan-A Valuation'!AC51,'Plan-A Valuation'!AG51,'Plan-A Valuation'!AK51,'Plan-A Valuation'!AO51)</f>
        <v>0</v>
      </c>
      <c r="T55" s="249">
        <f>SUM('Plan-A Valuation'!V51,'Plan-A Valuation'!Z51,'Plan-A Valuation'!AD51,'Plan-A Valuation'!AH51,'Plan-A Valuation'!AL51,'Plan-A Valuation'!AP51)</f>
        <v>0</v>
      </c>
      <c r="U55" s="249">
        <f>SUM('Plan-A Valuation'!W51,'Plan-A Valuation'!AA51,'Plan-A Valuation'!AE51,'Plan-A Valuation'!AI51,'Plan-A Valuation'!AM51,'Plan-A Valuation'!AQ51)</f>
        <v>0</v>
      </c>
      <c r="V55" s="221"/>
      <c r="W55" s="249"/>
      <c r="X55" s="249"/>
      <c r="Y55" s="249"/>
      <c r="Z55" s="249"/>
      <c r="AA55" s="249"/>
      <c r="AB55" s="249"/>
      <c r="AC55" s="250"/>
      <c r="AD55" s="250"/>
      <c r="AE55" s="250"/>
      <c r="AF55" s="249">
        <f>SUM('Plan-B Valuation'!U51,'Plan-B Valuation'!Y51,'Plan-B Valuation'!AC51,'Plan-B Valuation'!AG51,'Plan-B Valuation'!AK51,'Plan-B Valuation'!AO51)</f>
        <v>0</v>
      </c>
      <c r="AG55" s="249">
        <f>SUM('Plan-B Valuation'!V51,'Plan-B Valuation'!Z51,'Plan-B Valuation'!AD51,'Plan-B Valuation'!AH51,'Plan-B Valuation'!AL51,'Plan-B Valuation'!AP51)</f>
        <v>0</v>
      </c>
      <c r="AH55" s="249">
        <f>SUM('Plan-B Valuation'!W51,'Plan-B Valuation'!AA51,'Plan-B Valuation'!AE51,'Plan-B Valuation'!AI51,'Plan-B Valuation'!AM51,'Plan-B Valuation'!AQ51)</f>
        <v>0</v>
      </c>
      <c r="AI55" s="221"/>
      <c r="AJ55" s="249"/>
      <c r="AK55" s="249"/>
      <c r="AL55" s="249"/>
      <c r="AM55" s="249"/>
      <c r="AN55" s="249"/>
      <c r="AO55" s="249"/>
      <c r="AP55" s="250"/>
      <c r="AQ55" s="250"/>
      <c r="AR55" s="250"/>
      <c r="AS55" s="249">
        <f>SUM('Plan-C Valuation'!U51,'Plan-C Valuation'!Y51,'Plan-C Valuation'!AC51,'Plan-C Valuation'!AG51,'Plan-C Valuation'!AK51,'Plan-C Valuation'!AO51)</f>
        <v>0</v>
      </c>
      <c r="AT55" s="249">
        <f>SUM('Plan-C Valuation'!V51,'Plan-C Valuation'!Z51,'Plan-C Valuation'!AD51,'Plan-C Valuation'!AH51,'Plan-C Valuation'!AL51,'Plan-C Valuation'!AP51)</f>
        <v>0</v>
      </c>
      <c r="AU55" s="249">
        <f>SUM('Plan-C Valuation'!W51,'Plan-C Valuation'!AA51,'Plan-C Valuation'!AE51,'Plan-C Valuation'!AI51,'Plan-C Valuation'!AM51,'Plan-C Valuation'!AQ51)</f>
        <v>0</v>
      </c>
    </row>
    <row r="56" ht="15.75" customHeight="1">
      <c r="A56" s="221"/>
      <c r="B56" s="221"/>
      <c r="C56" s="221"/>
      <c r="D56" s="221"/>
      <c r="E56" s="221"/>
      <c r="F56" s="221"/>
      <c r="G56" s="242"/>
      <c r="H56" s="252"/>
      <c r="I56" s="221"/>
      <c r="J56" s="249"/>
      <c r="K56" s="249"/>
      <c r="L56" s="249"/>
      <c r="M56" s="249"/>
      <c r="N56" s="249"/>
      <c r="O56" s="249"/>
      <c r="P56" s="250"/>
      <c r="Q56" s="250"/>
      <c r="R56" s="250"/>
      <c r="S56" s="221">
        <f>SUM('Plan-A Valuation'!U52,'Plan-A Valuation'!Y52,'Plan-A Valuation'!AC52,'Plan-A Valuation'!AG52,'Plan-A Valuation'!AK52,'Plan-A Valuation'!AO52)</f>
        <v>0</v>
      </c>
      <c r="T56" s="249">
        <f>SUM('Plan-A Valuation'!V52,'Plan-A Valuation'!Z52,'Plan-A Valuation'!AD52,'Plan-A Valuation'!AH52,'Plan-A Valuation'!AL52,'Plan-A Valuation'!AP52)</f>
        <v>0</v>
      </c>
      <c r="U56" s="249">
        <f>SUM('Plan-A Valuation'!W52,'Plan-A Valuation'!AA52,'Plan-A Valuation'!AE52,'Plan-A Valuation'!AI52,'Plan-A Valuation'!AM52,'Plan-A Valuation'!AQ52)</f>
        <v>0</v>
      </c>
      <c r="V56" s="221"/>
      <c r="W56" s="249"/>
      <c r="X56" s="249"/>
      <c r="Y56" s="249"/>
      <c r="Z56" s="249"/>
      <c r="AA56" s="249"/>
      <c r="AB56" s="249"/>
      <c r="AC56" s="250"/>
      <c r="AD56" s="250"/>
      <c r="AE56" s="250"/>
      <c r="AF56" s="249">
        <f>SUM('Plan-B Valuation'!U52,'Plan-B Valuation'!Y52,'Plan-B Valuation'!AC52,'Plan-B Valuation'!AG52,'Plan-B Valuation'!AK52,'Plan-B Valuation'!AO52)</f>
        <v>0</v>
      </c>
      <c r="AG56" s="249">
        <f>SUM('Plan-B Valuation'!V52,'Plan-B Valuation'!Z52,'Plan-B Valuation'!AD52,'Plan-B Valuation'!AH52,'Plan-B Valuation'!AL52,'Plan-B Valuation'!AP52)</f>
        <v>0</v>
      </c>
      <c r="AH56" s="249">
        <f>SUM('Plan-B Valuation'!W52,'Plan-B Valuation'!AA52,'Plan-B Valuation'!AE52,'Plan-B Valuation'!AI52,'Plan-B Valuation'!AM52,'Plan-B Valuation'!AQ52)</f>
        <v>0</v>
      </c>
      <c r="AI56" s="221"/>
      <c r="AJ56" s="249"/>
      <c r="AK56" s="249"/>
      <c r="AL56" s="249"/>
      <c r="AM56" s="249"/>
      <c r="AN56" s="249"/>
      <c r="AO56" s="249"/>
      <c r="AP56" s="250"/>
      <c r="AQ56" s="250"/>
      <c r="AR56" s="250"/>
      <c r="AS56" s="249">
        <f>SUM('Plan-C Valuation'!U52,'Plan-C Valuation'!Y52,'Plan-C Valuation'!AC52,'Plan-C Valuation'!AG52,'Plan-C Valuation'!AK52,'Plan-C Valuation'!AO52)</f>
        <v>0</v>
      </c>
      <c r="AT56" s="249">
        <f>SUM('Plan-C Valuation'!V52,'Plan-C Valuation'!Z52,'Plan-C Valuation'!AD52,'Plan-C Valuation'!AH52,'Plan-C Valuation'!AL52,'Plan-C Valuation'!AP52)</f>
        <v>0</v>
      </c>
      <c r="AU56" s="249">
        <f>SUM('Plan-C Valuation'!W52,'Plan-C Valuation'!AA52,'Plan-C Valuation'!AE52,'Plan-C Valuation'!AI52,'Plan-C Valuation'!AM52,'Plan-C Valuation'!AQ52)</f>
        <v>0</v>
      </c>
    </row>
    <row r="57" ht="15.75" customHeight="1">
      <c r="A57" s="221"/>
      <c r="B57" s="221"/>
      <c r="C57" s="221"/>
      <c r="D57" s="221"/>
      <c r="E57" s="221"/>
      <c r="F57" s="221"/>
      <c r="G57" s="242"/>
      <c r="H57" s="252"/>
      <c r="I57" s="221"/>
      <c r="J57" s="249"/>
      <c r="K57" s="249"/>
      <c r="L57" s="249"/>
      <c r="M57" s="249"/>
      <c r="N57" s="249"/>
      <c r="O57" s="249"/>
      <c r="P57" s="250"/>
      <c r="Q57" s="250"/>
      <c r="R57" s="250"/>
      <c r="S57" s="221">
        <f>SUM('Plan-A Valuation'!U53,'Plan-A Valuation'!Y53,'Plan-A Valuation'!AC53,'Plan-A Valuation'!AG53,'Plan-A Valuation'!AK53,'Plan-A Valuation'!AO53)</f>
        <v>0</v>
      </c>
      <c r="T57" s="249">
        <f>SUM('Plan-A Valuation'!V53,'Plan-A Valuation'!Z53,'Plan-A Valuation'!AD53,'Plan-A Valuation'!AH53,'Plan-A Valuation'!AL53,'Plan-A Valuation'!AP53)</f>
        <v>0</v>
      </c>
      <c r="U57" s="249">
        <f>SUM('Plan-A Valuation'!W53,'Plan-A Valuation'!AA53,'Plan-A Valuation'!AE53,'Plan-A Valuation'!AI53,'Plan-A Valuation'!AM53,'Plan-A Valuation'!AQ53)</f>
        <v>0</v>
      </c>
      <c r="V57" s="221"/>
      <c r="W57" s="249"/>
      <c r="X57" s="249"/>
      <c r="Y57" s="249"/>
      <c r="Z57" s="249"/>
      <c r="AA57" s="249"/>
      <c r="AB57" s="249"/>
      <c r="AC57" s="250"/>
      <c r="AD57" s="250"/>
      <c r="AE57" s="250"/>
      <c r="AF57" s="249">
        <f>SUM('Plan-B Valuation'!U53,'Plan-B Valuation'!Y53,'Plan-B Valuation'!AC53,'Plan-B Valuation'!AG53,'Plan-B Valuation'!AK53,'Plan-B Valuation'!AO53)</f>
        <v>0</v>
      </c>
      <c r="AG57" s="249">
        <f>SUM('Plan-B Valuation'!V53,'Plan-B Valuation'!Z53,'Plan-B Valuation'!AD53,'Plan-B Valuation'!AH53,'Plan-B Valuation'!AL53,'Plan-B Valuation'!AP53)</f>
        <v>0</v>
      </c>
      <c r="AH57" s="249">
        <f>SUM('Plan-B Valuation'!W53,'Plan-B Valuation'!AA53,'Plan-B Valuation'!AE53,'Plan-B Valuation'!AI53,'Plan-B Valuation'!AM53,'Plan-B Valuation'!AQ53)</f>
        <v>0</v>
      </c>
      <c r="AI57" s="221"/>
      <c r="AJ57" s="249"/>
      <c r="AK57" s="249"/>
      <c r="AL57" s="249"/>
      <c r="AM57" s="249"/>
      <c r="AN57" s="249"/>
      <c r="AO57" s="249"/>
      <c r="AP57" s="250"/>
      <c r="AQ57" s="250"/>
      <c r="AR57" s="250"/>
      <c r="AS57" s="249">
        <f>SUM('Plan-C Valuation'!U53,'Plan-C Valuation'!Y53,'Plan-C Valuation'!AC53,'Plan-C Valuation'!AG53,'Plan-C Valuation'!AK53,'Plan-C Valuation'!AO53)</f>
        <v>0</v>
      </c>
      <c r="AT57" s="249">
        <f>SUM('Plan-C Valuation'!V53,'Plan-C Valuation'!Z53,'Plan-C Valuation'!AD53,'Plan-C Valuation'!AH53,'Plan-C Valuation'!AL53,'Plan-C Valuation'!AP53)</f>
        <v>0</v>
      </c>
      <c r="AU57" s="249">
        <f>SUM('Plan-C Valuation'!W53,'Plan-C Valuation'!AA53,'Plan-C Valuation'!AE53,'Plan-C Valuation'!AI53,'Plan-C Valuation'!AM53,'Plan-C Valuation'!AQ53)</f>
        <v>0</v>
      </c>
    </row>
    <row r="58" ht="15.75" customHeight="1">
      <c r="A58" s="221"/>
      <c r="B58" s="221"/>
      <c r="C58" s="221"/>
      <c r="D58" s="221"/>
      <c r="E58" s="221"/>
      <c r="F58" s="221"/>
      <c r="G58" s="242"/>
      <c r="H58" s="252"/>
      <c r="I58" s="221"/>
      <c r="J58" s="249"/>
      <c r="K58" s="249"/>
      <c r="L58" s="249"/>
      <c r="M58" s="249"/>
      <c r="N58" s="249"/>
      <c r="O58" s="249"/>
      <c r="P58" s="250"/>
      <c r="Q58" s="250"/>
      <c r="R58" s="250"/>
      <c r="S58" s="221">
        <f>SUM('Plan-A Valuation'!U54,'Plan-A Valuation'!Y54,'Plan-A Valuation'!AC54,'Plan-A Valuation'!AG54,'Plan-A Valuation'!AK54,'Plan-A Valuation'!AO54)</f>
        <v>0</v>
      </c>
      <c r="T58" s="249">
        <f>SUM('Plan-A Valuation'!V54,'Plan-A Valuation'!Z54,'Plan-A Valuation'!AD54,'Plan-A Valuation'!AH54,'Plan-A Valuation'!AL54,'Plan-A Valuation'!AP54)</f>
        <v>0</v>
      </c>
      <c r="U58" s="249">
        <f>SUM('Plan-A Valuation'!W54,'Plan-A Valuation'!AA54,'Plan-A Valuation'!AE54,'Plan-A Valuation'!AI54,'Plan-A Valuation'!AM54,'Plan-A Valuation'!AQ54)</f>
        <v>0</v>
      </c>
      <c r="V58" s="221"/>
      <c r="W58" s="249"/>
      <c r="X58" s="249"/>
      <c r="Y58" s="249"/>
      <c r="Z58" s="249"/>
      <c r="AA58" s="249"/>
      <c r="AB58" s="249"/>
      <c r="AC58" s="250"/>
      <c r="AD58" s="250"/>
      <c r="AE58" s="250"/>
      <c r="AF58" s="249">
        <f>SUM('Plan-B Valuation'!U54,'Plan-B Valuation'!Y54,'Plan-B Valuation'!AC54,'Plan-B Valuation'!AG54,'Plan-B Valuation'!AK54,'Plan-B Valuation'!AO54)</f>
        <v>0</v>
      </c>
      <c r="AG58" s="249">
        <f>SUM('Plan-B Valuation'!V54,'Plan-B Valuation'!Z54,'Plan-B Valuation'!AD54,'Plan-B Valuation'!AH54,'Plan-B Valuation'!AL54,'Plan-B Valuation'!AP54)</f>
        <v>0</v>
      </c>
      <c r="AH58" s="249">
        <f>SUM('Plan-B Valuation'!W54,'Plan-B Valuation'!AA54,'Plan-B Valuation'!AE54,'Plan-B Valuation'!AI54,'Plan-B Valuation'!AM54,'Plan-B Valuation'!AQ54)</f>
        <v>0</v>
      </c>
      <c r="AI58" s="221"/>
      <c r="AJ58" s="249"/>
      <c r="AK58" s="249"/>
      <c r="AL58" s="249"/>
      <c r="AM58" s="249"/>
      <c r="AN58" s="249"/>
      <c r="AO58" s="249"/>
      <c r="AP58" s="250"/>
      <c r="AQ58" s="250"/>
      <c r="AR58" s="250"/>
      <c r="AS58" s="249">
        <f>SUM('Plan-C Valuation'!U54,'Plan-C Valuation'!Y54,'Plan-C Valuation'!AC54,'Plan-C Valuation'!AG54,'Plan-C Valuation'!AK54,'Plan-C Valuation'!AO54)</f>
        <v>0</v>
      </c>
      <c r="AT58" s="249">
        <f>SUM('Plan-C Valuation'!V54,'Plan-C Valuation'!Z54,'Plan-C Valuation'!AD54,'Plan-C Valuation'!AH54,'Plan-C Valuation'!AL54,'Plan-C Valuation'!AP54)</f>
        <v>0</v>
      </c>
      <c r="AU58" s="249">
        <f>SUM('Plan-C Valuation'!W54,'Plan-C Valuation'!AA54,'Plan-C Valuation'!AE54,'Plan-C Valuation'!AI54,'Plan-C Valuation'!AM54,'Plan-C Valuation'!AQ54)</f>
        <v>0</v>
      </c>
    </row>
    <row r="59" ht="15.75" customHeight="1">
      <c r="A59" s="221"/>
      <c r="B59" s="221"/>
      <c r="C59" s="221"/>
      <c r="D59" s="221"/>
      <c r="E59" s="221"/>
      <c r="F59" s="221"/>
      <c r="G59" s="242"/>
      <c r="H59" s="252"/>
      <c r="I59" s="221"/>
      <c r="J59" s="249"/>
      <c r="K59" s="249"/>
      <c r="L59" s="249"/>
      <c r="M59" s="249"/>
      <c r="N59" s="249"/>
      <c r="O59" s="249"/>
      <c r="P59" s="250"/>
      <c r="Q59" s="250"/>
      <c r="R59" s="250"/>
      <c r="S59" s="221">
        <f>SUM('Plan-A Valuation'!U55,'Plan-A Valuation'!Y55,'Plan-A Valuation'!AC55,'Plan-A Valuation'!AG55,'Plan-A Valuation'!AK55,'Plan-A Valuation'!AO55)</f>
        <v>0</v>
      </c>
      <c r="T59" s="249">
        <f>SUM('Plan-A Valuation'!V55,'Plan-A Valuation'!Z55,'Plan-A Valuation'!AD55,'Plan-A Valuation'!AH55,'Plan-A Valuation'!AL55,'Plan-A Valuation'!AP55)</f>
        <v>0</v>
      </c>
      <c r="U59" s="249">
        <f>SUM('Plan-A Valuation'!W55,'Plan-A Valuation'!AA55,'Plan-A Valuation'!AE55,'Plan-A Valuation'!AI55,'Plan-A Valuation'!AM55,'Plan-A Valuation'!AQ55)</f>
        <v>0</v>
      </c>
      <c r="V59" s="221"/>
      <c r="W59" s="249"/>
      <c r="X59" s="249"/>
      <c r="Y59" s="249"/>
      <c r="Z59" s="249"/>
      <c r="AA59" s="249"/>
      <c r="AB59" s="249"/>
      <c r="AC59" s="250"/>
      <c r="AD59" s="250"/>
      <c r="AE59" s="250"/>
      <c r="AF59" s="249">
        <f>SUM('Plan-B Valuation'!U55,'Plan-B Valuation'!Y55,'Plan-B Valuation'!AC55,'Plan-B Valuation'!AG55,'Plan-B Valuation'!AK55,'Plan-B Valuation'!AO55)</f>
        <v>0</v>
      </c>
      <c r="AG59" s="249">
        <f>SUM('Plan-B Valuation'!V55,'Plan-B Valuation'!Z55,'Plan-B Valuation'!AD55,'Plan-B Valuation'!AH55,'Plan-B Valuation'!AL55,'Plan-B Valuation'!AP55)</f>
        <v>0</v>
      </c>
      <c r="AH59" s="249">
        <f>SUM('Plan-B Valuation'!W55,'Plan-B Valuation'!AA55,'Plan-B Valuation'!AE55,'Plan-B Valuation'!AI55,'Plan-B Valuation'!AM55,'Plan-B Valuation'!AQ55)</f>
        <v>0</v>
      </c>
      <c r="AI59" s="221"/>
      <c r="AJ59" s="249"/>
      <c r="AK59" s="249"/>
      <c r="AL59" s="249"/>
      <c r="AM59" s="249"/>
      <c r="AN59" s="249"/>
      <c r="AO59" s="249"/>
      <c r="AP59" s="250"/>
      <c r="AQ59" s="250"/>
      <c r="AR59" s="250"/>
      <c r="AS59" s="249">
        <f>SUM('Plan-C Valuation'!U55,'Plan-C Valuation'!Y55,'Plan-C Valuation'!AC55,'Plan-C Valuation'!AG55,'Plan-C Valuation'!AK55,'Plan-C Valuation'!AO55)</f>
        <v>0</v>
      </c>
      <c r="AT59" s="249">
        <f>SUM('Plan-C Valuation'!V55,'Plan-C Valuation'!Z55,'Plan-C Valuation'!AD55,'Plan-C Valuation'!AH55,'Plan-C Valuation'!AL55,'Plan-C Valuation'!AP55)</f>
        <v>0</v>
      </c>
      <c r="AU59" s="249">
        <f>SUM('Plan-C Valuation'!W55,'Plan-C Valuation'!AA55,'Plan-C Valuation'!AE55,'Plan-C Valuation'!AI55,'Plan-C Valuation'!AM55,'Plan-C Valuation'!AQ55)</f>
        <v>0</v>
      </c>
    </row>
    <row r="60" ht="15.75" customHeight="1">
      <c r="A60" s="221"/>
      <c r="B60" s="221"/>
      <c r="C60" s="221"/>
      <c r="D60" s="221"/>
      <c r="E60" s="221"/>
      <c r="F60" s="221"/>
      <c r="G60" s="242"/>
      <c r="H60" s="252"/>
      <c r="I60" s="221"/>
      <c r="J60" s="249"/>
      <c r="K60" s="249"/>
      <c r="L60" s="249"/>
      <c r="M60" s="249"/>
      <c r="N60" s="249"/>
      <c r="O60" s="249"/>
      <c r="P60" s="250"/>
      <c r="Q60" s="250"/>
      <c r="R60" s="250"/>
      <c r="S60" s="221">
        <f>SUM('Plan-A Valuation'!U56,'Plan-A Valuation'!Y56,'Plan-A Valuation'!AC56,'Plan-A Valuation'!AG56,'Plan-A Valuation'!AK56,'Plan-A Valuation'!AO56)</f>
        <v>0</v>
      </c>
      <c r="T60" s="249">
        <f>SUM('Plan-A Valuation'!V56,'Plan-A Valuation'!Z56,'Plan-A Valuation'!AD56,'Plan-A Valuation'!AH56,'Plan-A Valuation'!AL56,'Plan-A Valuation'!AP56)</f>
        <v>0</v>
      </c>
      <c r="U60" s="249">
        <f>SUM('Plan-A Valuation'!W56,'Plan-A Valuation'!AA56,'Plan-A Valuation'!AE56,'Plan-A Valuation'!AI56,'Plan-A Valuation'!AM56,'Plan-A Valuation'!AQ56)</f>
        <v>0</v>
      </c>
      <c r="V60" s="221"/>
      <c r="W60" s="249"/>
      <c r="X60" s="249"/>
      <c r="Y60" s="249"/>
      <c r="Z60" s="249"/>
      <c r="AA60" s="249"/>
      <c r="AB60" s="249"/>
      <c r="AC60" s="250"/>
      <c r="AD60" s="250"/>
      <c r="AE60" s="250"/>
      <c r="AF60" s="249">
        <f>SUM('Plan-B Valuation'!U56,'Plan-B Valuation'!Y56,'Plan-B Valuation'!AC56,'Plan-B Valuation'!AG56,'Plan-B Valuation'!AK56,'Plan-B Valuation'!AO56)</f>
        <v>0</v>
      </c>
      <c r="AG60" s="249">
        <f>SUM('Plan-B Valuation'!V56,'Plan-B Valuation'!Z56,'Plan-B Valuation'!AD56,'Plan-B Valuation'!AH56,'Plan-B Valuation'!AL56,'Plan-B Valuation'!AP56)</f>
        <v>0</v>
      </c>
      <c r="AH60" s="249">
        <f>SUM('Plan-B Valuation'!W56,'Plan-B Valuation'!AA56,'Plan-B Valuation'!AE56,'Plan-B Valuation'!AI56,'Plan-B Valuation'!AM56,'Plan-B Valuation'!AQ56)</f>
        <v>0</v>
      </c>
      <c r="AI60" s="221"/>
      <c r="AJ60" s="249"/>
      <c r="AK60" s="249"/>
      <c r="AL60" s="249"/>
      <c r="AM60" s="249"/>
      <c r="AN60" s="249"/>
      <c r="AO60" s="249"/>
      <c r="AP60" s="250"/>
      <c r="AQ60" s="250"/>
      <c r="AR60" s="250"/>
      <c r="AS60" s="249">
        <f>SUM('Plan-C Valuation'!U56,'Plan-C Valuation'!Y56,'Plan-C Valuation'!AC56,'Plan-C Valuation'!AG56,'Plan-C Valuation'!AK56,'Plan-C Valuation'!AO56)</f>
        <v>0</v>
      </c>
      <c r="AT60" s="249">
        <f>SUM('Plan-C Valuation'!V56,'Plan-C Valuation'!Z56,'Plan-C Valuation'!AD56,'Plan-C Valuation'!AH56,'Plan-C Valuation'!AL56,'Plan-C Valuation'!AP56)</f>
        <v>0</v>
      </c>
      <c r="AU60" s="249">
        <f>SUM('Plan-C Valuation'!W56,'Plan-C Valuation'!AA56,'Plan-C Valuation'!AE56,'Plan-C Valuation'!AI56,'Plan-C Valuation'!AM56,'Plan-C Valuation'!AQ56)</f>
        <v>0</v>
      </c>
    </row>
    <row r="61" ht="15.75" customHeight="1">
      <c r="A61" s="221"/>
      <c r="B61" s="221"/>
      <c r="C61" s="221"/>
      <c r="D61" s="221"/>
      <c r="E61" s="221"/>
      <c r="F61" s="221"/>
      <c r="G61" s="242"/>
      <c r="H61" s="252"/>
      <c r="I61" s="221"/>
      <c r="J61" s="249"/>
      <c r="K61" s="249"/>
      <c r="L61" s="249"/>
      <c r="M61" s="249"/>
      <c r="N61" s="249"/>
      <c r="O61" s="249"/>
      <c r="P61" s="250"/>
      <c r="Q61" s="250"/>
      <c r="R61" s="250"/>
      <c r="S61" s="221">
        <f>SUM('Plan-A Valuation'!U57,'Plan-A Valuation'!Y57,'Plan-A Valuation'!AC57,'Plan-A Valuation'!AG57,'Plan-A Valuation'!AK57,'Plan-A Valuation'!AO57)</f>
        <v>0</v>
      </c>
      <c r="T61" s="249">
        <f>SUM('Plan-A Valuation'!V57,'Plan-A Valuation'!Z57,'Plan-A Valuation'!AD57,'Plan-A Valuation'!AH57,'Plan-A Valuation'!AL57,'Plan-A Valuation'!AP57)</f>
        <v>0</v>
      </c>
      <c r="U61" s="249">
        <f>SUM('Plan-A Valuation'!W57,'Plan-A Valuation'!AA57,'Plan-A Valuation'!AE57,'Plan-A Valuation'!AI57,'Plan-A Valuation'!AM57,'Plan-A Valuation'!AQ57)</f>
        <v>0</v>
      </c>
      <c r="V61" s="221"/>
      <c r="W61" s="249"/>
      <c r="X61" s="249"/>
      <c r="Y61" s="249"/>
      <c r="Z61" s="249"/>
      <c r="AA61" s="249"/>
      <c r="AB61" s="249"/>
      <c r="AC61" s="250"/>
      <c r="AD61" s="250"/>
      <c r="AE61" s="250"/>
      <c r="AF61" s="249">
        <f>SUM('Plan-B Valuation'!U57,'Plan-B Valuation'!Y57,'Plan-B Valuation'!AC57,'Plan-B Valuation'!AG57,'Plan-B Valuation'!AK57,'Plan-B Valuation'!AO57)</f>
        <v>0</v>
      </c>
      <c r="AG61" s="249">
        <f>SUM('Plan-B Valuation'!V57,'Plan-B Valuation'!Z57,'Plan-B Valuation'!AD57,'Plan-B Valuation'!AH57,'Plan-B Valuation'!AL57,'Plan-B Valuation'!AP57)</f>
        <v>0</v>
      </c>
      <c r="AH61" s="249">
        <f>SUM('Plan-B Valuation'!W57,'Plan-B Valuation'!AA57,'Plan-B Valuation'!AE57,'Plan-B Valuation'!AI57,'Plan-B Valuation'!AM57,'Plan-B Valuation'!AQ57)</f>
        <v>0</v>
      </c>
      <c r="AI61" s="221"/>
      <c r="AJ61" s="249"/>
      <c r="AK61" s="249"/>
      <c r="AL61" s="249"/>
      <c r="AM61" s="249"/>
      <c r="AN61" s="249"/>
      <c r="AO61" s="249"/>
      <c r="AP61" s="250"/>
      <c r="AQ61" s="250"/>
      <c r="AR61" s="250"/>
      <c r="AS61" s="249">
        <f>SUM('Plan-C Valuation'!U57,'Plan-C Valuation'!Y57,'Plan-C Valuation'!AC57,'Plan-C Valuation'!AG57,'Plan-C Valuation'!AK57,'Plan-C Valuation'!AO57)</f>
        <v>0</v>
      </c>
      <c r="AT61" s="249">
        <f>SUM('Plan-C Valuation'!V57,'Plan-C Valuation'!Z57,'Plan-C Valuation'!AD57,'Plan-C Valuation'!AH57,'Plan-C Valuation'!AL57,'Plan-C Valuation'!AP57)</f>
        <v>0</v>
      </c>
      <c r="AU61" s="249">
        <f>SUM('Plan-C Valuation'!W57,'Plan-C Valuation'!AA57,'Plan-C Valuation'!AE57,'Plan-C Valuation'!AI57,'Plan-C Valuation'!AM57,'Plan-C Valuation'!AQ57)</f>
        <v>0</v>
      </c>
    </row>
    <row r="62" ht="15.75" customHeight="1">
      <c r="A62" s="221"/>
      <c r="B62" s="221"/>
      <c r="C62" s="221"/>
      <c r="D62" s="221"/>
      <c r="E62" s="221"/>
      <c r="F62" s="221"/>
      <c r="G62" s="242"/>
      <c r="H62" s="252"/>
      <c r="I62" s="221"/>
      <c r="J62" s="249"/>
      <c r="K62" s="249"/>
      <c r="L62" s="249"/>
      <c r="M62" s="249"/>
      <c r="N62" s="249"/>
      <c r="O62" s="249"/>
      <c r="P62" s="250"/>
      <c r="Q62" s="250"/>
      <c r="R62" s="250"/>
      <c r="S62" s="221">
        <f>SUM('Plan-A Valuation'!U58,'Plan-A Valuation'!Y58,'Plan-A Valuation'!AC58,'Plan-A Valuation'!AG58,'Plan-A Valuation'!AK58,'Plan-A Valuation'!AO58)</f>
        <v>0</v>
      </c>
      <c r="T62" s="249">
        <f>SUM('Plan-A Valuation'!V58,'Plan-A Valuation'!Z58,'Plan-A Valuation'!AD58,'Plan-A Valuation'!AH58,'Plan-A Valuation'!AL58,'Plan-A Valuation'!AP58)</f>
        <v>0</v>
      </c>
      <c r="U62" s="249">
        <f>SUM('Plan-A Valuation'!W58,'Plan-A Valuation'!AA58,'Plan-A Valuation'!AE58,'Plan-A Valuation'!AI58,'Plan-A Valuation'!AM58,'Plan-A Valuation'!AQ58)</f>
        <v>0</v>
      </c>
      <c r="V62" s="221"/>
      <c r="W62" s="249"/>
      <c r="X62" s="249"/>
      <c r="Y62" s="249"/>
      <c r="Z62" s="249"/>
      <c r="AA62" s="249"/>
      <c r="AB62" s="249"/>
      <c r="AC62" s="250"/>
      <c r="AD62" s="250"/>
      <c r="AE62" s="250"/>
      <c r="AF62" s="249">
        <f>SUM('Plan-B Valuation'!U58,'Plan-B Valuation'!Y58,'Plan-B Valuation'!AC58,'Plan-B Valuation'!AG58,'Plan-B Valuation'!AK58,'Plan-B Valuation'!AO58)</f>
        <v>0</v>
      </c>
      <c r="AG62" s="249">
        <f>SUM('Plan-B Valuation'!V58,'Plan-B Valuation'!Z58,'Plan-B Valuation'!AD58,'Plan-B Valuation'!AH58,'Plan-B Valuation'!AL58,'Plan-B Valuation'!AP58)</f>
        <v>0</v>
      </c>
      <c r="AH62" s="249">
        <f>SUM('Plan-B Valuation'!W58,'Plan-B Valuation'!AA58,'Plan-B Valuation'!AE58,'Plan-B Valuation'!AI58,'Plan-B Valuation'!AM58,'Plan-B Valuation'!AQ58)</f>
        <v>0</v>
      </c>
      <c r="AI62" s="221"/>
      <c r="AJ62" s="249"/>
      <c r="AK62" s="249"/>
      <c r="AL62" s="249"/>
      <c r="AM62" s="249"/>
      <c r="AN62" s="249"/>
      <c r="AO62" s="249"/>
      <c r="AP62" s="250"/>
      <c r="AQ62" s="250"/>
      <c r="AR62" s="250"/>
      <c r="AS62" s="249">
        <f>SUM('Plan-C Valuation'!U58,'Plan-C Valuation'!Y58,'Plan-C Valuation'!AC58,'Plan-C Valuation'!AG58,'Plan-C Valuation'!AK58,'Plan-C Valuation'!AO58)</f>
        <v>0</v>
      </c>
      <c r="AT62" s="249">
        <f>SUM('Plan-C Valuation'!V58,'Plan-C Valuation'!Z58,'Plan-C Valuation'!AD58,'Plan-C Valuation'!AH58,'Plan-C Valuation'!AL58,'Plan-C Valuation'!AP58)</f>
        <v>0</v>
      </c>
      <c r="AU62" s="249">
        <f>SUM('Plan-C Valuation'!W58,'Plan-C Valuation'!AA58,'Plan-C Valuation'!AE58,'Plan-C Valuation'!AI58,'Plan-C Valuation'!AM58,'Plan-C Valuation'!AQ58)</f>
        <v>0</v>
      </c>
    </row>
    <row r="63" ht="15.75" customHeight="1">
      <c r="A63" s="221"/>
      <c r="B63" s="221"/>
      <c r="C63" s="221"/>
      <c r="D63" s="221"/>
      <c r="E63" s="221"/>
      <c r="F63" s="221"/>
      <c r="G63" s="242"/>
      <c r="H63" s="252"/>
      <c r="I63" s="221"/>
      <c r="J63" s="249"/>
      <c r="K63" s="249"/>
      <c r="L63" s="249"/>
      <c r="M63" s="249"/>
      <c r="N63" s="249"/>
      <c r="O63" s="249"/>
      <c r="P63" s="250"/>
      <c r="Q63" s="250"/>
      <c r="R63" s="250"/>
      <c r="S63" s="221">
        <f>SUM('Plan-A Valuation'!U59,'Plan-A Valuation'!Y59,'Plan-A Valuation'!AC59,'Plan-A Valuation'!AG59,'Plan-A Valuation'!AK59,'Plan-A Valuation'!AO59)</f>
        <v>0</v>
      </c>
      <c r="T63" s="249">
        <f>SUM('Plan-A Valuation'!V59,'Plan-A Valuation'!Z59,'Plan-A Valuation'!AD59,'Plan-A Valuation'!AH59,'Plan-A Valuation'!AL59,'Plan-A Valuation'!AP59)</f>
        <v>0</v>
      </c>
      <c r="U63" s="249">
        <f>SUM('Plan-A Valuation'!W59,'Plan-A Valuation'!AA59,'Plan-A Valuation'!AE59,'Plan-A Valuation'!AI59,'Plan-A Valuation'!AM59,'Plan-A Valuation'!AQ59)</f>
        <v>0</v>
      </c>
      <c r="V63" s="221"/>
      <c r="W63" s="249"/>
      <c r="X63" s="249"/>
      <c r="Y63" s="249"/>
      <c r="Z63" s="249"/>
      <c r="AA63" s="249"/>
      <c r="AB63" s="249"/>
      <c r="AC63" s="250"/>
      <c r="AD63" s="250"/>
      <c r="AE63" s="250"/>
      <c r="AF63" s="249">
        <f>SUM('Plan-B Valuation'!U59,'Plan-B Valuation'!Y59,'Plan-B Valuation'!AC59,'Plan-B Valuation'!AG59,'Plan-B Valuation'!AK59,'Plan-B Valuation'!AO59)</f>
        <v>0</v>
      </c>
      <c r="AG63" s="249">
        <f>SUM('Plan-B Valuation'!V59,'Plan-B Valuation'!Z59,'Plan-B Valuation'!AD59,'Plan-B Valuation'!AH59,'Plan-B Valuation'!AL59,'Plan-B Valuation'!AP59)</f>
        <v>0</v>
      </c>
      <c r="AH63" s="249">
        <f>SUM('Plan-B Valuation'!W59,'Plan-B Valuation'!AA59,'Plan-B Valuation'!AE59,'Plan-B Valuation'!AI59,'Plan-B Valuation'!AM59,'Plan-B Valuation'!AQ59)</f>
        <v>0</v>
      </c>
      <c r="AI63" s="221"/>
      <c r="AJ63" s="249"/>
      <c r="AK63" s="249"/>
      <c r="AL63" s="249"/>
      <c r="AM63" s="249"/>
      <c r="AN63" s="249"/>
      <c r="AO63" s="249"/>
      <c r="AP63" s="250"/>
      <c r="AQ63" s="250"/>
      <c r="AR63" s="250"/>
      <c r="AS63" s="249">
        <f>SUM('Plan-C Valuation'!U59,'Plan-C Valuation'!Y59,'Plan-C Valuation'!AC59,'Plan-C Valuation'!AG59,'Plan-C Valuation'!AK59,'Plan-C Valuation'!AO59)</f>
        <v>0</v>
      </c>
      <c r="AT63" s="249">
        <f>SUM('Plan-C Valuation'!V59,'Plan-C Valuation'!Z59,'Plan-C Valuation'!AD59,'Plan-C Valuation'!AH59,'Plan-C Valuation'!AL59,'Plan-C Valuation'!AP59)</f>
        <v>0</v>
      </c>
      <c r="AU63" s="249">
        <f>SUM('Plan-C Valuation'!W59,'Plan-C Valuation'!AA59,'Plan-C Valuation'!AE59,'Plan-C Valuation'!AI59,'Plan-C Valuation'!AM59,'Plan-C Valuation'!AQ59)</f>
        <v>0</v>
      </c>
    </row>
    <row r="64" ht="15.75" customHeight="1">
      <c r="A64" s="221"/>
      <c r="B64" s="221"/>
      <c r="C64" s="221"/>
      <c r="D64" s="221"/>
      <c r="E64" s="221"/>
      <c r="F64" s="221"/>
      <c r="G64" s="242"/>
      <c r="H64" s="252"/>
      <c r="I64" s="221"/>
      <c r="J64" s="249"/>
      <c r="K64" s="249"/>
      <c r="L64" s="249"/>
      <c r="M64" s="249"/>
      <c r="N64" s="249"/>
      <c r="O64" s="249"/>
      <c r="P64" s="250"/>
      <c r="Q64" s="250"/>
      <c r="R64" s="250"/>
      <c r="S64" s="221">
        <f>SUM('Plan-A Valuation'!U60,'Plan-A Valuation'!Y60,'Plan-A Valuation'!AC60,'Plan-A Valuation'!AG60,'Plan-A Valuation'!AK60,'Plan-A Valuation'!AO60)</f>
        <v>0</v>
      </c>
      <c r="T64" s="249">
        <f>SUM('Plan-A Valuation'!V60,'Plan-A Valuation'!Z60,'Plan-A Valuation'!AD60,'Plan-A Valuation'!AH60,'Plan-A Valuation'!AL60,'Plan-A Valuation'!AP60)</f>
        <v>0</v>
      </c>
      <c r="U64" s="249">
        <f>SUM('Plan-A Valuation'!W60,'Plan-A Valuation'!AA60,'Plan-A Valuation'!AE60,'Plan-A Valuation'!AI60,'Plan-A Valuation'!AM60,'Plan-A Valuation'!AQ60)</f>
        <v>0</v>
      </c>
      <c r="V64" s="221"/>
      <c r="W64" s="249"/>
      <c r="X64" s="249"/>
      <c r="Y64" s="249"/>
      <c r="Z64" s="249"/>
      <c r="AA64" s="249"/>
      <c r="AB64" s="249"/>
      <c r="AC64" s="250"/>
      <c r="AD64" s="250"/>
      <c r="AE64" s="250"/>
      <c r="AF64" s="249">
        <f>SUM('Plan-B Valuation'!U60,'Plan-B Valuation'!Y60,'Plan-B Valuation'!AC60,'Plan-B Valuation'!AG60,'Plan-B Valuation'!AK60,'Plan-B Valuation'!AO60)</f>
        <v>0</v>
      </c>
      <c r="AG64" s="249">
        <f>SUM('Plan-B Valuation'!V60,'Plan-B Valuation'!Z60,'Plan-B Valuation'!AD60,'Plan-B Valuation'!AH60,'Plan-B Valuation'!AL60,'Plan-B Valuation'!AP60)</f>
        <v>0</v>
      </c>
      <c r="AH64" s="249">
        <f>SUM('Plan-B Valuation'!W60,'Plan-B Valuation'!AA60,'Plan-B Valuation'!AE60,'Plan-B Valuation'!AI60,'Plan-B Valuation'!AM60,'Plan-B Valuation'!AQ60)</f>
        <v>0</v>
      </c>
      <c r="AI64" s="221"/>
      <c r="AJ64" s="249"/>
      <c r="AK64" s="249"/>
      <c r="AL64" s="249"/>
      <c r="AM64" s="249"/>
      <c r="AN64" s="249"/>
      <c r="AO64" s="249"/>
      <c r="AP64" s="250"/>
      <c r="AQ64" s="250"/>
      <c r="AR64" s="250"/>
      <c r="AS64" s="249">
        <f>SUM('Plan-C Valuation'!U60,'Plan-C Valuation'!Y60,'Plan-C Valuation'!AC60,'Plan-C Valuation'!AG60,'Plan-C Valuation'!AK60,'Plan-C Valuation'!AO60)</f>
        <v>0</v>
      </c>
      <c r="AT64" s="249">
        <f>SUM('Plan-C Valuation'!V60,'Plan-C Valuation'!Z60,'Plan-C Valuation'!AD60,'Plan-C Valuation'!AH60,'Plan-C Valuation'!AL60,'Plan-C Valuation'!AP60)</f>
        <v>0</v>
      </c>
      <c r="AU64" s="249">
        <f>SUM('Plan-C Valuation'!W60,'Plan-C Valuation'!AA60,'Plan-C Valuation'!AE60,'Plan-C Valuation'!AI60,'Plan-C Valuation'!AM60,'Plan-C Valuation'!AQ60)</f>
        <v>0</v>
      </c>
    </row>
    <row r="65" ht="15.75" customHeight="1">
      <c r="A65" s="221"/>
      <c r="B65" s="221"/>
      <c r="C65" s="221"/>
      <c r="D65" s="221"/>
      <c r="E65" s="221"/>
      <c r="F65" s="221"/>
      <c r="G65" s="242"/>
      <c r="H65" s="252"/>
      <c r="I65" s="221"/>
      <c r="J65" s="249"/>
      <c r="K65" s="249"/>
      <c r="L65" s="249"/>
      <c r="M65" s="249"/>
      <c r="N65" s="249"/>
      <c r="O65" s="249"/>
      <c r="P65" s="250"/>
      <c r="Q65" s="250"/>
      <c r="R65" s="250"/>
      <c r="S65" s="221">
        <f>SUM('Plan-A Valuation'!U61,'Plan-A Valuation'!Y61,'Plan-A Valuation'!AC61,'Plan-A Valuation'!AG61,'Plan-A Valuation'!AK61,'Plan-A Valuation'!AO61)</f>
        <v>0</v>
      </c>
      <c r="T65" s="249">
        <f>SUM('Plan-A Valuation'!V61,'Plan-A Valuation'!Z61,'Plan-A Valuation'!AD61,'Plan-A Valuation'!AH61,'Plan-A Valuation'!AL61,'Plan-A Valuation'!AP61)</f>
        <v>0</v>
      </c>
      <c r="U65" s="249">
        <f>SUM('Plan-A Valuation'!W61,'Plan-A Valuation'!AA61,'Plan-A Valuation'!AE61,'Plan-A Valuation'!AI61,'Plan-A Valuation'!AM61,'Plan-A Valuation'!AQ61)</f>
        <v>0</v>
      </c>
      <c r="V65" s="221"/>
      <c r="W65" s="249"/>
      <c r="X65" s="249"/>
      <c r="Y65" s="249"/>
      <c r="Z65" s="249"/>
      <c r="AA65" s="249"/>
      <c r="AB65" s="249"/>
      <c r="AC65" s="250"/>
      <c r="AD65" s="250"/>
      <c r="AE65" s="250"/>
      <c r="AF65" s="249">
        <f>SUM('Plan-B Valuation'!U61,'Plan-B Valuation'!Y61,'Plan-B Valuation'!AC61,'Plan-B Valuation'!AG61,'Plan-B Valuation'!AK61,'Plan-B Valuation'!AO61)</f>
        <v>0</v>
      </c>
      <c r="AG65" s="249">
        <f>SUM('Plan-B Valuation'!V61,'Plan-B Valuation'!Z61,'Plan-B Valuation'!AD61,'Plan-B Valuation'!AH61,'Plan-B Valuation'!AL61,'Plan-B Valuation'!AP61)</f>
        <v>0</v>
      </c>
      <c r="AH65" s="249">
        <f>SUM('Plan-B Valuation'!W61,'Plan-B Valuation'!AA61,'Plan-B Valuation'!AE61,'Plan-B Valuation'!AI61,'Plan-B Valuation'!AM61,'Plan-B Valuation'!AQ61)</f>
        <v>0</v>
      </c>
      <c r="AI65" s="221"/>
      <c r="AJ65" s="249"/>
      <c r="AK65" s="249"/>
      <c r="AL65" s="249"/>
      <c r="AM65" s="249"/>
      <c r="AN65" s="249"/>
      <c r="AO65" s="249"/>
      <c r="AP65" s="250"/>
      <c r="AQ65" s="250"/>
      <c r="AR65" s="250"/>
      <c r="AS65" s="249">
        <f>SUM('Plan-C Valuation'!U61,'Plan-C Valuation'!Y61,'Plan-C Valuation'!AC61,'Plan-C Valuation'!AG61,'Plan-C Valuation'!AK61,'Plan-C Valuation'!AO61)</f>
        <v>0</v>
      </c>
      <c r="AT65" s="249">
        <f>SUM('Plan-C Valuation'!V61,'Plan-C Valuation'!Z61,'Plan-C Valuation'!AD61,'Plan-C Valuation'!AH61,'Plan-C Valuation'!AL61,'Plan-C Valuation'!AP61)</f>
        <v>0</v>
      </c>
      <c r="AU65" s="249">
        <f>SUM('Plan-C Valuation'!W61,'Plan-C Valuation'!AA61,'Plan-C Valuation'!AE61,'Plan-C Valuation'!AI61,'Plan-C Valuation'!AM61,'Plan-C Valuation'!AQ61)</f>
        <v>0</v>
      </c>
    </row>
    <row r="66" ht="15.75" customHeight="1">
      <c r="A66" s="221"/>
      <c r="B66" s="221"/>
      <c r="C66" s="221"/>
      <c r="D66" s="221"/>
      <c r="E66" s="221"/>
      <c r="F66" s="221"/>
      <c r="G66" s="242"/>
      <c r="H66" s="252"/>
      <c r="I66" s="221"/>
      <c r="J66" s="249"/>
      <c r="K66" s="249"/>
      <c r="L66" s="249"/>
      <c r="M66" s="249"/>
      <c r="N66" s="249"/>
      <c r="O66" s="249"/>
      <c r="P66" s="250"/>
      <c r="Q66" s="250"/>
      <c r="R66" s="250"/>
      <c r="S66" s="221">
        <f>SUM('Plan-A Valuation'!U62,'Plan-A Valuation'!Y62,'Plan-A Valuation'!AC62,'Plan-A Valuation'!AG62,'Plan-A Valuation'!AK62,'Plan-A Valuation'!AO62)</f>
        <v>0</v>
      </c>
      <c r="T66" s="249">
        <f>SUM('Plan-A Valuation'!V62,'Plan-A Valuation'!Z62,'Plan-A Valuation'!AD62,'Plan-A Valuation'!AH62,'Plan-A Valuation'!AL62,'Plan-A Valuation'!AP62)</f>
        <v>0</v>
      </c>
      <c r="U66" s="249">
        <f>SUM('Plan-A Valuation'!W62,'Plan-A Valuation'!AA62,'Plan-A Valuation'!AE62,'Plan-A Valuation'!AI62,'Plan-A Valuation'!AM62,'Plan-A Valuation'!AQ62)</f>
        <v>0</v>
      </c>
      <c r="V66" s="221"/>
      <c r="W66" s="249"/>
      <c r="X66" s="249"/>
      <c r="Y66" s="249"/>
      <c r="Z66" s="249"/>
      <c r="AA66" s="249"/>
      <c r="AB66" s="249"/>
      <c r="AC66" s="250"/>
      <c r="AD66" s="250"/>
      <c r="AE66" s="250"/>
      <c r="AF66" s="249">
        <f>SUM('Plan-B Valuation'!U62,'Plan-B Valuation'!Y62,'Plan-B Valuation'!AC62,'Plan-B Valuation'!AG62,'Plan-B Valuation'!AK62,'Plan-B Valuation'!AO62)</f>
        <v>0</v>
      </c>
      <c r="AG66" s="249">
        <f>SUM('Plan-B Valuation'!V62,'Plan-B Valuation'!Z62,'Plan-B Valuation'!AD62,'Plan-B Valuation'!AH62,'Plan-B Valuation'!AL62,'Plan-B Valuation'!AP62)</f>
        <v>0</v>
      </c>
      <c r="AH66" s="249">
        <f>SUM('Plan-B Valuation'!W62,'Plan-B Valuation'!AA62,'Plan-B Valuation'!AE62,'Plan-B Valuation'!AI62,'Plan-B Valuation'!AM62,'Plan-B Valuation'!AQ62)</f>
        <v>0</v>
      </c>
      <c r="AI66" s="221"/>
      <c r="AJ66" s="249"/>
      <c r="AK66" s="249"/>
      <c r="AL66" s="249"/>
      <c r="AM66" s="249"/>
      <c r="AN66" s="249"/>
      <c r="AO66" s="249"/>
      <c r="AP66" s="250"/>
      <c r="AQ66" s="250"/>
      <c r="AR66" s="250"/>
      <c r="AS66" s="249">
        <f>SUM('Plan-C Valuation'!U62,'Plan-C Valuation'!Y62,'Plan-C Valuation'!AC62,'Plan-C Valuation'!AG62,'Plan-C Valuation'!AK62,'Plan-C Valuation'!AO62)</f>
        <v>0</v>
      </c>
      <c r="AT66" s="249">
        <f>SUM('Plan-C Valuation'!V62,'Plan-C Valuation'!Z62,'Plan-C Valuation'!AD62,'Plan-C Valuation'!AH62,'Plan-C Valuation'!AL62,'Plan-C Valuation'!AP62)</f>
        <v>0</v>
      </c>
      <c r="AU66" s="249">
        <f>SUM('Plan-C Valuation'!W62,'Plan-C Valuation'!AA62,'Plan-C Valuation'!AE62,'Plan-C Valuation'!AI62,'Plan-C Valuation'!AM62,'Plan-C Valuation'!AQ62)</f>
        <v>0</v>
      </c>
    </row>
    <row r="67" ht="15.75" customHeight="1">
      <c r="A67" s="221"/>
      <c r="B67" s="221"/>
      <c r="C67" s="221"/>
      <c r="D67" s="221"/>
      <c r="E67" s="221"/>
      <c r="F67" s="221"/>
      <c r="G67" s="242"/>
      <c r="H67" s="252"/>
      <c r="I67" s="221"/>
      <c r="J67" s="249"/>
      <c r="K67" s="249"/>
      <c r="L67" s="249"/>
      <c r="M67" s="249"/>
      <c r="N67" s="249"/>
      <c r="O67" s="249"/>
      <c r="P67" s="250"/>
      <c r="Q67" s="250"/>
      <c r="R67" s="250"/>
      <c r="S67" s="221">
        <f>SUM('Plan-A Valuation'!U63,'Plan-A Valuation'!Y63,'Plan-A Valuation'!AC63,'Plan-A Valuation'!AG63,'Plan-A Valuation'!AK63,'Plan-A Valuation'!AO63)</f>
        <v>0</v>
      </c>
      <c r="T67" s="249">
        <f>SUM('Plan-A Valuation'!V63,'Plan-A Valuation'!Z63,'Plan-A Valuation'!AD63,'Plan-A Valuation'!AH63,'Plan-A Valuation'!AL63,'Plan-A Valuation'!AP63)</f>
        <v>0</v>
      </c>
      <c r="U67" s="249">
        <f>SUM('Plan-A Valuation'!W63,'Plan-A Valuation'!AA63,'Plan-A Valuation'!AE63,'Plan-A Valuation'!AI63,'Plan-A Valuation'!AM63,'Plan-A Valuation'!AQ63)</f>
        <v>0</v>
      </c>
      <c r="V67" s="221"/>
      <c r="W67" s="249"/>
      <c r="X67" s="249"/>
      <c r="Y67" s="249"/>
      <c r="Z67" s="249"/>
      <c r="AA67" s="249"/>
      <c r="AB67" s="249"/>
      <c r="AC67" s="250"/>
      <c r="AD67" s="250"/>
      <c r="AE67" s="250"/>
      <c r="AF67" s="249">
        <f>SUM('Plan-B Valuation'!U63,'Plan-B Valuation'!Y63,'Plan-B Valuation'!AC63,'Plan-B Valuation'!AG63,'Plan-B Valuation'!AK63,'Plan-B Valuation'!AO63)</f>
        <v>0</v>
      </c>
      <c r="AG67" s="249">
        <f>SUM('Plan-B Valuation'!V63,'Plan-B Valuation'!Z63,'Plan-B Valuation'!AD63,'Plan-B Valuation'!AH63,'Plan-B Valuation'!AL63,'Plan-B Valuation'!AP63)</f>
        <v>0</v>
      </c>
      <c r="AH67" s="249">
        <f>SUM('Plan-B Valuation'!W63,'Plan-B Valuation'!AA63,'Plan-B Valuation'!AE63,'Plan-B Valuation'!AI63,'Plan-B Valuation'!AM63,'Plan-B Valuation'!AQ63)</f>
        <v>0</v>
      </c>
      <c r="AI67" s="221"/>
      <c r="AJ67" s="249"/>
      <c r="AK67" s="249"/>
      <c r="AL67" s="249"/>
      <c r="AM67" s="249"/>
      <c r="AN67" s="249"/>
      <c r="AO67" s="249"/>
      <c r="AP67" s="250"/>
      <c r="AQ67" s="250"/>
      <c r="AR67" s="250"/>
      <c r="AS67" s="249">
        <f>SUM('Plan-C Valuation'!U63,'Plan-C Valuation'!Y63,'Plan-C Valuation'!AC63,'Plan-C Valuation'!AG63,'Plan-C Valuation'!AK63,'Plan-C Valuation'!AO63)</f>
        <v>0</v>
      </c>
      <c r="AT67" s="249">
        <f>SUM('Plan-C Valuation'!V63,'Plan-C Valuation'!Z63,'Plan-C Valuation'!AD63,'Plan-C Valuation'!AH63,'Plan-C Valuation'!AL63,'Plan-C Valuation'!AP63)</f>
        <v>0</v>
      </c>
      <c r="AU67" s="249">
        <f>SUM('Plan-C Valuation'!W63,'Plan-C Valuation'!AA63,'Plan-C Valuation'!AE63,'Plan-C Valuation'!AI63,'Plan-C Valuation'!AM63,'Plan-C Valuation'!AQ63)</f>
        <v>0</v>
      </c>
    </row>
    <row r="68" ht="15.75" customHeight="1">
      <c r="A68" s="221"/>
      <c r="B68" s="221"/>
      <c r="C68" s="221"/>
      <c r="D68" s="221"/>
      <c r="E68" s="221"/>
      <c r="F68" s="221"/>
      <c r="G68" s="242"/>
      <c r="H68" s="252"/>
      <c r="I68" s="221"/>
      <c r="J68" s="249"/>
      <c r="K68" s="249"/>
      <c r="L68" s="249"/>
      <c r="M68" s="249"/>
      <c r="N68" s="249"/>
      <c r="O68" s="249"/>
      <c r="P68" s="250"/>
      <c r="Q68" s="250"/>
      <c r="R68" s="250"/>
      <c r="S68" s="221">
        <f>SUM('Plan-A Valuation'!U64,'Plan-A Valuation'!Y64,'Plan-A Valuation'!AC64,'Plan-A Valuation'!AG64,'Plan-A Valuation'!AK64,'Plan-A Valuation'!AO64)</f>
        <v>0</v>
      </c>
      <c r="T68" s="249">
        <f>SUM('Plan-A Valuation'!V64,'Plan-A Valuation'!Z64,'Plan-A Valuation'!AD64,'Plan-A Valuation'!AH64,'Plan-A Valuation'!AL64,'Plan-A Valuation'!AP64)</f>
        <v>0</v>
      </c>
      <c r="U68" s="249">
        <f>SUM('Plan-A Valuation'!W64,'Plan-A Valuation'!AA64,'Plan-A Valuation'!AE64,'Plan-A Valuation'!AI64,'Plan-A Valuation'!AM64,'Plan-A Valuation'!AQ64)</f>
        <v>0</v>
      </c>
      <c r="V68" s="221"/>
      <c r="W68" s="249"/>
      <c r="X68" s="249"/>
      <c r="Y68" s="249"/>
      <c r="Z68" s="249"/>
      <c r="AA68" s="249"/>
      <c r="AB68" s="249"/>
      <c r="AC68" s="250"/>
      <c r="AD68" s="250"/>
      <c r="AE68" s="250"/>
      <c r="AF68" s="249">
        <f>SUM('Plan-B Valuation'!U64,'Plan-B Valuation'!Y64,'Plan-B Valuation'!AC64,'Plan-B Valuation'!AG64,'Plan-B Valuation'!AK64,'Plan-B Valuation'!AO64)</f>
        <v>0</v>
      </c>
      <c r="AG68" s="249">
        <f>SUM('Plan-B Valuation'!V64,'Plan-B Valuation'!Z64,'Plan-B Valuation'!AD64,'Plan-B Valuation'!AH64,'Plan-B Valuation'!AL64,'Plan-B Valuation'!AP64)</f>
        <v>0</v>
      </c>
      <c r="AH68" s="249">
        <f>SUM('Plan-B Valuation'!W64,'Plan-B Valuation'!AA64,'Plan-B Valuation'!AE64,'Plan-B Valuation'!AI64,'Plan-B Valuation'!AM64,'Plan-B Valuation'!AQ64)</f>
        <v>0</v>
      </c>
      <c r="AI68" s="221"/>
      <c r="AJ68" s="249"/>
      <c r="AK68" s="249"/>
      <c r="AL68" s="249"/>
      <c r="AM68" s="249"/>
      <c r="AN68" s="249"/>
      <c r="AO68" s="249"/>
      <c r="AP68" s="250"/>
      <c r="AQ68" s="250"/>
      <c r="AR68" s="250"/>
      <c r="AS68" s="249">
        <f>SUM('Plan-C Valuation'!U64,'Plan-C Valuation'!Y64,'Plan-C Valuation'!AC64,'Plan-C Valuation'!AG64,'Plan-C Valuation'!AK64,'Plan-C Valuation'!AO64)</f>
        <v>0</v>
      </c>
      <c r="AT68" s="249">
        <f>SUM('Plan-C Valuation'!V64,'Plan-C Valuation'!Z64,'Plan-C Valuation'!AD64,'Plan-C Valuation'!AH64,'Plan-C Valuation'!AL64,'Plan-C Valuation'!AP64)</f>
        <v>0</v>
      </c>
      <c r="AU68" s="249">
        <f>SUM('Plan-C Valuation'!W64,'Plan-C Valuation'!AA64,'Plan-C Valuation'!AE64,'Plan-C Valuation'!AI64,'Plan-C Valuation'!AM64,'Plan-C Valuation'!AQ64)</f>
        <v>0</v>
      </c>
    </row>
    <row r="69" ht="15.75" customHeight="1">
      <c r="A69" s="221"/>
      <c r="B69" s="221"/>
      <c r="C69" s="221"/>
      <c r="D69" s="221"/>
      <c r="E69" s="221"/>
      <c r="F69" s="221"/>
      <c r="G69" s="242"/>
      <c r="H69" s="252"/>
      <c r="I69" s="221"/>
      <c r="J69" s="249"/>
      <c r="K69" s="249"/>
      <c r="L69" s="249"/>
      <c r="M69" s="249"/>
      <c r="N69" s="249"/>
      <c r="O69" s="249"/>
      <c r="P69" s="250"/>
      <c r="Q69" s="250"/>
      <c r="R69" s="250"/>
      <c r="S69" s="221">
        <f>SUM('Plan-A Valuation'!U65,'Plan-A Valuation'!Y65,'Plan-A Valuation'!AC65,'Plan-A Valuation'!AG65,'Plan-A Valuation'!AK65,'Plan-A Valuation'!AO65)</f>
        <v>0</v>
      </c>
      <c r="T69" s="249">
        <f>SUM('Plan-A Valuation'!V65,'Plan-A Valuation'!Z65,'Plan-A Valuation'!AD65,'Plan-A Valuation'!AH65,'Plan-A Valuation'!AL65,'Plan-A Valuation'!AP65)</f>
        <v>0</v>
      </c>
      <c r="U69" s="249">
        <f>SUM('Plan-A Valuation'!W65,'Plan-A Valuation'!AA65,'Plan-A Valuation'!AE65,'Plan-A Valuation'!AI65,'Plan-A Valuation'!AM65,'Plan-A Valuation'!AQ65)</f>
        <v>0</v>
      </c>
      <c r="V69" s="221"/>
      <c r="W69" s="249"/>
      <c r="X69" s="249"/>
      <c r="Y69" s="249"/>
      <c r="Z69" s="249"/>
      <c r="AA69" s="249"/>
      <c r="AB69" s="249"/>
      <c r="AC69" s="250"/>
      <c r="AD69" s="250"/>
      <c r="AE69" s="250"/>
      <c r="AF69" s="249">
        <f>SUM('Plan-B Valuation'!U65,'Plan-B Valuation'!Y65,'Plan-B Valuation'!AC65,'Plan-B Valuation'!AG65,'Plan-B Valuation'!AK65,'Plan-B Valuation'!AO65)</f>
        <v>0</v>
      </c>
      <c r="AG69" s="249">
        <f>SUM('Plan-B Valuation'!V65,'Plan-B Valuation'!Z65,'Plan-B Valuation'!AD65,'Plan-B Valuation'!AH65,'Plan-B Valuation'!AL65,'Plan-B Valuation'!AP65)</f>
        <v>0</v>
      </c>
      <c r="AH69" s="249">
        <f>SUM('Plan-B Valuation'!W65,'Plan-B Valuation'!AA65,'Plan-B Valuation'!AE65,'Plan-B Valuation'!AI65,'Plan-B Valuation'!AM65,'Plan-B Valuation'!AQ65)</f>
        <v>0</v>
      </c>
      <c r="AI69" s="221"/>
      <c r="AJ69" s="249"/>
      <c r="AK69" s="249"/>
      <c r="AL69" s="249"/>
      <c r="AM69" s="249"/>
      <c r="AN69" s="249"/>
      <c r="AO69" s="249"/>
      <c r="AP69" s="250"/>
      <c r="AQ69" s="250"/>
      <c r="AR69" s="250"/>
      <c r="AS69" s="249">
        <f>SUM('Plan-C Valuation'!U65,'Plan-C Valuation'!Y65,'Plan-C Valuation'!AC65,'Plan-C Valuation'!AG65,'Plan-C Valuation'!AK65,'Plan-C Valuation'!AO65)</f>
        <v>0</v>
      </c>
      <c r="AT69" s="249">
        <f>SUM('Plan-C Valuation'!V65,'Plan-C Valuation'!Z65,'Plan-C Valuation'!AD65,'Plan-C Valuation'!AH65,'Plan-C Valuation'!AL65,'Plan-C Valuation'!AP65)</f>
        <v>0</v>
      </c>
      <c r="AU69" s="249">
        <f>SUM('Plan-C Valuation'!W65,'Plan-C Valuation'!AA65,'Plan-C Valuation'!AE65,'Plan-C Valuation'!AI65,'Plan-C Valuation'!AM65,'Plan-C Valuation'!AQ65)</f>
        <v>0</v>
      </c>
    </row>
    <row r="70" ht="15.75" customHeight="1">
      <c r="A70" s="221"/>
      <c r="B70" s="221"/>
      <c r="C70" s="221"/>
      <c r="D70" s="221"/>
      <c r="E70" s="221"/>
      <c r="F70" s="221"/>
      <c r="G70" s="242"/>
      <c r="H70" s="252"/>
      <c r="I70" s="221"/>
      <c r="J70" s="249"/>
      <c r="K70" s="249"/>
      <c r="L70" s="249"/>
      <c r="M70" s="249"/>
      <c r="N70" s="249"/>
      <c r="O70" s="249"/>
      <c r="P70" s="250"/>
      <c r="Q70" s="250"/>
      <c r="R70" s="250"/>
      <c r="S70" s="221">
        <f>SUM('Plan-A Valuation'!U66,'Plan-A Valuation'!Y66,'Plan-A Valuation'!AC66,'Plan-A Valuation'!AG66,'Plan-A Valuation'!AK66,'Plan-A Valuation'!AO66)</f>
        <v>0</v>
      </c>
      <c r="T70" s="249">
        <f>SUM('Plan-A Valuation'!V66,'Plan-A Valuation'!Z66,'Plan-A Valuation'!AD66,'Plan-A Valuation'!AH66,'Plan-A Valuation'!AL66,'Plan-A Valuation'!AP66)</f>
        <v>0</v>
      </c>
      <c r="U70" s="249">
        <f>SUM('Plan-A Valuation'!W66,'Plan-A Valuation'!AA66,'Plan-A Valuation'!AE66,'Plan-A Valuation'!AI66,'Plan-A Valuation'!AM66,'Plan-A Valuation'!AQ66)</f>
        <v>0</v>
      </c>
      <c r="V70" s="221"/>
      <c r="W70" s="249"/>
      <c r="X70" s="249"/>
      <c r="Y70" s="249"/>
      <c r="Z70" s="249"/>
      <c r="AA70" s="249"/>
      <c r="AB70" s="249"/>
      <c r="AC70" s="250"/>
      <c r="AD70" s="250"/>
      <c r="AE70" s="250"/>
      <c r="AF70" s="249">
        <f>SUM('Plan-B Valuation'!U66,'Plan-B Valuation'!Y66,'Plan-B Valuation'!AC66,'Plan-B Valuation'!AG66,'Plan-B Valuation'!AK66,'Plan-B Valuation'!AO66)</f>
        <v>0</v>
      </c>
      <c r="AG70" s="249">
        <f>SUM('Plan-B Valuation'!V66,'Plan-B Valuation'!Z66,'Plan-B Valuation'!AD66,'Plan-B Valuation'!AH66,'Plan-B Valuation'!AL66,'Plan-B Valuation'!AP66)</f>
        <v>0</v>
      </c>
      <c r="AH70" s="249">
        <f>SUM('Plan-B Valuation'!W66,'Plan-B Valuation'!AA66,'Plan-B Valuation'!AE66,'Plan-B Valuation'!AI66,'Plan-B Valuation'!AM66,'Plan-B Valuation'!AQ66)</f>
        <v>0</v>
      </c>
      <c r="AI70" s="221"/>
      <c r="AJ70" s="249"/>
      <c r="AK70" s="249"/>
      <c r="AL70" s="249"/>
      <c r="AM70" s="249"/>
      <c r="AN70" s="249"/>
      <c r="AO70" s="249"/>
      <c r="AP70" s="250"/>
      <c r="AQ70" s="250"/>
      <c r="AR70" s="250"/>
      <c r="AS70" s="249">
        <f>SUM('Plan-C Valuation'!U66,'Plan-C Valuation'!Y66,'Plan-C Valuation'!AC66,'Plan-C Valuation'!AG66,'Plan-C Valuation'!AK66,'Plan-C Valuation'!AO66)</f>
        <v>0</v>
      </c>
      <c r="AT70" s="249">
        <f>SUM('Plan-C Valuation'!V66,'Plan-C Valuation'!Z66,'Plan-C Valuation'!AD66,'Plan-C Valuation'!AH66,'Plan-C Valuation'!AL66,'Plan-C Valuation'!AP66)</f>
        <v>0</v>
      </c>
      <c r="AU70" s="249">
        <f>SUM('Plan-C Valuation'!W66,'Plan-C Valuation'!AA66,'Plan-C Valuation'!AE66,'Plan-C Valuation'!AI66,'Plan-C Valuation'!AM66,'Plan-C Valuation'!AQ66)</f>
        <v>0</v>
      </c>
    </row>
    <row r="71" ht="15.75" customHeight="1">
      <c r="A71" s="221"/>
      <c r="B71" s="221"/>
      <c r="C71" s="221"/>
      <c r="D71" s="221"/>
      <c r="E71" s="221"/>
      <c r="F71" s="221"/>
      <c r="G71" s="242"/>
      <c r="H71" s="252"/>
      <c r="I71" s="221"/>
      <c r="J71" s="249"/>
      <c r="K71" s="249"/>
      <c r="L71" s="249"/>
      <c r="M71" s="249"/>
      <c r="N71" s="249"/>
      <c r="O71" s="249"/>
      <c r="P71" s="250"/>
      <c r="Q71" s="250"/>
      <c r="R71" s="250"/>
      <c r="S71" s="221">
        <f>SUM('Plan-A Valuation'!U67,'Plan-A Valuation'!Y67,'Plan-A Valuation'!AC67,'Plan-A Valuation'!AG67,'Plan-A Valuation'!AK67,'Plan-A Valuation'!AO67)</f>
        <v>0</v>
      </c>
      <c r="T71" s="249">
        <f>SUM('Plan-A Valuation'!V67,'Plan-A Valuation'!Z67,'Plan-A Valuation'!AD67,'Plan-A Valuation'!AH67,'Plan-A Valuation'!AL67,'Plan-A Valuation'!AP67)</f>
        <v>0</v>
      </c>
      <c r="U71" s="249">
        <f>SUM('Plan-A Valuation'!W67,'Plan-A Valuation'!AA67,'Plan-A Valuation'!AE67,'Plan-A Valuation'!AI67,'Plan-A Valuation'!AM67,'Plan-A Valuation'!AQ67)</f>
        <v>0</v>
      </c>
      <c r="V71" s="221"/>
      <c r="W71" s="249"/>
      <c r="X71" s="249"/>
      <c r="Y71" s="249"/>
      <c r="Z71" s="249"/>
      <c r="AA71" s="249"/>
      <c r="AB71" s="249"/>
      <c r="AC71" s="250"/>
      <c r="AD71" s="250"/>
      <c r="AE71" s="250"/>
      <c r="AF71" s="249">
        <f>SUM('Plan-B Valuation'!U67,'Plan-B Valuation'!Y67,'Plan-B Valuation'!AC67,'Plan-B Valuation'!AG67,'Plan-B Valuation'!AK67,'Plan-B Valuation'!AO67)</f>
        <v>0</v>
      </c>
      <c r="AG71" s="249">
        <f>SUM('Plan-B Valuation'!V67,'Plan-B Valuation'!Z67,'Plan-B Valuation'!AD67,'Plan-B Valuation'!AH67,'Plan-B Valuation'!AL67,'Plan-B Valuation'!AP67)</f>
        <v>0</v>
      </c>
      <c r="AH71" s="249">
        <f>SUM('Plan-B Valuation'!W67,'Plan-B Valuation'!AA67,'Plan-B Valuation'!AE67,'Plan-B Valuation'!AI67,'Plan-B Valuation'!AM67,'Plan-B Valuation'!AQ67)</f>
        <v>0</v>
      </c>
      <c r="AI71" s="221"/>
      <c r="AJ71" s="249"/>
      <c r="AK71" s="249"/>
      <c r="AL71" s="249"/>
      <c r="AM71" s="249"/>
      <c r="AN71" s="249"/>
      <c r="AO71" s="249"/>
      <c r="AP71" s="250"/>
      <c r="AQ71" s="250"/>
      <c r="AR71" s="250"/>
      <c r="AS71" s="249">
        <f>SUM('Plan-C Valuation'!U67,'Plan-C Valuation'!Y67,'Plan-C Valuation'!AC67,'Plan-C Valuation'!AG67,'Plan-C Valuation'!AK67,'Plan-C Valuation'!AO67)</f>
        <v>0</v>
      </c>
      <c r="AT71" s="249">
        <f>SUM('Plan-C Valuation'!V67,'Plan-C Valuation'!Z67,'Plan-C Valuation'!AD67,'Plan-C Valuation'!AH67,'Plan-C Valuation'!AL67,'Plan-C Valuation'!AP67)</f>
        <v>0</v>
      </c>
      <c r="AU71" s="249">
        <f>SUM('Plan-C Valuation'!W67,'Plan-C Valuation'!AA67,'Plan-C Valuation'!AE67,'Plan-C Valuation'!AI67,'Plan-C Valuation'!AM67,'Plan-C Valuation'!AQ67)</f>
        <v>0</v>
      </c>
    </row>
    <row r="72" ht="15.75" customHeight="1">
      <c r="A72" s="221"/>
      <c r="B72" s="221"/>
      <c r="C72" s="221"/>
      <c r="D72" s="221"/>
      <c r="E72" s="221"/>
      <c r="F72" s="221"/>
      <c r="G72" s="242"/>
      <c r="H72" s="252"/>
      <c r="I72" s="221"/>
      <c r="J72" s="249"/>
      <c r="K72" s="249"/>
      <c r="L72" s="249"/>
      <c r="M72" s="249"/>
      <c r="N72" s="249"/>
      <c r="O72" s="249"/>
      <c r="P72" s="250"/>
      <c r="Q72" s="250"/>
      <c r="R72" s="250"/>
      <c r="S72" s="221">
        <f>SUM('Plan-A Valuation'!U68,'Plan-A Valuation'!Y68,'Plan-A Valuation'!AC68,'Plan-A Valuation'!AG68,'Plan-A Valuation'!AK68,'Plan-A Valuation'!AO68)</f>
        <v>0</v>
      </c>
      <c r="T72" s="249">
        <f>SUM('Plan-A Valuation'!V68,'Plan-A Valuation'!Z68,'Plan-A Valuation'!AD68,'Plan-A Valuation'!AH68,'Plan-A Valuation'!AL68,'Plan-A Valuation'!AP68)</f>
        <v>0</v>
      </c>
      <c r="U72" s="249">
        <f>SUM('Plan-A Valuation'!W68,'Plan-A Valuation'!AA68,'Plan-A Valuation'!AE68,'Plan-A Valuation'!AI68,'Plan-A Valuation'!AM68,'Plan-A Valuation'!AQ68)</f>
        <v>0</v>
      </c>
      <c r="V72" s="221"/>
      <c r="W72" s="249"/>
      <c r="X72" s="249"/>
      <c r="Y72" s="249"/>
      <c r="Z72" s="249"/>
      <c r="AA72" s="249"/>
      <c r="AB72" s="249"/>
      <c r="AC72" s="250"/>
      <c r="AD72" s="250"/>
      <c r="AE72" s="250"/>
      <c r="AF72" s="249">
        <f>SUM('Plan-B Valuation'!U68,'Plan-B Valuation'!Y68,'Plan-B Valuation'!AC68,'Plan-B Valuation'!AG68,'Plan-B Valuation'!AK68,'Plan-B Valuation'!AO68)</f>
        <v>0</v>
      </c>
      <c r="AG72" s="249">
        <f>SUM('Plan-B Valuation'!V68,'Plan-B Valuation'!Z68,'Plan-B Valuation'!AD68,'Plan-B Valuation'!AH68,'Plan-B Valuation'!AL68,'Plan-B Valuation'!AP68)</f>
        <v>0</v>
      </c>
      <c r="AH72" s="249">
        <f>SUM('Plan-B Valuation'!W68,'Plan-B Valuation'!AA68,'Plan-B Valuation'!AE68,'Plan-B Valuation'!AI68,'Plan-B Valuation'!AM68,'Plan-B Valuation'!AQ68)</f>
        <v>0</v>
      </c>
      <c r="AI72" s="221"/>
      <c r="AJ72" s="249"/>
      <c r="AK72" s="249"/>
      <c r="AL72" s="249"/>
      <c r="AM72" s="249"/>
      <c r="AN72" s="249"/>
      <c r="AO72" s="249"/>
      <c r="AP72" s="250"/>
      <c r="AQ72" s="250"/>
      <c r="AR72" s="250"/>
      <c r="AS72" s="249">
        <f>SUM('Plan-C Valuation'!U68,'Plan-C Valuation'!Y68,'Plan-C Valuation'!AC68,'Plan-C Valuation'!AG68,'Plan-C Valuation'!AK68,'Plan-C Valuation'!AO68)</f>
        <v>0</v>
      </c>
      <c r="AT72" s="249">
        <f>SUM('Plan-C Valuation'!V68,'Plan-C Valuation'!Z68,'Plan-C Valuation'!AD68,'Plan-C Valuation'!AH68,'Plan-C Valuation'!AL68,'Plan-C Valuation'!AP68)</f>
        <v>0</v>
      </c>
      <c r="AU72" s="249">
        <f>SUM('Plan-C Valuation'!W68,'Plan-C Valuation'!AA68,'Plan-C Valuation'!AE68,'Plan-C Valuation'!AI68,'Plan-C Valuation'!AM68,'Plan-C Valuation'!AQ68)</f>
        <v>0</v>
      </c>
    </row>
    <row r="73" ht="15.75" customHeight="1">
      <c r="A73" s="221"/>
      <c r="B73" s="221"/>
      <c r="C73" s="221"/>
      <c r="D73" s="221"/>
      <c r="E73" s="221"/>
      <c r="F73" s="221"/>
      <c r="G73" s="242"/>
      <c r="H73" s="252"/>
      <c r="I73" s="221"/>
      <c r="J73" s="249"/>
      <c r="K73" s="249"/>
      <c r="L73" s="249"/>
      <c r="M73" s="249"/>
      <c r="N73" s="249"/>
      <c r="O73" s="249"/>
      <c r="P73" s="250"/>
      <c r="Q73" s="250"/>
      <c r="R73" s="250"/>
      <c r="S73" s="221">
        <f>SUM('Plan-A Valuation'!U69,'Plan-A Valuation'!Y69,'Plan-A Valuation'!AC69,'Plan-A Valuation'!AG69,'Plan-A Valuation'!AK69,'Plan-A Valuation'!AO69)</f>
        <v>0</v>
      </c>
      <c r="T73" s="249">
        <f>SUM('Plan-A Valuation'!V69,'Plan-A Valuation'!Z69,'Plan-A Valuation'!AD69,'Plan-A Valuation'!AH69,'Plan-A Valuation'!AL69,'Plan-A Valuation'!AP69)</f>
        <v>0</v>
      </c>
      <c r="U73" s="249">
        <f>SUM('Plan-A Valuation'!W69,'Plan-A Valuation'!AA69,'Plan-A Valuation'!AE69,'Plan-A Valuation'!AI69,'Plan-A Valuation'!AM69,'Plan-A Valuation'!AQ69)</f>
        <v>0</v>
      </c>
      <c r="V73" s="221"/>
      <c r="W73" s="249"/>
      <c r="X73" s="249"/>
      <c r="Y73" s="249"/>
      <c r="Z73" s="249"/>
      <c r="AA73" s="249"/>
      <c r="AB73" s="249"/>
      <c r="AC73" s="250"/>
      <c r="AD73" s="250"/>
      <c r="AE73" s="250"/>
      <c r="AF73" s="249">
        <f>SUM('Plan-B Valuation'!U69,'Plan-B Valuation'!Y69,'Plan-B Valuation'!AC69,'Plan-B Valuation'!AG69,'Plan-B Valuation'!AK69,'Plan-B Valuation'!AO69)</f>
        <v>0</v>
      </c>
      <c r="AG73" s="249">
        <f>SUM('Plan-B Valuation'!V69,'Plan-B Valuation'!Z69,'Plan-B Valuation'!AD69,'Plan-B Valuation'!AH69,'Plan-B Valuation'!AL69,'Plan-B Valuation'!AP69)</f>
        <v>0</v>
      </c>
      <c r="AH73" s="249">
        <f>SUM('Plan-B Valuation'!W69,'Plan-B Valuation'!AA69,'Plan-B Valuation'!AE69,'Plan-B Valuation'!AI69,'Plan-B Valuation'!AM69,'Plan-B Valuation'!AQ69)</f>
        <v>0</v>
      </c>
      <c r="AI73" s="221"/>
      <c r="AJ73" s="249"/>
      <c r="AK73" s="249"/>
      <c r="AL73" s="249"/>
      <c r="AM73" s="249"/>
      <c r="AN73" s="249"/>
      <c r="AO73" s="249"/>
      <c r="AP73" s="250"/>
      <c r="AQ73" s="250"/>
      <c r="AR73" s="250"/>
      <c r="AS73" s="249">
        <f>SUM('Plan-C Valuation'!U69,'Plan-C Valuation'!Y69,'Plan-C Valuation'!AC69,'Plan-C Valuation'!AG69,'Plan-C Valuation'!AK69,'Plan-C Valuation'!AO69)</f>
        <v>0</v>
      </c>
      <c r="AT73" s="249">
        <f>SUM('Plan-C Valuation'!V69,'Plan-C Valuation'!Z69,'Plan-C Valuation'!AD69,'Plan-C Valuation'!AH69,'Plan-C Valuation'!AL69,'Plan-C Valuation'!AP69)</f>
        <v>0</v>
      </c>
      <c r="AU73" s="249">
        <f>SUM('Plan-C Valuation'!W69,'Plan-C Valuation'!AA69,'Plan-C Valuation'!AE69,'Plan-C Valuation'!AI69,'Plan-C Valuation'!AM69,'Plan-C Valuation'!AQ69)</f>
        <v>0</v>
      </c>
    </row>
    <row r="74" ht="15.75" customHeight="1">
      <c r="A74" s="221"/>
      <c r="B74" s="221"/>
      <c r="C74" s="221"/>
      <c r="D74" s="221"/>
      <c r="E74" s="221"/>
      <c r="F74" s="221"/>
      <c r="G74" s="242"/>
      <c r="H74" s="252"/>
      <c r="I74" s="221"/>
      <c r="J74" s="249"/>
      <c r="K74" s="249"/>
      <c r="L74" s="249"/>
      <c r="M74" s="249"/>
      <c r="N74" s="249"/>
      <c r="O74" s="249"/>
      <c r="P74" s="250"/>
      <c r="Q74" s="250"/>
      <c r="R74" s="250"/>
      <c r="S74" s="221">
        <f>SUM('Plan-A Valuation'!U70,'Plan-A Valuation'!Y70,'Plan-A Valuation'!AC70,'Plan-A Valuation'!AG70,'Plan-A Valuation'!AK70,'Plan-A Valuation'!AO70)</f>
        <v>0</v>
      </c>
      <c r="T74" s="249">
        <f>SUM('Plan-A Valuation'!V70,'Plan-A Valuation'!Z70,'Plan-A Valuation'!AD70,'Plan-A Valuation'!AH70,'Plan-A Valuation'!AL70,'Plan-A Valuation'!AP70)</f>
        <v>0</v>
      </c>
      <c r="U74" s="249">
        <f>SUM('Plan-A Valuation'!W70,'Plan-A Valuation'!AA70,'Plan-A Valuation'!AE70,'Plan-A Valuation'!AI70,'Plan-A Valuation'!AM70,'Plan-A Valuation'!AQ70)</f>
        <v>0</v>
      </c>
      <c r="V74" s="221"/>
      <c r="W74" s="249"/>
      <c r="X74" s="249"/>
      <c r="Y74" s="249"/>
      <c r="Z74" s="249"/>
      <c r="AA74" s="249"/>
      <c r="AB74" s="249"/>
      <c r="AC74" s="250"/>
      <c r="AD74" s="250"/>
      <c r="AE74" s="250"/>
      <c r="AF74" s="249">
        <f>SUM('Plan-B Valuation'!U70,'Plan-B Valuation'!Y70,'Plan-B Valuation'!AC70,'Plan-B Valuation'!AG70,'Plan-B Valuation'!AK70,'Plan-B Valuation'!AO70)</f>
        <v>0</v>
      </c>
      <c r="AG74" s="249">
        <f>SUM('Plan-B Valuation'!V70,'Plan-B Valuation'!Z70,'Plan-B Valuation'!AD70,'Plan-B Valuation'!AH70,'Plan-B Valuation'!AL70,'Plan-B Valuation'!AP70)</f>
        <v>0</v>
      </c>
      <c r="AH74" s="249">
        <f>SUM('Plan-B Valuation'!W70,'Plan-B Valuation'!AA70,'Plan-B Valuation'!AE70,'Plan-B Valuation'!AI70,'Plan-B Valuation'!AM70,'Plan-B Valuation'!AQ70)</f>
        <v>0</v>
      </c>
      <c r="AI74" s="221"/>
      <c r="AJ74" s="249"/>
      <c r="AK74" s="249"/>
      <c r="AL74" s="249"/>
      <c r="AM74" s="249"/>
      <c r="AN74" s="249"/>
      <c r="AO74" s="249"/>
      <c r="AP74" s="250"/>
      <c r="AQ74" s="250"/>
      <c r="AR74" s="250"/>
      <c r="AS74" s="249">
        <f>SUM('Plan-C Valuation'!U70,'Plan-C Valuation'!Y70,'Plan-C Valuation'!AC70,'Plan-C Valuation'!AG70,'Plan-C Valuation'!AK70,'Plan-C Valuation'!AO70)</f>
        <v>0</v>
      </c>
      <c r="AT74" s="249">
        <f>SUM('Plan-C Valuation'!V70,'Plan-C Valuation'!Z70,'Plan-C Valuation'!AD70,'Plan-C Valuation'!AH70,'Plan-C Valuation'!AL70,'Plan-C Valuation'!AP70)</f>
        <v>0</v>
      </c>
      <c r="AU74" s="249">
        <f>SUM('Plan-C Valuation'!W70,'Plan-C Valuation'!AA70,'Plan-C Valuation'!AE70,'Plan-C Valuation'!AI70,'Plan-C Valuation'!AM70,'Plan-C Valuation'!AQ70)</f>
        <v>0</v>
      </c>
    </row>
    <row r="75" ht="15.75" customHeight="1">
      <c r="A75" s="221"/>
      <c r="B75" s="221"/>
      <c r="C75" s="221"/>
      <c r="D75" s="221"/>
      <c r="E75" s="221"/>
      <c r="F75" s="221"/>
      <c r="G75" s="242"/>
      <c r="H75" s="252"/>
      <c r="I75" s="221"/>
      <c r="J75" s="249"/>
      <c r="K75" s="249"/>
      <c r="L75" s="249"/>
      <c r="M75" s="249"/>
      <c r="N75" s="249"/>
      <c r="O75" s="249"/>
      <c r="P75" s="250"/>
      <c r="Q75" s="250"/>
      <c r="R75" s="250"/>
      <c r="S75" s="221">
        <f>SUM('Plan-A Valuation'!U71,'Plan-A Valuation'!Y71,'Plan-A Valuation'!AC71,'Plan-A Valuation'!AG71,'Plan-A Valuation'!AK71,'Plan-A Valuation'!AO71)</f>
        <v>0</v>
      </c>
      <c r="T75" s="249">
        <f>SUM('Plan-A Valuation'!V71,'Plan-A Valuation'!Z71,'Plan-A Valuation'!AD71,'Plan-A Valuation'!AH71,'Plan-A Valuation'!AL71,'Plan-A Valuation'!AP71)</f>
        <v>0</v>
      </c>
      <c r="U75" s="249">
        <f>SUM('Plan-A Valuation'!W71,'Plan-A Valuation'!AA71,'Plan-A Valuation'!AE71,'Plan-A Valuation'!AI71,'Plan-A Valuation'!AM71,'Plan-A Valuation'!AQ71)</f>
        <v>0</v>
      </c>
      <c r="V75" s="221"/>
      <c r="W75" s="249"/>
      <c r="X75" s="249"/>
      <c r="Y75" s="249"/>
      <c r="Z75" s="249"/>
      <c r="AA75" s="249"/>
      <c r="AB75" s="249"/>
      <c r="AC75" s="250"/>
      <c r="AD75" s="250"/>
      <c r="AE75" s="250"/>
      <c r="AF75" s="249">
        <f>SUM('Plan-B Valuation'!U71,'Plan-B Valuation'!Y71,'Plan-B Valuation'!AC71,'Plan-B Valuation'!AG71,'Plan-B Valuation'!AK71,'Plan-B Valuation'!AO71)</f>
        <v>0</v>
      </c>
      <c r="AG75" s="249">
        <f>SUM('Plan-B Valuation'!V71,'Plan-B Valuation'!Z71,'Plan-B Valuation'!AD71,'Plan-B Valuation'!AH71,'Plan-B Valuation'!AL71,'Plan-B Valuation'!AP71)</f>
        <v>0</v>
      </c>
      <c r="AH75" s="249">
        <f>SUM('Plan-B Valuation'!W71,'Plan-B Valuation'!AA71,'Plan-B Valuation'!AE71,'Plan-B Valuation'!AI71,'Plan-B Valuation'!AM71,'Plan-B Valuation'!AQ71)</f>
        <v>0</v>
      </c>
      <c r="AI75" s="221"/>
      <c r="AJ75" s="249"/>
      <c r="AK75" s="249"/>
      <c r="AL75" s="249"/>
      <c r="AM75" s="249"/>
      <c r="AN75" s="249"/>
      <c r="AO75" s="249"/>
      <c r="AP75" s="250"/>
      <c r="AQ75" s="250"/>
      <c r="AR75" s="250"/>
      <c r="AS75" s="249">
        <f>SUM('Plan-C Valuation'!U71,'Plan-C Valuation'!Y71,'Plan-C Valuation'!AC71,'Plan-C Valuation'!AG71,'Plan-C Valuation'!AK71,'Plan-C Valuation'!AO71)</f>
        <v>0</v>
      </c>
      <c r="AT75" s="249">
        <f>SUM('Plan-C Valuation'!V71,'Plan-C Valuation'!Z71,'Plan-C Valuation'!AD71,'Plan-C Valuation'!AH71,'Plan-C Valuation'!AL71,'Plan-C Valuation'!AP71)</f>
        <v>0</v>
      </c>
      <c r="AU75" s="249">
        <f>SUM('Plan-C Valuation'!W71,'Plan-C Valuation'!AA71,'Plan-C Valuation'!AE71,'Plan-C Valuation'!AI71,'Plan-C Valuation'!AM71,'Plan-C Valuation'!AQ71)</f>
        <v>0</v>
      </c>
    </row>
    <row r="76" ht="15.75" customHeight="1">
      <c r="A76" s="221"/>
      <c r="B76" s="221"/>
      <c r="C76" s="221"/>
      <c r="D76" s="221"/>
      <c r="E76" s="221"/>
      <c r="F76" s="221"/>
      <c r="G76" s="242"/>
      <c r="H76" s="252"/>
      <c r="I76" s="221"/>
      <c r="J76" s="249"/>
      <c r="K76" s="249"/>
      <c r="L76" s="249"/>
      <c r="M76" s="249"/>
      <c r="N76" s="249"/>
      <c r="O76" s="249"/>
      <c r="P76" s="250"/>
      <c r="Q76" s="250"/>
      <c r="R76" s="250"/>
      <c r="S76" s="221">
        <f>SUM('Plan-A Valuation'!U72,'Plan-A Valuation'!Y72,'Plan-A Valuation'!AC72,'Plan-A Valuation'!AG72,'Plan-A Valuation'!AK72,'Plan-A Valuation'!AO72)</f>
        <v>0</v>
      </c>
      <c r="T76" s="249">
        <f>SUM('Plan-A Valuation'!V72,'Plan-A Valuation'!Z72,'Plan-A Valuation'!AD72,'Plan-A Valuation'!AH72,'Plan-A Valuation'!AL72,'Plan-A Valuation'!AP72)</f>
        <v>0</v>
      </c>
      <c r="U76" s="249">
        <f>SUM('Plan-A Valuation'!W72,'Plan-A Valuation'!AA72,'Plan-A Valuation'!AE72,'Plan-A Valuation'!AI72,'Plan-A Valuation'!AM72,'Plan-A Valuation'!AQ72)</f>
        <v>0</v>
      </c>
      <c r="V76" s="221"/>
      <c r="W76" s="249"/>
      <c r="X76" s="249"/>
      <c r="Y76" s="249"/>
      <c r="Z76" s="249"/>
      <c r="AA76" s="249"/>
      <c r="AB76" s="249"/>
      <c r="AC76" s="250"/>
      <c r="AD76" s="250"/>
      <c r="AE76" s="250"/>
      <c r="AF76" s="249">
        <f>SUM('Plan-B Valuation'!U72,'Plan-B Valuation'!Y72,'Plan-B Valuation'!AC72,'Plan-B Valuation'!AG72,'Plan-B Valuation'!AK72,'Plan-B Valuation'!AO72)</f>
        <v>0</v>
      </c>
      <c r="AG76" s="249">
        <f>SUM('Plan-B Valuation'!V72,'Plan-B Valuation'!Z72,'Plan-B Valuation'!AD72,'Plan-B Valuation'!AH72,'Plan-B Valuation'!AL72,'Plan-B Valuation'!AP72)</f>
        <v>0</v>
      </c>
      <c r="AH76" s="249">
        <f>SUM('Plan-B Valuation'!W72,'Plan-B Valuation'!AA72,'Plan-B Valuation'!AE72,'Plan-B Valuation'!AI72,'Plan-B Valuation'!AM72,'Plan-B Valuation'!AQ72)</f>
        <v>0</v>
      </c>
      <c r="AI76" s="221"/>
      <c r="AJ76" s="249"/>
      <c r="AK76" s="249"/>
      <c r="AL76" s="249"/>
      <c r="AM76" s="249"/>
      <c r="AN76" s="249"/>
      <c r="AO76" s="249"/>
      <c r="AP76" s="250"/>
      <c r="AQ76" s="250"/>
      <c r="AR76" s="250"/>
      <c r="AS76" s="249">
        <f>SUM('Plan-C Valuation'!U72,'Plan-C Valuation'!Y72,'Plan-C Valuation'!AC72,'Plan-C Valuation'!AG72,'Plan-C Valuation'!AK72,'Plan-C Valuation'!AO72)</f>
        <v>0</v>
      </c>
      <c r="AT76" s="249">
        <f>SUM('Plan-C Valuation'!V72,'Plan-C Valuation'!Z72,'Plan-C Valuation'!AD72,'Plan-C Valuation'!AH72,'Plan-C Valuation'!AL72,'Plan-C Valuation'!AP72)</f>
        <v>0</v>
      </c>
      <c r="AU76" s="249">
        <f>SUM('Plan-C Valuation'!W72,'Plan-C Valuation'!AA72,'Plan-C Valuation'!AE72,'Plan-C Valuation'!AI72,'Plan-C Valuation'!AM72,'Plan-C Valuation'!AQ72)</f>
        <v>0</v>
      </c>
    </row>
    <row r="77" ht="15.75" customHeight="1">
      <c r="A77" s="221"/>
      <c r="B77" s="221"/>
      <c r="C77" s="221"/>
      <c r="D77" s="221"/>
      <c r="E77" s="221"/>
      <c r="F77" s="221"/>
      <c r="G77" s="242"/>
      <c r="H77" s="252"/>
      <c r="I77" s="221"/>
      <c r="J77" s="249"/>
      <c r="K77" s="249"/>
      <c r="L77" s="249"/>
      <c r="M77" s="249"/>
      <c r="N77" s="249"/>
      <c r="O77" s="249"/>
      <c r="P77" s="250"/>
      <c r="Q77" s="250"/>
      <c r="R77" s="250"/>
      <c r="S77" s="221">
        <f>SUM('Plan-A Valuation'!U73,'Plan-A Valuation'!Y73,'Plan-A Valuation'!AC73,'Plan-A Valuation'!AG73,'Plan-A Valuation'!AK73,'Plan-A Valuation'!AO73)</f>
        <v>0</v>
      </c>
      <c r="T77" s="249">
        <f>SUM('Plan-A Valuation'!V73,'Plan-A Valuation'!Z73,'Plan-A Valuation'!AD73,'Plan-A Valuation'!AH73,'Plan-A Valuation'!AL73,'Plan-A Valuation'!AP73)</f>
        <v>0</v>
      </c>
      <c r="U77" s="249">
        <f>SUM('Plan-A Valuation'!W73,'Plan-A Valuation'!AA73,'Plan-A Valuation'!AE73,'Plan-A Valuation'!AI73,'Plan-A Valuation'!AM73,'Plan-A Valuation'!AQ73)</f>
        <v>0</v>
      </c>
      <c r="V77" s="221"/>
      <c r="W77" s="249"/>
      <c r="X77" s="249"/>
      <c r="Y77" s="249"/>
      <c r="Z77" s="249"/>
      <c r="AA77" s="249"/>
      <c r="AB77" s="249"/>
      <c r="AC77" s="250"/>
      <c r="AD77" s="250"/>
      <c r="AE77" s="250"/>
      <c r="AF77" s="249">
        <f>SUM('Plan-B Valuation'!U73,'Plan-B Valuation'!Y73,'Plan-B Valuation'!AC73,'Plan-B Valuation'!AG73,'Plan-B Valuation'!AK73,'Plan-B Valuation'!AO73)</f>
        <v>0</v>
      </c>
      <c r="AG77" s="249">
        <f>SUM('Plan-B Valuation'!V73,'Plan-B Valuation'!Z73,'Plan-B Valuation'!AD73,'Plan-B Valuation'!AH73,'Plan-B Valuation'!AL73,'Plan-B Valuation'!AP73)</f>
        <v>0</v>
      </c>
      <c r="AH77" s="249">
        <f>SUM('Plan-B Valuation'!W73,'Plan-B Valuation'!AA73,'Plan-B Valuation'!AE73,'Plan-B Valuation'!AI73,'Plan-B Valuation'!AM73,'Plan-B Valuation'!AQ73)</f>
        <v>0</v>
      </c>
      <c r="AI77" s="221"/>
      <c r="AJ77" s="249"/>
      <c r="AK77" s="249"/>
      <c r="AL77" s="249"/>
      <c r="AM77" s="249"/>
      <c r="AN77" s="249"/>
      <c r="AO77" s="249"/>
      <c r="AP77" s="250"/>
      <c r="AQ77" s="250"/>
      <c r="AR77" s="250"/>
      <c r="AS77" s="249">
        <f>SUM('Plan-C Valuation'!U73,'Plan-C Valuation'!Y73,'Plan-C Valuation'!AC73,'Plan-C Valuation'!AG73,'Plan-C Valuation'!AK73,'Plan-C Valuation'!AO73)</f>
        <v>0</v>
      </c>
      <c r="AT77" s="249">
        <f>SUM('Plan-C Valuation'!V73,'Plan-C Valuation'!Z73,'Plan-C Valuation'!AD73,'Plan-C Valuation'!AH73,'Plan-C Valuation'!AL73,'Plan-C Valuation'!AP73)</f>
        <v>0</v>
      </c>
      <c r="AU77" s="249">
        <f>SUM('Plan-C Valuation'!W73,'Plan-C Valuation'!AA73,'Plan-C Valuation'!AE73,'Plan-C Valuation'!AI73,'Plan-C Valuation'!AM73,'Plan-C Valuation'!AQ73)</f>
        <v>0</v>
      </c>
    </row>
    <row r="78" ht="15.75" customHeight="1">
      <c r="A78" s="221"/>
      <c r="B78" s="221"/>
      <c r="C78" s="221"/>
      <c r="D78" s="221"/>
      <c r="E78" s="221"/>
      <c r="F78" s="221"/>
      <c r="G78" s="242"/>
      <c r="H78" s="252"/>
      <c r="I78" s="221"/>
      <c r="J78" s="249"/>
      <c r="K78" s="249"/>
      <c r="L78" s="249"/>
      <c r="M78" s="249"/>
      <c r="N78" s="249"/>
      <c r="O78" s="249"/>
      <c r="P78" s="250"/>
      <c r="Q78" s="250"/>
      <c r="R78" s="250"/>
      <c r="S78" s="221">
        <f>SUM('Plan-A Valuation'!U74,'Plan-A Valuation'!Y74,'Plan-A Valuation'!AC74,'Plan-A Valuation'!AG74,'Plan-A Valuation'!AK74,'Plan-A Valuation'!AO74)</f>
        <v>0</v>
      </c>
      <c r="T78" s="249">
        <f>SUM('Plan-A Valuation'!V74,'Plan-A Valuation'!Z74,'Plan-A Valuation'!AD74,'Plan-A Valuation'!AH74,'Plan-A Valuation'!AL74,'Plan-A Valuation'!AP74)</f>
        <v>0</v>
      </c>
      <c r="U78" s="249">
        <f>SUM('Plan-A Valuation'!W74,'Plan-A Valuation'!AA74,'Plan-A Valuation'!AE74,'Plan-A Valuation'!AI74,'Plan-A Valuation'!AM74,'Plan-A Valuation'!AQ74)</f>
        <v>0</v>
      </c>
      <c r="V78" s="221"/>
      <c r="W78" s="249"/>
      <c r="X78" s="249"/>
      <c r="Y78" s="249"/>
      <c r="Z78" s="249"/>
      <c r="AA78" s="249"/>
      <c r="AB78" s="249"/>
      <c r="AC78" s="250"/>
      <c r="AD78" s="250"/>
      <c r="AE78" s="250"/>
      <c r="AF78" s="249">
        <f>SUM('Plan-B Valuation'!U74,'Plan-B Valuation'!Y74,'Plan-B Valuation'!AC74,'Plan-B Valuation'!AG74,'Plan-B Valuation'!AK74,'Plan-B Valuation'!AO74)</f>
        <v>0</v>
      </c>
      <c r="AG78" s="249">
        <f>SUM('Plan-B Valuation'!V74,'Plan-B Valuation'!Z74,'Plan-B Valuation'!AD74,'Plan-B Valuation'!AH74,'Plan-B Valuation'!AL74,'Plan-B Valuation'!AP74)</f>
        <v>0</v>
      </c>
      <c r="AH78" s="249">
        <f>SUM('Plan-B Valuation'!W74,'Plan-B Valuation'!AA74,'Plan-B Valuation'!AE74,'Plan-B Valuation'!AI74,'Plan-B Valuation'!AM74,'Plan-B Valuation'!AQ74)</f>
        <v>0</v>
      </c>
      <c r="AI78" s="221"/>
      <c r="AJ78" s="249"/>
      <c r="AK78" s="249"/>
      <c r="AL78" s="249"/>
      <c r="AM78" s="249"/>
      <c r="AN78" s="249"/>
      <c r="AO78" s="249"/>
      <c r="AP78" s="250"/>
      <c r="AQ78" s="250"/>
      <c r="AR78" s="250"/>
      <c r="AS78" s="249">
        <f>SUM('Plan-C Valuation'!U74,'Plan-C Valuation'!Y74,'Plan-C Valuation'!AC74,'Plan-C Valuation'!AG74,'Plan-C Valuation'!AK74,'Plan-C Valuation'!AO74)</f>
        <v>0</v>
      </c>
      <c r="AT78" s="249">
        <f>SUM('Plan-C Valuation'!V74,'Plan-C Valuation'!Z74,'Plan-C Valuation'!AD74,'Plan-C Valuation'!AH74,'Plan-C Valuation'!AL74,'Plan-C Valuation'!AP74)</f>
        <v>0</v>
      </c>
      <c r="AU78" s="249">
        <f>SUM('Plan-C Valuation'!W74,'Plan-C Valuation'!AA74,'Plan-C Valuation'!AE74,'Plan-C Valuation'!AI74,'Plan-C Valuation'!AM74,'Plan-C Valuation'!AQ74)</f>
        <v>0</v>
      </c>
    </row>
    <row r="79" ht="15.75" customHeight="1">
      <c r="A79" s="221"/>
      <c r="B79" s="221"/>
      <c r="C79" s="221"/>
      <c r="D79" s="221"/>
      <c r="E79" s="221"/>
      <c r="F79" s="221"/>
      <c r="G79" s="242"/>
      <c r="H79" s="252"/>
      <c r="I79" s="221"/>
      <c r="J79" s="249"/>
      <c r="K79" s="249"/>
      <c r="L79" s="249"/>
      <c r="M79" s="249"/>
      <c r="N79" s="249"/>
      <c r="O79" s="249"/>
      <c r="P79" s="250"/>
      <c r="Q79" s="250"/>
      <c r="R79" s="250"/>
      <c r="S79" s="221">
        <f>SUM('Plan-A Valuation'!U75,'Plan-A Valuation'!Y75,'Plan-A Valuation'!AC75,'Plan-A Valuation'!AG75,'Plan-A Valuation'!AK75,'Plan-A Valuation'!AO75)</f>
        <v>0</v>
      </c>
      <c r="T79" s="249">
        <f>SUM('Plan-A Valuation'!V75,'Plan-A Valuation'!Z75,'Plan-A Valuation'!AD75,'Plan-A Valuation'!AH75,'Plan-A Valuation'!AL75,'Plan-A Valuation'!AP75)</f>
        <v>0</v>
      </c>
      <c r="U79" s="249">
        <f>SUM('Plan-A Valuation'!W75,'Plan-A Valuation'!AA75,'Plan-A Valuation'!AE75,'Plan-A Valuation'!AI75,'Plan-A Valuation'!AM75,'Plan-A Valuation'!AQ75)</f>
        <v>0</v>
      </c>
      <c r="V79" s="221"/>
      <c r="W79" s="249"/>
      <c r="X79" s="249"/>
      <c r="Y79" s="249"/>
      <c r="Z79" s="249"/>
      <c r="AA79" s="249"/>
      <c r="AB79" s="249"/>
      <c r="AC79" s="250"/>
      <c r="AD79" s="250"/>
      <c r="AE79" s="250"/>
      <c r="AF79" s="249">
        <f>SUM('Plan-B Valuation'!U75,'Plan-B Valuation'!Y75,'Plan-B Valuation'!AC75,'Plan-B Valuation'!AG75,'Plan-B Valuation'!AK75,'Plan-B Valuation'!AO75)</f>
        <v>0</v>
      </c>
      <c r="AG79" s="249">
        <f>SUM('Plan-B Valuation'!V75,'Plan-B Valuation'!Z75,'Plan-B Valuation'!AD75,'Plan-B Valuation'!AH75,'Plan-B Valuation'!AL75,'Plan-B Valuation'!AP75)</f>
        <v>0</v>
      </c>
      <c r="AH79" s="249">
        <f>SUM('Plan-B Valuation'!W75,'Plan-B Valuation'!AA75,'Plan-B Valuation'!AE75,'Plan-B Valuation'!AI75,'Plan-B Valuation'!AM75,'Plan-B Valuation'!AQ75)</f>
        <v>0</v>
      </c>
      <c r="AI79" s="221"/>
      <c r="AJ79" s="249"/>
      <c r="AK79" s="249"/>
      <c r="AL79" s="249"/>
      <c r="AM79" s="249"/>
      <c r="AN79" s="249"/>
      <c r="AO79" s="249"/>
      <c r="AP79" s="250"/>
      <c r="AQ79" s="250"/>
      <c r="AR79" s="250"/>
      <c r="AS79" s="249">
        <f>SUM('Plan-C Valuation'!U75,'Plan-C Valuation'!Y75,'Plan-C Valuation'!AC75,'Plan-C Valuation'!AG75,'Plan-C Valuation'!AK75,'Plan-C Valuation'!AO75)</f>
        <v>0</v>
      </c>
      <c r="AT79" s="249">
        <f>SUM('Plan-C Valuation'!V75,'Plan-C Valuation'!Z75,'Plan-C Valuation'!AD75,'Plan-C Valuation'!AH75,'Plan-C Valuation'!AL75,'Plan-C Valuation'!AP75)</f>
        <v>0</v>
      </c>
      <c r="AU79" s="249">
        <f>SUM('Plan-C Valuation'!W75,'Plan-C Valuation'!AA75,'Plan-C Valuation'!AE75,'Plan-C Valuation'!AI75,'Plan-C Valuation'!AM75,'Plan-C Valuation'!AQ75)</f>
        <v>0</v>
      </c>
    </row>
  </sheetData>
  <customSheetViews>
    <customSheetView guid="{9B09064E-1BCE-450E-91BF-AFFDD4381754}" filter="1" showAutoFilter="1">
      <autoFilter ref="$A$11:$AU$35"/>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164"/>
      <c r="B1" s="167"/>
      <c r="C1" s="168"/>
      <c r="D1" s="168"/>
      <c r="E1" s="168"/>
      <c r="F1" s="168"/>
      <c r="G1" s="171"/>
      <c r="H1" s="172"/>
      <c r="I1" s="171"/>
      <c r="J1" s="168"/>
      <c r="K1" s="168"/>
      <c r="L1" s="168"/>
      <c r="M1" s="168"/>
      <c r="N1" s="168"/>
      <c r="O1" s="168"/>
    </row>
    <row r="2" ht="15.75" customHeight="1">
      <c r="A2" s="174" t="s">
        <v>183</v>
      </c>
      <c r="B2" s="175"/>
      <c r="C2" s="175"/>
      <c r="D2" s="178">
        <f t="shared" ref="D2:F2" si="1">MIN(D11:D15)</f>
        <v>30</v>
      </c>
      <c r="E2" s="180">
        <f t="shared" si="1"/>
        <v>2000</v>
      </c>
      <c r="F2" s="182">
        <f t="shared" si="1"/>
        <v>200000</v>
      </c>
      <c r="G2" s="175"/>
      <c r="H2" s="184"/>
      <c r="I2" s="175"/>
      <c r="J2" s="175"/>
      <c r="K2" s="185">
        <f t="shared" ref="K2:M2" si="2">MIN(K11:K15)</f>
        <v>0</v>
      </c>
      <c r="L2" s="185">
        <f t="shared" si="2"/>
        <v>0</v>
      </c>
      <c r="M2" s="185">
        <f t="shared" si="2"/>
        <v>0</v>
      </c>
      <c r="N2" s="175"/>
      <c r="O2" s="186"/>
    </row>
    <row r="3" ht="15.75" customHeight="1">
      <c r="A3" s="174" t="s">
        <v>184</v>
      </c>
      <c r="B3" s="175"/>
      <c r="C3" s="175"/>
      <c r="D3" s="187">
        <f t="shared" ref="D3:F3" si="3">AVERAGE(D11:D15)</f>
        <v>31753.28125</v>
      </c>
      <c r="E3" s="188">
        <f t="shared" si="3"/>
        <v>92145.83333</v>
      </c>
      <c r="F3" s="182">
        <f t="shared" si="3"/>
        <v>959375</v>
      </c>
      <c r="G3" s="175"/>
      <c r="H3" s="184"/>
      <c r="I3" s="175"/>
      <c r="J3" s="175"/>
      <c r="K3" s="178">
        <f t="shared" ref="K3:M3" si="4">AVERAGE(K11:K15)</f>
        <v>4858.094</v>
      </c>
      <c r="L3" s="190">
        <f t="shared" si="4"/>
        <v>9918.094</v>
      </c>
      <c r="M3" s="192">
        <f t="shared" si="4"/>
        <v>24278.094</v>
      </c>
      <c r="N3" s="175"/>
      <c r="O3" s="186"/>
    </row>
    <row r="4" ht="15.75" customHeight="1">
      <c r="A4" s="193" t="s">
        <v>185</v>
      </c>
      <c r="B4" s="175"/>
      <c r="C4" s="175"/>
      <c r="D4" s="195">
        <f t="shared" ref="D4:F4" si="5">QUARTILE(D11:D15,3)</f>
        <v>47614.92188</v>
      </c>
      <c r="E4" s="196">
        <f t="shared" si="5"/>
        <v>137218.75</v>
      </c>
      <c r="F4" s="182">
        <f t="shared" si="5"/>
        <v>1339062.5</v>
      </c>
      <c r="G4" s="175"/>
      <c r="H4" s="184"/>
      <c r="I4" s="175"/>
      <c r="J4" s="175"/>
      <c r="K4" s="178">
        <f t="shared" ref="K4:M4" si="6">QUARTILE(K11:K15,3)</f>
        <v>1500</v>
      </c>
      <c r="L4" s="197">
        <f t="shared" si="6"/>
        <v>19790.47</v>
      </c>
      <c r="M4" s="198">
        <f t="shared" si="6"/>
        <v>24000</v>
      </c>
      <c r="N4" s="175"/>
      <c r="O4" s="186"/>
    </row>
    <row r="5" ht="15.75" customHeight="1">
      <c r="A5" s="174" t="s">
        <v>186</v>
      </c>
      <c r="B5" s="175"/>
      <c r="C5" s="175"/>
      <c r="D5" s="182">
        <f t="shared" ref="D5:F5" si="7">MAX(D11:D15)</f>
        <v>63476.5625</v>
      </c>
      <c r="E5" s="182">
        <f t="shared" si="7"/>
        <v>182291.6667</v>
      </c>
      <c r="F5" s="182">
        <f t="shared" si="7"/>
        <v>1718750</v>
      </c>
      <c r="G5" s="175"/>
      <c r="H5" s="184"/>
      <c r="I5" s="175"/>
      <c r="J5" s="175"/>
      <c r="K5" s="178">
        <f t="shared" ref="K5:M5" si="8">MAX(K11:K15)</f>
        <v>19790.47</v>
      </c>
      <c r="L5" s="178">
        <f t="shared" si="8"/>
        <v>24000</v>
      </c>
      <c r="M5" s="200">
        <f t="shared" si="8"/>
        <v>72000</v>
      </c>
      <c r="N5" s="175"/>
      <c r="O5" s="186"/>
    </row>
    <row r="6" ht="15.75" customHeight="1">
      <c r="A6" s="202" t="s">
        <v>188</v>
      </c>
      <c r="B6" s="204"/>
      <c r="C6" s="204"/>
      <c r="D6" s="206">
        <f t="shared" ref="D6:F6" si="9">D5-D2</f>
        <v>63446.5625</v>
      </c>
      <c r="E6" s="207">
        <f t="shared" si="9"/>
        <v>180291.6667</v>
      </c>
      <c r="F6" s="208">
        <f t="shared" si="9"/>
        <v>1518750</v>
      </c>
      <c r="G6" s="204"/>
      <c r="H6" s="209"/>
      <c r="I6" s="204"/>
      <c r="J6" s="204"/>
      <c r="K6" s="210">
        <f t="shared" ref="K6:M6" si="10">K5-K2</f>
        <v>19790.47</v>
      </c>
      <c r="L6" s="210">
        <f t="shared" si="10"/>
        <v>24000</v>
      </c>
      <c r="M6" s="211">
        <f t="shared" si="10"/>
        <v>72000</v>
      </c>
      <c r="N6" s="204"/>
      <c r="O6" s="168"/>
    </row>
    <row r="7" ht="15.75" customHeight="1">
      <c r="A7" s="54" t="str">
        <f t="array" ref="A7:H9">Benefit!A2:H4</f>
        <v>Benefits</v>
      </c>
      <c r="B7" s="215"/>
      <c r="C7" s="216"/>
      <c r="D7" s="217"/>
      <c r="E7" s="217"/>
      <c r="F7" s="217"/>
      <c r="G7" s="218"/>
      <c r="H7" s="219"/>
      <c r="I7" s="221" t="str">
        <f t="array" ref="I7:O9">Cost!A2:G4</f>
        <v>Known Costs</v>
      </c>
      <c r="J7" s="217"/>
      <c r="K7" s="217"/>
      <c r="L7" s="217"/>
      <c r="M7" s="217"/>
      <c r="N7" s="217"/>
      <c r="O7" s="217"/>
    </row>
    <row r="8" ht="15.75" customHeight="1">
      <c r="A8" s="221" t="s">
        <v>22</v>
      </c>
      <c r="B8" s="222" t="s">
        <v>23</v>
      </c>
      <c r="C8" s="217"/>
      <c r="D8" s="224"/>
      <c r="E8" s="224"/>
      <c r="F8" s="224"/>
      <c r="G8" s="221"/>
      <c r="H8" s="219"/>
      <c r="I8" s="221" t="s">
        <v>189</v>
      </c>
      <c r="J8" s="221" t="s">
        <v>4</v>
      </c>
      <c r="K8" s="224">
        <v>24290.47</v>
      </c>
      <c r="L8" s="224">
        <v>49590.47</v>
      </c>
      <c r="M8" s="224">
        <v>121390.47</v>
      </c>
      <c r="N8" s="221"/>
      <c r="O8" s="217"/>
    </row>
    <row r="9" ht="15.75" customHeight="1">
      <c r="A9" s="221" t="s">
        <v>52</v>
      </c>
      <c r="B9" s="222" t="s">
        <v>53</v>
      </c>
      <c r="C9" s="217" t="s">
        <v>54</v>
      </c>
      <c r="D9" s="217" t="s">
        <v>14</v>
      </c>
      <c r="E9" s="217" t="s">
        <v>16</v>
      </c>
      <c r="F9" s="217" t="s">
        <v>17</v>
      </c>
      <c r="G9" s="221" t="s">
        <v>18</v>
      </c>
      <c r="H9" s="219" t="s">
        <v>59</v>
      </c>
      <c r="I9" s="221" t="s">
        <v>11</v>
      </c>
      <c r="J9" s="221" t="s">
        <v>12</v>
      </c>
      <c r="K9" s="217" t="s">
        <v>14</v>
      </c>
      <c r="L9" s="217" t="s">
        <v>16</v>
      </c>
      <c r="M9" s="217" t="s">
        <v>17</v>
      </c>
      <c r="N9" s="221" t="s">
        <v>18</v>
      </c>
      <c r="O9" s="217" t="s">
        <v>19</v>
      </c>
    </row>
    <row r="10" ht="15.75" customHeight="1">
      <c r="A10" s="225" t="str">
        <f t="shared" ref="A10:B10" si="11">A9</f>
        <v>Benefit UID</v>
      </c>
      <c r="B10" s="229" t="str">
        <f t="shared" si="11"/>
        <v>Benefit Event</v>
      </c>
      <c r="C10" s="231" t="str">
        <f t="shared" ref="C10:H10" si="12">$A$7&amp;" "&amp;C9</f>
        <v>Benefits Probability</v>
      </c>
      <c r="D10" s="233" t="str">
        <f t="shared" si="12"/>
        <v>Benefits Lower Bound</v>
      </c>
      <c r="E10" s="233" t="str">
        <f t="shared" si="12"/>
        <v>Benefits Most Likely</v>
      </c>
      <c r="F10" s="233" t="str">
        <f t="shared" si="12"/>
        <v>Benefits Upper Bound</v>
      </c>
      <c r="G10" s="235" t="str">
        <f t="shared" si="12"/>
        <v>Benefits Rationale</v>
      </c>
      <c r="H10" s="229" t="str">
        <f t="shared" si="12"/>
        <v>Benefits Recurring_Ben</v>
      </c>
      <c r="I10" s="231" t="str">
        <f t="shared" ref="I10:J10" si="13">I9</f>
        <v>Known Costs UID</v>
      </c>
      <c r="J10" s="231" t="str">
        <f t="shared" si="13"/>
        <v>Known Cost Event</v>
      </c>
      <c r="K10" s="233" t="str">
        <f t="shared" ref="K10:O10" si="14">$I$7&amp;" "&amp;K9</f>
        <v>Known Costs Lower Bound</v>
      </c>
      <c r="L10" s="233" t="str">
        <f t="shared" si="14"/>
        <v>Known Costs Most Likely</v>
      </c>
      <c r="M10" s="233" t="str">
        <f t="shared" si="14"/>
        <v>Known Costs Upper Bound</v>
      </c>
      <c r="N10" s="235" t="str">
        <f t="shared" si="14"/>
        <v>Known Costs Rationale</v>
      </c>
      <c r="O10" s="233" t="str">
        <f t="shared" si="14"/>
        <v>Known Costs Recurring Expense</v>
      </c>
    </row>
    <row r="11" ht="15.75" customHeight="1">
      <c r="A11" s="54" t="str">
        <f t="array" ref="A11:H1004">Benefit!A5:H15</f>
        <v>benefit-1</v>
      </c>
      <c r="B11" s="222" t="s">
        <v>66</v>
      </c>
      <c r="C11" s="224">
        <v>0.99</v>
      </c>
      <c r="D11" s="224">
        <v>63476.5625</v>
      </c>
      <c r="E11" s="224">
        <v>182291.66666666666</v>
      </c>
      <c r="F11" s="224">
        <v>1718750.0</v>
      </c>
      <c r="G11" s="239" t="s">
        <v>76</v>
      </c>
      <c r="H11" s="219" t="b">
        <v>1</v>
      </c>
      <c r="I11" s="54" t="str">
        <f t="array" ref="I11:O1006">Cost!A5:G15</f>
        <v>cost-1</v>
      </c>
      <c r="J11" s="221" t="s">
        <v>21</v>
      </c>
      <c r="K11" s="224">
        <v>19790.47</v>
      </c>
      <c r="L11" s="224">
        <v>19790.47</v>
      </c>
      <c r="M11" s="224">
        <v>19790.47</v>
      </c>
      <c r="N11" s="241" t="s">
        <v>25</v>
      </c>
      <c r="O11" s="243" t="b">
        <v>0</v>
      </c>
    </row>
    <row r="12" ht="15.75" customHeight="1">
      <c r="A12" s="221" t="s">
        <v>77</v>
      </c>
      <c r="B12" s="222" t="s">
        <v>78</v>
      </c>
      <c r="C12" s="224">
        <v>0.5</v>
      </c>
      <c r="D12" s="224">
        <v>30.0</v>
      </c>
      <c r="E12" s="224">
        <v>2000.0</v>
      </c>
      <c r="F12" s="224">
        <v>200000.0</v>
      </c>
      <c r="G12" s="241" t="s">
        <v>79</v>
      </c>
      <c r="H12" s="219" t="b">
        <v>1</v>
      </c>
      <c r="I12" s="221" t="s">
        <v>31</v>
      </c>
      <c r="J12" s="221" t="s">
        <v>32</v>
      </c>
      <c r="K12" s="224">
        <v>0.0</v>
      </c>
      <c r="L12" s="224">
        <v>0.0</v>
      </c>
      <c r="M12" s="224">
        <v>0.0</v>
      </c>
      <c r="N12" s="241" t="s">
        <v>34</v>
      </c>
      <c r="O12" s="243" t="b">
        <v>0</v>
      </c>
    </row>
    <row r="13" ht="15.75" customHeight="1">
      <c r="A13" s="221"/>
      <c r="B13" s="222"/>
      <c r="C13" s="224"/>
      <c r="D13" s="224"/>
      <c r="E13" s="224"/>
      <c r="F13" s="224"/>
      <c r="G13" s="241"/>
      <c r="H13" s="219"/>
      <c r="I13" s="221" t="s">
        <v>36</v>
      </c>
      <c r="J13" s="221" t="s">
        <v>38</v>
      </c>
      <c r="K13" s="224">
        <v>1500.0</v>
      </c>
      <c r="L13" s="224">
        <v>24000.0</v>
      </c>
      <c r="M13" s="224">
        <v>72000.0</v>
      </c>
      <c r="N13" s="239" t="s">
        <v>51</v>
      </c>
      <c r="O13" s="243" t="b">
        <v>0</v>
      </c>
    </row>
    <row r="14" ht="15.75" customHeight="1">
      <c r="A14" s="221"/>
      <c r="B14" s="222"/>
      <c r="C14" s="224"/>
      <c r="D14" s="224"/>
      <c r="E14" s="224"/>
      <c r="F14" s="224"/>
      <c r="G14" s="239"/>
      <c r="H14" s="219"/>
      <c r="I14" s="221" t="s">
        <v>55</v>
      </c>
      <c r="J14" s="221" t="s">
        <v>57</v>
      </c>
      <c r="K14" s="224">
        <v>1500.0</v>
      </c>
      <c r="L14" s="224">
        <v>2800.0</v>
      </c>
      <c r="M14" s="224">
        <v>5600.0</v>
      </c>
      <c r="N14" s="239" t="s">
        <v>60</v>
      </c>
      <c r="O14" s="243" t="b">
        <v>0</v>
      </c>
    </row>
    <row r="15" ht="15.75" customHeight="1">
      <c r="A15" s="221"/>
      <c r="B15" s="215"/>
      <c r="C15" s="217"/>
      <c r="D15" s="217"/>
      <c r="E15" s="217"/>
      <c r="F15" s="217"/>
      <c r="G15" s="218"/>
      <c r="H15" s="219"/>
      <c r="I15" s="221" t="s">
        <v>61</v>
      </c>
      <c r="J15" s="221" t="s">
        <v>63</v>
      </c>
      <c r="K15" s="224">
        <v>1500.0</v>
      </c>
      <c r="L15" s="224">
        <v>3000.0</v>
      </c>
      <c r="M15" s="224">
        <v>24000.0</v>
      </c>
      <c r="N15" s="239" t="s">
        <v>71</v>
      </c>
      <c r="O15" s="243" t="b">
        <v>1</v>
      </c>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