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_DATA" sheetId="1" state="visible" r:id="rId1"/>
    <sheet name="DEDUCTIONS" sheetId="2" state="visible" r:id="rId2"/>
    <sheet name="CALCULATIONS" sheetId="3" state="visible" r:id="rId3"/>
    <sheet name="TAX_CALCULATION" sheetId="4" state="visible" r:id="rId4"/>
    <sheet name="VALIDATIO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F3FF"/>
        <bgColor rgb="00E7F3FF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0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1" t="inlineStr">
        <is>
          <t>BASIC INFORMATION</t>
        </is>
      </c>
    </row>
    <row r="2">
      <c r="A2" t="inlineStr">
        <is>
          <t>Employee ID</t>
        </is>
      </c>
      <c r="B2" s="2" t="inlineStr"/>
    </row>
    <row r="3">
      <c r="A3" t="inlineStr">
        <is>
          <t>Age</t>
        </is>
      </c>
      <c r="B3" s="2" t="inlineStr"/>
    </row>
    <row r="4">
      <c r="A4" t="inlineStr">
        <is>
          <t>Tax Regime</t>
        </is>
      </c>
      <c r="B4" s="2" t="inlineStr"/>
    </row>
    <row r="5">
      <c r="A5" t="inlineStr">
        <is>
          <t>Is Government Employee</t>
        </is>
      </c>
      <c r="B5" s="2" t="inlineStr"/>
    </row>
    <row r="6">
      <c r="A6" t="inlineStr">
        <is>
          <t>Tax Year</t>
        </is>
      </c>
      <c r="B6" s="2" t="inlineStr">
        <is>
          <t>2024-25</t>
        </is>
      </c>
    </row>
    <row r="7">
      <c r="A7" t="inlineStr">
        <is>
          <t>Date of Joining</t>
        </is>
      </c>
      <c r="B7" s="2" t="inlineStr"/>
    </row>
    <row r="8">
      <c r="A8" t="inlineStr">
        <is>
          <t>Date of Leaving</t>
        </is>
      </c>
      <c r="B8" s="2" t="inlineStr"/>
    </row>
    <row r="9">
      <c r="A9" t="inlineStr">
        <is>
          <t>Service Years</t>
        </is>
      </c>
      <c r="B9">
        <f>IF(AND(B6&lt;&gt;"",B7&lt;&gt;""),DATEDIF(B6,B7,"Y"),"")</f>
        <v/>
      </c>
    </row>
    <row r="10">
      <c r="A10" s="1" t="inlineStr">
        <is>
          <t>SALARY COMPONENTS</t>
        </is>
      </c>
    </row>
    <row r="11">
      <c r="A11" t="inlineStr">
        <is>
          <t>Basic Salary</t>
        </is>
      </c>
      <c r="B11" s="2" t="inlineStr"/>
    </row>
    <row r="12">
      <c r="A12" t="inlineStr">
        <is>
          <t>Dearness Allowance</t>
        </is>
      </c>
      <c r="B12" s="2" t="inlineStr"/>
    </row>
    <row r="13">
      <c r="A13" t="inlineStr">
        <is>
          <t>HRA</t>
        </is>
      </c>
      <c r="B13" s="2" t="inlineStr"/>
    </row>
    <row r="14">
      <c r="A14" t="inlineStr">
        <is>
          <t>Actual Rent Paid</t>
        </is>
      </c>
      <c r="B14" s="2" t="inlineStr"/>
    </row>
    <row r="15">
      <c r="A15" t="inlineStr">
        <is>
          <t>HRA City</t>
        </is>
      </c>
      <c r="B15" s="2" t="inlineStr"/>
    </row>
    <row r="16">
      <c r="A16" t="inlineStr">
        <is>
          <t>Special Allowance</t>
        </is>
      </c>
      <c r="B16" s="2" t="inlineStr"/>
    </row>
    <row r="17">
      <c r="A17" t="inlineStr">
        <is>
          <t>Bonus</t>
        </is>
      </c>
      <c r="B17" s="2" t="inlineStr"/>
    </row>
    <row r="18">
      <c r="A18" t="inlineStr">
        <is>
          <t>Commission</t>
        </is>
      </c>
      <c r="B18" s="2" t="inlineStr"/>
    </row>
    <row r="19">
      <c r="A19" t="inlineStr">
        <is>
          <t>Transport Allowance</t>
        </is>
      </c>
      <c r="B19" s="2" t="inlineStr"/>
    </row>
    <row r="20">
      <c r="A20" t="inlineStr">
        <is>
          <t>Children Education Allowance</t>
        </is>
      </c>
      <c r="B20" s="2" t="inlineStr"/>
    </row>
    <row r="21">
      <c r="A21" t="inlineStr">
        <is>
          <t>Children Count</t>
        </is>
      </c>
      <c r="B21" s="2" t="inlineStr"/>
    </row>
    <row r="22">
      <c r="A22" t="inlineStr">
        <is>
          <t>Education Months</t>
        </is>
      </c>
      <c r="B22" s="2" t="inlineStr"/>
    </row>
    <row r="23">
      <c r="A23" t="inlineStr">
        <is>
          <t>Entertainment Allowance</t>
        </is>
      </c>
      <c r="B23" s="2" t="inlineStr"/>
    </row>
    <row r="24">
      <c r="A24" t="inlineStr">
        <is>
          <t>Medical Allowance</t>
        </is>
      </c>
      <c r="B24" s="2" t="inlineStr"/>
    </row>
    <row r="25">
      <c r="A25" t="inlineStr">
        <is>
          <t>Any Other Allowance</t>
        </is>
      </c>
      <c r="B25" s="2" t="inlineStr"/>
    </row>
    <row r="27">
      <c r="A27" s="1" t="inlineStr">
        <is>
          <t>OTHER INCOME SOURCES</t>
        </is>
      </c>
    </row>
    <row r="28">
      <c r="A28" t="inlineStr">
        <is>
          <t>Interest on Savings</t>
        </is>
      </c>
      <c r="B28" s="2" t="inlineStr"/>
    </row>
    <row r="29">
      <c r="A29" t="inlineStr">
        <is>
          <t>Interest on FD</t>
        </is>
      </c>
      <c r="B29" s="2" t="inlineStr"/>
    </row>
    <row r="30">
      <c r="A30" t="inlineStr">
        <is>
          <t>Interest on RD</t>
        </is>
      </c>
      <c r="B30" s="2" t="inlineStr"/>
    </row>
    <row r="31">
      <c r="A31" t="inlineStr">
        <is>
          <t>Dividend Income</t>
        </is>
      </c>
      <c r="B31" s="2" t="inlineStr"/>
    </row>
    <row r="32">
      <c r="A32" t="inlineStr">
        <is>
          <t>Gift Income</t>
        </is>
      </c>
      <c r="B32" s="2" t="inlineStr"/>
    </row>
    <row r="33">
      <c r="A33" t="inlineStr">
        <is>
          <t>Other Interest</t>
        </is>
      </c>
      <c r="B33" s="2" t="inlineStr"/>
    </row>
    <row r="34">
      <c r="A34" t="inlineStr">
        <is>
          <t>Business Income</t>
        </is>
      </c>
      <c r="B34" s="2" t="inlineStr"/>
    </row>
    <row r="35">
      <c r="A35" t="inlineStr">
        <is>
          <t>Other Income</t>
        </is>
      </c>
      <c r="B35" s="2" t="inlineStr"/>
    </row>
    <row r="37">
      <c r="A37" s="1" t="inlineStr">
        <is>
          <t>HOUSE PROPERTY</t>
        </is>
      </c>
    </row>
    <row r="38">
      <c r="A38" t="inlineStr">
        <is>
          <t>Property Status</t>
        </is>
      </c>
      <c r="B38" s="2" t="inlineStr"/>
    </row>
    <row r="39">
      <c r="A39" t="inlineStr">
        <is>
          <t>Rent Income</t>
        </is>
      </c>
      <c r="B39" s="2" t="inlineStr"/>
    </row>
    <row r="40">
      <c r="A40" t="inlineStr">
        <is>
          <t>Property Tax</t>
        </is>
      </c>
      <c r="B40" s="2" t="inlineStr"/>
    </row>
    <row r="41">
      <c r="A41" t="inlineStr">
        <is>
          <t>Home Loan Interest</t>
        </is>
      </c>
      <c r="B41" s="2" t="inlineStr"/>
    </row>
    <row r="42">
      <c r="A42" t="inlineStr">
        <is>
          <t>Pre-Construction Interest</t>
        </is>
      </c>
      <c r="B42" s="2" t="inlineStr"/>
    </row>
    <row r="44">
      <c r="A44" s="1" t="inlineStr">
        <is>
          <t>CAPITAL GAINS</t>
        </is>
      </c>
    </row>
    <row r="45">
      <c r="A45" t="inlineStr">
        <is>
          <t>STCG 111A</t>
        </is>
      </c>
      <c r="B45" s="2" t="inlineStr"/>
    </row>
    <row r="46">
      <c r="A46" t="inlineStr">
        <is>
          <t>STCG Other Assets</t>
        </is>
      </c>
      <c r="B46" s="2" t="inlineStr"/>
    </row>
    <row r="47">
      <c r="A47" t="inlineStr">
        <is>
          <t>STCG Debt MF</t>
        </is>
      </c>
      <c r="B47" s="2" t="inlineStr"/>
    </row>
    <row r="48">
      <c r="A48" t="inlineStr">
        <is>
          <t>LTCG 112A</t>
        </is>
      </c>
      <c r="B48" s="2" t="inlineStr"/>
    </row>
    <row r="49">
      <c r="A49" t="inlineStr">
        <is>
          <t>LTCG Other Assets</t>
        </is>
      </c>
      <c r="B49" s="2" t="inlineStr"/>
    </row>
    <row r="50">
      <c r="A50" t="inlineStr">
        <is>
          <t>LTCG Debt MF</t>
        </is>
      </c>
      <c r="B50" s="2" t="inlineStr"/>
    </row>
    <row r="52">
      <c r="A52" s="1" t="inlineStr">
        <is>
          <t>LEAVE ENCASHMENT &amp; OTHERS</t>
        </is>
      </c>
    </row>
    <row r="53">
      <c r="A53" t="inlineStr">
        <is>
          <t>Leave Encashment Amount</t>
        </is>
      </c>
      <c r="B53" s="2" t="inlineStr"/>
    </row>
    <row r="54">
      <c r="A54" t="inlineStr">
        <is>
          <t>Leave Days Encashed</t>
        </is>
      </c>
      <c r="B54" s="2" t="inlineStr"/>
    </row>
    <row r="55">
      <c r="A55" t="inlineStr">
        <is>
          <t>VRS Amount</t>
        </is>
      </c>
      <c r="B55" s="2" t="inlineStr"/>
    </row>
    <row r="56">
      <c r="A56" t="inlineStr">
        <is>
          <t>Pension Income</t>
        </is>
      </c>
      <c r="B56" s="2" t="inlineStr"/>
    </row>
    <row r="57">
      <c r="A57" t="inlineStr">
        <is>
          <t>Gratuity Amount</t>
        </is>
      </c>
      <c r="B57" s="2" t="inlineStr"/>
    </row>
    <row r="58">
      <c r="A58" t="inlineStr">
        <is>
          <t>Retrenchment Compensation</t>
        </is>
      </c>
      <c r="B58" s="2" t="inlineStr"/>
    </row>
    <row r="59">
      <c r="A59" t="inlineStr">
        <is>
          <t>Average Monthly Salary</t>
        </is>
      </c>
      <c r="B59" s="2" t="inlineStr"/>
    </row>
  </sheetData>
  <mergeCells count="6">
    <mergeCell ref="A52:B52"/>
    <mergeCell ref="A10:B10"/>
    <mergeCell ref="A37:B37"/>
    <mergeCell ref="A44:B44"/>
    <mergeCell ref="A1:B1"/>
    <mergeCell ref="A27:B27"/>
  </mergeCells>
  <dataValidations count="4">
    <dataValidation sqref="B3" showDropDown="0" showInputMessage="0" showErrorMessage="0" allowBlank="0" type="list">
      <formula1>"old,new"</formula1>
    </dataValidation>
    <dataValidation sqref="B4" showDropDown="0" showInputMessage="0" showErrorMessage="0" allowBlank="0" type="list">
      <formula1>"TRUE,FALSE"</formula1>
    </dataValidation>
    <dataValidation sqref="B15" showDropDown="0" showInputMessage="0" showErrorMessage="0" allowBlank="0" type="list">
      <formula1>"Delhi,Mumbai,Kolkata,Chennai,Others"</formula1>
    </dataValidation>
    <dataValidation sqref="B38" showDropDown="0" showInputMessage="0" showErrorMessage="0" allowBlank="0" type="list">
      <formula1>"Self-Occupied,Let-Out"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1" t="inlineStr">
        <is>
          <t>SECTION 80C COMPONENTS</t>
        </is>
      </c>
    </row>
    <row r="2">
      <c r="A2" t="inlineStr">
        <is>
          <t>LIC Premium</t>
        </is>
      </c>
      <c r="B2" s="2" t="inlineStr"/>
    </row>
    <row r="3">
      <c r="A3" t="inlineStr">
        <is>
          <t>EPF Contribution</t>
        </is>
      </c>
      <c r="B3" s="2" t="inlineStr"/>
    </row>
    <row r="4">
      <c r="A4" t="inlineStr">
        <is>
          <t>PPF Investment</t>
        </is>
      </c>
      <c r="B4" s="2" t="inlineStr"/>
    </row>
    <row r="5">
      <c r="A5" t="inlineStr">
        <is>
          <t>NSC Investment</t>
        </is>
      </c>
      <c r="B5" s="2" t="inlineStr"/>
    </row>
    <row r="6">
      <c r="A6" t="inlineStr">
        <is>
          <t>ELSS Investment</t>
        </is>
      </c>
      <c r="B6" s="2" t="inlineStr"/>
    </row>
    <row r="7">
      <c r="A7" t="inlineStr">
        <is>
          <t>Home Loan Principal</t>
        </is>
      </c>
      <c r="B7" s="2" t="inlineStr"/>
    </row>
    <row r="8">
      <c r="A8" t="inlineStr">
        <is>
          <t>Tuition Fees</t>
        </is>
      </c>
      <c r="B8" s="2" t="inlineStr"/>
    </row>
    <row r="9">
      <c r="A9" t="inlineStr">
        <is>
          <t>Others 80C</t>
        </is>
      </c>
      <c r="B9" s="2" t="inlineStr"/>
    </row>
    <row r="10">
      <c r="A10" t="inlineStr">
        <is>
          <t>Total 80C</t>
        </is>
      </c>
      <c r="B10" s="3">
        <f>SUM(B2:B9)</f>
        <v/>
      </c>
    </row>
    <row r="11">
      <c r="A11" t="inlineStr">
        <is>
          <t>80C Deduction</t>
        </is>
      </c>
      <c r="B11" s="3">
        <f>MIN(B10,150000)</f>
        <v/>
      </c>
    </row>
    <row r="13">
      <c r="A13" s="1" t="inlineStr">
        <is>
          <t>SECTION 80CCD (NPS)</t>
        </is>
      </c>
    </row>
    <row r="14">
      <c r="A14" t="inlineStr">
        <is>
          <t>NPS Self Contribution</t>
        </is>
      </c>
      <c r="B14" s="2" t="inlineStr"/>
    </row>
    <row r="15">
      <c r="A15" t="inlineStr">
        <is>
          <t>NPS Additional 1B</t>
        </is>
      </c>
      <c r="B15" s="2" t="inlineStr"/>
    </row>
    <row r="16">
      <c r="A16" t="inlineStr">
        <is>
          <t>NPS Employer Contribution</t>
        </is>
      </c>
      <c r="B16" s="2" t="inlineStr"/>
    </row>
    <row r="17">
      <c r="A17" t="inlineStr">
        <is>
          <t>80CCD(1) Included in 80C</t>
        </is>
      </c>
      <c r="B17" t="inlineStr">
        <is>
          <t>Already in B11</t>
        </is>
      </c>
    </row>
    <row r="18">
      <c r="A18" t="inlineStr">
        <is>
          <t>80CCD(1B) Additional</t>
        </is>
      </c>
      <c r="B18" s="3">
        <f>MIN(B15,50000)</f>
        <v/>
      </c>
    </row>
    <row r="19">
      <c r="A19" t="inlineStr">
        <is>
          <t>80CCD(2) Employer</t>
        </is>
      </c>
      <c r="B19" s="3">
        <f>MIN(B16,IF(INPUT_DATA.B4,(INPUT_DATA.B11+INPUT_DATA.B12)*0.14,(INPUT_DATA.B11+INPUT_DATA.B12)*0.10))</f>
        <v/>
      </c>
    </row>
    <row r="21">
      <c r="A21" s="1" t="inlineStr">
        <is>
          <t>SECTION 80D HEALTH INSURANCE</t>
        </is>
      </c>
    </row>
    <row r="22">
      <c r="A22" t="inlineStr">
        <is>
          <t>Self &amp; Family Premium</t>
        </is>
      </c>
      <c r="B22" s="2" t="inlineStr"/>
    </row>
    <row r="23">
      <c r="A23" t="inlineStr">
        <is>
          <t>Preventive Checkup</t>
        </is>
      </c>
      <c r="B23" s="2" t="inlineStr"/>
    </row>
    <row r="24">
      <c r="A24" t="inlineStr">
        <is>
          <t>Parent Premium</t>
        </is>
      </c>
      <c r="B24" s="2" t="inlineStr"/>
    </row>
    <row r="25">
      <c r="A25" t="inlineStr">
        <is>
          <t>Parent Age</t>
        </is>
      </c>
      <c r="B25" s="2" t="inlineStr"/>
    </row>
    <row r="26">
      <c r="A26" t="inlineStr">
        <is>
          <t>80D Self &amp; Family</t>
        </is>
      </c>
      <c r="B26" s="3">
        <f>MIN(B22+MIN(B23,5000),IF(INPUT_DATA.B2&gt;=60,50000,25000))</f>
        <v/>
      </c>
    </row>
    <row r="27">
      <c r="A27" t="inlineStr">
        <is>
          <t>80D Parents</t>
        </is>
      </c>
      <c r="B27" s="3">
        <f>MIN(B24,IF(B25&gt;=60,50000,25000))</f>
        <v/>
      </c>
    </row>
    <row r="28">
      <c r="A28" t="inlineStr">
        <is>
          <t>Total 80D</t>
        </is>
      </c>
      <c r="B28" s="3">
        <f>B26+B27</f>
        <v/>
      </c>
    </row>
    <row r="30">
      <c r="A30" s="1" t="inlineStr">
        <is>
          <t>OTHER DEDUCTIONS</t>
        </is>
      </c>
    </row>
    <row r="31">
      <c r="A31" t="inlineStr">
        <is>
          <t>80DD Relation</t>
        </is>
      </c>
      <c r="B31" s="2" t="inlineStr"/>
    </row>
    <row r="32">
      <c r="A32" t="inlineStr">
        <is>
          <t>80DD Disability %</t>
        </is>
      </c>
      <c r="B32" s="2" t="inlineStr"/>
    </row>
    <row r="33">
      <c r="A33" t="inlineStr">
        <is>
          <t>80DD Deduction</t>
        </is>
      </c>
      <c r="B33" s="3">
        <f>IF(AND(B31&lt;&gt;"",B32&lt;&gt;""),IF(B32="Between 40%-80%",75000,125000),0)</f>
        <v/>
      </c>
    </row>
    <row r="34">
      <c r="A34" t="inlineStr">
        <is>
          <t>80DDB Medical Expenses</t>
        </is>
      </c>
      <c r="B34" s="2" t="inlineStr"/>
    </row>
    <row r="35">
      <c r="A35" t="inlineStr">
        <is>
          <t>80DDB Patient Age</t>
        </is>
      </c>
      <c r="B35" s="2" t="inlineStr"/>
    </row>
    <row r="36">
      <c r="A36" t="inlineStr">
        <is>
          <t>80DDB Deduction</t>
        </is>
      </c>
      <c r="B36" s="3">
        <f>MIN(B34,IF(B35&gt;=60,100000,40000))</f>
        <v/>
      </c>
    </row>
    <row r="37">
      <c r="A37" t="inlineStr">
        <is>
          <t>80E Education Loan Interest</t>
        </is>
      </c>
      <c r="B37" s="2" t="inlineStr"/>
    </row>
    <row r="38">
      <c r="A38" t="inlineStr">
        <is>
          <t>80E Deduction</t>
        </is>
      </c>
      <c r="B38" s="3">
        <f>B37</f>
        <v/>
      </c>
    </row>
    <row r="39">
      <c r="A39" t="inlineStr">
        <is>
          <t>80U Self Disability %</t>
        </is>
      </c>
      <c r="B39" s="2" t="inlineStr"/>
    </row>
    <row r="40">
      <c r="A40" t="inlineStr">
        <is>
          <t>80U Deduction</t>
        </is>
      </c>
      <c r="B40" s="3">
        <f>IF(B39="Between 40%-80%",75000,IF(B39="More than 80%",125000,0))</f>
        <v/>
      </c>
    </row>
    <row r="41">
      <c r="A41" t="inlineStr">
        <is>
          <t>80G Donations</t>
        </is>
      </c>
      <c r="B41" s="2" t="inlineStr"/>
    </row>
    <row r="42">
      <c r="A42" t="inlineStr">
        <is>
          <t>80G Deduction</t>
        </is>
      </c>
      <c r="B42" s="3">
        <f>B41</f>
        <v/>
      </c>
    </row>
  </sheetData>
  <mergeCells count="4">
    <mergeCell ref="A13:B13"/>
    <mergeCell ref="A21:B21"/>
    <mergeCell ref="A30:B30"/>
    <mergeCell ref="A1:B1"/>
  </mergeCells>
  <dataValidations count="1">
    <dataValidation sqref="B32 B39" showDropDown="0" showInputMessage="0" showErrorMessage="0" allowBlank="0" type="list">
      <formula1>"Between 40%-80%,More than 80%"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5" customWidth="1" min="3" max="3"/>
  </cols>
  <sheetData>
    <row r="1">
      <c r="A1" s="1" t="inlineStr">
        <is>
          <t>SALARY INCOME CALCULATIONS</t>
        </is>
      </c>
    </row>
    <row r="2">
      <c r="A2" t="inlineStr">
        <is>
          <t>Basic Components</t>
        </is>
      </c>
      <c r="C2" s="3">
        <f>SUM(INPUT_DATA.B11:B25)</f>
        <v/>
      </c>
    </row>
    <row r="3">
      <c r="A3" t="inlineStr">
        <is>
          <t>HRA Exemption</t>
        </is>
      </c>
      <c r="C3" s="3">
        <f>IF(INPUT_DATA.B3="old",MIN(INPUT_DATA.B13,IF(INPUT_DATA.B15="Delhi",(INPUT_DATA.B11+INPUT_DATA.B12)*0.5,(INPUT_DATA.B11+INPUT_DATA.B12)*0.4),MAX(0,INPUT_DATA.B14-(INPUT_DATA.B11+INPUT_DATA.B12)*0.1)),0)</f>
        <v/>
      </c>
    </row>
    <row r="4">
      <c r="A4" t="inlineStr">
        <is>
          <t>Other Exemptions</t>
        </is>
      </c>
      <c r="C4" s="3" t="inlineStr">
        <is>
          <t>0</t>
        </is>
      </c>
    </row>
    <row r="5">
      <c r="A5" t="inlineStr">
        <is>
          <t>Standard Deduction</t>
        </is>
      </c>
      <c r="C5" s="3">
        <f>IF(INPUT_DATA.B3="new",MIN(75000,C2),MIN(50000,C2))</f>
        <v/>
      </c>
    </row>
    <row r="6">
      <c r="A6" t="inlineStr">
        <is>
          <t>Net Salary Income</t>
        </is>
      </c>
      <c r="C6" s="3">
        <f>MAX(0,C2-C3-C4-C5)</f>
        <v/>
      </c>
    </row>
    <row r="8">
      <c r="A8" s="1" t="inlineStr">
        <is>
          <t>OTHER SOURCES INCOME</t>
        </is>
      </c>
    </row>
    <row r="9">
      <c r="A9" t="inlineStr">
        <is>
          <t>Total Interest</t>
        </is>
      </c>
      <c r="C9" s="3">
        <f>SUM(INPUT_DATA.B28:B30)</f>
        <v/>
      </c>
    </row>
    <row r="10">
      <c r="A10" t="inlineStr">
        <is>
          <t>Interest Exemption</t>
        </is>
      </c>
      <c r="C10" s="3">
        <f>IF(INPUT_DATA.B3="old",IF(INPUT_DATA.B2&gt;=60,MIN(50000,C9),MIN(10000,INPUT_DATA.B28)),0)</f>
        <v/>
      </c>
    </row>
    <row r="11">
      <c r="A11" t="inlineStr">
        <is>
          <t>Taxable Interest</t>
        </is>
      </c>
      <c r="C11" s="3">
        <f>MAX(0,C9-C10)</f>
        <v/>
      </c>
    </row>
    <row r="12">
      <c r="A12" t="inlineStr">
        <is>
          <t>Other Income</t>
        </is>
      </c>
      <c r="C12" s="3">
        <f>SUM(INPUT_DATA.B31:B35)</f>
        <v/>
      </c>
    </row>
    <row r="13">
      <c r="A13" t="inlineStr">
        <is>
          <t>Total Other Sources</t>
        </is>
      </c>
      <c r="C13" s="3">
        <f>C11+C12</f>
        <v/>
      </c>
    </row>
    <row r="15">
      <c r="A15" s="1" t="inlineStr">
        <is>
          <t>HOUSE PROPERTY INCOME</t>
        </is>
      </c>
    </row>
    <row r="16">
      <c r="A16" t="inlineStr">
        <is>
          <t>Annual Value</t>
        </is>
      </c>
      <c r="C16" s="3">
        <f>IF(INPUT_DATA.B38="Self-Occupied",0,INPUT_DATA.B39)</f>
        <v/>
      </c>
    </row>
    <row r="17">
      <c r="A17" t="inlineStr">
        <is>
          <t>Property Tax</t>
        </is>
      </c>
      <c r="C17" s="3">
        <f>INPUT_DATA.B40</f>
        <v/>
      </c>
    </row>
    <row r="18">
      <c r="A18" t="inlineStr">
        <is>
          <t>Net Annual Value</t>
        </is>
      </c>
      <c r="C18" s="3">
        <f>MAX(0,C16-C17)</f>
        <v/>
      </c>
    </row>
    <row r="19">
      <c r="A19" t="inlineStr">
        <is>
          <t>Standard Deduction</t>
        </is>
      </c>
      <c r="C19" s="3">
        <f>IF(INPUT_DATA.B38="Let-Out",C18*0.3,0)</f>
        <v/>
      </c>
    </row>
    <row r="20">
      <c r="A20" t="inlineStr">
        <is>
          <t>Interest Deduction</t>
        </is>
      </c>
      <c r="C20" s="3">
        <f>IF(INPUT_DATA.B38="Self-Occupied",MIN(200000,INPUT_DATA.B41),INPUT_DATA.B41)</f>
        <v/>
      </c>
    </row>
    <row r="21">
      <c r="A21" t="inlineStr">
        <is>
          <t>Pre-Construction</t>
        </is>
      </c>
      <c r="C21" s="3">
        <f>INPUT_DATA.B42/5</f>
        <v/>
      </c>
    </row>
    <row r="22">
      <c r="A22" t="inlineStr">
        <is>
          <t>Net HP Income</t>
        </is>
      </c>
      <c r="C22" s="3">
        <f>C18-C19-C20-C21</f>
        <v/>
      </c>
    </row>
    <row r="24">
      <c r="A24" s="1" t="inlineStr">
        <is>
          <t>CAPITAL GAINS</t>
        </is>
      </c>
    </row>
    <row r="25">
      <c r="A25" t="inlineStr">
        <is>
          <t>STCG Slab Rate</t>
        </is>
      </c>
      <c r="C25" s="3">
        <f>INPUT_DATA.B46+INPUT_DATA.B47</f>
        <v/>
      </c>
    </row>
    <row r="26">
      <c r="A26" t="inlineStr">
        <is>
          <t>STCG Special Tax</t>
        </is>
      </c>
      <c r="C26" s="3">
        <f>INPUT_DATA.B45*0.20</f>
        <v/>
      </c>
    </row>
    <row r="27">
      <c r="A27" t="inlineStr">
        <is>
          <t>LTCG 112A Taxable</t>
        </is>
      </c>
      <c r="C27" s="3">
        <f>MAX(0,INPUT_DATA.B48-125000)</f>
        <v/>
      </c>
    </row>
    <row r="28">
      <c r="A28" t="inlineStr">
        <is>
          <t>LTCG 112A Tax</t>
        </is>
      </c>
      <c r="C28" s="3">
        <f>C27*0.125</f>
        <v/>
      </c>
    </row>
    <row r="29">
      <c r="A29" t="inlineStr">
        <is>
          <t>LTCG Other Tax</t>
        </is>
      </c>
      <c r="C29" s="3">
        <f>(INPUT_DATA.B49+INPUT_DATA.B50)*0.125</f>
        <v/>
      </c>
    </row>
    <row r="31">
      <c r="A31" s="1" t="inlineStr">
        <is>
          <t>TOTAL INCOME SUMMARY</t>
        </is>
      </c>
    </row>
    <row r="32">
      <c r="A32" t="inlineStr">
        <is>
          <t>Gross Income</t>
        </is>
      </c>
      <c r="C32" s="3">
        <f>C6+C13+C22+C25</f>
        <v/>
      </c>
    </row>
    <row r="33">
      <c r="A33" t="inlineStr">
        <is>
          <t>Total Deductions</t>
        </is>
      </c>
      <c r="C33" s="3">
        <f>IF(INPUT_DATA.B3="old",SUM(DEDUCTIONS.B11,DEDUCTIONS.B18,DEDUCTIONS.B19,DEDUCTIONS.B28,DEDUCTIONS.B33,DEDUCTIONS.B36,DEDUCTIONS.B38,DEDUCTIONS.B40,DEDUCTIONS.B42),0)</f>
        <v/>
      </c>
    </row>
    <row r="34">
      <c r="A34" t="inlineStr">
        <is>
          <t>Net Taxable Income</t>
        </is>
      </c>
      <c r="C34" s="3">
        <f>MAX(0,C32-C33)</f>
        <v/>
      </c>
    </row>
  </sheetData>
  <mergeCells count="5">
    <mergeCell ref="A1:C1"/>
    <mergeCell ref="A8:C8"/>
    <mergeCell ref="A31:C31"/>
    <mergeCell ref="A15:C15"/>
    <mergeCell ref="A24:C2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5" customWidth="1" min="3" max="3"/>
  </cols>
  <sheetData>
    <row r="1">
      <c r="A1" s="1" t="inlineStr">
        <is>
          <t>TAX SLAB CALCULATION</t>
        </is>
      </c>
    </row>
    <row r="2">
      <c r="A2" t="inlineStr">
        <is>
          <t>Age Category</t>
        </is>
      </c>
      <c r="C2" s="3">
        <f>IF(INPUT_DATA.B2&gt;=80,"Super Senior",IF(INPUT_DATA.B2&gt;=60,"Senior","Regular"))</f>
        <v/>
      </c>
    </row>
    <row r="3">
      <c r="A3" t="inlineStr">
        <is>
          <t>Regime</t>
        </is>
      </c>
      <c r="C3" s="3">
        <f>INPUT_DATA.B3</f>
        <v/>
      </c>
    </row>
    <row r="4">
      <c r="A4" t="inlineStr"/>
      <c r="C4" t="inlineStr"/>
    </row>
    <row r="5">
      <c r="A5" t="inlineStr"/>
      <c r="C5" t="inlineStr"/>
    </row>
    <row r="6">
      <c r="A6" t="inlineStr">
        <is>
          <t>Tax Slab 1</t>
        </is>
      </c>
      <c r="C6" s="3">
        <f>IF(INPUT_DATA.B3="old",IF(C1="Regular",IF(CALCULATIONS.C34&lt;=250000,0,MIN(50000,(CALCULATIONS.C34-250000)*0.05)),IF(C1="Senior",IF(CALCULATIONS.C34&lt;=300000,0,MIN(50000,(CALCULATIONS.C34-300000)*0.05)),IF(CALCULATIONS.C34&lt;=500000,0,MIN(50000,(CALCULATIONS.C34-500000)*0.05)))),IF(CALCULATIONS.C34&lt;=300000,0,MIN(25000,(CALCULATIONS.C34-300000)*0.05)))</f>
        <v/>
      </c>
    </row>
    <row r="7">
      <c r="A7" t="inlineStr">
        <is>
          <t>Tax Slab 2</t>
        </is>
      </c>
      <c r="C7" s="3">
        <f>IF(INPUT_DATA.B3="old",IF(C1="Regular",IF(CALCULATIONS.C34&lt;=500000,0,MIN(50000,(CALCULATIONS.C34-500000)*0.20)),IF(C1="Senior",IF(CALCULATIONS.C34&lt;=500000,0,MIN(40000,(CALCULATIONS.C34-500000)*0.20)),IF(CALCULATIONS.C34&lt;=500000,0,0))),IF(CALCULATIONS.C34&lt;=600000,0,MIN(25000,(CALCULATIONS.C34-600000)*0.10)))</f>
        <v/>
      </c>
    </row>
    <row r="8">
      <c r="A8" t="inlineStr">
        <is>
          <t>Tax Slab 3</t>
        </is>
      </c>
      <c r="C8" s="3">
        <f>IF(INPUT_DATA.B3="old",IF(CALCULATIONS.C34&lt;=1000000,0,(CALCULATIONS.C34-1000000)*0.30),IF(CALCULATIONS.C34&lt;=900000,0,MIN(50000,(CALCULATIONS.C34-900000)*0.15)))</f>
        <v/>
      </c>
    </row>
    <row r="9">
      <c r="A9" t="inlineStr">
        <is>
          <t>Tax Slab 4</t>
        </is>
      </c>
      <c r="C9" s="3">
        <f>IF(INPUT_DATA.B3="new",IF(CALCULATIONS.C34&lt;=1200000,0,MIN(150000,(CALCULATIONS.C34-1200000)*0.20)),0)</f>
        <v/>
      </c>
    </row>
    <row r="10">
      <c r="A10" t="inlineStr">
        <is>
          <t>Tax Slab 5</t>
        </is>
      </c>
      <c r="C10" s="3">
        <f>IF(INPUT_DATA.B3="new",IF(CALCULATIONS.C34&lt;=1500000,0,(CALCULATIONS.C34-1500000)*0.30),0)</f>
        <v/>
      </c>
    </row>
    <row r="11">
      <c r="A11" t="inlineStr">
        <is>
          <t>Regular Tax</t>
        </is>
      </c>
      <c r="C11" s="3">
        <f>SUM(C5:C9)</f>
        <v/>
      </c>
    </row>
    <row r="13">
      <c r="A13" s="1" t="inlineStr">
        <is>
          <t>FINAL TAX CALCULATION</t>
        </is>
      </c>
    </row>
    <row r="14">
      <c r="A14" t="inlineStr">
        <is>
          <t>Base Tax</t>
        </is>
      </c>
      <c r="C14" s="3">
        <f>C10+CALCULATIONS.C26+CALCULATIONS.C28+CALCULATIONS.C29</f>
        <v/>
      </c>
    </row>
    <row r="15">
      <c r="A15" t="inlineStr">
        <is>
          <t>87A Rebate</t>
        </is>
      </c>
      <c r="C15" s="3">
        <f>IF(AND(INPUT_DATA.B3="old",CALCULATIONS.C34&lt;=500000),MIN(12500,C14),IF(AND(INPUT_DATA.B3="new",CALCULATIONS.C34&lt;=1200000),MIN(60000,C14),0))</f>
        <v/>
      </c>
    </row>
    <row r="16">
      <c r="A16" t="inlineStr">
        <is>
          <t>Tax After Rebate</t>
        </is>
      </c>
      <c r="C16" s="3">
        <f>MAX(0,C14-C15)</f>
        <v/>
      </c>
    </row>
    <row r="17">
      <c r="A17" t="inlineStr">
        <is>
          <t>Surcharge Rate</t>
        </is>
      </c>
      <c r="C17" s="3">
        <f>IF(CALCULATIONS.C34&gt;50000000,0.37,IF(CALCULATIONS.C34&gt;20000000,0.25,IF(CALCULATIONS.C34&gt;10000000,0.15,IF(CALCULATIONS.C34&gt;5000000,0.10,0))))</f>
        <v/>
      </c>
    </row>
    <row r="18">
      <c r="A18" t="inlineStr">
        <is>
          <t>Surcharge</t>
        </is>
      </c>
      <c r="C18" s="3">
        <f>C16*C17</f>
        <v/>
      </c>
    </row>
    <row r="19">
      <c r="A19" t="inlineStr">
        <is>
          <t>Tax + Surcharge</t>
        </is>
      </c>
      <c r="C19" s="3">
        <f>C16+C18</f>
        <v/>
      </c>
    </row>
    <row r="20">
      <c r="A20" t="inlineStr">
        <is>
          <t>Health &amp; Education Cess</t>
        </is>
      </c>
      <c r="C20" s="3">
        <f>C19*0.04</f>
        <v/>
      </c>
    </row>
    <row r="21">
      <c r="A21" s="4" t="inlineStr">
        <is>
          <t>FINAL TAX</t>
        </is>
      </c>
      <c r="C21" s="5">
        <f>C19+C20</f>
        <v/>
      </c>
    </row>
  </sheetData>
  <mergeCells count="2">
    <mergeCell ref="A1:C1"/>
    <mergeCell ref="A13:C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5" customWidth="1" min="3" max="3"/>
  </cols>
  <sheetData>
    <row r="1">
      <c r="A1" s="1" t="inlineStr">
        <is>
          <t>INPUT VALIDATIONS</t>
        </is>
      </c>
    </row>
    <row r="2">
      <c r="A2" t="inlineStr">
        <is>
          <t>Age Valid</t>
        </is>
      </c>
      <c r="C2" s="3">
        <f>IF(AND(INPUT_DATA.B2&gt;=18,INPUT_DATA.B2&lt;=100),"✓","✗")</f>
        <v/>
      </c>
    </row>
    <row r="3">
      <c r="A3" t="inlineStr">
        <is>
          <t>Salary Components ≥ 0</t>
        </is>
      </c>
      <c r="C3" s="3">
        <f>IF(COUNTIF(INPUT_DATA.B11:B25,"&lt;0")=0,"✓","✗")</f>
        <v/>
      </c>
    </row>
    <row r="4">
      <c r="A4" t="inlineStr">
        <is>
          <t>HRA City Valid</t>
        </is>
      </c>
      <c r="C4" s="3">
        <f>IF(INPUT_DATA.B15&lt;&gt;"","✓","✗")</f>
        <v/>
      </c>
    </row>
    <row r="5">
      <c r="A5" t="inlineStr">
        <is>
          <t>80C Limit Check</t>
        </is>
      </c>
      <c r="C5" s="3">
        <f>IF(DEDUCTIONS.B10&lt;=150000,"✓","Exceeds Limit")</f>
        <v/>
      </c>
    </row>
    <row r="6">
      <c r="A6" t="inlineStr">
        <is>
          <t>80D Age-based Check</t>
        </is>
      </c>
      <c r="C6" s="3">
        <f>IF(DEDUCTIONS.B26&lt;=IF(INPUT_DATA.B2&gt;=60,50000,25000),"✓","Exceeds Limit")</f>
        <v/>
      </c>
    </row>
    <row r="8">
      <c r="A8" s="1" t="inlineStr">
        <is>
          <t>CALCULATION CROSS-CHECKS</t>
        </is>
      </c>
    </row>
    <row r="9">
      <c r="A9" t="inlineStr">
        <is>
          <t>Tax Regime Applied</t>
        </is>
      </c>
      <c r="C9" s="3">
        <f>INPUT_DATA.B3</f>
        <v/>
      </c>
    </row>
    <row r="10">
      <c r="A10" t="inlineStr">
        <is>
          <t>Deductions Applied</t>
        </is>
      </c>
      <c r="C10" s="3">
        <f>IF(INPUT_DATA.B3="old","Yes","No")</f>
        <v/>
      </c>
    </row>
    <row r="11">
      <c r="A11" t="inlineStr">
        <is>
          <t>Age-based Exemption</t>
        </is>
      </c>
      <c r="C11" s="3">
        <f>IF(INPUT_DATA.B2&gt;=60,"Applied","Not Applied")</f>
        <v/>
      </c>
    </row>
    <row r="12">
      <c r="A12" t="inlineStr">
        <is>
          <t>Capital Gains Rate</t>
        </is>
      </c>
      <c r="C12" s="3" t="inlineStr">
        <is>
          <t>"STCG: 20%, LTCG: 12.5%"</t>
        </is>
      </c>
    </row>
  </sheetData>
  <mergeCells count="2">
    <mergeCell ref="A1:C1"/>
    <mergeCell ref="A8:C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2025-05-26T10:59:02Z</dcterms:created>
  <dcterms:modified xsi:type="dcterms:W3CDTF">2025-05-26T10:59:02Z</dcterms:modified>
</cp:coreProperties>
</file>