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nlydo/Projects/Python/naive-bayes/"/>
    </mc:Choice>
  </mc:AlternateContent>
  <xr:revisionPtr revIDLastSave="0" documentId="8_{0A18E37C-D18B-AA49-B469-97E7A7A5FE7C}" xr6:coauthVersionLast="45" xr6:coauthVersionMax="45" xr10:uidLastSave="{00000000-0000-0000-0000-000000000000}"/>
  <bookViews>
    <workbookView xWindow="0" yWindow="460" windowWidth="28800" windowHeight="1670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2" l="1"/>
  <c r="C25" i="2"/>
  <c r="C24" i="2"/>
  <c r="C23" i="2"/>
  <c r="C22" i="2"/>
  <c r="C21" i="2"/>
  <c r="C18" i="2"/>
  <c r="C17" i="2"/>
  <c r="C16" i="2"/>
  <c r="C15" i="2"/>
  <c r="C14" i="2"/>
  <c r="K31" i="1"/>
  <c r="L31" i="1" s="1"/>
  <c r="J31" i="1"/>
  <c r="J30" i="1"/>
  <c r="K30" i="1" s="1"/>
  <c r="L30" i="1" s="1"/>
  <c r="K29" i="1"/>
  <c r="L29" i="1" s="1"/>
  <c r="J29" i="1"/>
  <c r="J28" i="1"/>
  <c r="K28" i="1" s="1"/>
  <c r="L28" i="1" s="1"/>
  <c r="K27" i="1"/>
  <c r="L27" i="1" s="1"/>
  <c r="J27" i="1"/>
  <c r="J26" i="1"/>
  <c r="K26" i="1" s="1"/>
  <c r="L26" i="1" s="1"/>
  <c r="K25" i="1"/>
  <c r="L25" i="1" s="1"/>
  <c r="J25" i="1"/>
  <c r="J24" i="1"/>
  <c r="K24" i="1" s="1"/>
  <c r="L24" i="1" s="1"/>
  <c r="K23" i="1"/>
  <c r="L23" i="1" s="1"/>
  <c r="J23" i="1"/>
  <c r="J22" i="1"/>
  <c r="K22" i="1" s="1"/>
  <c r="L22" i="1" s="1"/>
  <c r="K21" i="1"/>
  <c r="L21" i="1" s="1"/>
  <c r="J21" i="1"/>
  <c r="J20" i="1"/>
  <c r="K20" i="1" s="1"/>
  <c r="L20" i="1" s="1"/>
  <c r="K19" i="1"/>
  <c r="L19" i="1" s="1"/>
  <c r="J19" i="1"/>
  <c r="K18" i="1"/>
  <c r="L18" i="1" s="1"/>
  <c r="J18" i="1"/>
  <c r="B18" i="1"/>
  <c r="B16" i="1"/>
  <c r="B15" i="1"/>
  <c r="B19" i="1" s="1"/>
  <c r="V13" i="1"/>
  <c r="V12" i="1"/>
  <c r="V11" i="1"/>
  <c r="V10" i="1"/>
  <c r="V9" i="1"/>
  <c r="N29" i="1" l="1"/>
  <c r="Q29" i="1"/>
  <c r="M29" i="1"/>
  <c r="P29" i="1"/>
  <c r="O29" i="1"/>
  <c r="Q30" i="1"/>
  <c r="M30" i="1"/>
  <c r="P30" i="1"/>
  <c r="O30" i="1"/>
  <c r="N30" i="1"/>
  <c r="O28" i="1"/>
  <c r="N28" i="1"/>
  <c r="Q28" i="1"/>
  <c r="M28" i="1"/>
  <c r="P28" i="1"/>
  <c r="N21" i="1"/>
  <c r="Q21" i="1"/>
  <c r="M21" i="1"/>
  <c r="P21" i="1"/>
  <c r="O21" i="1"/>
  <c r="O24" i="1"/>
  <c r="N24" i="1"/>
  <c r="Q24" i="1"/>
  <c r="M24" i="1"/>
  <c r="R24" i="1" s="1"/>
  <c r="P24" i="1"/>
  <c r="P19" i="1"/>
  <c r="O19" i="1"/>
  <c r="N19" i="1"/>
  <c r="Q19" i="1"/>
  <c r="M19" i="1"/>
  <c r="Q22" i="1"/>
  <c r="M22" i="1"/>
  <c r="R22" i="1" s="1"/>
  <c r="P22" i="1"/>
  <c r="O22" i="1"/>
  <c r="N22" i="1"/>
  <c r="P27" i="1"/>
  <c r="O27" i="1"/>
  <c r="N27" i="1"/>
  <c r="Q27" i="1"/>
  <c r="M27" i="1"/>
  <c r="R27" i="1" s="1"/>
  <c r="O20" i="1"/>
  <c r="N20" i="1"/>
  <c r="Q20" i="1"/>
  <c r="M20" i="1"/>
  <c r="R20" i="1" s="1"/>
  <c r="P20" i="1"/>
  <c r="N25" i="1"/>
  <c r="Q25" i="1"/>
  <c r="M25" i="1"/>
  <c r="R25" i="1" s="1"/>
  <c r="P25" i="1"/>
  <c r="O25" i="1"/>
  <c r="N18" i="1"/>
  <c r="Q18" i="1"/>
  <c r="Q32" i="1" s="1"/>
  <c r="M18" i="1"/>
  <c r="P18" i="1"/>
  <c r="O18" i="1"/>
  <c r="P23" i="1"/>
  <c r="O23" i="1"/>
  <c r="N23" i="1"/>
  <c r="Q23" i="1"/>
  <c r="M23" i="1"/>
  <c r="R23" i="1" s="1"/>
  <c r="Q26" i="1"/>
  <c r="M26" i="1"/>
  <c r="P26" i="1"/>
  <c r="O26" i="1"/>
  <c r="N26" i="1"/>
  <c r="P31" i="1"/>
  <c r="O31" i="1"/>
  <c r="N31" i="1"/>
  <c r="M31" i="1"/>
  <c r="Q31" i="1"/>
  <c r="N32" i="1" l="1"/>
  <c r="N36" i="1" s="1"/>
  <c r="R30" i="1"/>
  <c r="R29" i="1"/>
  <c r="O32" i="1"/>
  <c r="R26" i="1"/>
  <c r="P32" i="1"/>
  <c r="R19" i="1"/>
  <c r="R21" i="1"/>
  <c r="R28" i="1"/>
  <c r="R31" i="1"/>
  <c r="R18" i="1"/>
  <c r="M32" i="1"/>
  <c r="S32" i="1" l="1"/>
  <c r="N35" i="1"/>
  <c r="E38" i="1" s="1"/>
  <c r="E37" i="1" l="1"/>
</calcChain>
</file>

<file path=xl/sharedStrings.xml><?xml version="1.0" encoding="utf-8"?>
<sst xmlns="http://schemas.openxmlformats.org/spreadsheetml/2006/main" count="126" uniqueCount="72">
  <si>
    <t>predict:</t>
  </si>
  <si>
    <t>A very close game</t>
  </si>
  <si>
    <t>sport</t>
  </si>
  <si>
    <t>DATASET</t>
  </si>
  <si>
    <t>not sport</t>
  </si>
  <si>
    <t>TEXT</t>
  </si>
  <si>
    <t>Category</t>
  </si>
  <si>
    <t>A great game</t>
  </si>
  <si>
    <t>Sports</t>
  </si>
  <si>
    <t>The election was over</t>
  </si>
  <si>
    <t>Not Sports</t>
  </si>
  <si>
    <t>a</t>
  </si>
  <si>
    <t>great</t>
  </si>
  <si>
    <t>game</t>
  </si>
  <si>
    <t xml:space="preserve">the </t>
  </si>
  <si>
    <t>election</t>
  </si>
  <si>
    <t>was</t>
  </si>
  <si>
    <t>over</t>
  </si>
  <si>
    <t>very</t>
  </si>
  <si>
    <t>clean</t>
  </si>
  <si>
    <t>match</t>
  </si>
  <si>
    <t>but</t>
  </si>
  <si>
    <t>forgettable</t>
  </si>
  <si>
    <t>it</t>
  </si>
  <si>
    <t>close</t>
  </si>
  <si>
    <t>CLASS</t>
  </si>
  <si>
    <t>Freq</t>
  </si>
  <si>
    <t>Very clean match</t>
  </si>
  <si>
    <t>doc1</t>
  </si>
  <si>
    <t>A clean but forgettable game</t>
  </si>
  <si>
    <t>doc2</t>
  </si>
  <si>
    <t>it was a close election</t>
  </si>
  <si>
    <t>doc3</t>
  </si>
  <si>
    <t>doc4</t>
  </si>
  <si>
    <t>doc5</t>
  </si>
  <si>
    <t xml:space="preserve">P| a = </t>
  </si>
  <si>
    <t>1 / 19</t>
  </si>
  <si>
    <t>P | very</t>
  </si>
  <si>
    <t>P | Game</t>
  </si>
  <si>
    <t>TF</t>
  </si>
  <si>
    <t>DF</t>
  </si>
  <si>
    <t>IDF</t>
  </si>
  <si>
    <t>SUM</t>
  </si>
  <si>
    <t>result</t>
  </si>
  <si>
    <t>the</t>
  </si>
  <si>
    <t>forgottable</t>
  </si>
  <si>
    <t>W</t>
  </si>
  <si>
    <t>TOTAL</t>
  </si>
  <si>
    <t>S</t>
  </si>
  <si>
    <t>NS</t>
  </si>
  <si>
    <t>SPORTS</t>
  </si>
  <si>
    <t>P | a</t>
  </si>
  <si>
    <t>a great game</t>
  </si>
  <si>
    <t>the election was over</t>
  </si>
  <si>
    <t>very clean match</t>
  </si>
  <si>
    <t>a clean but forgettable game</t>
  </si>
  <si>
    <t>Prediksi: A very close game</t>
  </si>
  <si>
    <t>Doc</t>
  </si>
  <si>
    <t>p|a</t>
  </si>
  <si>
    <t>P|very</t>
  </si>
  <si>
    <t>P|close</t>
  </si>
  <si>
    <t>P|game</t>
  </si>
  <si>
    <t>score</t>
  </si>
  <si>
    <t>P|a</t>
  </si>
  <si>
    <t>Score</t>
  </si>
  <si>
    <t>Token</t>
  </si>
  <si>
    <t>TOTAL: 14</t>
  </si>
  <si>
    <t>Hasil prediksi</t>
  </si>
  <si>
    <t>Kategori</t>
  </si>
  <si>
    <t>Olahraga</t>
  </si>
  <si>
    <t>Bukan Olahraga</t>
  </si>
  <si>
    <t>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</si>
</sst>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color rgb="FF000000"/>
      <name val="Lohit Devanagari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3" fillId="3" borderId="1" xfId="0" applyFont="1" applyFill="1" applyBorder="1"/>
    <xf numFmtId="0" fontId="0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4" fillId="2" borderId="0" xfId="1" applyFont="1"/>
    <xf numFmtId="0" fontId="3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460164</xdr:colOff>
      <xdr:row>1</xdr:row>
      <xdr:rowOff>117442</xdr:rowOff>
    </xdr:from>
    <xdr:to>
      <xdr:col>9</xdr:col>
      <xdr:colOff>34800</xdr:colOff>
      <xdr:row>17</xdr:row>
      <xdr:rowOff>138036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A58CF-A4E0-434C-B855-C0131381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383" y="281313"/>
          <a:ext cx="4317790" cy="264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zoomScale="115" zoomScaleNormal="100" workbookViewId="0">
      <selection activeCell="D20" sqref="D20"/>
    </sheetView>
  </sheetViews>
  <sheetFormatPr baseColWidth="10" defaultColWidth="8.83203125" defaultRowHeight="13"/>
  <cols>
    <col min="1" max="1" width="24.6640625" customWidth="1"/>
    <col min="2" max="2" width="22.83203125" customWidth="1"/>
    <col min="3" max="3" width="11.5"/>
    <col min="4" max="4" width="10.5" customWidth="1"/>
    <col min="5" max="5" width="13" customWidth="1"/>
    <col min="6" max="6" width="5.6640625" customWidth="1"/>
    <col min="7" max="7" width="5.1640625" customWidth="1"/>
    <col min="8" max="9" width="5.33203125" customWidth="1"/>
    <col min="10" max="10" width="4.83203125" customWidth="1"/>
    <col min="11" max="11" width="9" customWidth="1"/>
    <col min="12" max="12" width="10.33203125" customWidth="1"/>
    <col min="13" max="13" width="5" customWidth="1"/>
    <col min="14" max="14" width="4.5" customWidth="1"/>
    <col min="15" max="15" width="6" customWidth="1"/>
    <col min="16" max="16" width="6.33203125" customWidth="1"/>
    <col min="17" max="17" width="5.33203125" customWidth="1"/>
    <col min="18" max="18" width="9.83203125" customWidth="1"/>
    <col min="19" max="19" width="9.5" customWidth="1"/>
    <col min="20" max="20" width="6.5" customWidth="1"/>
    <col min="21" max="21" width="7.33203125" customWidth="1"/>
    <col min="22" max="22" width="5.33203125" customWidth="1"/>
    <col min="23" max="1025" width="11.5"/>
  </cols>
  <sheetData>
    <row r="1" spans="1:22" ht="15.75" customHeight="1">
      <c r="A1" t="s">
        <v>0</v>
      </c>
      <c r="B1" s="1" t="s">
        <v>1</v>
      </c>
    </row>
    <row r="4" spans="1:22">
      <c r="C4" t="s">
        <v>2</v>
      </c>
      <c r="D4">
        <v>11</v>
      </c>
      <c r="E4">
        <v>20</v>
      </c>
      <c r="H4">
        <v>11</v>
      </c>
      <c r="I4">
        <v>20</v>
      </c>
    </row>
    <row r="5" spans="1:22">
      <c r="A5" t="s">
        <v>3</v>
      </c>
      <c r="C5" t="s">
        <v>4</v>
      </c>
      <c r="D5">
        <v>9</v>
      </c>
      <c r="H5">
        <v>9</v>
      </c>
    </row>
    <row r="6" spans="1:22">
      <c r="A6" s="2" t="s">
        <v>5</v>
      </c>
      <c r="B6" s="2" t="s">
        <v>6</v>
      </c>
    </row>
    <row r="7" spans="1:22">
      <c r="A7" s="3" t="s">
        <v>7</v>
      </c>
      <c r="B7" s="3" t="s">
        <v>8</v>
      </c>
    </row>
    <row r="8" spans="1:22">
      <c r="A8" s="3" t="s">
        <v>9</v>
      </c>
      <c r="B8" s="3" t="s">
        <v>10</v>
      </c>
      <c r="G8" s="4" t="s">
        <v>11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  <c r="M8" s="4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4" t="s">
        <v>22</v>
      </c>
      <c r="S8" s="4" t="s">
        <v>23</v>
      </c>
      <c r="T8" s="4" t="s">
        <v>24</v>
      </c>
      <c r="U8" s="4" t="s">
        <v>25</v>
      </c>
      <c r="V8" s="4" t="s">
        <v>26</v>
      </c>
    </row>
    <row r="9" spans="1:22">
      <c r="A9" s="3" t="s">
        <v>27</v>
      </c>
      <c r="B9" s="3" t="s">
        <v>8</v>
      </c>
      <c r="F9" t="s">
        <v>28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f>SUM(G9:T9)</f>
        <v>3</v>
      </c>
    </row>
    <row r="10" spans="1:22">
      <c r="A10" s="3" t="s">
        <v>29</v>
      </c>
      <c r="B10" s="3" t="s">
        <v>8</v>
      </c>
      <c r="F10" t="s">
        <v>30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SUM(G10:T10)</f>
        <v>4</v>
      </c>
    </row>
    <row r="11" spans="1:22">
      <c r="A11" s="3" t="s">
        <v>31</v>
      </c>
      <c r="B11" s="3" t="s">
        <v>10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f>SUM(G11:T11)</f>
        <v>3</v>
      </c>
    </row>
    <row r="12" spans="1:22">
      <c r="F12" t="s">
        <v>33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f>SUM(G12:T12)</f>
        <v>5</v>
      </c>
    </row>
    <row r="13" spans="1:22">
      <c r="F13" t="s">
        <v>34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f>SUM(G13:T13)</f>
        <v>5</v>
      </c>
    </row>
    <row r="14" spans="1:22">
      <c r="A14" t="s">
        <v>35</v>
      </c>
    </row>
    <row r="15" spans="1:22">
      <c r="A15" t="s">
        <v>36</v>
      </c>
      <c r="B15">
        <f>(2+1)/(11+20)</f>
        <v>9.6774193548387094E-2</v>
      </c>
    </row>
    <row r="16" spans="1:22">
      <c r="A16" t="s">
        <v>37</v>
      </c>
      <c r="B16">
        <f>(1)/(11+20)</f>
        <v>3.2258064516129031E-2</v>
      </c>
    </row>
    <row r="17" spans="1:19">
      <c r="A17" t="s">
        <v>38</v>
      </c>
      <c r="E17" s="4" t="s">
        <v>28</v>
      </c>
      <c r="F17" s="4" t="s">
        <v>30</v>
      </c>
      <c r="G17" s="4" t="s">
        <v>32</v>
      </c>
      <c r="H17" s="4" t="s">
        <v>33</v>
      </c>
      <c r="I17" s="4" t="s">
        <v>34</v>
      </c>
      <c r="J17" s="4" t="s">
        <v>39</v>
      </c>
      <c r="K17" s="4" t="s">
        <v>40</v>
      </c>
      <c r="L17" s="4" t="s">
        <v>41</v>
      </c>
      <c r="M17" t="s">
        <v>28</v>
      </c>
      <c r="N17" t="s">
        <v>30</v>
      </c>
      <c r="O17" t="s">
        <v>32</v>
      </c>
      <c r="P17" t="s">
        <v>33</v>
      </c>
      <c r="Q17" t="s">
        <v>34</v>
      </c>
      <c r="R17" s="4" t="s">
        <v>42</v>
      </c>
    </row>
    <row r="18" spans="1:19">
      <c r="A18" t="s">
        <v>43</v>
      </c>
      <c r="B18">
        <f>(2)/(11+20)</f>
        <v>6.4516129032258063E-2</v>
      </c>
      <c r="D18" s="4" t="s">
        <v>11</v>
      </c>
      <c r="E18">
        <v>1</v>
      </c>
      <c r="F18">
        <v>0</v>
      </c>
      <c r="G18">
        <v>0</v>
      </c>
      <c r="H18">
        <v>1</v>
      </c>
      <c r="I18">
        <v>1</v>
      </c>
      <c r="J18">
        <f t="shared" ref="J18:J31" si="0">SUM(E18:I18)</f>
        <v>3</v>
      </c>
      <c r="K18">
        <f t="shared" ref="K18:K31" si="1">5/J18</f>
        <v>1.6666666666666667</v>
      </c>
      <c r="L18">
        <f t="shared" ref="L18:L31" si="2">LOG(K18)</f>
        <v>0.22184874961635639</v>
      </c>
      <c r="M18">
        <f t="shared" ref="M18:M31" si="3">E18*L18</f>
        <v>0.22184874961635639</v>
      </c>
      <c r="N18">
        <f t="shared" ref="N18:N31" si="4">F18*L18</f>
        <v>0</v>
      </c>
      <c r="O18">
        <f t="shared" ref="O18:O31" si="5">G18*L18</f>
        <v>0</v>
      </c>
      <c r="P18">
        <f t="shared" ref="P18:P31" si="6">H18*L18</f>
        <v>0.22184874961635639</v>
      </c>
      <c r="Q18">
        <f t="shared" ref="Q18:Q31" si="7">I18*L18</f>
        <v>0.22184874961635639</v>
      </c>
      <c r="R18">
        <f t="shared" ref="R18:R31" si="8">SUM(M18:Q18)</f>
        <v>0.66554624884906921</v>
      </c>
    </row>
    <row r="19" spans="1:19">
      <c r="B19">
        <f>SUM(B15:B18)</f>
        <v>0.19354838709677419</v>
      </c>
      <c r="D19" s="4" t="s">
        <v>12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1</v>
      </c>
      <c r="K19">
        <f t="shared" si="1"/>
        <v>5</v>
      </c>
      <c r="L19">
        <f t="shared" si="2"/>
        <v>0.69897000433601886</v>
      </c>
      <c r="M19">
        <f t="shared" si="3"/>
        <v>0.69897000433601886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0.69897000433601886</v>
      </c>
    </row>
    <row r="20" spans="1:19">
      <c r="D20" s="4" t="s">
        <v>13</v>
      </c>
      <c r="E20">
        <v>1</v>
      </c>
      <c r="F20">
        <v>0</v>
      </c>
      <c r="G20">
        <v>0</v>
      </c>
      <c r="H20">
        <v>1</v>
      </c>
      <c r="I20">
        <v>0</v>
      </c>
      <c r="J20">
        <f t="shared" si="0"/>
        <v>2</v>
      </c>
      <c r="K20">
        <f t="shared" si="1"/>
        <v>2.5</v>
      </c>
      <c r="L20">
        <f t="shared" si="2"/>
        <v>0.3979400086720376</v>
      </c>
      <c r="M20">
        <f t="shared" si="3"/>
        <v>0.3979400086720376</v>
      </c>
      <c r="N20">
        <f t="shared" si="4"/>
        <v>0</v>
      </c>
      <c r="O20">
        <f t="shared" si="5"/>
        <v>0</v>
      </c>
      <c r="P20">
        <f t="shared" si="6"/>
        <v>0.3979400086720376</v>
      </c>
      <c r="Q20">
        <f t="shared" si="7"/>
        <v>0</v>
      </c>
      <c r="R20">
        <f t="shared" si="8"/>
        <v>0.79588001734407521</v>
      </c>
    </row>
    <row r="21" spans="1:19">
      <c r="D21" s="4" t="s">
        <v>44</v>
      </c>
      <c r="E21">
        <v>0</v>
      </c>
      <c r="F21">
        <v>1</v>
      </c>
      <c r="G21">
        <v>0</v>
      </c>
      <c r="H21">
        <v>0</v>
      </c>
      <c r="I21">
        <v>0</v>
      </c>
      <c r="J21">
        <f t="shared" si="0"/>
        <v>1</v>
      </c>
      <c r="K21">
        <f t="shared" si="1"/>
        <v>5</v>
      </c>
      <c r="L21">
        <f t="shared" si="2"/>
        <v>0.69897000433601886</v>
      </c>
      <c r="M21">
        <f t="shared" si="3"/>
        <v>0</v>
      </c>
      <c r="N21">
        <f t="shared" si="4"/>
        <v>0.69897000433601886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0.69897000433601886</v>
      </c>
    </row>
    <row r="22" spans="1:19">
      <c r="D22" s="4" t="s">
        <v>15</v>
      </c>
      <c r="E22">
        <v>0</v>
      </c>
      <c r="F22">
        <v>1</v>
      </c>
      <c r="G22">
        <v>0</v>
      </c>
      <c r="H22">
        <v>0</v>
      </c>
      <c r="I22">
        <v>1</v>
      </c>
      <c r="J22">
        <f t="shared" si="0"/>
        <v>2</v>
      </c>
      <c r="K22">
        <f t="shared" si="1"/>
        <v>2.5</v>
      </c>
      <c r="L22">
        <f t="shared" si="2"/>
        <v>0.3979400086720376</v>
      </c>
      <c r="M22">
        <f t="shared" si="3"/>
        <v>0</v>
      </c>
      <c r="N22">
        <f t="shared" si="4"/>
        <v>0.3979400086720376</v>
      </c>
      <c r="O22">
        <f t="shared" si="5"/>
        <v>0</v>
      </c>
      <c r="P22">
        <f t="shared" si="6"/>
        <v>0</v>
      </c>
      <c r="Q22">
        <f t="shared" si="7"/>
        <v>0.3979400086720376</v>
      </c>
      <c r="R22">
        <f t="shared" si="8"/>
        <v>0.79588001734407521</v>
      </c>
    </row>
    <row r="23" spans="1:19">
      <c r="D23" s="4" t="s">
        <v>16</v>
      </c>
      <c r="E23">
        <v>0</v>
      </c>
      <c r="F23">
        <v>1</v>
      </c>
      <c r="G23">
        <v>0</v>
      </c>
      <c r="H23">
        <v>0</v>
      </c>
      <c r="I23">
        <v>1</v>
      </c>
      <c r="J23">
        <f t="shared" si="0"/>
        <v>2</v>
      </c>
      <c r="K23">
        <f t="shared" si="1"/>
        <v>2.5</v>
      </c>
      <c r="L23">
        <f t="shared" si="2"/>
        <v>0.3979400086720376</v>
      </c>
      <c r="M23">
        <f t="shared" si="3"/>
        <v>0</v>
      </c>
      <c r="N23">
        <f t="shared" si="4"/>
        <v>0.3979400086720376</v>
      </c>
      <c r="O23">
        <f t="shared" si="5"/>
        <v>0</v>
      </c>
      <c r="P23">
        <f t="shared" si="6"/>
        <v>0</v>
      </c>
      <c r="Q23">
        <f t="shared" si="7"/>
        <v>0.3979400086720376</v>
      </c>
      <c r="R23">
        <f t="shared" si="8"/>
        <v>0.79588001734407521</v>
      </c>
    </row>
    <row r="24" spans="1:19">
      <c r="D24" s="4" t="s">
        <v>17</v>
      </c>
      <c r="E24">
        <v>0</v>
      </c>
      <c r="F24">
        <v>1</v>
      </c>
      <c r="G24">
        <v>0</v>
      </c>
      <c r="H24">
        <v>0</v>
      </c>
      <c r="I24">
        <v>0</v>
      </c>
      <c r="J24">
        <f t="shared" si="0"/>
        <v>1</v>
      </c>
      <c r="K24">
        <f t="shared" si="1"/>
        <v>5</v>
      </c>
      <c r="L24">
        <f t="shared" si="2"/>
        <v>0.69897000433601886</v>
      </c>
      <c r="M24">
        <f t="shared" si="3"/>
        <v>0</v>
      </c>
      <c r="N24">
        <f t="shared" si="4"/>
        <v>0.69897000433601886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0.69897000433601886</v>
      </c>
    </row>
    <row r="25" spans="1:19">
      <c r="D25" s="4" t="s">
        <v>18</v>
      </c>
      <c r="E25">
        <v>0</v>
      </c>
      <c r="F25">
        <v>0</v>
      </c>
      <c r="G25">
        <v>1</v>
      </c>
      <c r="H25">
        <v>0</v>
      </c>
      <c r="I25">
        <v>0</v>
      </c>
      <c r="J25">
        <f t="shared" si="0"/>
        <v>1</v>
      </c>
      <c r="K25">
        <f t="shared" si="1"/>
        <v>5</v>
      </c>
      <c r="L25">
        <f t="shared" si="2"/>
        <v>0.69897000433601886</v>
      </c>
      <c r="M25">
        <f t="shared" si="3"/>
        <v>0</v>
      </c>
      <c r="N25">
        <f t="shared" si="4"/>
        <v>0</v>
      </c>
      <c r="O25">
        <f t="shared" si="5"/>
        <v>0.69897000433601886</v>
      </c>
      <c r="P25">
        <f t="shared" si="6"/>
        <v>0</v>
      </c>
      <c r="Q25">
        <f t="shared" si="7"/>
        <v>0</v>
      </c>
      <c r="R25">
        <f t="shared" si="8"/>
        <v>0.69897000433601886</v>
      </c>
    </row>
    <row r="26" spans="1:19">
      <c r="D26" s="4" t="s">
        <v>19</v>
      </c>
      <c r="E26">
        <v>0</v>
      </c>
      <c r="F26">
        <v>0</v>
      </c>
      <c r="G26">
        <v>1</v>
      </c>
      <c r="H26">
        <v>1</v>
      </c>
      <c r="I26">
        <v>0</v>
      </c>
      <c r="J26">
        <f t="shared" si="0"/>
        <v>2</v>
      </c>
      <c r="K26">
        <f t="shared" si="1"/>
        <v>2.5</v>
      </c>
      <c r="L26">
        <f t="shared" si="2"/>
        <v>0.3979400086720376</v>
      </c>
      <c r="M26">
        <f t="shared" si="3"/>
        <v>0</v>
      </c>
      <c r="N26">
        <f t="shared" si="4"/>
        <v>0</v>
      </c>
      <c r="O26">
        <f t="shared" si="5"/>
        <v>0.3979400086720376</v>
      </c>
      <c r="P26">
        <f t="shared" si="6"/>
        <v>0.3979400086720376</v>
      </c>
      <c r="Q26">
        <f t="shared" si="7"/>
        <v>0</v>
      </c>
      <c r="R26">
        <f t="shared" si="8"/>
        <v>0.79588001734407521</v>
      </c>
    </row>
    <row r="27" spans="1:19">
      <c r="D27" s="4" t="s">
        <v>20</v>
      </c>
      <c r="E27">
        <v>0</v>
      </c>
      <c r="F27">
        <v>0</v>
      </c>
      <c r="G27">
        <v>1</v>
      </c>
      <c r="H27">
        <v>0</v>
      </c>
      <c r="I27">
        <v>0</v>
      </c>
      <c r="J27">
        <f t="shared" si="0"/>
        <v>1</v>
      </c>
      <c r="K27">
        <f t="shared" si="1"/>
        <v>5</v>
      </c>
      <c r="L27">
        <f t="shared" si="2"/>
        <v>0.69897000433601886</v>
      </c>
      <c r="M27">
        <f t="shared" si="3"/>
        <v>0</v>
      </c>
      <c r="N27">
        <f t="shared" si="4"/>
        <v>0</v>
      </c>
      <c r="O27">
        <f t="shared" si="5"/>
        <v>0.69897000433601886</v>
      </c>
      <c r="P27">
        <f t="shared" si="6"/>
        <v>0</v>
      </c>
      <c r="Q27">
        <f t="shared" si="7"/>
        <v>0</v>
      </c>
      <c r="R27">
        <f t="shared" si="8"/>
        <v>0.69897000433601886</v>
      </c>
    </row>
    <row r="28" spans="1:19">
      <c r="D28" s="4" t="s">
        <v>21</v>
      </c>
      <c r="E28">
        <v>0</v>
      </c>
      <c r="F28">
        <v>0</v>
      </c>
      <c r="G28">
        <v>0</v>
      </c>
      <c r="H28">
        <v>1</v>
      </c>
      <c r="I28">
        <v>0</v>
      </c>
      <c r="J28">
        <f t="shared" si="0"/>
        <v>1</v>
      </c>
      <c r="K28">
        <f t="shared" si="1"/>
        <v>5</v>
      </c>
      <c r="L28">
        <f t="shared" si="2"/>
        <v>0.69897000433601886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0.69897000433601886</v>
      </c>
      <c r="Q28">
        <f t="shared" si="7"/>
        <v>0</v>
      </c>
      <c r="R28">
        <f t="shared" si="8"/>
        <v>0.69897000433601886</v>
      </c>
    </row>
    <row r="29" spans="1:19">
      <c r="D29" s="4" t="s">
        <v>45</v>
      </c>
      <c r="E29">
        <v>0</v>
      </c>
      <c r="F29">
        <v>0</v>
      </c>
      <c r="G29">
        <v>0</v>
      </c>
      <c r="H29">
        <v>1</v>
      </c>
      <c r="I29">
        <v>0</v>
      </c>
      <c r="J29">
        <f t="shared" si="0"/>
        <v>1</v>
      </c>
      <c r="K29">
        <f t="shared" si="1"/>
        <v>5</v>
      </c>
      <c r="L29">
        <f t="shared" si="2"/>
        <v>0.69897000433601886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0.69897000433601886</v>
      </c>
      <c r="Q29">
        <f t="shared" si="7"/>
        <v>0</v>
      </c>
      <c r="R29">
        <f t="shared" si="8"/>
        <v>0.69897000433601886</v>
      </c>
    </row>
    <row r="30" spans="1:19">
      <c r="D30" s="4" t="s">
        <v>23</v>
      </c>
      <c r="E30">
        <v>0</v>
      </c>
      <c r="F30">
        <v>0</v>
      </c>
      <c r="G30">
        <v>0</v>
      </c>
      <c r="H30">
        <v>0</v>
      </c>
      <c r="I30">
        <v>1</v>
      </c>
      <c r="J30">
        <f t="shared" si="0"/>
        <v>1</v>
      </c>
      <c r="K30">
        <f t="shared" si="1"/>
        <v>5</v>
      </c>
      <c r="L30">
        <f t="shared" si="2"/>
        <v>0.69897000433601886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0.69897000433601886</v>
      </c>
      <c r="R30">
        <f t="shared" si="8"/>
        <v>0.69897000433601886</v>
      </c>
    </row>
    <row r="31" spans="1:19">
      <c r="D31" s="4" t="s">
        <v>24</v>
      </c>
      <c r="E31">
        <v>0</v>
      </c>
      <c r="F31">
        <v>0</v>
      </c>
      <c r="G31">
        <v>0</v>
      </c>
      <c r="H31">
        <v>0</v>
      </c>
      <c r="I31">
        <v>1</v>
      </c>
      <c r="J31">
        <f t="shared" si="0"/>
        <v>1</v>
      </c>
      <c r="K31">
        <f t="shared" si="1"/>
        <v>5</v>
      </c>
      <c r="L31">
        <f t="shared" si="2"/>
        <v>0.69897000433601886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0.69897000433601886</v>
      </c>
      <c r="R31">
        <f t="shared" si="8"/>
        <v>0.69897000433601886</v>
      </c>
    </row>
    <row r="32" spans="1:19">
      <c r="L32" s="5" t="s">
        <v>46</v>
      </c>
      <c r="M32" s="4">
        <f>SUM(M18:M31)</f>
        <v>1.3187587626244128</v>
      </c>
      <c r="N32" s="4">
        <f>SUM(N18:N31)</f>
        <v>2.1938200260161129</v>
      </c>
      <c r="O32" s="4">
        <f>SUM(O18:O31)</f>
        <v>1.7958800173440754</v>
      </c>
      <c r="P32" s="4">
        <f>SUM(P18:P31)</f>
        <v>2.4156687756324691</v>
      </c>
      <c r="Q32" s="4">
        <f>SUM(Q18:Q31)</f>
        <v>2.4156687756324691</v>
      </c>
      <c r="R32" s="6" t="s">
        <v>47</v>
      </c>
      <c r="S32">
        <f>SUM(M32:Q32)</f>
        <v>10.139796357249539</v>
      </c>
    </row>
    <row r="33" spans="4:17">
      <c r="M33" s="7" t="s">
        <v>48</v>
      </c>
      <c r="N33" s="7" t="s">
        <v>49</v>
      </c>
      <c r="O33" s="7" t="s">
        <v>48</v>
      </c>
      <c r="P33" s="7" t="s">
        <v>48</v>
      </c>
      <c r="Q33" s="7" t="s">
        <v>49</v>
      </c>
    </row>
    <row r="35" spans="4:17">
      <c r="M35" s="5" t="s">
        <v>48</v>
      </c>
      <c r="N35">
        <f>M32+O32+P32</f>
        <v>5.5303075556009578</v>
      </c>
    </row>
    <row r="36" spans="4:17">
      <c r="D36" s="4" t="s">
        <v>50</v>
      </c>
      <c r="M36" s="5" t="s">
        <v>49</v>
      </c>
      <c r="N36">
        <f>N32+Q32</f>
        <v>4.609488801648582</v>
      </c>
    </row>
    <row r="37" spans="4:17">
      <c r="D37" t="s">
        <v>51</v>
      </c>
      <c r="E37">
        <f>R18/(N35+S31)</f>
        <v>0.12034525063167971</v>
      </c>
    </row>
    <row r="38" spans="4:17">
      <c r="D38" t="s">
        <v>37</v>
      </c>
      <c r="E38">
        <f>R25/(N35+S32)</f>
        <v>4.4605320310787365E-2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28E8-FFD3-074B-A7E6-CF6A841050BE}">
  <dimension ref="A2:E27"/>
  <sheetViews>
    <sheetView tabSelected="1" zoomScale="150" workbookViewId="0">
      <selection activeCell="B13" sqref="B13:C13"/>
    </sheetView>
  </sheetViews>
  <sheetFormatPr baseColWidth="10" defaultRowHeight="13"/>
  <cols>
    <col min="1" max="1" width="32.83203125" customWidth="1"/>
    <col min="2" max="2" width="15.1640625" customWidth="1"/>
    <col min="3" max="3" width="22.83203125" customWidth="1"/>
    <col min="4" max="4" width="8.1640625" customWidth="1"/>
  </cols>
  <sheetData>
    <row r="2" spans="1:5">
      <c r="A2" s="4" t="s">
        <v>56</v>
      </c>
    </row>
    <row r="3" spans="1:5">
      <c r="E3" t="s">
        <v>57</v>
      </c>
    </row>
    <row r="4" spans="1:5">
      <c r="A4" s="8" t="s">
        <v>5</v>
      </c>
      <c r="B4" s="9" t="s">
        <v>68</v>
      </c>
    </row>
    <row r="5" spans="1:5">
      <c r="A5" s="8" t="s">
        <v>52</v>
      </c>
      <c r="B5" s="9" t="s">
        <v>69</v>
      </c>
    </row>
    <row r="6" spans="1:5">
      <c r="A6" s="8" t="s">
        <v>53</v>
      </c>
      <c r="B6" s="9" t="s">
        <v>70</v>
      </c>
    </row>
    <row r="7" spans="1:5">
      <c r="A7" s="8" t="s">
        <v>54</v>
      </c>
      <c r="B7" s="9" t="s">
        <v>69</v>
      </c>
    </row>
    <row r="8" spans="1:5">
      <c r="A8" s="8" t="s">
        <v>55</v>
      </c>
      <c r="B8" s="9" t="s">
        <v>69</v>
      </c>
    </row>
    <row r="9" spans="1:5">
      <c r="A9" s="8" t="s">
        <v>31</v>
      </c>
      <c r="B9" s="9" t="s">
        <v>70</v>
      </c>
    </row>
    <row r="12" spans="1:5">
      <c r="A12" s="8" t="s">
        <v>65</v>
      </c>
    </row>
    <row r="13" spans="1:5">
      <c r="A13" s="8" t="s">
        <v>11</v>
      </c>
      <c r="B13" s="11" t="s">
        <v>71</v>
      </c>
      <c r="C13" s="11"/>
    </row>
    <row r="14" spans="1:5">
      <c r="A14" s="8" t="s">
        <v>12</v>
      </c>
      <c r="B14" t="s">
        <v>58</v>
      </c>
      <c r="C14">
        <f>(2+1)/(11+14)</f>
        <v>0.12</v>
      </c>
    </row>
    <row r="15" spans="1:5">
      <c r="A15" s="8" t="s">
        <v>13</v>
      </c>
      <c r="B15" t="s">
        <v>59</v>
      </c>
      <c r="C15">
        <f>(1+1)/(11+14)</f>
        <v>0.08</v>
      </c>
    </row>
    <row r="16" spans="1:5">
      <c r="A16" s="8" t="s">
        <v>44</v>
      </c>
      <c r="B16" t="s">
        <v>60</v>
      </c>
      <c r="C16">
        <f>(0+1)/(11+14)</f>
        <v>0.04</v>
      </c>
    </row>
    <row r="17" spans="1:5">
      <c r="A17" s="8" t="s">
        <v>15</v>
      </c>
      <c r="B17" t="s">
        <v>61</v>
      </c>
      <c r="C17">
        <f>(2+1)/(11+14)</f>
        <v>0.12</v>
      </c>
    </row>
    <row r="18" spans="1:5">
      <c r="A18" s="8" t="s">
        <v>16</v>
      </c>
      <c r="B18" s="4" t="s">
        <v>62</v>
      </c>
      <c r="C18" s="4">
        <f>C14*C15*C16*C17</f>
        <v>4.6079999999999992E-5</v>
      </c>
    </row>
    <row r="19" spans="1:5">
      <c r="A19" s="8" t="s">
        <v>17</v>
      </c>
    </row>
    <row r="20" spans="1:5">
      <c r="A20" s="8" t="s">
        <v>18</v>
      </c>
      <c r="B20" s="11" t="s">
        <v>70</v>
      </c>
      <c r="C20" s="11"/>
    </row>
    <row r="21" spans="1:5">
      <c r="A21" s="8" t="s">
        <v>19</v>
      </c>
      <c r="B21" t="s">
        <v>63</v>
      </c>
      <c r="C21">
        <f>(1+1)/(9+14)</f>
        <v>8.6956521739130432E-2</v>
      </c>
    </row>
    <row r="22" spans="1:5">
      <c r="A22" s="8" t="s">
        <v>20</v>
      </c>
      <c r="B22" t="s">
        <v>59</v>
      </c>
      <c r="C22">
        <f>(0+1)/(9+14)</f>
        <v>4.3478260869565216E-2</v>
      </c>
    </row>
    <row r="23" spans="1:5">
      <c r="A23" s="8" t="s">
        <v>21</v>
      </c>
      <c r="B23" t="s">
        <v>60</v>
      </c>
      <c r="C23">
        <f>(1+1)/(9+14)</f>
        <v>8.6956521739130432E-2</v>
      </c>
    </row>
    <row r="24" spans="1:5">
      <c r="A24" s="8" t="s">
        <v>22</v>
      </c>
      <c r="B24" t="s">
        <v>61</v>
      </c>
      <c r="C24">
        <f>(0+1)/(9+14)</f>
        <v>4.3478260869565216E-2</v>
      </c>
      <c r="E24" t="s">
        <v>67</v>
      </c>
    </row>
    <row r="25" spans="1:5">
      <c r="A25" s="8" t="s">
        <v>23</v>
      </c>
      <c r="B25" s="4" t="s">
        <v>64</v>
      </c>
      <c r="C25" s="4">
        <f>C21*C22*C23*C24</f>
        <v>1.4293831139825827E-5</v>
      </c>
      <c r="E25" t="str">
        <f>IF(C18&gt;C25, "sport", "not sport")</f>
        <v>sport</v>
      </c>
    </row>
    <row r="26" spans="1:5">
      <c r="A26" s="8" t="s">
        <v>24</v>
      </c>
    </row>
    <row r="27" spans="1:5">
      <c r="A27" s="10" t="s">
        <v>66</v>
      </c>
    </row>
  </sheetData>
  <mergeCells count="2">
    <mergeCell ref="B13:C13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2019-04-14T21:02:00Z</dcterms:created>
  <dcterms:modified xsi:type="dcterms:W3CDTF">2020-05-16T12:46:55Z</dcterms:modified>
  <dc:language>en-US</dc:language>
</cp:coreProperties>
</file>