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tudy\5_semestr\OS_I_OBD\Laba\#2\"/>
    </mc:Choice>
  </mc:AlternateContent>
  <xr:revisionPtr revIDLastSave="0" documentId="13_ncr:1_{EA08248B-9C57-478E-870A-E5BD39A20D27}" xr6:coauthVersionLast="47" xr6:coauthVersionMax="47" xr10:uidLastSave="{00000000-0000-0000-0000-000000000000}"/>
  <bookViews>
    <workbookView xWindow="-120" yWindow="-120" windowWidth="24240" windowHeight="13290" xr2:uid="{E43CFC2F-43B7-438C-9F79-85B9A43C725A}"/>
  </bookViews>
  <sheets>
    <sheet name="Лист1" sheetId="1" r:id="rId1"/>
  </sheets>
  <definedNames>
    <definedName name="_xlnm._FilterDatabase" localSheetId="0" hidden="1">Лист1!$I$3:$I$12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J18" i="1"/>
  <c r="I17" i="1"/>
  <c r="J17" i="1"/>
  <c r="I16" i="1"/>
  <c r="J16" i="1"/>
  <c r="J12" i="1"/>
  <c r="J8" i="1"/>
  <c r="J4" i="1"/>
  <c r="J7" i="1"/>
  <c r="J11" i="1"/>
  <c r="J10" i="1"/>
  <c r="J9" i="1"/>
  <c r="J6" i="1"/>
  <c r="J3" i="1"/>
  <c r="J5" i="1"/>
  <c r="I5" i="1"/>
  <c r="I12" i="1"/>
  <c r="I8" i="1"/>
  <c r="I4" i="1"/>
  <c r="I7" i="1"/>
  <c r="I11" i="1"/>
  <c r="I10" i="1"/>
  <c r="I9" i="1"/>
  <c r="I6" i="1"/>
  <c r="I3" i="1"/>
  <c r="H18" i="1"/>
  <c r="H17" i="1"/>
  <c r="H16" i="1"/>
</calcChain>
</file>

<file path=xl/sharedStrings.xml><?xml version="1.0" encoding="utf-8"?>
<sst xmlns="http://schemas.openxmlformats.org/spreadsheetml/2006/main" count="29" uniqueCount="24">
  <si>
    <t>Кортеж значений</t>
  </si>
  <si>
    <t>Итерация</t>
  </si>
  <si>
    <t>кол. значени в строке</t>
  </si>
  <si>
    <t>кол. строк</t>
  </si>
  <si>
    <t>predict</t>
  </si>
  <si>
    <t>массив</t>
  </si>
  <si>
    <t>target</t>
  </si>
  <si>
    <t>Результаты</t>
  </si>
  <si>
    <t>0,1; 0,3; 0.2</t>
  </si>
  <si>
    <t>0,5; 0,2; 0,6; 0,3</t>
  </si>
  <si>
    <t>0,5; 0,2; 0,6; 0,3; 0,1</t>
  </si>
  <si>
    <t>0,5; 0,2; 0,6; 0,3; 0,1; 0,5; 0,2; 0,6</t>
  </si>
  <si>
    <t>0,1; 0,8; 0,2; 0,1</t>
  </si>
  <si>
    <t>0,5; 0,1</t>
  </si>
  <si>
    <t>0,5; 0,2; 0,6; 0,3; 0,4; 0,7; 0,4; 0,2</t>
  </si>
  <si>
    <t>0,5; 0,4; 0,6; 0,2</t>
  </si>
  <si>
    <t>max</t>
  </si>
  <si>
    <t>min</t>
  </si>
  <si>
    <t>mean</t>
  </si>
  <si>
    <t>CLF</t>
  </si>
  <si>
    <t>Метрика соответсвия</t>
  </si>
  <si>
    <t>0,4; 0,6</t>
  </si>
  <si>
    <t>кол. неправильных</t>
  </si>
  <si>
    <t>кол. Правельных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</si>
</sst>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3" xfId="0" applyFill="1" applyBorder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Лист1!$H$2</c:f>
              <c:strCache>
                <c:ptCount val="1"/>
                <c:pt idx="0">
                  <c:v>Метрика соответсвия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Лист1!$D$3:$D$12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Лист1!$H$3:$H$12</c:f>
              <c:numCache>
                <c:formatCode>General</c:formatCode>
                <c:ptCount val="10"/>
                <c:pt idx="0">
                  <c:v>0.84399999999999997</c:v>
                </c:pt>
                <c:pt idx="1">
                  <c:v>0.82299999999999995</c:v>
                </c:pt>
                <c:pt idx="2">
                  <c:v>0.75800000000000001</c:v>
                </c:pt>
                <c:pt idx="3">
                  <c:v>0.83799999999999997</c:v>
                </c:pt>
                <c:pt idx="4">
                  <c:v>0.75600000000000001</c:v>
                </c:pt>
                <c:pt idx="5">
                  <c:v>0.78600000000000003</c:v>
                </c:pt>
                <c:pt idx="6">
                  <c:v>0.748</c:v>
                </c:pt>
                <c:pt idx="7">
                  <c:v>0.78</c:v>
                </c:pt>
                <c:pt idx="8">
                  <c:v>0.79200000000000004</c:v>
                </c:pt>
                <c:pt idx="9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B7-416F-A4E5-3DAFEA6F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778287"/>
        <c:axId val="1851778703"/>
      </c:barChart>
      <c:catAx>
        <c:axId val="18517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778703"/>
        <c:crosses val="autoZero"/>
        <c:auto val="1"/>
        <c:lblAlgn val="ctr"/>
        <c:lblOffset val="100"/>
        <c:noMultiLvlLbl val="0"/>
      </c:catAx>
      <c:valAx>
        <c:axId val="18517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7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CLF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кол. Правельных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Лист1!$G$3:$G$12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</c:numCache>
            </c:numRef>
          </c:cat>
          <c:val>
            <c:numRef>
              <c:f>Лист1!$I$3:$I$12</c:f>
              <c:numCache>
                <c:formatCode>General</c:formatCode>
                <c:ptCount val="10"/>
                <c:pt idx="0">
                  <c:v>422</c:v>
                </c:pt>
                <c:pt idx="1">
                  <c:v>823</c:v>
                </c:pt>
                <c:pt idx="2">
                  <c:v>569</c:v>
                </c:pt>
                <c:pt idx="3">
                  <c:v>419</c:v>
                </c:pt>
                <c:pt idx="4">
                  <c:v>378</c:v>
                </c:pt>
                <c:pt idx="5">
                  <c:v>192</c:v>
                </c:pt>
                <c:pt idx="6">
                  <c:v>187</c:v>
                </c:pt>
                <c:pt idx="7">
                  <c:v>156</c:v>
                </c:pt>
                <c:pt idx="8">
                  <c:v>99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1-4E82-8969-1D963582F305}"/>
            </c:ext>
          </c:extLst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кол. неправильных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Лист1!$G$3:$G$12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</c:numCache>
            </c:numRef>
          </c:cat>
          <c:val>
            <c:numRef>
              <c:f>Лист1!$J$3:$J$12</c:f>
              <c:numCache>
                <c:formatCode>General</c:formatCode>
                <c:ptCount val="10"/>
                <c:pt idx="0">
                  <c:v>410</c:v>
                </c:pt>
                <c:pt idx="1">
                  <c:v>804</c:v>
                </c:pt>
                <c:pt idx="2">
                  <c:v>404</c:v>
                </c:pt>
                <c:pt idx="3">
                  <c:v>371</c:v>
                </c:pt>
                <c:pt idx="4">
                  <c:v>306</c:v>
                </c:pt>
                <c:pt idx="5">
                  <c:v>43</c:v>
                </c:pt>
                <c:pt idx="6">
                  <c:v>171</c:v>
                </c:pt>
                <c:pt idx="7">
                  <c:v>85</c:v>
                </c:pt>
                <c:pt idx="8">
                  <c:v>83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1-4E82-8969-1D963582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148783"/>
        <c:axId val="1553143791"/>
      </c:barChart>
      <c:catAx>
        <c:axId val="15531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CLF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712575515168644"/>
              <c:y val="0.82899216048040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143791"/>
        <c:crosses val="autoZero"/>
        <c:auto val="1"/>
        <c:lblAlgn val="ctr"/>
        <c:lblOffset val="100"/>
        <c:noMultiLvlLbl val="0"/>
      </c:catAx>
      <c:valAx>
        <c:axId val="15531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1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38061228698558"/>
          <c:y val="0.90481532079329263"/>
          <c:w val="0.41893326149838817"/>
          <c:h val="5.7623171229121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CLF</a:t>
            </a:r>
            <a:r>
              <a:rPr lang="en-US" baseline="0"/>
              <a:t> </a:t>
            </a:r>
            <a:r>
              <a:rPr lang="ru-RU" baseline="0"/>
              <a:t>и кол. значений в строке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Лист1!$D$2</c:f>
              <c:strCache>
                <c:ptCount val="1"/>
                <c:pt idx="0">
                  <c:v>кол. значени в строке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Лист1!$G$3:$G$12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</c:numCache>
            </c:numRef>
          </c:cat>
          <c:val>
            <c:numRef>
              <c:f>Лист1!$D$3:$D$12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E-4DA2-AD1A-139F6319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137551"/>
        <c:axId val="15541396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Лист1!$I$2</c15:sqref>
                        </c15:formulaRef>
                      </c:ext>
                    </c:extLst>
                    <c:strCache>
                      <c:ptCount val="1"/>
                      <c:pt idx="0">
                        <c:v>кол. Правельных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Лист1!$I$3:$I$12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422</c:v>
                      </c:pt>
                      <c:pt idx="1">
                        <c:v>823</c:v>
                      </c:pt>
                      <c:pt idx="2">
                        <c:v>569</c:v>
                      </c:pt>
                      <c:pt idx="3">
                        <c:v>419</c:v>
                      </c:pt>
                      <c:pt idx="4">
                        <c:v>378</c:v>
                      </c:pt>
                      <c:pt idx="5">
                        <c:v>192</c:v>
                      </c:pt>
                      <c:pt idx="6">
                        <c:v>187</c:v>
                      </c:pt>
                      <c:pt idx="7">
                        <c:v>156</c:v>
                      </c:pt>
                      <c:pt idx="8">
                        <c:v>99</c:v>
                      </c:pt>
                      <c:pt idx="9">
                        <c:v>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4E-4DA2-AD1A-139F63196B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Лист1!$J$2</c15:sqref>
                        </c15:formulaRef>
                      </c:ext>
                    </c:extLst>
                    <c:strCache>
                      <c:ptCount val="1"/>
                      <c:pt idx="0">
                        <c:v>кол. неправильных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Лист1!$J$3:$J$12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410</c:v>
                      </c:pt>
                      <c:pt idx="1">
                        <c:v>804</c:v>
                      </c:pt>
                      <c:pt idx="2">
                        <c:v>404</c:v>
                      </c:pt>
                      <c:pt idx="3">
                        <c:v>371</c:v>
                      </c:pt>
                      <c:pt idx="4">
                        <c:v>306</c:v>
                      </c:pt>
                      <c:pt idx="5">
                        <c:v>43</c:v>
                      </c:pt>
                      <c:pt idx="6">
                        <c:v>171</c:v>
                      </c:pt>
                      <c:pt idx="7">
                        <c:v>85</c:v>
                      </c:pt>
                      <c:pt idx="8">
                        <c:v>83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4E-4DA2-AD1A-139F63196B3C}"/>
                  </c:ext>
                </c:extLst>
              </c15:ser>
            </c15:filteredBarSeries>
          </c:ext>
        </c:extLst>
      </c:barChart>
      <c:catAx>
        <c:axId val="155413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139631"/>
        <c:crosses val="autoZero"/>
        <c:auto val="1"/>
        <c:lblAlgn val="ctr"/>
        <c:lblOffset val="100"/>
        <c:noMultiLvlLbl val="0"/>
      </c:catAx>
      <c:valAx>
        <c:axId val="1554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13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274544</xdr:colOff>
      <xdr:row>12</xdr:row>
      <xdr:rowOff>180414</xdr:rowOff>
    </xdr:from>
    <xdr:to>
      <xdr:col>5</xdr:col>
      <xdr:colOff>582706</xdr:colOff>
      <xdr:row>34</xdr:row>
      <xdr:rowOff>67235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575418-61EB-4ACA-9AFE-66442C95B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39220</xdr:colOff>
      <xdr:row>18</xdr:row>
      <xdr:rowOff>124384</xdr:rowOff>
    </xdr:from>
    <xdr:to>
      <xdr:col>10</xdr:col>
      <xdr:colOff>33617</xdr:colOff>
      <xdr:row>38</xdr:row>
      <xdr:rowOff>33617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BC645B-7DCB-4052-8E88-CB6644AD0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408214</xdr:colOff>
      <xdr:row>20</xdr:row>
      <xdr:rowOff>131989</xdr:rowOff>
    </xdr:from>
    <xdr:to>
      <xdr:col>17</xdr:col>
      <xdr:colOff>367393</xdr:colOff>
      <xdr:row>35</xdr:row>
      <xdr:rowOff>17689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DBA0C73-E2EA-4184-9602-180EA0C42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C753-F282-489A-97CB-160D6657B6FC}">
  <dimension ref="A1:J18"/>
  <sheetViews>
    <sheetView tabSelected="1" zoomScale="70" zoomScaleNormal="70" workbookViewId="0">
      <selection activeCell="O19" sqref="O19"/>
    </sheetView>
  </sheetViews>
  <sheetFormatPr defaultRowHeight="15" x14ac:dyDescent="0.25"/>
  <cols>
    <col min="1" max="1" width="14.7109375" customWidth="1"/>
    <col min="2" max="2" width="21" customWidth="1"/>
    <col min="3" max="3" width="12.7109375" customWidth="1"/>
    <col min="4" max="4" width="26.140625" customWidth="1"/>
    <col min="5" max="5" width="34.42578125" customWidth="1"/>
    <col min="6" max="6" width="13" customWidth="1"/>
    <col min="7" max="7" width="15.140625" customWidth="1"/>
    <col min="8" max="8" width="28.5703125" customWidth="1"/>
    <col min="9" max="9" width="19.140625" customWidth="1"/>
    <col min="10" max="10" width="23.42578125" customWidth="1"/>
    <col min="11" max="11" width="14" customWidth="1"/>
  </cols>
  <sheetData>
    <row r="1" spans="1:10" ht="16.5" thickBot="1" x14ac:dyDescent="0.3">
      <c r="A1" s="6" t="s">
        <v>1</v>
      </c>
      <c r="B1" s="7" t="s">
        <v>4</v>
      </c>
      <c r="C1" s="7"/>
      <c r="D1" s="7"/>
      <c r="E1" s="7" t="s">
        <v>6</v>
      </c>
      <c r="F1" s="7"/>
      <c r="G1" s="7" t="s">
        <v>19</v>
      </c>
      <c r="H1" s="7" t="s">
        <v>7</v>
      </c>
      <c r="I1" s="7"/>
      <c r="J1" s="7"/>
    </row>
    <row r="2" spans="1:10" ht="16.5" thickBot="1" x14ac:dyDescent="0.3">
      <c r="A2" s="6"/>
      <c r="B2" s="1" t="s">
        <v>0</v>
      </c>
      <c r="C2" s="1" t="s">
        <v>3</v>
      </c>
      <c r="D2" s="1" t="s">
        <v>2</v>
      </c>
      <c r="E2" s="1" t="s">
        <v>5</v>
      </c>
      <c r="F2" s="1" t="s">
        <v>3</v>
      </c>
      <c r="G2" s="7"/>
      <c r="H2" s="1" t="s">
        <v>20</v>
      </c>
      <c r="I2" s="9" t="s">
        <v>23</v>
      </c>
      <c r="J2" s="9" t="s">
        <v>22</v>
      </c>
    </row>
    <row r="3" spans="1:10" ht="15.75" x14ac:dyDescent="0.25">
      <c r="A3" s="8">
        <v>1</v>
      </c>
      <c r="B3" s="3">
        <v>1000</v>
      </c>
      <c r="C3" s="3">
        <v>500</v>
      </c>
      <c r="D3" s="3">
        <v>2</v>
      </c>
      <c r="E3" s="3" t="s">
        <v>21</v>
      </c>
      <c r="F3" s="3">
        <v>500</v>
      </c>
      <c r="G3" s="3">
        <v>10</v>
      </c>
      <c r="H3" s="3">
        <v>0.84399999999999997</v>
      </c>
      <c r="I3" s="3">
        <f>5+410+7</f>
        <v>422</v>
      </c>
      <c r="J3" s="3">
        <f>0+410+0</f>
        <v>410</v>
      </c>
    </row>
    <row r="4" spans="1:10" ht="15.75" x14ac:dyDescent="0.25">
      <c r="A4" s="2">
        <v>7</v>
      </c>
      <c r="B4" s="3">
        <v>2000</v>
      </c>
      <c r="C4" s="3">
        <v>1000</v>
      </c>
      <c r="D4" s="3">
        <v>2</v>
      </c>
      <c r="E4" s="3" t="s">
        <v>13</v>
      </c>
      <c r="F4" s="3">
        <v>1000</v>
      </c>
      <c r="G4" s="3">
        <v>12</v>
      </c>
      <c r="H4" s="3">
        <v>0.82299999999999995</v>
      </c>
      <c r="I4" s="3">
        <f>8+804+11</f>
        <v>823</v>
      </c>
      <c r="J4" s="3">
        <f>0+804+0</f>
        <v>804</v>
      </c>
    </row>
    <row r="5" spans="1:10" ht="15.75" x14ac:dyDescent="0.25">
      <c r="A5" s="2">
        <v>10</v>
      </c>
      <c r="B5" s="2">
        <v>3000</v>
      </c>
      <c r="C5" s="2">
        <v>750</v>
      </c>
      <c r="D5" s="2">
        <v>4</v>
      </c>
      <c r="E5" s="2" t="s">
        <v>15</v>
      </c>
      <c r="F5" s="2">
        <v>750</v>
      </c>
      <c r="G5" s="3">
        <v>9</v>
      </c>
      <c r="H5" s="2">
        <v>0.75800000000000001</v>
      </c>
      <c r="I5" s="3">
        <f>1+404+164</f>
        <v>569</v>
      </c>
      <c r="J5" s="3">
        <f>0+404+0</f>
        <v>404</v>
      </c>
    </row>
    <row r="6" spans="1:10" ht="15.75" x14ac:dyDescent="0.25">
      <c r="A6" s="2">
        <v>2</v>
      </c>
      <c r="B6" s="2">
        <v>1500</v>
      </c>
      <c r="C6" s="2">
        <v>500</v>
      </c>
      <c r="D6" s="2">
        <v>3</v>
      </c>
      <c r="E6" s="2" t="s">
        <v>8</v>
      </c>
      <c r="F6" s="2">
        <v>500</v>
      </c>
      <c r="G6" s="3">
        <v>3</v>
      </c>
      <c r="H6" s="2">
        <v>0.83799999999999997</v>
      </c>
      <c r="I6" s="3">
        <f>14+371+34</f>
        <v>419</v>
      </c>
      <c r="J6" s="3">
        <f>0+371+0</f>
        <v>371</v>
      </c>
    </row>
    <row r="7" spans="1:10" ht="15.75" x14ac:dyDescent="0.25">
      <c r="A7" s="2">
        <v>6</v>
      </c>
      <c r="B7" s="2">
        <v>2000</v>
      </c>
      <c r="C7" s="2">
        <v>500</v>
      </c>
      <c r="D7" s="2">
        <v>4</v>
      </c>
      <c r="E7" s="2" t="s">
        <v>12</v>
      </c>
      <c r="F7" s="2">
        <v>500</v>
      </c>
      <c r="G7" s="3">
        <v>4</v>
      </c>
      <c r="H7" s="2">
        <v>0.75600000000000001</v>
      </c>
      <c r="I7" s="3">
        <f>1+306+71</f>
        <v>378</v>
      </c>
      <c r="J7" s="3">
        <f>0+306+0</f>
        <v>306</v>
      </c>
    </row>
    <row r="8" spans="1:10" ht="15.75" x14ac:dyDescent="0.25">
      <c r="A8" s="2">
        <v>8</v>
      </c>
      <c r="B8" s="2">
        <v>2000</v>
      </c>
      <c r="C8" s="2">
        <v>25</v>
      </c>
      <c r="D8" s="2">
        <v>8</v>
      </c>
      <c r="E8" s="2" t="s">
        <v>14</v>
      </c>
      <c r="F8" s="2">
        <v>250</v>
      </c>
      <c r="G8" s="3">
        <v>4</v>
      </c>
      <c r="H8" s="2">
        <v>0.78600000000000003</v>
      </c>
      <c r="I8" s="3">
        <f>1+92+95+4</f>
        <v>192</v>
      </c>
      <c r="J8" s="3">
        <f>0+9+34+0</f>
        <v>43</v>
      </c>
    </row>
    <row r="9" spans="1:10" ht="15.75" x14ac:dyDescent="0.25">
      <c r="A9" s="2">
        <v>3</v>
      </c>
      <c r="B9" s="2">
        <v>1000</v>
      </c>
      <c r="C9" s="2">
        <v>250</v>
      </c>
      <c r="D9" s="2">
        <v>4</v>
      </c>
      <c r="E9" s="2" t="s">
        <v>9</v>
      </c>
      <c r="F9" s="2">
        <v>250</v>
      </c>
      <c r="G9" s="3">
        <v>12</v>
      </c>
      <c r="H9" s="2">
        <v>0.748</v>
      </c>
      <c r="I9" s="3">
        <f>0+171+16</f>
        <v>187</v>
      </c>
      <c r="J9" s="3">
        <f>0+171+0</f>
        <v>171</v>
      </c>
    </row>
    <row r="10" spans="1:10" ht="15.75" x14ac:dyDescent="0.25">
      <c r="A10" s="2">
        <v>4</v>
      </c>
      <c r="B10" s="2">
        <v>1000</v>
      </c>
      <c r="C10" s="2">
        <v>200</v>
      </c>
      <c r="D10" s="2">
        <v>5</v>
      </c>
      <c r="E10" s="2" t="s">
        <v>10</v>
      </c>
      <c r="F10" s="2">
        <v>200</v>
      </c>
      <c r="G10" s="3">
        <v>4</v>
      </c>
      <c r="H10" s="2">
        <v>0.78</v>
      </c>
      <c r="I10" s="3">
        <f>68+85+3</f>
        <v>156</v>
      </c>
      <c r="J10" s="3">
        <f>0+85+0</f>
        <v>85</v>
      </c>
    </row>
    <row r="11" spans="1:10" ht="15.75" x14ac:dyDescent="0.25">
      <c r="A11" s="2">
        <v>5</v>
      </c>
      <c r="B11" s="2">
        <v>1000</v>
      </c>
      <c r="C11" s="2">
        <v>125</v>
      </c>
      <c r="D11" s="2">
        <v>8</v>
      </c>
      <c r="E11" s="2" t="s">
        <v>11</v>
      </c>
      <c r="F11" s="2">
        <v>125</v>
      </c>
      <c r="G11" s="3">
        <v>3</v>
      </c>
      <c r="H11" s="2">
        <v>0.79200000000000004</v>
      </c>
      <c r="I11" s="3">
        <f>3+83+13</f>
        <v>99</v>
      </c>
      <c r="J11" s="3">
        <f>0+83+0</f>
        <v>83</v>
      </c>
    </row>
    <row r="12" spans="1:10" ht="15.75" x14ac:dyDescent="0.25">
      <c r="A12" s="2">
        <v>9</v>
      </c>
      <c r="B12" s="2">
        <v>500</v>
      </c>
      <c r="C12" s="2">
        <v>125</v>
      </c>
      <c r="D12" s="2">
        <v>4</v>
      </c>
      <c r="E12" s="2" t="s">
        <v>15</v>
      </c>
      <c r="F12" s="2">
        <v>125</v>
      </c>
      <c r="G12" s="3">
        <v>15</v>
      </c>
      <c r="H12" s="2">
        <v>0.78400000000000003</v>
      </c>
      <c r="I12" s="3">
        <f>0+80+18</f>
        <v>98</v>
      </c>
      <c r="J12" s="3">
        <f>0+80+0</f>
        <v>80</v>
      </c>
    </row>
    <row r="14" spans="1:10" ht="15.75" thickBot="1" x14ac:dyDescent="0.3"/>
    <row r="15" spans="1:10" ht="16.5" thickBot="1" x14ac:dyDescent="0.3">
      <c r="G15" s="5"/>
      <c r="H15" s="1" t="s">
        <v>20</v>
      </c>
      <c r="I15" s="9" t="s">
        <v>23</v>
      </c>
      <c r="J15" s="9" t="s">
        <v>22</v>
      </c>
    </row>
    <row r="16" spans="1:10" ht="16.5" thickBot="1" x14ac:dyDescent="0.3">
      <c r="G16" s="4" t="s">
        <v>16</v>
      </c>
      <c r="H16" s="2">
        <f>MAX(H3:H12)</f>
        <v>0.84399999999999997</v>
      </c>
      <c r="I16" s="2">
        <f t="shared" ref="I16:J16" si="0">MAX(I3:I12)</f>
        <v>823</v>
      </c>
      <c r="J16" s="2">
        <f t="shared" si="0"/>
        <v>804</v>
      </c>
    </row>
    <row r="17" spans="7:10" ht="16.5" thickBot="1" x14ac:dyDescent="0.3">
      <c r="G17" s="4" t="s">
        <v>17</v>
      </c>
      <c r="H17" s="2">
        <f>MIN(H3:H12)</f>
        <v>0.748</v>
      </c>
      <c r="I17" s="2">
        <f t="shared" ref="I17:J17" si="1">MIN(I3:I12)</f>
        <v>98</v>
      </c>
      <c r="J17" s="2">
        <f t="shared" si="1"/>
        <v>43</v>
      </c>
    </row>
    <row r="18" spans="7:10" ht="16.5" thickBot="1" x14ac:dyDescent="0.3">
      <c r="G18" s="4" t="s">
        <v>18</v>
      </c>
      <c r="H18" s="11">
        <f>AVERAGE(H3:H12)</f>
        <v>0.79089999999999994</v>
      </c>
      <c r="I18" s="10">
        <f t="shared" ref="I18:J18" si="2">AVERAGE(I3:I12)</f>
        <v>334.3</v>
      </c>
      <c r="J18" s="10">
        <f t="shared" si="2"/>
        <v>275.7</v>
      </c>
    </row>
  </sheetData>
  <autoFilter ref="I3:I12" xr:uid="{FF33C753-F282-489A-97CB-160D6657B6FC}">
    <sortState xmlns:xlrd2="http://schemas.microsoft.com/office/spreadsheetml/2017/richdata2" ref="A4:J12">
      <sortCondition descending="1" ref="I3:I12"/>
    </sortState>
  </autoFilter>
  <mergeCells count="5">
    <mergeCell ref="G1:G2"/>
    <mergeCell ref="H1:J1"/>
    <mergeCell ref="A1:A2"/>
    <mergeCell ref="B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Сумин</dc:creator>
  <cp:lastModifiedBy>Никита Сумин</cp:lastModifiedBy>
  <dcterms:created xsi:type="dcterms:W3CDTF">2021-09-26T13:32:36Z</dcterms:created>
  <dcterms:modified xsi:type="dcterms:W3CDTF">2021-09-26T15:19:15Z</dcterms:modified>
</cp:coreProperties>
</file>