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User\Desktop\4Year Project\"/>
    </mc:Choice>
  </mc:AlternateContent>
  <xr:revisionPtr revIDLastSave="0" documentId="13_ncr:1_{C3011D3D-4C88-4E12-B9C7-85DB8960C2DA}" xr6:coauthVersionLast="41" xr6:coauthVersionMax="41" xr10:uidLastSave="{00000000-0000-0000-0000-000000000000}"/>
  <bookViews>
    <workbookView xWindow="-120" yWindow="330" windowWidth="29040" windowHeight="15990" xr2:uid="{00000000-000D-0000-FFFF-FFFF00000000}"/>
  </bookViews>
  <sheets>
    <sheet name="Calulator with accurate" sheetId="1" r:id="rId1"/>
  </sheets>
  <externalReferences>
    <externalReference r:id="rId2"/>
  </externalReferences>
  <definedNames>
    <definedName name="Imperial">'Calulator with accurate'!$C$2:$C$3</definedName>
    <definedName name="table" localSheetId="0">[1]Resistance!#REF!</definedName>
    <definedName name="table">[1]Resistance!#REF!</definedName>
    <definedName name="table1" localSheetId="0">[1]Resistance!#REF!</definedName>
    <definedName name="table1">[1]Resistance!#REF!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C11" i="1"/>
  <c r="F11" i="1" s="1"/>
  <c r="C16" i="1"/>
  <c r="F16" i="1" s="1"/>
  <c r="C15" i="1" l="1"/>
  <c r="F15" i="1" s="1"/>
  <c r="C17" i="1"/>
  <c r="F17" i="1" l="1"/>
  <c r="C12" i="1"/>
  <c r="C18" i="1"/>
  <c r="F18" i="1" s="1"/>
  <c r="F12" i="1" l="1"/>
  <c r="C13" i="1"/>
  <c r="F13" i="1" l="1"/>
  <c r="C14" i="1"/>
  <c r="F14" i="1" s="1"/>
</calcChain>
</file>

<file path=xl/sharedStrings.xml><?xml version="1.0" encoding="utf-8"?>
<sst xmlns="http://schemas.openxmlformats.org/spreadsheetml/2006/main" count="48" uniqueCount="36">
  <si>
    <t>The outside distance from one side of the coil to the other</t>
  </si>
  <si>
    <t>inches</t>
  </si>
  <si>
    <t>cm</t>
  </si>
  <si>
    <t>Outside Coil Diameter</t>
  </si>
  <si>
    <t>The inside distance from one side of the coil to the other</t>
  </si>
  <si>
    <t>Average Coil Diameter</t>
  </si>
  <si>
    <t>mm</t>
  </si>
  <si>
    <t>Coil Thickness</t>
  </si>
  <si>
    <t>Coil theoretical inductance</t>
  </si>
  <si>
    <t>uH</t>
  </si>
  <si>
    <t>Inductance</t>
  </si>
  <si>
    <t>Actual theoretical resistance of coil with the wire you have chosen</t>
  </si>
  <si>
    <t>Ohms</t>
  </si>
  <si>
    <t>Actual resistance</t>
  </si>
  <si>
    <t>Total length of wire required to make the coil</t>
  </si>
  <si>
    <t>feet</t>
  </si>
  <si>
    <t>meters</t>
  </si>
  <si>
    <t>Wire Length</t>
  </si>
  <si>
    <t>Length of "one lap" around the coil</t>
  </si>
  <si>
    <t>Circumference</t>
  </si>
  <si>
    <t>Inches</t>
  </si>
  <si>
    <t>Inside Coil Diameter</t>
  </si>
  <si>
    <t>Notes</t>
  </si>
  <si>
    <t>Imperial</t>
  </si>
  <si>
    <t>Metric</t>
  </si>
  <si>
    <t>mm.  Actual diameter of wire you are going to use</t>
  </si>
  <si>
    <t>Diameter of Wire?</t>
  </si>
  <si>
    <t>mm.  Diameter of wire required to achieve Target Resistance</t>
  </si>
  <si>
    <t>Calculated Diameter of Wire</t>
  </si>
  <si>
    <t>Ohms. Input the resistance you want to target</t>
  </si>
  <si>
    <t>Target Resistance?</t>
  </si>
  <si>
    <t>number of turns - change this to achieve your target inductance</t>
  </si>
  <si>
    <t>Number of Turns?</t>
  </si>
  <si>
    <t>Inside Coil Diameter?</t>
  </si>
  <si>
    <t>Select prefered unit for coil diameter</t>
  </si>
  <si>
    <t>cm or inches?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</si>
</sst>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2" borderId="0" xfId="0" applyFill="1" applyBorder="1"/>
    <xf numFmtId="43" fontId="0" fillId="2" borderId="0" xfId="1" applyFont="1" applyFill="1"/>
    <xf numFmtId="43" fontId="0" fillId="2" borderId="0" xfId="1" applyFont="1" applyFill="1" applyBorder="1"/>
    <xf numFmtId="2" fontId="0" fillId="2" borderId="0" xfId="0" applyNumberFormat="1" applyFill="1"/>
    <xf numFmtId="2" fontId="0" fillId="2" borderId="0" xfId="0" applyNumberFormat="1" applyFill="1" applyBorder="1"/>
    <xf numFmtId="43" fontId="0" fillId="2" borderId="0" xfId="0" applyNumberFormat="1" applyFill="1"/>
    <xf numFmtId="0" fontId="0" fillId="2" borderId="1" xfId="0" applyFill="1" applyBorder="1"/>
    <xf numFmtId="43" fontId="0" fillId="2" borderId="1" xfId="0" applyNumberFormat="1" applyFill="1" applyBorder="1"/>
    <xf numFmtId="0" fontId="0" fillId="3" borderId="1" xfId="0" applyFill="1" applyBorder="1"/>
    <xf numFmtId="43" fontId="2" fillId="2" borderId="1" xfId="1" applyFont="1" applyFill="1" applyBorder="1"/>
    <xf numFmtId="43" fontId="2" fillId="2" borderId="0" xfId="1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2" fillId="2" borderId="0" xfId="0" applyFont="1" applyFill="1" applyBorder="1"/>
    <xf numFmtId="2" fontId="0" fillId="2" borderId="1" xfId="0" applyNumberFormat="1" applyFill="1" applyBorder="1"/>
    <xf numFmtId="43" fontId="0" fillId="2" borderId="1" xfId="1" applyFont="1" applyFill="1" applyBorder="1"/>
    <xf numFmtId="43" fontId="0" fillId="0" borderId="1" xfId="1" applyFont="1" applyFill="1" applyBorder="1"/>
    <xf numFmtId="0" fontId="0" fillId="2" borderId="0" xfId="0" applyFill="1" applyBorder="1" applyAlignment="1">
      <alignment horizontal="center"/>
    </xf>
    <xf numFmtId="0" fontId="0" fillId="4" borderId="1" xfId="0" applyFill="1" applyBorder="1"/>
    <xf numFmtId="0" fontId="0" fillId="2" borderId="2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1.%20Broking\www.metaldetectorhireperth.com.au\coil%20kit\Coil%20Cal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or"/>
      <sheetName val="Resistance"/>
      <sheetName val="Wire Data"/>
      <sheetName val="Correction"/>
      <sheetName val="More Accurate Way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53"/>
  <sheetViews>
    <sheetView tabSelected="1" zoomScale="115" zoomScaleNormal="115" workbookViewId="0">
      <selection activeCell="M6" sqref="M6"/>
    </sheetView>
  </sheetViews>
  <sheetFormatPr defaultRowHeight="15" x14ac:dyDescent="0.25"/>
  <cols>
    <col min="1" max="1" width="3.5703125" customWidth="1"/>
    <col min="2" max="2" width="27.85546875" bestFit="1" customWidth="1"/>
    <col min="3" max="3" width="11" bestFit="1" customWidth="1"/>
    <col min="4" max="4" width="8.42578125" style="1" customWidth="1"/>
    <col min="5" max="5" width="1.140625" style="2" customWidth="1"/>
    <col min="6" max="6" width="10.28515625" customWidth="1"/>
    <col min="7" max="7" width="9.28515625" customWidth="1"/>
    <col min="9" max="9" width="10.5703125" customWidth="1"/>
    <col min="11" max="11" width="9.140625" style="1"/>
    <col min="12" max="12" width="0" style="1" hidden="1" customWidth="1"/>
    <col min="13" max="27" width="9.140625" style="1"/>
  </cols>
  <sheetData>
    <row r="1" spans="2:32" s="1" customFormat="1" x14ac:dyDescent="0.25">
      <c r="E1" s="2"/>
      <c r="AB1"/>
      <c r="AC1"/>
      <c r="AD1"/>
      <c r="AE1"/>
      <c r="AF1"/>
    </row>
    <row r="2" spans="2:32" s="1" customFormat="1" x14ac:dyDescent="0.25">
      <c r="B2" s="10" t="s">
        <v>35</v>
      </c>
      <c r="C2" s="22" t="s">
        <v>2</v>
      </c>
      <c r="D2" s="1" t="s">
        <v>34</v>
      </c>
      <c r="E2" s="2"/>
      <c r="L2" s="1" t="s">
        <v>2</v>
      </c>
      <c r="AB2"/>
      <c r="AC2"/>
      <c r="AD2"/>
      <c r="AE2"/>
      <c r="AF2"/>
    </row>
    <row r="3" spans="2:32" s="1" customFormat="1" x14ac:dyDescent="0.25">
      <c r="E3" s="2"/>
      <c r="L3" s="1" t="s">
        <v>1</v>
      </c>
      <c r="AB3"/>
      <c r="AC3"/>
      <c r="AD3"/>
      <c r="AE3"/>
      <c r="AF3"/>
    </row>
    <row r="4" spans="2:32" s="1" customFormat="1" x14ac:dyDescent="0.25">
      <c r="B4" s="10" t="s">
        <v>33</v>
      </c>
      <c r="C4" s="20">
        <v>13</v>
      </c>
      <c r="D4" s="1" t="str">
        <f>IF(C2="cm","cm","inches")</f>
        <v>cm</v>
      </c>
      <c r="E4" s="2"/>
      <c r="AB4"/>
      <c r="AC4"/>
      <c r="AD4"/>
      <c r="AE4"/>
      <c r="AF4"/>
    </row>
    <row r="5" spans="2:32" s="1" customFormat="1" x14ac:dyDescent="0.25">
      <c r="B5" s="10" t="s">
        <v>32</v>
      </c>
      <c r="C5" s="20">
        <v>13</v>
      </c>
      <c r="D5" s="1" t="s">
        <v>31</v>
      </c>
      <c r="E5" s="2"/>
      <c r="AB5"/>
      <c r="AC5"/>
      <c r="AD5"/>
      <c r="AE5"/>
      <c r="AF5"/>
    </row>
    <row r="6" spans="2:32" s="1" customFormat="1" x14ac:dyDescent="0.25">
      <c r="B6" s="10" t="s">
        <v>30</v>
      </c>
      <c r="C6" s="20">
        <v>0.4</v>
      </c>
      <c r="D6" s="1" t="s">
        <v>29</v>
      </c>
      <c r="E6" s="2"/>
      <c r="AB6"/>
      <c r="AC6"/>
      <c r="AD6"/>
      <c r="AE6"/>
      <c r="AF6"/>
    </row>
    <row r="7" spans="2:32" s="1" customFormat="1" x14ac:dyDescent="0.25">
      <c r="B7" s="10" t="s">
        <v>28</v>
      </c>
      <c r="C7" s="17">
        <v>0.4</v>
      </c>
      <c r="D7" s="21" t="s">
        <v>27</v>
      </c>
      <c r="E7" s="2"/>
      <c r="AB7"/>
      <c r="AC7"/>
      <c r="AD7"/>
      <c r="AE7"/>
      <c r="AF7"/>
    </row>
    <row r="8" spans="2:32" s="1" customFormat="1" x14ac:dyDescent="0.25">
      <c r="B8" s="10" t="s">
        <v>26</v>
      </c>
      <c r="C8" s="20">
        <v>0.44</v>
      </c>
      <c r="D8" s="2" t="s">
        <v>25</v>
      </c>
      <c r="E8" s="2"/>
      <c r="G8" s="2"/>
      <c r="AB8"/>
      <c r="AC8"/>
      <c r="AD8"/>
      <c r="AE8"/>
      <c r="AF8"/>
    </row>
    <row r="9" spans="2:32" s="1" customFormat="1" x14ac:dyDescent="0.25">
      <c r="E9" s="2"/>
      <c r="I9" s="7"/>
      <c r="AB9"/>
      <c r="AC9"/>
      <c r="AD9"/>
      <c r="AE9"/>
      <c r="AF9"/>
    </row>
    <row r="10" spans="2:32" s="1" customFormat="1" x14ac:dyDescent="0.25">
      <c r="C10" s="23" t="s">
        <v>24</v>
      </c>
      <c r="D10" s="23"/>
      <c r="E10" s="19"/>
      <c r="F10" s="23" t="s">
        <v>23</v>
      </c>
      <c r="G10" s="23"/>
      <c r="H10" s="1" t="s">
        <v>22</v>
      </c>
      <c r="AB10"/>
      <c r="AC10"/>
      <c r="AD10"/>
      <c r="AE10"/>
      <c r="AF10"/>
    </row>
    <row r="11" spans="2:32" s="1" customFormat="1" x14ac:dyDescent="0.25">
      <c r="B11" s="10" t="s">
        <v>21</v>
      </c>
      <c r="C11" s="18">
        <f>IF(C2="cm",C4,C4*2.54)</f>
        <v>13</v>
      </c>
      <c r="D11" s="8" t="s">
        <v>2</v>
      </c>
      <c r="E11" s="2"/>
      <c r="F11" s="17">
        <f>C11/2.54</f>
        <v>5.1181102362204722</v>
      </c>
      <c r="G11" s="8" t="s">
        <v>20</v>
      </c>
      <c r="H11" s="1" t="s">
        <v>4</v>
      </c>
      <c r="I11" s="3"/>
      <c r="AB11"/>
      <c r="AC11"/>
      <c r="AD11"/>
      <c r="AE11"/>
      <c r="AF11"/>
    </row>
    <row r="12" spans="2:32" s="1" customFormat="1" x14ac:dyDescent="0.25">
      <c r="B12" s="10" t="s">
        <v>19</v>
      </c>
      <c r="C12" s="17">
        <f>PI()*C17</f>
        <v>41.339100126229425</v>
      </c>
      <c r="D12" s="8" t="s">
        <v>2</v>
      </c>
      <c r="E12" s="2"/>
      <c r="F12" s="17">
        <f>C12*0.393700787</f>
        <v>16.275236253568323</v>
      </c>
      <c r="G12" s="8" t="s">
        <v>1</v>
      </c>
      <c r="H12" s="1" t="s">
        <v>18</v>
      </c>
      <c r="I12" s="3"/>
      <c r="AB12"/>
      <c r="AC12"/>
      <c r="AD12"/>
      <c r="AE12"/>
    </row>
    <row r="13" spans="2:32" s="1" customFormat="1" x14ac:dyDescent="0.25">
      <c r="B13" s="10" t="s">
        <v>17</v>
      </c>
      <c r="C13" s="17">
        <f>C12*C5/100</f>
        <v>5.3740830164098243</v>
      </c>
      <c r="D13" s="8" t="s">
        <v>16</v>
      </c>
      <c r="E13" s="2"/>
      <c r="F13" s="16">
        <f>C13*3.2808399</f>
        <v>17.631505986149708</v>
      </c>
      <c r="G13" s="8" t="s">
        <v>15</v>
      </c>
      <c r="H13" s="1" t="s">
        <v>14</v>
      </c>
      <c r="I13" s="3"/>
      <c r="AB13"/>
      <c r="AC13"/>
      <c r="AD13"/>
      <c r="AE13"/>
    </row>
    <row r="14" spans="2:32" s="1" customFormat="1" x14ac:dyDescent="0.25">
      <c r="B14" s="13" t="s">
        <v>13</v>
      </c>
      <c r="C14" s="11">
        <f>(((1.678*C13)/(C8/2)^2)/PI())/100</f>
        <v>0.59306335909712959</v>
      </c>
      <c r="D14" s="14" t="s">
        <v>12</v>
      </c>
      <c r="E14" s="15"/>
      <c r="F14" s="11">
        <f>C14</f>
        <v>0.59306335909712959</v>
      </c>
      <c r="G14" s="14" t="s">
        <v>12</v>
      </c>
      <c r="H14" s="1" t="s">
        <v>11</v>
      </c>
      <c r="AB14"/>
      <c r="AC14"/>
      <c r="AD14"/>
      <c r="AE14"/>
    </row>
    <row r="15" spans="2:32" s="1" customFormat="1" x14ac:dyDescent="0.25">
      <c r="B15" s="13" t="s">
        <v>10</v>
      </c>
      <c r="C15" s="11">
        <f>(C5^2*0.0000004*PI()*(C11/2*10+SQRT(C5)*C8/2)*((LN(8/(SQRT(C5)*C8/2/(C11/2*10+SQRT(C5)*C8/2))^2)*0.5+(SQRT(C5)*C8/2/(C11/2*10+SQRT(C5)*C8/2))^2/12)-0.85+(0.2*(SQRT(C5)*C8/2/(C11/2*10+SQRT(C5)*C8/2))^2)))*1000</f>
        <v>64.384861168086459</v>
      </c>
      <c r="D15" s="11" t="s">
        <v>9</v>
      </c>
      <c r="E15" s="12"/>
      <c r="F15" s="11">
        <f>C15</f>
        <v>64.384861168086459</v>
      </c>
      <c r="G15" s="11" t="s">
        <v>9</v>
      </c>
      <c r="H15" s="1" t="s">
        <v>8</v>
      </c>
      <c r="I15" s="3"/>
      <c r="AB15"/>
      <c r="AC15"/>
      <c r="AD15"/>
      <c r="AE15"/>
    </row>
    <row r="16" spans="2:32" s="1" customFormat="1" x14ac:dyDescent="0.25">
      <c r="B16" s="10" t="s">
        <v>7</v>
      </c>
      <c r="C16" s="9">
        <f>SQRT(C5)*C8</f>
        <v>1.5864425612041553</v>
      </c>
      <c r="D16" s="8" t="s">
        <v>6</v>
      </c>
      <c r="E16" s="2"/>
      <c r="F16" s="9">
        <f>C16/10*0.393700787</f>
        <v>6.245836848763716E-2</v>
      </c>
      <c r="G16" s="8" t="s">
        <v>1</v>
      </c>
      <c r="I16" s="3"/>
      <c r="AB16"/>
      <c r="AC16"/>
      <c r="AD16"/>
      <c r="AE16"/>
    </row>
    <row r="17" spans="2:31" s="1" customFormat="1" x14ac:dyDescent="0.25">
      <c r="B17" s="10" t="s">
        <v>5</v>
      </c>
      <c r="C17" s="9">
        <f>(C11*10/2+C16/2)*2/10</f>
        <v>13.158644256120416</v>
      </c>
      <c r="D17" s="8" t="s">
        <v>2</v>
      </c>
      <c r="E17" s="2"/>
      <c r="F17" s="9">
        <f>C17*0.393700787</f>
        <v>5.1805685994876374</v>
      </c>
      <c r="G17" s="8" t="s">
        <v>1</v>
      </c>
      <c r="H17" s="1" t="s">
        <v>4</v>
      </c>
      <c r="AB17"/>
      <c r="AC17"/>
      <c r="AD17"/>
      <c r="AE17"/>
    </row>
    <row r="18" spans="2:31" s="1" customFormat="1" x14ac:dyDescent="0.25">
      <c r="B18" s="10" t="s">
        <v>3</v>
      </c>
      <c r="C18" s="9">
        <f>C17+C16/10</f>
        <v>13.317288512240832</v>
      </c>
      <c r="D18" s="8" t="s">
        <v>2</v>
      </c>
      <c r="E18" s="2"/>
      <c r="F18" s="9">
        <f>C18*0.393700787</f>
        <v>5.2430269679752746</v>
      </c>
      <c r="G18" s="8" t="s">
        <v>1</v>
      </c>
      <c r="H18" s="1" t="s">
        <v>0</v>
      </c>
      <c r="AB18"/>
      <c r="AC18"/>
      <c r="AD18"/>
      <c r="AE18"/>
    </row>
    <row r="19" spans="2:31" s="1" customFormat="1" x14ac:dyDescent="0.25">
      <c r="E19" s="2"/>
      <c r="AB19"/>
      <c r="AC19"/>
      <c r="AD19"/>
      <c r="AE19"/>
    </row>
    <row r="20" spans="2:31" s="1" customFormat="1" x14ac:dyDescent="0.25">
      <c r="E20" s="2"/>
      <c r="AB20"/>
      <c r="AC20"/>
      <c r="AD20"/>
      <c r="AE20"/>
    </row>
    <row r="21" spans="2:31" s="1" customFormat="1" x14ac:dyDescent="0.25">
      <c r="E21" s="2"/>
      <c r="AB21"/>
      <c r="AC21"/>
      <c r="AD21"/>
      <c r="AE21"/>
    </row>
    <row r="22" spans="2:31" s="1" customFormat="1" x14ac:dyDescent="0.25">
      <c r="C22" s="7"/>
      <c r="E22" s="2"/>
      <c r="AB22"/>
      <c r="AC22"/>
      <c r="AD22"/>
      <c r="AE22"/>
    </row>
    <row r="23" spans="2:31" s="1" customFormat="1" x14ac:dyDescent="0.25">
      <c r="C23" s="5"/>
      <c r="D23" s="5"/>
      <c r="E23" s="6"/>
      <c r="F23" s="5"/>
      <c r="G23" s="5"/>
      <c r="H23" s="5"/>
      <c r="I23" s="5"/>
    </row>
    <row r="24" spans="2:31" s="1" customFormat="1" x14ac:dyDescent="0.25">
      <c r="C24" s="3"/>
      <c r="D24" s="3"/>
      <c r="E24" s="4"/>
      <c r="F24" s="3"/>
      <c r="G24" s="3"/>
      <c r="H24" s="3"/>
      <c r="I24" s="3"/>
    </row>
    <row r="25" spans="2:31" s="1" customFormat="1" x14ac:dyDescent="0.25">
      <c r="C25" s="3"/>
      <c r="D25" s="3"/>
      <c r="E25" s="4"/>
      <c r="F25" s="3"/>
      <c r="G25" s="3"/>
      <c r="H25" s="3"/>
      <c r="I25" s="3"/>
    </row>
    <row r="26" spans="2:31" s="1" customFormat="1" x14ac:dyDescent="0.25">
      <c r="C26" s="3"/>
      <c r="D26" s="3"/>
      <c r="E26" s="4"/>
      <c r="F26" s="3"/>
      <c r="G26" s="3"/>
      <c r="H26" s="3"/>
      <c r="I26" s="3"/>
    </row>
    <row r="27" spans="2:31" s="1" customFormat="1" x14ac:dyDescent="0.25">
      <c r="E27" s="2"/>
    </row>
    <row r="28" spans="2:31" s="1" customFormat="1" x14ac:dyDescent="0.25">
      <c r="E28" s="2"/>
    </row>
    <row r="29" spans="2:31" s="1" customFormat="1" x14ac:dyDescent="0.25">
      <c r="E29" s="2"/>
    </row>
    <row r="30" spans="2:31" s="1" customFormat="1" x14ac:dyDescent="0.25">
      <c r="E30" s="2"/>
    </row>
    <row r="31" spans="2:31" s="1" customFormat="1" x14ac:dyDescent="0.25">
      <c r="E31" s="2"/>
    </row>
    <row r="32" spans="2:31" s="1" customFormat="1" x14ac:dyDescent="0.25">
      <c r="E32" s="2"/>
    </row>
    <row r="33" spans="5:5" s="1" customFormat="1" x14ac:dyDescent="0.25">
      <c r="E33" s="2"/>
    </row>
    <row r="34" spans="5:5" s="1" customFormat="1" x14ac:dyDescent="0.25">
      <c r="E34" s="2"/>
    </row>
    <row r="35" spans="5:5" s="1" customFormat="1" x14ac:dyDescent="0.25">
      <c r="E35" s="2"/>
    </row>
    <row r="36" spans="5:5" s="1" customFormat="1" x14ac:dyDescent="0.25">
      <c r="E36" s="2"/>
    </row>
    <row r="37" spans="5:5" s="1" customFormat="1" x14ac:dyDescent="0.25">
      <c r="E37" s="2"/>
    </row>
    <row r="38" spans="5:5" s="1" customFormat="1" x14ac:dyDescent="0.25">
      <c r="E38" s="2"/>
    </row>
    <row r="39" spans="5:5" s="1" customFormat="1" x14ac:dyDescent="0.25">
      <c r="E39" s="2"/>
    </row>
    <row r="40" spans="5:5" s="1" customFormat="1" x14ac:dyDescent="0.25">
      <c r="E40" s="2"/>
    </row>
    <row r="41" spans="5:5" s="1" customFormat="1" x14ac:dyDescent="0.25">
      <c r="E41" s="2"/>
    </row>
    <row r="42" spans="5:5" s="1" customFormat="1" x14ac:dyDescent="0.25">
      <c r="E42" s="2"/>
    </row>
    <row r="43" spans="5:5" s="1" customFormat="1" x14ac:dyDescent="0.25">
      <c r="E43" s="2"/>
    </row>
    <row r="44" spans="5:5" s="1" customFormat="1" x14ac:dyDescent="0.25">
      <c r="E44" s="2"/>
    </row>
    <row r="45" spans="5:5" s="1" customFormat="1" x14ac:dyDescent="0.25">
      <c r="E45" s="2"/>
    </row>
    <row r="46" spans="5:5" s="1" customFormat="1" x14ac:dyDescent="0.25">
      <c r="E46" s="2"/>
    </row>
    <row r="47" spans="5:5" s="1" customFormat="1" x14ac:dyDescent="0.25">
      <c r="E47" s="2"/>
    </row>
    <row r="48" spans="5:5" s="1" customFormat="1" x14ac:dyDescent="0.25">
      <c r="E48" s="2"/>
    </row>
    <row r="49" spans="5:5" s="1" customFormat="1" x14ac:dyDescent="0.25">
      <c r="E49" s="2"/>
    </row>
    <row r="50" spans="5:5" s="1" customFormat="1" x14ac:dyDescent="0.25">
      <c r="E50" s="2"/>
    </row>
    <row r="51" spans="5:5" s="1" customFormat="1" x14ac:dyDescent="0.25">
      <c r="E51" s="2"/>
    </row>
    <row r="52" spans="5:5" s="1" customFormat="1" x14ac:dyDescent="0.25">
      <c r="E52" s="2"/>
    </row>
    <row r="53" spans="5:5" s="1" customFormat="1" x14ac:dyDescent="0.25">
      <c r="E53" s="2"/>
    </row>
  </sheetData>
  <mergeCells count="2">
    <mergeCell ref="F10:G10"/>
    <mergeCell ref="C10:D10"/>
  </mergeCells>
  <dataValidations count="1">
    <dataValidation type="list" allowBlank="1" showInputMessage="1" showErrorMessage="1" sqref="C2" xr:uid="{00000000-0002-0000-0000-000000000000}">
      <formula1>$L$2:$L$3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Calulator with accurate</vt:lpstr>
      <vt:lpstr>Imperial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User</cp:lastModifiedBy>
  <dcterms:created xsi:type="dcterms:W3CDTF">2016-07-11T03:45:35Z</dcterms:created>
  <dcterms:modified xsi:type="dcterms:W3CDTF">2019-10-11T23:01:12Z</dcterms:modified>
</cp:coreProperties>
</file>