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vity Dataset - Sheet1" sheetId="1" r:id="rId4"/>
    <sheet state="visible" name="Sheet1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<sst xmlns="http://schemas.openxmlformats.org/spreadsheetml/2006/main" count="71" uniqueCount="46">
  <si>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</si>
  <si>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</si>
  <si>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</si>
  <si>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</si>
  <si>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</si>
  <si>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</si>
  <si>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</si>
  <si>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PEI</t>
  </si>
  <si>
    <t>Hours Worked vs. Performance</t>
  </si>
  <si>
    <t>Tasks Completed vs. Performance</t>
  </si>
  <si>
    <t>Avg HOURS</t>
  </si>
  <si>
    <t>Tasks per Hour</t>
  </si>
  <si>
    <t>employee with that max value,</t>
  </si>
  <si>
    <t>most task-efficient</t>
  </si>
  <si>
    <t>Meera</t>
  </si>
  <si>
    <t>Marketing</t>
  </si>
  <si>
    <t>Kunal</t>
  </si>
  <si>
    <t>Arjun</t>
  </si>
  <si>
    <t>Pooja</t>
  </si>
  <si>
    <t>Riya</t>
  </si>
  <si>
    <t>IT</t>
  </si>
  <si>
    <t>Tanya</t>
  </si>
  <si>
    <t>Neeraj</t>
  </si>
  <si>
    <t>Rakesh</t>
  </si>
  <si>
    <t>Rahul</t>
  </si>
  <si>
    <t>Aakash</t>
  </si>
  <si>
    <t>Sales</t>
  </si>
  <si>
    <t>Sneha</t>
  </si>
  <si>
    <t>Neha</t>
  </si>
  <si>
    <t>Anjali</t>
  </si>
  <si>
    <t>Deepak</t>
  </si>
  <si>
    <t>Suman</t>
  </si>
  <si>
    <t>Amit</t>
  </si>
  <si>
    <t>Finance</t>
  </si>
  <si>
    <t>Suresh</t>
  </si>
  <si>
    <t>HR</t>
  </si>
  <si>
    <t>Sanjay</t>
  </si>
  <si>
    <t>Priya</t>
  </si>
  <si>
    <t>Jyoti</t>
  </si>
  <si>
    <t>Varun</t>
  </si>
  <si>
    <t>Akash</t>
  </si>
  <si>
    <t>Prakash</t>
  </si>
  <si>
    <t>Kavita</t>
  </si>
  <si>
    <t>Mohan</t>
  </si>
  <si>
    <t>Productivity Std Dev</t>
  </si>
  <si>
    <t>Avg Productivity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</si>
</sst>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Productivity_Score vs.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'Productivity Dataset - Sheet1'!$F$1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'Productivity Dataset - Sheet1'!$B$2:$B$6</c:f>
            </c:strRef>
          </c:cat>
          <c:val>
            <c:numRef>
              <c:f>'Productivity Dataset - Sheet1'!$F$2:$F$6</c:f>
              <c:numCache/>
            </c:numRef>
          </c:val>
        </c:ser>
        <c:axId val="1124314538"/>
        <c:axId val="2137171279"/>
      </c:barChart>
      <c:catAx>
        <c:axId val="1124314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171279"/>
      </c:catAx>
      <c:valAx>
        <c:axId val="2137171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Productivity_Score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314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PEI vs. Productivity_Score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'Productivity Dataset - Sheet1'!$H$1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'Productivity Dataset - Sheet1'!$F$2:$F$26</c:f>
            </c:numRef>
          </c:xVal>
          <c:yVal>
            <c:numRef>
              <c:f>'Productivity Dataset - Sheet1'!$H$2:$H$26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09656"/>
        <c:axId val="979970393"/>
      </c:scatterChart>
      <c:valAx>
        <c:axId val="1796509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Productivity_Score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970393"/>
      </c:valAx>
      <c:valAx>
        <c:axId val="979970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509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1219200</xdr:colOff>
      <xdr:row>28</xdr:row>
      <xdr:rowOff>133350</xdr:rowOff>
    </xdr:from>
    <xdr:ext cx="356235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26</xdr:row>
      <xdr:rowOff>47625</xdr:rowOff>
    </xdr:from>
    <xdr:ext cx="5248275" cy="3257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  <col customWidth="1" min="4" max="4" width="12.13"/>
    <col customWidth="1" min="5" max="5" width="14.25"/>
    <col customWidth="1" min="6" max="6" width="14.88"/>
    <col customWidth="1" min="7" max="7" width="16.25"/>
    <col customWidth="1" min="9" max="9" width="24.25"/>
    <col customWidth="1" min="10" max="10" width="26.38"/>
    <col customWidth="1" min="20" max="20" width="23.38"/>
    <col customWidth="1" min="21" max="21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S1" s="1" t="s">
        <v>11</v>
      </c>
      <c r="T1" s="1" t="s">
        <v>12</v>
      </c>
      <c r="U1" s="1" t="s">
        <v>13</v>
      </c>
      <c r="V1" s="1" t="s">
        <v>2</v>
      </c>
    </row>
    <row r="2">
      <c r="A2" s="1">
        <v>102.0</v>
      </c>
      <c r="B2" s="1" t="s">
        <v>14</v>
      </c>
      <c r="C2" s="1" t="s">
        <v>15</v>
      </c>
      <c r="D2" s="1">
        <v>40.0</v>
      </c>
      <c r="E2" s="1">
        <v>65.0</v>
      </c>
      <c r="F2" s="1">
        <v>90.0</v>
      </c>
      <c r="G2" s="1">
        <v>5.0</v>
      </c>
      <c r="H2" s="2">
        <f t="shared" ref="H2:H26" si="1">(F2 * G2) / D2</f>
        <v>11.25</v>
      </c>
      <c r="I2" s="2">
        <f t="shared" ref="I2:I26" si="2">CORREL(D2:D1000, G2:G1000)</f>
        <v>0.9462348584</v>
      </c>
      <c r="J2" s="2">
        <f t="shared" ref="J2:J26" si="3">CORREL(E2:E1000, G2:G1000)</f>
        <v>0.9574553704</v>
      </c>
      <c r="K2" s="2">
        <f t="shared" ref="K2:K26" si="4">AVERAGE(D2:D1000)</f>
        <v>37.04</v>
      </c>
      <c r="L2" s="2">
        <f>IFERROR(__xludf.DUMMYFUNCTION("FILTER(A2:G1000, (G2:G1000 &gt;= 4) * (D2:D1000 &lt; 38.5))"),101.0)</f>
        <v>101</v>
      </c>
      <c r="M2" s="2" t="str">
        <f>IFERROR(__xludf.DUMMYFUNCTION("""COMPUTED_VALUE"""),"Aakash")</f>
        <v>Aakash</v>
      </c>
      <c r="N2" s="2" t="str">
        <f>IFERROR(__xludf.DUMMYFUNCTION("""COMPUTED_VALUE"""),"Sales")</f>
        <v>Sales</v>
      </c>
      <c r="O2" s="2">
        <f>IFERROR(__xludf.DUMMYFUNCTION("""COMPUTED_VALUE"""),35.0)</f>
        <v>35</v>
      </c>
      <c r="P2" s="2">
        <f>IFERROR(__xludf.DUMMYFUNCTION("""COMPUTED_VALUE"""),50.0)</f>
        <v>50</v>
      </c>
      <c r="Q2" s="2">
        <f>IFERROR(__xludf.DUMMYFUNCTION("""COMPUTED_VALUE"""),80.0)</f>
        <v>80</v>
      </c>
      <c r="R2" s="2">
        <f>IFERROR(__xludf.DUMMYFUNCTION("""COMPUTED_VALUE"""),4.0)</f>
        <v>4</v>
      </c>
      <c r="S2" s="2">
        <f t="shared" ref="S2:S26" si="5">E2 / D2</f>
        <v>1.625</v>
      </c>
      <c r="T2" s="2">
        <f t="shared" ref="T2:T26" si="6">MAX(S2:S1000)</f>
        <v>1.744186047</v>
      </c>
      <c r="U2" s="2" t="str">
        <f t="shared" ref="U2:U26" si="7">INDEX(B2:B1000, MATCH(MAX(H2:H1000), H2:H1000, 0))</f>
        <v>Meera</v>
      </c>
      <c r="V2" s="2" t="str">
        <f t="shared" ref="V2:V26" si="8">INDEX(C2:C1000, MATCH(MAX(H2:H1000), H2:H1000, 0))</f>
        <v>Marketing</v>
      </c>
    </row>
    <row r="3">
      <c r="A3" s="1">
        <v>109.0</v>
      </c>
      <c r="B3" s="1" t="s">
        <v>16</v>
      </c>
      <c r="C3" s="1" t="s">
        <v>15</v>
      </c>
      <c r="D3" s="1">
        <v>42.0</v>
      </c>
      <c r="E3" s="1">
        <v>70.0</v>
      </c>
      <c r="F3" s="1">
        <v>92.0</v>
      </c>
      <c r="G3" s="1">
        <v>5.0</v>
      </c>
      <c r="H3" s="2">
        <f t="shared" si="1"/>
        <v>10.95238095</v>
      </c>
      <c r="I3" s="2">
        <f t="shared" si="2"/>
        <v>0.9554563832</v>
      </c>
      <c r="J3" s="2">
        <f t="shared" si="3"/>
        <v>0.9631089327</v>
      </c>
      <c r="K3" s="2">
        <f t="shared" si="4"/>
        <v>36.91666667</v>
      </c>
      <c r="L3" s="2">
        <f>IFERROR(__xludf.DUMMYFUNCTION("""COMPUTED_VALUE"""),110.0)</f>
        <v>110</v>
      </c>
      <c r="M3" s="2" t="str">
        <f>IFERROR(__xludf.DUMMYFUNCTION("""COMPUTED_VALUE"""),"Sneha")</f>
        <v>Sneha</v>
      </c>
      <c r="N3" s="2" t="str">
        <f>IFERROR(__xludf.DUMMYFUNCTION("""COMPUTED_VALUE"""),"Sales")</f>
        <v>Sales</v>
      </c>
      <c r="O3" s="2">
        <f>IFERROR(__xludf.DUMMYFUNCTION("""COMPUTED_VALUE"""),37.0)</f>
        <v>37</v>
      </c>
      <c r="P3" s="2">
        <f>IFERROR(__xludf.DUMMYFUNCTION("""COMPUTED_VALUE"""),55.0)</f>
        <v>55</v>
      </c>
      <c r="Q3" s="2">
        <f>IFERROR(__xludf.DUMMYFUNCTION("""COMPUTED_VALUE"""),83.0)</f>
        <v>83</v>
      </c>
      <c r="R3" s="2">
        <f>IFERROR(__xludf.DUMMYFUNCTION("""COMPUTED_VALUE"""),4.0)</f>
        <v>4</v>
      </c>
      <c r="S3" s="2">
        <f t="shared" si="5"/>
        <v>1.666666667</v>
      </c>
      <c r="T3" s="2">
        <f t="shared" si="6"/>
        <v>1.744186047</v>
      </c>
      <c r="U3" s="2" t="str">
        <f t="shared" si="7"/>
        <v>Kunal</v>
      </c>
      <c r="V3" s="2" t="str">
        <f t="shared" si="8"/>
        <v>Marketing</v>
      </c>
    </row>
    <row r="4">
      <c r="A4" s="1">
        <v>118.0</v>
      </c>
      <c r="B4" s="1" t="s">
        <v>17</v>
      </c>
      <c r="C4" s="1" t="s">
        <v>15</v>
      </c>
      <c r="D4" s="1">
        <v>43.0</v>
      </c>
      <c r="E4" s="1">
        <v>75.0</v>
      </c>
      <c r="F4" s="1">
        <v>93.0</v>
      </c>
      <c r="G4" s="1">
        <v>5.0</v>
      </c>
      <c r="H4" s="2">
        <f t="shared" si="1"/>
        <v>10.81395349</v>
      </c>
      <c r="I4" s="2">
        <f t="shared" si="2"/>
        <v>0.958924161</v>
      </c>
      <c r="J4" s="2">
        <f t="shared" si="3"/>
        <v>0.9635445794</v>
      </c>
      <c r="K4" s="2">
        <f t="shared" si="4"/>
        <v>36.69565217</v>
      </c>
      <c r="L4" s="2">
        <f>IFERROR(__xludf.DUMMYFUNCTION("""COMPUTED_VALUE"""),106.0)</f>
        <v>106</v>
      </c>
      <c r="M4" s="2" t="str">
        <f>IFERROR(__xludf.DUMMYFUNCTION("""COMPUTED_VALUE"""),"Neha")</f>
        <v>Neha</v>
      </c>
      <c r="N4" s="2" t="str">
        <f>IFERROR(__xludf.DUMMYFUNCTION("""COMPUTED_VALUE"""),"Sales")</f>
        <v>Sales</v>
      </c>
      <c r="O4" s="2">
        <f>IFERROR(__xludf.DUMMYFUNCTION("""COMPUTED_VALUE"""),38.0)</f>
        <v>38</v>
      </c>
      <c r="P4" s="2">
        <f>IFERROR(__xludf.DUMMYFUNCTION("""COMPUTED_VALUE"""),58.0)</f>
        <v>58</v>
      </c>
      <c r="Q4" s="2">
        <f>IFERROR(__xludf.DUMMYFUNCTION("""COMPUTED_VALUE"""),85.0)</f>
        <v>85</v>
      </c>
      <c r="R4" s="2">
        <f>IFERROR(__xludf.DUMMYFUNCTION("""COMPUTED_VALUE"""),4.0)</f>
        <v>4</v>
      </c>
      <c r="S4" s="2">
        <f t="shared" si="5"/>
        <v>1.744186047</v>
      </c>
      <c r="T4" s="2">
        <f t="shared" si="6"/>
        <v>1.744186047</v>
      </c>
      <c r="U4" s="2" t="str">
        <f t="shared" si="7"/>
        <v>Arjun</v>
      </c>
      <c r="V4" s="2" t="str">
        <f t="shared" si="8"/>
        <v>Marketing</v>
      </c>
    </row>
    <row r="5">
      <c r="A5" s="1">
        <v>112.0</v>
      </c>
      <c r="B5" s="1" t="s">
        <v>18</v>
      </c>
      <c r="C5" s="1" t="s">
        <v>15</v>
      </c>
      <c r="D5" s="1">
        <v>44.0</v>
      </c>
      <c r="E5" s="1">
        <v>73.0</v>
      </c>
      <c r="F5" s="1">
        <v>94.0</v>
      </c>
      <c r="G5" s="1">
        <v>5.0</v>
      </c>
      <c r="H5" s="2">
        <f t="shared" si="1"/>
        <v>10.68181818</v>
      </c>
      <c r="I5" s="2">
        <f t="shared" si="2"/>
        <v>0.9604021947</v>
      </c>
      <c r="J5" s="2">
        <f t="shared" si="3"/>
        <v>0.9609915738</v>
      </c>
      <c r="K5" s="2">
        <f t="shared" si="4"/>
        <v>36.40909091</v>
      </c>
      <c r="L5" s="2">
        <f>IFERROR(__xludf.DUMMYFUNCTION("""COMPUTED_VALUE"""),120.0)</f>
        <v>120</v>
      </c>
      <c r="M5" s="2" t="str">
        <f>IFERROR(__xludf.DUMMYFUNCTION("""COMPUTED_VALUE"""),"Suman")</f>
        <v>Suman</v>
      </c>
      <c r="N5" s="2" t="str">
        <f>IFERROR(__xludf.DUMMYFUNCTION("""COMPUTED_VALUE"""),"Sales")</f>
        <v>Sales</v>
      </c>
      <c r="O5" s="2">
        <f>IFERROR(__xludf.DUMMYFUNCTION("""COMPUTED_VALUE"""),36.0)</f>
        <v>36</v>
      </c>
      <c r="P5" s="2">
        <f>IFERROR(__xludf.DUMMYFUNCTION("""COMPUTED_VALUE"""),52.0)</f>
        <v>52</v>
      </c>
      <c r="Q5" s="2">
        <f>IFERROR(__xludf.DUMMYFUNCTION("""COMPUTED_VALUE"""),78.0)</f>
        <v>78</v>
      </c>
      <c r="R5" s="2">
        <f>IFERROR(__xludf.DUMMYFUNCTION("""COMPUTED_VALUE"""),4.0)</f>
        <v>4</v>
      </c>
      <c r="S5" s="2">
        <f t="shared" si="5"/>
        <v>1.659090909</v>
      </c>
      <c r="T5" s="2">
        <f t="shared" si="6"/>
        <v>1.680851064</v>
      </c>
      <c r="U5" s="2" t="str">
        <f t="shared" si="7"/>
        <v>Pooja</v>
      </c>
      <c r="V5" s="2" t="str">
        <f t="shared" si="8"/>
        <v>Marketing</v>
      </c>
    </row>
    <row r="6">
      <c r="A6" s="1">
        <v>104.0</v>
      </c>
      <c r="B6" s="1" t="s">
        <v>19</v>
      </c>
      <c r="C6" s="1" t="s">
        <v>20</v>
      </c>
      <c r="D6" s="1">
        <v>45.0</v>
      </c>
      <c r="E6" s="1">
        <v>75.0</v>
      </c>
      <c r="F6" s="1">
        <v>95.0</v>
      </c>
      <c r="G6" s="1">
        <v>5.0</v>
      </c>
      <c r="H6" s="2">
        <f t="shared" si="1"/>
        <v>10.55555556</v>
      </c>
      <c r="I6" s="2">
        <f t="shared" si="2"/>
        <v>0.9599263082</v>
      </c>
      <c r="J6" s="2">
        <f t="shared" si="3"/>
        <v>0.9587164358</v>
      </c>
      <c r="K6" s="2">
        <f t="shared" si="4"/>
        <v>36.04761905</v>
      </c>
      <c r="S6" s="2">
        <f t="shared" si="5"/>
        <v>1.666666667</v>
      </c>
      <c r="T6" s="2">
        <f t="shared" si="6"/>
        <v>1.680851064</v>
      </c>
      <c r="U6" s="2" t="str">
        <f t="shared" si="7"/>
        <v>Riya</v>
      </c>
      <c r="V6" s="2" t="str">
        <f t="shared" si="8"/>
        <v>IT</v>
      </c>
    </row>
    <row r="7">
      <c r="A7" s="1">
        <v>125.0</v>
      </c>
      <c r="B7" s="1" t="s">
        <v>21</v>
      </c>
      <c r="C7" s="1" t="s">
        <v>20</v>
      </c>
      <c r="D7" s="1">
        <v>47.0</v>
      </c>
      <c r="E7" s="1">
        <v>79.0</v>
      </c>
      <c r="F7" s="1">
        <v>99.0</v>
      </c>
      <c r="G7" s="1">
        <v>5.0</v>
      </c>
      <c r="H7" s="2">
        <f t="shared" si="1"/>
        <v>10.53191489</v>
      </c>
      <c r="I7" s="2">
        <f t="shared" si="2"/>
        <v>0.9573772523</v>
      </c>
      <c r="J7" s="2">
        <f t="shared" si="3"/>
        <v>0.9546664321</v>
      </c>
      <c r="K7" s="2">
        <f t="shared" si="4"/>
        <v>35.6</v>
      </c>
      <c r="S7" s="2">
        <f t="shared" si="5"/>
        <v>1.680851064</v>
      </c>
      <c r="T7" s="2">
        <f t="shared" si="6"/>
        <v>1.680851064</v>
      </c>
      <c r="U7" s="2" t="str">
        <f t="shared" si="7"/>
        <v>Tanya</v>
      </c>
      <c r="V7" s="2" t="str">
        <f t="shared" si="8"/>
        <v>IT</v>
      </c>
    </row>
    <row r="8">
      <c r="A8" s="1">
        <v>123.0</v>
      </c>
      <c r="B8" s="1" t="s">
        <v>22</v>
      </c>
      <c r="C8" s="1" t="s">
        <v>15</v>
      </c>
      <c r="D8" s="1">
        <v>46.0</v>
      </c>
      <c r="E8" s="1">
        <v>77.0</v>
      </c>
      <c r="F8" s="1">
        <v>96.0</v>
      </c>
      <c r="G8" s="1">
        <v>5.0</v>
      </c>
      <c r="H8" s="2">
        <f t="shared" si="1"/>
        <v>10.43478261</v>
      </c>
      <c r="I8" s="2">
        <f t="shared" si="2"/>
        <v>0.9516123016</v>
      </c>
      <c r="J8" s="2">
        <f t="shared" si="3"/>
        <v>0.9488909143</v>
      </c>
      <c r="K8" s="2">
        <f t="shared" si="4"/>
        <v>35</v>
      </c>
      <c r="S8" s="2">
        <f t="shared" si="5"/>
        <v>1.673913043</v>
      </c>
      <c r="T8" s="2">
        <f t="shared" si="6"/>
        <v>1.673913043</v>
      </c>
      <c r="U8" s="2" t="str">
        <f t="shared" si="7"/>
        <v>Neeraj</v>
      </c>
      <c r="V8" s="2" t="str">
        <f t="shared" si="8"/>
        <v>Marketing</v>
      </c>
    </row>
    <row r="9">
      <c r="A9" s="1">
        <v>115.0</v>
      </c>
      <c r="B9" s="1" t="s">
        <v>23</v>
      </c>
      <c r="C9" s="1" t="s">
        <v>20</v>
      </c>
      <c r="D9" s="1">
        <v>48.0</v>
      </c>
      <c r="E9" s="1">
        <v>78.0</v>
      </c>
      <c r="F9" s="1">
        <v>98.0</v>
      </c>
      <c r="G9" s="1">
        <v>5.0</v>
      </c>
      <c r="H9" s="2">
        <f t="shared" si="1"/>
        <v>10.20833333</v>
      </c>
      <c r="I9" s="2">
        <f t="shared" si="2"/>
        <v>0.9440230507</v>
      </c>
      <c r="J9" s="2">
        <f t="shared" si="3"/>
        <v>0.9398092904</v>
      </c>
      <c r="K9" s="2">
        <f t="shared" si="4"/>
        <v>34.38888889</v>
      </c>
      <c r="S9" s="2">
        <f t="shared" si="5"/>
        <v>1.625</v>
      </c>
      <c r="T9" s="2">
        <f t="shared" si="6"/>
        <v>1.625</v>
      </c>
      <c r="U9" s="2" t="str">
        <f t="shared" si="7"/>
        <v>Rakesh</v>
      </c>
      <c r="V9" s="2" t="str">
        <f t="shared" si="8"/>
        <v>IT</v>
      </c>
    </row>
    <row r="10">
      <c r="A10" s="1">
        <v>107.0</v>
      </c>
      <c r="B10" s="1" t="s">
        <v>24</v>
      </c>
      <c r="C10" s="1" t="s">
        <v>20</v>
      </c>
      <c r="D10" s="1">
        <v>50.0</v>
      </c>
      <c r="E10" s="1">
        <v>80.0</v>
      </c>
      <c r="F10" s="1">
        <v>100.0</v>
      </c>
      <c r="G10" s="1">
        <v>5.0</v>
      </c>
      <c r="H10" s="2">
        <f t="shared" si="1"/>
        <v>10</v>
      </c>
      <c r="I10" s="2">
        <f t="shared" si="2"/>
        <v>0.9304613246</v>
      </c>
      <c r="J10" s="2">
        <f t="shared" si="3"/>
        <v>0.9251605546</v>
      </c>
      <c r="K10" s="2">
        <f t="shared" si="4"/>
        <v>33.58823529</v>
      </c>
      <c r="S10" s="2">
        <f t="shared" si="5"/>
        <v>1.6</v>
      </c>
      <c r="T10" s="2">
        <f t="shared" si="6"/>
        <v>1.609756098</v>
      </c>
      <c r="U10" s="2" t="str">
        <f t="shared" si="7"/>
        <v>Rahul</v>
      </c>
      <c r="V10" s="2" t="str">
        <f t="shared" si="8"/>
        <v>IT</v>
      </c>
    </row>
    <row r="11">
      <c r="A11" s="1">
        <v>101.0</v>
      </c>
      <c r="B11" s="1" t="s">
        <v>25</v>
      </c>
      <c r="C11" s="1" t="s">
        <v>26</v>
      </c>
      <c r="D11" s="1">
        <v>35.0</v>
      </c>
      <c r="E11" s="1">
        <v>50.0</v>
      </c>
      <c r="F11" s="1">
        <v>80.0</v>
      </c>
      <c r="G11" s="1">
        <v>4.0</v>
      </c>
      <c r="H11" s="2">
        <f t="shared" si="1"/>
        <v>9.142857143</v>
      </c>
      <c r="I11" s="2">
        <f t="shared" si="2"/>
        <v>0.9180833936</v>
      </c>
      <c r="J11" s="2">
        <f t="shared" si="3"/>
        <v>0.901213595</v>
      </c>
      <c r="K11" s="2">
        <f t="shared" si="4"/>
        <v>32.5625</v>
      </c>
      <c r="S11" s="2">
        <f t="shared" si="5"/>
        <v>1.428571429</v>
      </c>
      <c r="T11" s="2">
        <f t="shared" si="6"/>
        <v>1.609756098</v>
      </c>
      <c r="U11" s="2" t="str">
        <f t="shared" si="7"/>
        <v>Aakash</v>
      </c>
      <c r="V11" s="2" t="str">
        <f t="shared" si="8"/>
        <v>Sales</v>
      </c>
    </row>
    <row r="12">
      <c r="A12" s="1">
        <v>110.0</v>
      </c>
      <c r="B12" s="1" t="s">
        <v>27</v>
      </c>
      <c r="C12" s="1" t="s">
        <v>26</v>
      </c>
      <c r="D12" s="1">
        <v>37.0</v>
      </c>
      <c r="E12" s="1">
        <v>55.0</v>
      </c>
      <c r="F12" s="1">
        <v>83.0</v>
      </c>
      <c r="G12" s="1">
        <v>4.0</v>
      </c>
      <c r="H12" s="2">
        <f t="shared" si="1"/>
        <v>8.972972973</v>
      </c>
      <c r="I12" s="2">
        <f t="shared" si="2"/>
        <v>0.9269962156</v>
      </c>
      <c r="J12" s="2">
        <f t="shared" si="3"/>
        <v>0.9135474919</v>
      </c>
      <c r="K12" s="2">
        <f t="shared" si="4"/>
        <v>32.4</v>
      </c>
      <c r="S12" s="2">
        <f t="shared" si="5"/>
        <v>1.486486486</v>
      </c>
      <c r="T12" s="2">
        <f t="shared" si="6"/>
        <v>1.609756098</v>
      </c>
      <c r="U12" s="2" t="str">
        <f t="shared" si="7"/>
        <v>Sneha</v>
      </c>
      <c r="V12" s="2" t="str">
        <f t="shared" si="8"/>
        <v>Sales</v>
      </c>
    </row>
    <row r="13">
      <c r="A13" s="1">
        <v>106.0</v>
      </c>
      <c r="B13" s="1" t="s">
        <v>28</v>
      </c>
      <c r="C13" s="1" t="s">
        <v>26</v>
      </c>
      <c r="D13" s="1">
        <v>38.0</v>
      </c>
      <c r="E13" s="1">
        <v>58.0</v>
      </c>
      <c r="F13" s="1">
        <v>85.0</v>
      </c>
      <c r="G13" s="1">
        <v>4.0</v>
      </c>
      <c r="H13" s="2">
        <f t="shared" si="1"/>
        <v>8.947368421</v>
      </c>
      <c r="I13" s="2">
        <f t="shared" si="2"/>
        <v>0.9229938184</v>
      </c>
      <c r="J13" s="2">
        <f t="shared" si="3"/>
        <v>0.9093604573</v>
      </c>
      <c r="K13" s="2">
        <f t="shared" si="4"/>
        <v>32.07142857</v>
      </c>
      <c r="S13" s="2">
        <f t="shared" si="5"/>
        <v>1.526315789</v>
      </c>
      <c r="T13" s="2">
        <f t="shared" si="6"/>
        <v>1.609756098</v>
      </c>
      <c r="U13" s="2" t="str">
        <f t="shared" si="7"/>
        <v>Neha</v>
      </c>
      <c r="V13" s="2" t="str">
        <f t="shared" si="8"/>
        <v>Sales</v>
      </c>
    </row>
    <row r="14">
      <c r="A14" s="1">
        <v>119.0</v>
      </c>
      <c r="B14" s="1" t="s">
        <v>29</v>
      </c>
      <c r="C14" s="1" t="s">
        <v>20</v>
      </c>
      <c r="D14" s="1">
        <v>39.0</v>
      </c>
      <c r="E14" s="1">
        <v>60.0</v>
      </c>
      <c r="F14" s="1">
        <v>87.0</v>
      </c>
      <c r="G14" s="1">
        <v>4.0</v>
      </c>
      <c r="H14" s="2">
        <f t="shared" si="1"/>
        <v>8.923076923</v>
      </c>
      <c r="I14" s="2">
        <f t="shared" si="2"/>
        <v>0.9124335792</v>
      </c>
      <c r="J14" s="2">
        <f t="shared" si="3"/>
        <v>0.8962211828</v>
      </c>
      <c r="K14" s="2">
        <f t="shared" si="4"/>
        <v>31.61538462</v>
      </c>
      <c r="S14" s="2">
        <f t="shared" si="5"/>
        <v>1.538461538</v>
      </c>
      <c r="T14" s="2">
        <f t="shared" si="6"/>
        <v>1.609756098</v>
      </c>
      <c r="U14" s="2" t="str">
        <f t="shared" si="7"/>
        <v>Anjali</v>
      </c>
      <c r="V14" s="2" t="str">
        <f t="shared" si="8"/>
        <v>IT</v>
      </c>
    </row>
    <row r="15">
      <c r="A15" s="1">
        <v>114.0</v>
      </c>
      <c r="B15" s="1" t="s">
        <v>30</v>
      </c>
      <c r="C15" s="1" t="s">
        <v>26</v>
      </c>
      <c r="D15" s="1">
        <v>41.0</v>
      </c>
      <c r="E15" s="1">
        <v>66.0</v>
      </c>
      <c r="F15" s="1">
        <v>89.0</v>
      </c>
      <c r="G15" s="1">
        <v>4.0</v>
      </c>
      <c r="H15" s="2">
        <f t="shared" si="1"/>
        <v>8.682926829</v>
      </c>
      <c r="I15" s="2">
        <f t="shared" si="2"/>
        <v>0.8921172848</v>
      </c>
      <c r="J15" s="2">
        <f t="shared" si="3"/>
        <v>0.8718644941</v>
      </c>
      <c r="K15" s="2">
        <f t="shared" si="4"/>
        <v>31</v>
      </c>
      <c r="S15" s="2">
        <f t="shared" si="5"/>
        <v>1.609756098</v>
      </c>
      <c r="T15" s="2">
        <f t="shared" si="6"/>
        <v>1.609756098</v>
      </c>
      <c r="U15" s="2" t="str">
        <f t="shared" si="7"/>
        <v>Deepak</v>
      </c>
      <c r="V15" s="2" t="str">
        <f t="shared" si="8"/>
        <v>Sales</v>
      </c>
    </row>
    <row r="16">
      <c r="A16" s="1">
        <v>120.0</v>
      </c>
      <c r="B16" s="1" t="s">
        <v>31</v>
      </c>
      <c r="C16" s="1" t="s">
        <v>26</v>
      </c>
      <c r="D16" s="1">
        <v>36.0</v>
      </c>
      <c r="E16" s="1">
        <v>52.0</v>
      </c>
      <c r="F16" s="1">
        <v>78.0</v>
      </c>
      <c r="G16" s="1">
        <v>4.0</v>
      </c>
      <c r="H16" s="2">
        <f t="shared" si="1"/>
        <v>8.666666667</v>
      </c>
      <c r="I16" s="2">
        <f t="shared" si="2"/>
        <v>0.8671099695</v>
      </c>
      <c r="J16" s="2">
        <f t="shared" si="3"/>
        <v>0.8598948117</v>
      </c>
      <c r="K16" s="2">
        <f t="shared" si="4"/>
        <v>30.09090909</v>
      </c>
      <c r="S16" s="2">
        <f t="shared" si="5"/>
        <v>1.444444444</v>
      </c>
      <c r="T16" s="2">
        <f t="shared" si="6"/>
        <v>1.444444444</v>
      </c>
      <c r="U16" s="2" t="str">
        <f t="shared" si="7"/>
        <v>Suman</v>
      </c>
      <c r="V16" s="2" t="str">
        <f t="shared" si="8"/>
        <v>Sales</v>
      </c>
    </row>
    <row r="17">
      <c r="A17" s="1">
        <v>111.0</v>
      </c>
      <c r="B17" s="1" t="s">
        <v>32</v>
      </c>
      <c r="C17" s="1" t="s">
        <v>33</v>
      </c>
      <c r="D17" s="1">
        <v>29.0</v>
      </c>
      <c r="E17" s="1">
        <v>38.0</v>
      </c>
      <c r="F17" s="1">
        <v>68.0</v>
      </c>
      <c r="G17" s="1">
        <v>3.0</v>
      </c>
      <c r="H17" s="2">
        <f t="shared" si="1"/>
        <v>7.034482759</v>
      </c>
      <c r="I17" s="2">
        <f t="shared" si="2"/>
        <v>0.7977240352</v>
      </c>
      <c r="J17" s="2">
        <f t="shared" si="3"/>
        <v>0.78255751</v>
      </c>
      <c r="K17" s="2">
        <f t="shared" si="4"/>
        <v>29.5</v>
      </c>
      <c r="S17" s="2">
        <f t="shared" si="5"/>
        <v>1.310344828</v>
      </c>
      <c r="T17" s="2">
        <f t="shared" si="6"/>
        <v>1.411764706</v>
      </c>
      <c r="U17" s="2" t="str">
        <f t="shared" si="7"/>
        <v>Amit</v>
      </c>
      <c r="V17" s="2" t="str">
        <f t="shared" si="8"/>
        <v>Finance</v>
      </c>
    </row>
    <row r="18">
      <c r="A18" s="1">
        <v>103.0</v>
      </c>
      <c r="B18" s="1" t="s">
        <v>34</v>
      </c>
      <c r="C18" s="1" t="s">
        <v>35</v>
      </c>
      <c r="D18" s="1">
        <v>30.0</v>
      </c>
      <c r="E18" s="1">
        <v>40.0</v>
      </c>
      <c r="F18" s="1">
        <v>70.0</v>
      </c>
      <c r="G18" s="1">
        <v>3.0</v>
      </c>
      <c r="H18" s="2">
        <f t="shared" si="1"/>
        <v>7</v>
      </c>
      <c r="I18" s="2">
        <f t="shared" si="2"/>
        <v>0.8318003919</v>
      </c>
      <c r="J18" s="2">
        <f t="shared" si="3"/>
        <v>0.813259016</v>
      </c>
      <c r="K18" s="2">
        <f t="shared" si="4"/>
        <v>29.55555556</v>
      </c>
      <c r="S18" s="2">
        <f t="shared" si="5"/>
        <v>1.333333333</v>
      </c>
      <c r="T18" s="2">
        <f t="shared" si="6"/>
        <v>1.411764706</v>
      </c>
      <c r="U18" s="2" t="str">
        <f t="shared" si="7"/>
        <v>Suresh</v>
      </c>
      <c r="V18" s="2" t="str">
        <f t="shared" si="8"/>
        <v>HR</v>
      </c>
    </row>
    <row r="19">
      <c r="A19" s="1">
        <v>117.0</v>
      </c>
      <c r="B19" s="1" t="s">
        <v>36</v>
      </c>
      <c r="C19" s="1" t="s">
        <v>35</v>
      </c>
      <c r="D19" s="1">
        <v>31.0</v>
      </c>
      <c r="E19" s="1">
        <v>42.0</v>
      </c>
      <c r="F19" s="1">
        <v>72.0</v>
      </c>
      <c r="G19" s="1">
        <v>3.0</v>
      </c>
      <c r="H19" s="2">
        <f t="shared" si="1"/>
        <v>6.967741935</v>
      </c>
      <c r="I19" s="2">
        <f t="shared" si="2"/>
        <v>0.8468017305</v>
      </c>
      <c r="J19" s="2">
        <f t="shared" si="3"/>
        <v>0.8247719889</v>
      </c>
      <c r="K19" s="2">
        <f t="shared" si="4"/>
        <v>29.5</v>
      </c>
      <c r="S19" s="2">
        <f t="shared" si="5"/>
        <v>1.35483871</v>
      </c>
      <c r="T19" s="2">
        <f t="shared" si="6"/>
        <v>1.411764706</v>
      </c>
      <c r="U19" s="2" t="str">
        <f t="shared" si="7"/>
        <v>Sanjay</v>
      </c>
      <c r="V19" s="2" t="str">
        <f t="shared" si="8"/>
        <v>HR</v>
      </c>
    </row>
    <row r="20">
      <c r="A20" s="1">
        <v>108.0</v>
      </c>
      <c r="B20" s="1" t="s">
        <v>37</v>
      </c>
      <c r="C20" s="1" t="s">
        <v>35</v>
      </c>
      <c r="D20" s="1">
        <v>28.0</v>
      </c>
      <c r="E20" s="1">
        <v>35.0</v>
      </c>
      <c r="F20" s="1">
        <v>65.0</v>
      </c>
      <c r="G20" s="1">
        <v>3.0</v>
      </c>
      <c r="H20" s="2">
        <f t="shared" si="1"/>
        <v>6.964285714</v>
      </c>
      <c r="I20" s="2">
        <f t="shared" si="2"/>
        <v>0.8447361344</v>
      </c>
      <c r="J20" s="2">
        <f t="shared" si="3"/>
        <v>0.8187552203</v>
      </c>
      <c r="K20" s="2">
        <f t="shared" si="4"/>
        <v>29.28571429</v>
      </c>
      <c r="S20" s="2">
        <f t="shared" si="5"/>
        <v>1.25</v>
      </c>
      <c r="T20" s="2">
        <f t="shared" si="6"/>
        <v>1.411764706</v>
      </c>
      <c r="U20" s="2" t="str">
        <f t="shared" si="7"/>
        <v>Priya</v>
      </c>
      <c r="V20" s="2" t="str">
        <f t="shared" si="8"/>
        <v>HR</v>
      </c>
    </row>
    <row r="21">
      <c r="A21" s="1">
        <v>122.0</v>
      </c>
      <c r="B21" s="1" t="s">
        <v>38</v>
      </c>
      <c r="C21" s="1" t="s">
        <v>35</v>
      </c>
      <c r="D21" s="1">
        <v>32.0</v>
      </c>
      <c r="E21" s="1">
        <v>44.0</v>
      </c>
      <c r="F21" s="1">
        <v>74.0</v>
      </c>
      <c r="G21" s="1">
        <v>3.0</v>
      </c>
      <c r="H21" s="2">
        <f t="shared" si="1"/>
        <v>6.9375</v>
      </c>
      <c r="I21" s="2">
        <f t="shared" si="2"/>
        <v>0.9738516811</v>
      </c>
      <c r="J21" s="2">
        <f t="shared" si="3"/>
        <v>0.9715203388</v>
      </c>
      <c r="K21" s="2">
        <f t="shared" si="4"/>
        <v>29.5</v>
      </c>
      <c r="S21" s="2">
        <f t="shared" si="5"/>
        <v>1.375</v>
      </c>
      <c r="T21" s="2">
        <f t="shared" si="6"/>
        <v>1.411764706</v>
      </c>
      <c r="U21" s="2" t="str">
        <f t="shared" si="7"/>
        <v>Jyoti</v>
      </c>
      <c r="V21" s="2" t="str">
        <f t="shared" si="8"/>
        <v>HR</v>
      </c>
    </row>
    <row r="22">
      <c r="A22" s="1">
        <v>113.0</v>
      </c>
      <c r="B22" s="1" t="s">
        <v>39</v>
      </c>
      <c r="C22" s="1" t="s">
        <v>35</v>
      </c>
      <c r="D22" s="1">
        <v>33.0</v>
      </c>
      <c r="E22" s="1">
        <v>45.0</v>
      </c>
      <c r="F22" s="1">
        <v>75.0</v>
      </c>
      <c r="G22" s="1">
        <v>3.0</v>
      </c>
      <c r="H22" s="2">
        <f t="shared" si="1"/>
        <v>6.818181818</v>
      </c>
      <c r="I22" s="2">
        <f t="shared" si="2"/>
        <v>0.9819805061</v>
      </c>
      <c r="J22" s="2">
        <f t="shared" si="3"/>
        <v>0.9761119618</v>
      </c>
      <c r="K22" s="2">
        <f t="shared" si="4"/>
        <v>29</v>
      </c>
      <c r="S22" s="2">
        <f t="shared" si="5"/>
        <v>1.363636364</v>
      </c>
      <c r="T22" s="2">
        <f t="shared" si="6"/>
        <v>1.411764706</v>
      </c>
      <c r="U22" s="2" t="str">
        <f t="shared" si="7"/>
        <v>Varun</v>
      </c>
      <c r="V22" s="2" t="str">
        <f t="shared" si="8"/>
        <v>HR</v>
      </c>
    </row>
    <row r="23">
      <c r="A23" s="1">
        <v>124.0</v>
      </c>
      <c r="B23" s="1" t="s">
        <v>40</v>
      </c>
      <c r="C23" s="1" t="s">
        <v>26</v>
      </c>
      <c r="D23" s="1">
        <v>34.0</v>
      </c>
      <c r="E23" s="1">
        <v>48.0</v>
      </c>
      <c r="F23" s="1">
        <v>76.0</v>
      </c>
      <c r="G23" s="1">
        <v>3.0</v>
      </c>
      <c r="H23" s="2">
        <f t="shared" si="1"/>
        <v>6.705882353</v>
      </c>
      <c r="I23" s="2">
        <f t="shared" si="2"/>
        <v>0.9797958971</v>
      </c>
      <c r="J23" s="2">
        <f t="shared" si="3"/>
        <v>0.9797958971</v>
      </c>
      <c r="K23" s="2">
        <f t="shared" si="4"/>
        <v>28</v>
      </c>
      <c r="S23" s="2">
        <f t="shared" si="5"/>
        <v>1.411764706</v>
      </c>
      <c r="T23" s="2">
        <f t="shared" si="6"/>
        <v>1.411764706</v>
      </c>
      <c r="U23" s="2" t="str">
        <f t="shared" si="7"/>
        <v>Akash</v>
      </c>
      <c r="V23" s="2" t="str">
        <f t="shared" si="8"/>
        <v>Sales</v>
      </c>
    </row>
    <row r="24">
      <c r="A24" s="1">
        <v>105.0</v>
      </c>
      <c r="B24" s="1" t="s">
        <v>41</v>
      </c>
      <c r="C24" s="1" t="s">
        <v>33</v>
      </c>
      <c r="D24" s="1">
        <v>25.0</v>
      </c>
      <c r="E24" s="1">
        <v>30.0</v>
      </c>
      <c r="F24" s="1">
        <v>60.0</v>
      </c>
      <c r="G24" s="1">
        <v>2.0</v>
      </c>
      <c r="H24" s="2">
        <f t="shared" si="1"/>
        <v>4.8</v>
      </c>
      <c r="I24" s="2" t="str">
        <f t="shared" si="2"/>
        <v>#DIV/0!</v>
      </c>
      <c r="J24" s="2" t="str">
        <f t="shared" si="3"/>
        <v>#DIV/0!</v>
      </c>
      <c r="K24" s="2">
        <f t="shared" si="4"/>
        <v>26</v>
      </c>
      <c r="S24" s="2">
        <f t="shared" si="5"/>
        <v>1.2</v>
      </c>
      <c r="T24" s="2">
        <f t="shared" si="6"/>
        <v>1.259259259</v>
      </c>
      <c r="U24" s="2" t="str">
        <f t="shared" si="7"/>
        <v>Prakash</v>
      </c>
      <c r="V24" s="2" t="str">
        <f t="shared" si="8"/>
        <v>Finance</v>
      </c>
    </row>
    <row r="25">
      <c r="A25" s="1">
        <v>116.0</v>
      </c>
      <c r="B25" s="1" t="s">
        <v>42</v>
      </c>
      <c r="C25" s="1" t="s">
        <v>33</v>
      </c>
      <c r="D25" s="1">
        <v>26.0</v>
      </c>
      <c r="E25" s="1">
        <v>32.0</v>
      </c>
      <c r="F25" s="1">
        <v>62.0</v>
      </c>
      <c r="G25" s="1">
        <v>2.0</v>
      </c>
      <c r="H25" s="2">
        <f t="shared" si="1"/>
        <v>4.769230769</v>
      </c>
      <c r="I25" s="2" t="str">
        <f t="shared" si="2"/>
        <v>#DIV/0!</v>
      </c>
      <c r="J25" s="2" t="str">
        <f t="shared" si="3"/>
        <v>#DIV/0!</v>
      </c>
      <c r="K25" s="2">
        <f t="shared" si="4"/>
        <v>26.5</v>
      </c>
      <c r="S25" s="2">
        <f t="shared" si="5"/>
        <v>1.230769231</v>
      </c>
      <c r="T25" s="2">
        <f t="shared" si="6"/>
        <v>1.259259259</v>
      </c>
      <c r="U25" s="2" t="str">
        <f t="shared" si="7"/>
        <v>Kavita</v>
      </c>
      <c r="V25" s="2" t="str">
        <f t="shared" si="8"/>
        <v>Finance</v>
      </c>
    </row>
    <row r="26">
      <c r="A26" s="1">
        <v>121.0</v>
      </c>
      <c r="B26" s="1" t="s">
        <v>43</v>
      </c>
      <c r="C26" s="1" t="s">
        <v>33</v>
      </c>
      <c r="D26" s="1">
        <v>27.0</v>
      </c>
      <c r="E26" s="1">
        <v>34.0</v>
      </c>
      <c r="F26" s="1">
        <v>64.0</v>
      </c>
      <c r="G26" s="1">
        <v>2.0</v>
      </c>
      <c r="H26" s="2">
        <f t="shared" si="1"/>
        <v>4.740740741</v>
      </c>
      <c r="I26" s="2" t="str">
        <f t="shared" si="2"/>
        <v>#DIV/0!</v>
      </c>
      <c r="J26" s="2" t="str">
        <f t="shared" si="3"/>
        <v>#DIV/0!</v>
      </c>
      <c r="K26" s="2">
        <f t="shared" si="4"/>
        <v>27</v>
      </c>
      <c r="S26" s="2">
        <f t="shared" si="5"/>
        <v>1.259259259</v>
      </c>
      <c r="T26" s="2">
        <f t="shared" si="6"/>
        <v>1.259259259</v>
      </c>
      <c r="U26" s="2" t="str">
        <f t="shared" si="7"/>
        <v>Mohan</v>
      </c>
      <c r="V26" s="2" t="str">
        <f t="shared" si="8"/>
        <v>Finance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">
      <c r="A1" s="1" t="s">
        <v>2</v>
      </c>
      <c r="B1" s="1" t="s">
        <v>44</v>
      </c>
      <c r="C1" s="1" t="s">
        <v>45</v>
      </c>
    </row>
    <row r="2">
      <c r="A2" s="1" t="s">
        <v>26</v>
      </c>
      <c r="B2" s="2">
        <f>IFERROR(__xludf.DUMMYFUNCTION("STDEV.P(FILTER('Productivity Dataset - Sheet1'!F2:F1000, 'Productivity Dataset - Sheet1'!C2:C1000 = A2))"),4.3748015828022275)</f>
        <v>4.374801583</v>
      </c>
      <c r="C2" s="2">
        <f>IFERROR(__xludf.DUMMYFUNCTION("AVERAGE(FILTER('Productivity Dataset - Sheet1'!F2:F1000, 'Productivity Dataset - Sheet1'!C2:C1000 = A2))"),81.83333333333333)</f>
        <v>81.83333333</v>
      </c>
    </row>
    <row r="3">
      <c r="A3" s="1" t="s">
        <v>15</v>
      </c>
      <c r="B3" s="2">
        <f>IFERROR(__xludf.DUMMYFUNCTION("STDEV.P(FILTER('Productivity Dataset - Sheet1'!F3:F1000, 'Productivity Dataset - Sheet1'!C3:C1000 = A3))"),1.479019945774904)</f>
        <v>1.479019946</v>
      </c>
      <c r="C3" s="2">
        <f>IFERROR(__xludf.DUMMYFUNCTION("AVERAGE(FILTER('Productivity Dataset - Sheet1'!F3:F1000, 'Productivity Dataset - Sheet1'!C3:C1000 = A3))"),93.75)</f>
        <v>93.75</v>
      </c>
    </row>
    <row r="4">
      <c r="A4" s="1" t="s">
        <v>20</v>
      </c>
      <c r="B4" s="2">
        <f>IFERROR(__xludf.DUMMYFUNCTION("STDEV.P(FILTER('Productivity Dataset - Sheet1'!F4:F1000, 'Productivity Dataset - Sheet1'!C4:C1000 = A4))"),4.707440918375927)</f>
        <v>4.707440918</v>
      </c>
      <c r="C4" s="2">
        <f>IFERROR(__xludf.DUMMYFUNCTION("AVERAGE(FILTER('Productivity Dataset - Sheet1'!F4:F1000, 'Productivity Dataset - Sheet1'!C4:C1000 = A4))"),95.8)</f>
        <v>95.8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