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jwalkumarhr/Downloads/"/>
    </mc:Choice>
  </mc:AlternateContent>
  <xr:revisionPtr revIDLastSave="0" documentId="13_ncr:1_{C5261044-69C4-DA49-A43F-BD66B691B335}" xr6:coauthVersionLast="47" xr6:coauthVersionMax="47" xr10:uidLastSave="{00000000-0000-0000-0000-000000000000}"/>
  <bookViews>
    <workbookView xWindow="0" yWindow="720" windowWidth="29400" windowHeight="18400" activeTab="4" xr2:uid="{00000000-000D-0000-FFFF-FFFF00000000}"/>
  </bookViews>
  <sheets>
    <sheet name="Master Data Sheet" sheetId="2" r:id="rId1"/>
    <sheet name="DJIA 2023" sheetId="4" r:id="rId2"/>
    <sheet name="Regression" sheetId="8" r:id="rId3"/>
    <sheet name="2024 Prediction Calculations" sheetId="6" r:id="rId4"/>
    <sheet name="Final Prediction" sheetId="9" r:id="rId5"/>
    <sheet name="DJIA Companies" sheetId="3" state="hidden" r:id="rId6"/>
  </sheets>
  <definedNames>
    <definedName name="_xlnm._FilterDatabase" localSheetId="0" hidden="1">'Master Data Sheet'!$A$1:$O$33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D25" i="6"/>
  <c r="F15" i="6"/>
  <c r="G15" i="6"/>
  <c r="H15" i="6"/>
  <c r="I15" i="6"/>
  <c r="J15" i="6"/>
  <c r="K15" i="6"/>
  <c r="E15" i="6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E44" i="2"/>
  <c r="E43" i="2"/>
  <c r="B48" i="2"/>
  <c r="B47" i="2"/>
  <c r="D23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E47" i="2" l="1"/>
  <c r="E48" i="2"/>
  <c r="N7" i="2" s="1"/>
  <c r="K4" i="2"/>
  <c r="K3" i="2"/>
  <c r="K17" i="2"/>
  <c r="K14" i="2"/>
  <c r="K16" i="2"/>
  <c r="K29" i="2"/>
  <c r="K13" i="2"/>
  <c r="K12" i="2"/>
  <c r="K18" i="2"/>
  <c r="K32" i="2"/>
  <c r="K15" i="2"/>
  <c r="K11" i="2"/>
  <c r="K27" i="2"/>
  <c r="K26" i="2"/>
  <c r="K10" i="2"/>
  <c r="K2" i="2"/>
  <c r="K31" i="2"/>
  <c r="K30" i="2"/>
  <c r="K28" i="2"/>
  <c r="K25" i="2"/>
  <c r="K9" i="2"/>
  <c r="K24" i="2"/>
  <c r="K23" i="2"/>
  <c r="K7" i="2"/>
  <c r="K22" i="2"/>
  <c r="K6" i="2"/>
  <c r="K21" i="2"/>
  <c r="K5" i="2"/>
  <c r="K8" i="2"/>
  <c r="K20" i="2"/>
  <c r="K19" i="2"/>
  <c r="C9" i="6"/>
  <c r="C8" i="6"/>
  <c r="H3" i="2"/>
  <c r="H21" i="2"/>
  <c r="H18" i="2"/>
  <c r="H15" i="2"/>
  <c r="H13" i="2"/>
  <c r="H12" i="2"/>
  <c r="H7" i="2"/>
  <c r="H2" i="2"/>
  <c r="H32" i="2"/>
  <c r="H14" i="2"/>
  <c r="H29" i="2"/>
  <c r="H28" i="2"/>
  <c r="H27" i="2"/>
  <c r="H11" i="2"/>
  <c r="H10" i="2"/>
  <c r="H24" i="2"/>
  <c r="H23" i="2"/>
  <c r="H17" i="2"/>
  <c r="H16" i="2"/>
  <c r="H31" i="2"/>
  <c r="H30" i="2"/>
  <c r="H26" i="2"/>
  <c r="H25" i="2"/>
  <c r="H9" i="2"/>
  <c r="H5" i="2"/>
  <c r="H22" i="2"/>
  <c r="H20" i="2"/>
  <c r="H4" i="2"/>
  <c r="H8" i="2"/>
  <c r="H6" i="2"/>
  <c r="H19" i="2"/>
  <c r="B44" i="2"/>
  <c r="B43" i="2"/>
  <c r="N21" i="2" l="1"/>
  <c r="N16" i="2"/>
  <c r="N9" i="2"/>
  <c r="N13" i="2"/>
  <c r="N10" i="2"/>
  <c r="N26" i="2"/>
  <c r="N19" i="2"/>
  <c r="N20" i="2"/>
  <c r="N29" i="2"/>
  <c r="N2" i="2"/>
  <c r="N3" i="2"/>
  <c r="N4" i="2"/>
  <c r="N32" i="2"/>
  <c r="N14" i="2"/>
  <c r="N24" i="2"/>
  <c r="N28" i="2"/>
  <c r="N30" i="2"/>
  <c r="N18" i="2"/>
  <c r="N6" i="2"/>
  <c r="N5" i="2"/>
  <c r="N15" i="2"/>
  <c r="N22" i="2"/>
  <c r="N23" i="2"/>
  <c r="N11" i="2"/>
  <c r="N31" i="2"/>
  <c r="N25" i="2"/>
  <c r="N27" i="2"/>
  <c r="N12" i="2"/>
  <c r="N17" i="2"/>
  <c r="N8" i="2"/>
  <c r="C10" i="6"/>
  <c r="E4" i="2"/>
  <c r="E20" i="2"/>
  <c r="E21" i="2"/>
  <c r="E33" i="2"/>
  <c r="E6" i="2"/>
  <c r="E22" i="2"/>
  <c r="E31" i="2"/>
  <c r="E18" i="2"/>
  <c r="E7" i="2"/>
  <c r="E23" i="2"/>
  <c r="E17" i="2"/>
  <c r="E3" i="2"/>
  <c r="E8" i="2"/>
  <c r="E24" i="2"/>
  <c r="E9" i="2"/>
  <c r="E25" i="2"/>
  <c r="E28" i="2"/>
  <c r="E19" i="2"/>
  <c r="E10" i="2"/>
  <c r="E26" i="2"/>
  <c r="E11" i="2"/>
  <c r="E27" i="2"/>
  <c r="E12" i="2"/>
  <c r="E13" i="2"/>
  <c r="E29" i="2"/>
  <c r="E14" i="2"/>
  <c r="E30" i="2"/>
  <c r="E32" i="2"/>
  <c r="E15" i="2"/>
  <c r="E2" i="2"/>
  <c r="E16" i="2"/>
  <c r="E5" i="2"/>
</calcChain>
</file>

<file path=xl/sharedStrings.xml><?xml version="1.0" encoding="utf-8"?>
<sst xmlns="http://schemas.openxmlformats.org/spreadsheetml/2006/main" count="134" uniqueCount="107">
  <si>
    <t>Date</t>
  </si>
  <si>
    <t>Open</t>
  </si>
  <si>
    <t>Close</t>
  </si>
  <si>
    <t>Year</t>
  </si>
  <si>
    <t>Component</t>
  </si>
  <si>
    <t>Share</t>
  </si>
  <si>
    <t xml:space="preserve">UnitedHealth Group Inc </t>
  </si>
  <si>
    <t xml:space="preserve">Goldman Sachs Group </t>
  </si>
  <si>
    <t xml:space="preserve">Microsoft Corp </t>
  </si>
  <si>
    <t xml:space="preserve">McDonald's Corp </t>
  </si>
  <si>
    <t xml:space="preserve">Home Depot Inc. </t>
  </si>
  <si>
    <t xml:space="preserve">Amgen Inc </t>
  </si>
  <si>
    <t xml:space="preserve">Visa Inc </t>
  </si>
  <si>
    <t xml:space="preserve">Caterpillar Inc </t>
  </si>
  <si>
    <t xml:space="preserve">Boeing Co </t>
  </si>
  <si>
    <t xml:space="preserve">Honeywell International Inc </t>
  </si>
  <si>
    <t xml:space="preserve">Salesforce Inc </t>
  </si>
  <si>
    <t xml:space="preserve">Travelers Companies Inc. </t>
  </si>
  <si>
    <t xml:space="preserve">Apple Inc </t>
  </si>
  <si>
    <t xml:space="preserve">Johnson &amp; Johnson </t>
  </si>
  <si>
    <t xml:space="preserve">Chevron Corporation </t>
  </si>
  <si>
    <t xml:space="preserve">Procter &amp; Gamble Co </t>
  </si>
  <si>
    <t xml:space="preserve">Walmart Inc. </t>
  </si>
  <si>
    <t xml:space="preserve">American Express </t>
  </si>
  <si>
    <t xml:space="preserve">JPMorgan Chase &amp; Co </t>
  </si>
  <si>
    <t xml:space="preserve">Nike Inc </t>
  </si>
  <si>
    <t xml:space="preserve">IBM </t>
  </si>
  <si>
    <t xml:space="preserve">Merck &amp; Co Inc </t>
  </si>
  <si>
    <t xml:space="preserve">3M Company </t>
  </si>
  <si>
    <t xml:space="preserve">Walt Disney Company </t>
  </si>
  <si>
    <t xml:space="preserve">Coca-Cola Co </t>
  </si>
  <si>
    <t xml:space="preserve">Dow Inc </t>
  </si>
  <si>
    <t xml:space="preserve">Cisco Systems Inc </t>
  </si>
  <si>
    <t xml:space="preserve">Verizon Communications Inc </t>
  </si>
  <si>
    <t>Walgreens Boots Alliance Inc</t>
  </si>
  <si>
    <t xml:space="preserve">Intel Corp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</si>
  <si>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</si>
  <si>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</si>
  <si>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</si>
  <si>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</si>
  <si>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</si>
  <si>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</si>
  <si>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</si>
  <si>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</si>
  <si>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</si>
  <si>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</si>
  <si>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</si>
  <si>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</si>
  <si>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</si>
  <si>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</si>
  <si>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</si>
  <si>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</si>
  <si>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</si>
  <si>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</si>
  <si>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</si>
  <si>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</si>
  <si>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</si>
  <si>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</si>
  <si>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</si>
  <si>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</si>
  <si>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Growth%</t>
  </si>
  <si>
    <t>Assuming today's date is December 2, 2023, there are 29 days remaining in December 2023.</t>
  </si>
  <si>
    <t>Expected DJIA price by end of 2023</t>
  </si>
  <si>
    <t>$36,245.50</t>
  </si>
  <si>
    <t>Average Daily Growth Percentage</t>
  </si>
  <si>
    <t>Presendtial Election Year</t>
  </si>
  <si>
    <t>Average Growth Rate w/o Outlier</t>
  </si>
  <si>
    <t>DJIA Growth %</t>
  </si>
  <si>
    <t xml:space="preserve"> GDP ( Billions of US $)</t>
  </si>
  <si>
    <t>DJIA Growth % Z-Score</t>
  </si>
  <si>
    <t>Std Dev (GDP Growth %)</t>
  </si>
  <si>
    <t>Average Growth (GDP Growth %)</t>
  </si>
  <si>
    <t>Std Dev (DJIA Growth %)</t>
  </si>
  <si>
    <t>GDP Growth % Z-Score</t>
  </si>
  <si>
    <t>Average Growth (DJIA Growth %)</t>
  </si>
  <si>
    <t>Average Growth Rate (last 30 years)</t>
  </si>
  <si>
    <t>Average Growth Rate (last 10 years)</t>
  </si>
  <si>
    <t>Average Growth Rate (last 5 years)</t>
  </si>
  <si>
    <t>Inflation Change %</t>
  </si>
  <si>
    <t xml:space="preserve"> Annual GDP Growth %</t>
  </si>
  <si>
    <t>Inflation (in %)</t>
  </si>
  <si>
    <t>Average Change in Inflation</t>
  </si>
  <si>
    <t>Std Dev (Inflation Change)</t>
  </si>
  <si>
    <t>Inflation Change Z-Score</t>
  </si>
  <si>
    <t>Fed Rates</t>
  </si>
  <si>
    <t>Fed Rate Change %</t>
  </si>
  <si>
    <t>Fed Rates Z-Score</t>
  </si>
  <si>
    <t>Average FED Rate Change</t>
  </si>
  <si>
    <t>Std Dev (Fed Rate Change)</t>
  </si>
  <si>
    <t>Coefficient of Correlation</t>
  </si>
  <si>
    <t>Opening Price (2024)</t>
  </si>
  <si>
    <t>Final Average</t>
  </si>
  <si>
    <t>Present Price (01-12-2023)</t>
  </si>
  <si>
    <t>0.03% or 0.0003</t>
  </si>
  <si>
    <t>Calculating DJIA from historical data</t>
  </si>
  <si>
    <t>Estimated GDP in 2024</t>
  </si>
  <si>
    <t>Estimated Inflation in 2024</t>
  </si>
  <si>
    <t>Estimated DJIA</t>
  </si>
  <si>
    <t>From Regression Analysis</t>
  </si>
  <si>
    <t>We decided to reject the regression analysis as the data considered for the study is for 30 years and the recent years have shown a far more bullish market (except 2020 when Covid19 impacted the economy). Taking Bayesian Prior in consideration, and keeping another ±750 points that might result due to any geopolitical/climate/government policy scenarios, we predict the DJIA to be between 39250 to 40750. As per our forecast it should be less than 43000 by end of 2024.</t>
  </si>
  <si>
    <t>Final Prediction</t>
  </si>
  <si>
    <t>Average Growth Rate on Presidential Election Year w/o Outlier</t>
  </si>
  <si>
    <t>Average Growth Rate on Regular Year w/o Outlier</t>
  </si>
  <si>
    <t>Average Growth Rate w/o Outlier (30 years)</t>
  </si>
  <si>
    <t>Average Growth Rate (30 years)</t>
  </si>
  <si>
    <t>Average Growth Rate (10 years)</t>
  </si>
  <si>
    <t>Average Growth Rate (5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</si>
</sst>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_-[$$-409]* #,##0.00_ ;_-[$$-409]* \-#,##0.00\ ;_-[$$-409]* &quot;-&quot;??_ ;_-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7" fontId="19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10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 applyAlignment="1">
      <alignment horizontal="center" vertical="center" wrapText="1"/>
    </xf>
    <xf numFmtId="4" fontId="0" fillId="0" borderId="10" xfId="0" applyNumberForma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168" fontId="0" fillId="0" borderId="10" xfId="0" applyNumberFormat="1" applyBorder="1"/>
    <xf numFmtId="10" fontId="0" fillId="0" borderId="0" xfId="0" applyNumberFormat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3" fontId="19" fillId="0" borderId="10" xfId="42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left"/>
    </xf>
    <xf numFmtId="14" fontId="0" fillId="0" borderId="10" xfId="0" applyNumberFormat="1" applyBorder="1"/>
    <xf numFmtId="0" fontId="16" fillId="0" borderId="10" xfId="0" applyFont="1" applyBorder="1"/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21" fillId="33" borderId="0" xfId="0" applyFont="1" applyFill="1" applyBorder="1" applyAlignment="1">
      <alignment horizontal="center" vertical="center" wrapText="1"/>
    </xf>
    <xf numFmtId="0" fontId="21" fillId="33" borderId="22" xfId="0" applyFont="1" applyFill="1" applyBorder="1" applyAlignment="1">
      <alignment horizontal="center" vertical="center" wrapText="1"/>
    </xf>
    <xf numFmtId="0" fontId="21" fillId="33" borderId="23" xfId="0" applyFont="1" applyFill="1" applyBorder="1" applyAlignment="1">
      <alignment horizontal="center" vertical="center" wrapText="1"/>
    </xf>
    <xf numFmtId="0" fontId="21" fillId="33" borderId="24" xfId="0" applyFont="1" applyFill="1" applyBorder="1" applyAlignment="1">
      <alignment horizontal="center" vertical="center" wrapText="1"/>
    </xf>
    <xf numFmtId="0" fontId="21" fillId="33" borderId="25" xfId="0" applyFont="1" applyFill="1" applyBorder="1" applyAlignment="1">
      <alignment horizontal="center" vertical="center" wrapText="1"/>
    </xf>
    <xf numFmtId="0" fontId="21" fillId="33" borderId="26" xfId="0" applyFont="1" applyFill="1" applyBorder="1" applyAlignment="1">
      <alignment horizontal="center" vertical="center" wrapText="1"/>
    </xf>
    <xf numFmtId="0" fontId="21" fillId="33" borderId="27" xfId="0" applyFont="1" applyFill="1" applyBorder="1" applyAlignment="1">
      <alignment horizontal="center" vertical="center" wrapText="1"/>
    </xf>
    <xf numFmtId="0" fontId="21" fillId="33" borderId="28" xfId="0" applyFont="1" applyFill="1" applyBorder="1" applyAlignment="1">
      <alignment horizontal="center" vertical="center" wrapText="1"/>
    </xf>
    <xf numFmtId="0" fontId="21" fillId="33" borderId="29" xfId="0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7" xr:uid="{00000000-0005-0000-0000-00001B000000}"/>
    <cellStyle name="Comma 2" xfId="46" xr:uid="{00000000-0005-0000-0000-00001C000000}"/>
    <cellStyle name="Comma 3" xfId="49" xr:uid="{00000000-0005-0000-0000-00001D000000}"/>
    <cellStyle name="Currency [0] 2" xfId="45" xr:uid="{00000000-0005-0000-0000-00001E000000}"/>
    <cellStyle name="Currency 2" xfId="44" xr:uid="{00000000-0005-0000-0000-00001F000000}"/>
    <cellStyle name="Currency 3" xfId="48" xr:uid="{00000000-0005-0000-0000-000020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B000000}"/>
    <cellStyle name="Note" xfId="15" builtinId="10" customBuiltin="1"/>
    <cellStyle name="Output" xfId="10" builtinId="21" customBuiltin="1"/>
    <cellStyle name="Percent 2" xfId="43" xr:uid="{00000000-0005-0000-0000-00002E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'DJIA Companies'!$B$1</c:f>
              <c:strCache>
                <c:ptCount val="1"/>
                <c:pt idx="0">
                  <c:v>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'DJIA Companies'!$A$2:$A$31</c:f>
              <c:strCache>
                <c:ptCount val="30"/>
                <c:pt idx="0">
                  <c:v>UnitedHealth Group Inc </c:v>
                </c:pt>
                <c:pt idx="1">
                  <c:v>Goldman Sachs Group </c:v>
                </c:pt>
                <c:pt idx="2">
                  <c:v>Microsoft Corp </c:v>
                </c:pt>
                <c:pt idx="3">
                  <c:v>McDonald's Corp </c:v>
                </c:pt>
                <c:pt idx="4">
                  <c:v>Home Depot Inc. </c:v>
                </c:pt>
                <c:pt idx="5">
                  <c:v>Amgen Inc </c:v>
                </c:pt>
                <c:pt idx="6">
                  <c:v>Visa Inc </c:v>
                </c:pt>
                <c:pt idx="7">
                  <c:v>Caterpillar Inc </c:v>
                </c:pt>
                <c:pt idx="8">
                  <c:v>Boeing Co </c:v>
                </c:pt>
                <c:pt idx="9">
                  <c:v>Honeywell International Inc </c:v>
                </c:pt>
                <c:pt idx="10">
                  <c:v>Salesforce Inc </c:v>
                </c:pt>
                <c:pt idx="11">
                  <c:v>Travelers Companies Inc. </c:v>
                </c:pt>
                <c:pt idx="12">
                  <c:v>Apple Inc </c:v>
                </c:pt>
                <c:pt idx="13">
                  <c:v>Johnson &amp; Johnson </c:v>
                </c:pt>
                <c:pt idx="14">
                  <c:v>Chevron Corporation </c:v>
                </c:pt>
                <c:pt idx="15">
                  <c:v>Procter &amp; Gamble Co </c:v>
                </c:pt>
                <c:pt idx="16">
                  <c:v>Walmart Inc. </c:v>
                </c:pt>
                <c:pt idx="17">
                  <c:v>American Express </c:v>
                </c:pt>
                <c:pt idx="18">
                  <c:v>JPMorgan Chase &amp; Co </c:v>
                </c:pt>
                <c:pt idx="19">
                  <c:v>Nike Inc </c:v>
                </c:pt>
                <c:pt idx="20">
                  <c:v>IBM </c:v>
                </c:pt>
                <c:pt idx="21">
                  <c:v>Merck &amp; Co Inc </c:v>
                </c:pt>
                <c:pt idx="22">
                  <c:v>3M Company </c:v>
                </c:pt>
                <c:pt idx="23">
                  <c:v>Walt Disney Company </c:v>
                </c:pt>
                <c:pt idx="24">
                  <c:v>Coca-Cola Co </c:v>
                </c:pt>
                <c:pt idx="25">
                  <c:v>Dow Inc </c:v>
                </c:pt>
                <c:pt idx="26">
                  <c:v>Cisco Systems Inc </c:v>
                </c:pt>
                <c:pt idx="27">
                  <c:v>Verizon Communications Inc </c:v>
                </c:pt>
                <c:pt idx="28">
                  <c:v>Walgreens Boots Alliance Inc</c:v>
                </c:pt>
                <c:pt idx="29">
                  <c:v>Intel Corp </c:v>
                </c:pt>
              </c:strCache>
            </c:strRef>
          </c:cat>
          <c:val>
            <c:numRef>
              <c:f>'DJIA Companies'!$B$2:$B$31</c:f>
              <c:numCache>
                <c:formatCode>0.00%</c:formatCode>
                <c:ptCount val="30"/>
                <c:pt idx="0">
                  <c:v>9.69E-2</c:v>
                </c:pt>
                <c:pt idx="1">
                  <c:v>6.3899999999999998E-2</c:v>
                </c:pt>
                <c:pt idx="2">
                  <c:v>6.0699999999999997E-2</c:v>
                </c:pt>
                <c:pt idx="3">
                  <c:v>5.8700000000000002E-2</c:v>
                </c:pt>
                <c:pt idx="4">
                  <c:v>5.6800000000000003E-2</c:v>
                </c:pt>
                <c:pt idx="5">
                  <c:v>4.6100000000000002E-2</c:v>
                </c:pt>
                <c:pt idx="6">
                  <c:v>4.48E-2</c:v>
                </c:pt>
                <c:pt idx="7">
                  <c:v>4.1799999999999997E-2</c:v>
                </c:pt>
                <c:pt idx="8">
                  <c:v>3.9199999999999999E-2</c:v>
                </c:pt>
                <c:pt idx="9">
                  <c:v>3.9E-2</c:v>
                </c:pt>
                <c:pt idx="10">
                  <c:v>3.8199999999999998E-2</c:v>
                </c:pt>
                <c:pt idx="11">
                  <c:v>3.56E-2</c:v>
                </c:pt>
                <c:pt idx="12">
                  <c:v>3.2899999999999999E-2</c:v>
                </c:pt>
                <c:pt idx="13">
                  <c:v>3.2199999999999999E-2</c:v>
                </c:pt>
                <c:pt idx="14">
                  <c:v>3.1E-2</c:v>
                </c:pt>
                <c:pt idx="15">
                  <c:v>3.09E-2</c:v>
                </c:pt>
                <c:pt idx="16">
                  <c:v>2.9899999999999999E-2</c:v>
                </c:pt>
                <c:pt idx="17">
                  <c:v>2.9600000000000001E-2</c:v>
                </c:pt>
                <c:pt idx="18">
                  <c:v>2.9600000000000001E-2</c:v>
                </c:pt>
                <c:pt idx="19">
                  <c:v>2.46E-2</c:v>
                </c:pt>
                <c:pt idx="20">
                  <c:v>2.4299999999999999E-2</c:v>
                </c:pt>
                <c:pt idx="21">
                  <c:v>2.3300000000000001E-2</c:v>
                </c:pt>
                <c:pt idx="22">
                  <c:v>2.0199999999999999E-2</c:v>
                </c:pt>
                <c:pt idx="23">
                  <c:v>1.9300000000000001E-2</c:v>
                </c:pt>
                <c:pt idx="24">
                  <c:v>1.9300000000000001E-2</c:v>
                </c:pt>
                <c:pt idx="25">
                  <c:v>1.9300000000000001E-2</c:v>
                </c:pt>
                <c:pt idx="26">
                  <c:v>8.9999999999999993E-3</c:v>
                </c:pt>
                <c:pt idx="27">
                  <c:v>7.4000000000000003E-3</c:v>
                </c:pt>
                <c:pt idx="28">
                  <c:v>6.1999999999999998E-3</c:v>
                </c:pt>
                <c:pt idx="29">
                  <c:v>6.1999999999999998E-3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C-4321-B76E-60E2B21CFE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5519920"/>
        <c:axId val="891788336"/>
      </c:barChart>
      <c:catAx>
        <c:axId val="295519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88336"/>
        <c:crosses val="autoZero"/>
        <c:auto val="1"/>
        <c:lblAlgn val="ctr"/>
        <c:lblOffset val="100"/>
        <c:noMultiLvlLbl val="0"/>
      </c:catAx>
      <c:valAx>
        <c:axId val="89178833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2955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33</xdr:row>
      <xdr:rowOff>171450</xdr:rowOff>
    </xdr:from>
    <xdr:to>
      <xdr:col>5</xdr:col>
      <xdr:colOff>0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A26AF2-56E0-F059-BC68-BB35328BAF3A}"/>
            </a:ext>
          </a:extLst>
        </xdr:cNvPr>
        <xdr:cNvSpPr txBox="1"/>
      </xdr:nvSpPr>
      <xdr:spPr>
        <a:xfrm>
          <a:off x="1352550" y="6705600"/>
          <a:ext cx="3438525" cy="9715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Refer to sheet DJIA 2023 for detailed calculation of</a:t>
          </a:r>
          <a:r>
            <a:rPr lang="en-IN" sz="1100" baseline="0"/>
            <a:t> DJIA price by end of 2023</a:t>
          </a:r>
          <a:endParaRPr lang="en-IN" sz="1100"/>
        </a:p>
      </xdr:txBody>
    </xdr:sp>
    <xdr:clientData/>
  </xdr:twoCellAnchor>
  <xdr:twoCellAnchor>
    <xdr:from>
      <xdr:col>2</xdr:col>
      <xdr:colOff>733425</xdr:colOff>
      <xdr:row>32</xdr:row>
      <xdr:rowOff>161925</xdr:rowOff>
    </xdr:from>
    <xdr:to>
      <xdr:col>3</xdr:col>
      <xdr:colOff>171450</xdr:colOff>
      <xdr:row>33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43982F7-177E-25D9-2FD5-398454F72ADB}"/>
            </a:ext>
          </a:extLst>
        </xdr:cNvPr>
        <xdr:cNvCxnSpPr/>
      </xdr:nvCxnSpPr>
      <xdr:spPr>
        <a:xfrm>
          <a:off x="2162175" y="6257925"/>
          <a:ext cx="238125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6</xdr:row>
      <xdr:rowOff>161925</xdr:rowOff>
    </xdr:from>
    <xdr:to>
      <xdr:col>19</xdr:col>
      <xdr:colOff>409574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F1A1B-CAAA-8812-1235-EB7F7905D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zoomScale="120" zoomScaleNormal="120" workbookViewId="0">
      <pane xSplit="1" topLeftCell="B1" activePane="topRight" state="frozen"/>
      <selection pane="topRight" activeCell="O1" sqref="O1:O1048576"/>
    </sheetView>
  </sheetViews>
  <sheetFormatPr baseColWidth="10" defaultColWidth="9.1640625" defaultRowHeight="15" x14ac:dyDescent="0.2"/>
  <cols>
    <col min="1" max="1" width="16.5" style="1" bestFit="1" customWidth="1"/>
    <col min="2" max="3" width="12" style="1" bestFit="1" customWidth="1"/>
    <col min="4" max="4" width="18.5" style="1" bestFit="1" customWidth="1"/>
    <col min="5" max="5" width="25.6640625" style="1" bestFit="1" customWidth="1"/>
    <col min="6" max="6" width="25.33203125" style="1" bestFit="1" customWidth="1"/>
    <col min="7" max="7" width="25.6640625" style="1" bestFit="1" customWidth="1"/>
    <col min="8" max="8" width="25.5" style="1" bestFit="1" customWidth="1"/>
    <col min="9" max="9" width="18.83203125" style="1" bestFit="1" customWidth="1"/>
    <col min="10" max="10" width="22.5" style="1" bestFit="1" customWidth="1"/>
    <col min="11" max="11" width="27.5" style="1" bestFit="1" customWidth="1"/>
    <col min="12" max="14" width="27.5" style="1" customWidth="1"/>
    <col min="15" max="15" width="28" style="1" bestFit="1" customWidth="1"/>
    <col min="16" max="16384" width="9.1640625" style="1"/>
  </cols>
  <sheetData>
    <row r="1" spans="1:15" x14ac:dyDescent="0.2">
      <c r="A1" s="2" t="s">
        <v>3</v>
      </c>
      <c r="B1" s="2" t="s">
        <v>1</v>
      </c>
      <c r="C1" s="2" t="s">
        <v>2</v>
      </c>
      <c r="D1" s="2" t="s">
        <v>67</v>
      </c>
      <c r="E1" s="2" t="s">
        <v>69</v>
      </c>
      <c r="F1" s="13" t="s">
        <v>68</v>
      </c>
      <c r="G1" s="13" t="s">
        <v>79</v>
      </c>
      <c r="H1" s="2" t="s">
        <v>73</v>
      </c>
      <c r="I1" s="2" t="s">
        <v>80</v>
      </c>
      <c r="J1" s="2" t="s">
        <v>78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65</v>
      </c>
    </row>
    <row r="2" spans="1:15" x14ac:dyDescent="0.2">
      <c r="A2" s="2">
        <v>1992</v>
      </c>
      <c r="B2" s="2">
        <v>3152.1000979999999</v>
      </c>
      <c r="C2" s="2">
        <v>3301.110107</v>
      </c>
      <c r="D2" s="2">
        <f>((C2-B2)/B2)*100</f>
        <v>4.7273247792653086</v>
      </c>
      <c r="E2" s="2">
        <f t="shared" ref="E2:E33" si="0">STANDARDIZE(D2,$B$43,$B$44)</f>
        <v>-0.29776285118698143</v>
      </c>
      <c r="F2" s="13">
        <v>6520.3270000000002</v>
      </c>
      <c r="G2" s="13">
        <v>3.5224000000000002</v>
      </c>
      <c r="H2" s="13">
        <f t="shared" ref="H2:H32" si="1">STANDARDIZE(G2,$B$47,$B$48)</f>
        <v>0.56837997965261833</v>
      </c>
      <c r="I2" s="13">
        <v>3.0287999999999999</v>
      </c>
      <c r="J2" s="13">
        <v>-1.21</v>
      </c>
      <c r="K2" s="13">
        <f t="shared" ref="K2:K32" si="2">STANDARDIZE(J2,$E$43,$E$44)</f>
        <v>-0.94548506999639148</v>
      </c>
      <c r="L2" s="18">
        <v>2.92</v>
      </c>
      <c r="M2" s="18">
        <f>((L2-4.03)/L2)*100</f>
        <v>-38.013698630137</v>
      </c>
      <c r="N2" s="18">
        <f>STANDARDIZE(M2,$E$47,$E$48)</f>
        <v>-0.24355034629219674</v>
      </c>
      <c r="O2" s="2">
        <v>1</v>
      </c>
    </row>
    <row r="3" spans="1:15" x14ac:dyDescent="0.2">
      <c r="A3" s="2">
        <v>1993</v>
      </c>
      <c r="B3" s="2">
        <v>3301.1000979999999</v>
      </c>
      <c r="C3" s="2">
        <v>3754.0900879999999</v>
      </c>
      <c r="D3" s="2">
        <f t="shared" ref="D3:D33" si="3">((C3-B3)/B3)*100</f>
        <v>13.722394854807582</v>
      </c>
      <c r="E3" s="2">
        <f t="shared" si="0"/>
        <v>0.32950623664997275</v>
      </c>
      <c r="F3" s="13">
        <v>6858.5590000000002</v>
      </c>
      <c r="G3" s="13">
        <v>2.7517999999999998</v>
      </c>
      <c r="H3" s="13">
        <f t="shared" si="1"/>
        <v>0.14103417065079432</v>
      </c>
      <c r="I3" s="13">
        <v>2.9517000000000002</v>
      </c>
      <c r="J3" s="13">
        <v>-0.08</v>
      </c>
      <c r="K3" s="13">
        <f t="shared" si="2"/>
        <v>-0.14353974307209139</v>
      </c>
      <c r="L3" s="18">
        <v>2.96</v>
      </c>
      <c r="M3" s="18">
        <f t="shared" ref="M3:M33" si="4">((L3-L2)/L2)*100</f>
        <v>1.3698630136986314</v>
      </c>
      <c r="N3" s="18">
        <f t="shared" ref="N3:N32" si="5">STANDARDIZE(M3,$E$47,$E$48)</f>
        <v>-0.19916142337073164</v>
      </c>
      <c r="O3" s="2">
        <v>0</v>
      </c>
    </row>
    <row r="4" spans="1:15" x14ac:dyDescent="0.2">
      <c r="A4" s="2">
        <v>1994</v>
      </c>
      <c r="B4" s="2">
        <v>3754.1000979999999</v>
      </c>
      <c r="C4" s="2">
        <v>3834.4399410000001</v>
      </c>
      <c r="D4" s="2">
        <f t="shared" si="3"/>
        <v>2.1400559628871196</v>
      </c>
      <c r="E4" s="2">
        <f t="shared" si="0"/>
        <v>-0.47818543120125712</v>
      </c>
      <c r="F4" s="13">
        <v>7287.2359999999999</v>
      </c>
      <c r="G4" s="13">
        <v>4.0288000000000004</v>
      </c>
      <c r="H4" s="13">
        <f t="shared" si="1"/>
        <v>0.84921039449627733</v>
      </c>
      <c r="I4" s="13">
        <v>2.6074000000000002</v>
      </c>
      <c r="J4" s="13">
        <v>-0.34</v>
      </c>
      <c r="K4" s="13">
        <f t="shared" si="2"/>
        <v>-0.32805813687768259</v>
      </c>
      <c r="L4" s="18">
        <v>5.45</v>
      </c>
      <c r="M4" s="18">
        <f t="shared" si="4"/>
        <v>84.121621621621628</v>
      </c>
      <c r="N4" s="18">
        <f t="shared" si="5"/>
        <v>-0.10589252433915494</v>
      </c>
      <c r="O4" s="2">
        <v>0</v>
      </c>
    </row>
    <row r="5" spans="1:15" x14ac:dyDescent="0.2">
      <c r="A5" s="2">
        <v>1995</v>
      </c>
      <c r="B5" s="2">
        <v>3834.3999020000001</v>
      </c>
      <c r="C5" s="2">
        <v>5117.1201170000004</v>
      </c>
      <c r="D5" s="2">
        <f t="shared" si="3"/>
        <v>33.452958684120063</v>
      </c>
      <c r="E5" s="2">
        <f t="shared" si="0"/>
        <v>1.7054124465830314</v>
      </c>
      <c r="F5" s="13">
        <v>7639.7489999999998</v>
      </c>
      <c r="G5" s="13">
        <v>2.6842000000000001</v>
      </c>
      <c r="H5" s="13">
        <f t="shared" si="1"/>
        <v>0.10354575034386058</v>
      </c>
      <c r="I5" s="13">
        <v>2.8054000000000001</v>
      </c>
      <c r="J5" s="13">
        <v>0.2</v>
      </c>
      <c r="K5" s="13">
        <f t="shared" si="2"/>
        <v>5.5172373333929887E-2</v>
      </c>
      <c r="L5" s="18">
        <v>5.6</v>
      </c>
      <c r="M5" s="18">
        <f t="shared" si="4"/>
        <v>2.7522935779816415</v>
      </c>
      <c r="N5" s="18">
        <f t="shared" si="5"/>
        <v>-0.19760329604042096</v>
      </c>
      <c r="O5" s="2">
        <v>0</v>
      </c>
    </row>
    <row r="6" spans="1:15" x14ac:dyDescent="0.2">
      <c r="A6" s="2">
        <v>1996</v>
      </c>
      <c r="B6" s="2">
        <v>5115.7001950000003</v>
      </c>
      <c r="C6" s="2">
        <v>6448.2700199999999</v>
      </c>
      <c r="D6" s="2">
        <f t="shared" si="3"/>
        <v>26.048630181698901</v>
      </c>
      <c r="E6" s="2">
        <f t="shared" si="0"/>
        <v>1.1890733467479602</v>
      </c>
      <c r="F6" s="13">
        <v>8073.1220000000003</v>
      </c>
      <c r="G6" s="13">
        <v>3.7726000000000002</v>
      </c>
      <c r="H6" s="13">
        <f t="shared" si="1"/>
        <v>0.70713149978271994</v>
      </c>
      <c r="I6" s="13">
        <v>2.9312</v>
      </c>
      <c r="J6" s="13">
        <v>0.13</v>
      </c>
      <c r="K6" s="13">
        <f t="shared" si="2"/>
        <v>5.4943442324245674E-3</v>
      </c>
      <c r="L6" s="18">
        <v>5.29</v>
      </c>
      <c r="M6" s="18">
        <f t="shared" si="4"/>
        <v>-5.5357142857142794</v>
      </c>
      <c r="N6" s="18">
        <f t="shared" si="5"/>
        <v>-0.20694464879975624</v>
      </c>
      <c r="O6" s="2">
        <v>1</v>
      </c>
    </row>
    <row r="7" spans="1:15" x14ac:dyDescent="0.2">
      <c r="A7" s="2">
        <v>1997</v>
      </c>
      <c r="B7" s="2">
        <v>6447.5</v>
      </c>
      <c r="C7" s="2">
        <v>7908.2998049999997</v>
      </c>
      <c r="D7" s="2">
        <f t="shared" si="3"/>
        <v>22.656840713454823</v>
      </c>
      <c r="E7" s="2">
        <f t="shared" si="0"/>
        <v>0.95254770903610619</v>
      </c>
      <c r="F7" s="13">
        <v>8577.5544570000002</v>
      </c>
      <c r="G7" s="13">
        <v>4.4471999999999996</v>
      </c>
      <c r="H7" s="13">
        <f t="shared" si="1"/>
        <v>1.0812393154492526</v>
      </c>
      <c r="I7" s="13">
        <v>2.3376999999999999</v>
      </c>
      <c r="J7" s="13">
        <v>-0.59</v>
      </c>
      <c r="K7" s="13">
        <f t="shared" si="2"/>
        <v>-0.50547966938305866</v>
      </c>
      <c r="L7" s="18">
        <v>5.5</v>
      </c>
      <c r="M7" s="18">
        <f t="shared" si="4"/>
        <v>3.9697542533081274</v>
      </c>
      <c r="N7" s="18">
        <f t="shared" si="5"/>
        <v>-0.19623110505968366</v>
      </c>
      <c r="O7" s="2">
        <v>0</v>
      </c>
    </row>
    <row r="8" spans="1:15" x14ac:dyDescent="0.2">
      <c r="A8" s="2">
        <v>1998</v>
      </c>
      <c r="B8" s="2">
        <v>7910.2001950000003</v>
      </c>
      <c r="C8" s="2">
        <v>9181.4296880000002</v>
      </c>
      <c r="D8" s="2">
        <f t="shared" si="3"/>
        <v>16.07076258074401</v>
      </c>
      <c r="E8" s="2">
        <f t="shared" si="0"/>
        <v>0.49326910553068914</v>
      </c>
      <c r="F8" s="13">
        <v>9062.8182020000004</v>
      </c>
      <c r="G8" s="13">
        <v>4.4813999999999998</v>
      </c>
      <c r="H8" s="13">
        <f t="shared" si="1"/>
        <v>1.1002053505749501</v>
      </c>
      <c r="I8" s="13">
        <v>1.5523</v>
      </c>
      <c r="J8" s="13">
        <v>-0.79</v>
      </c>
      <c r="K8" s="13">
        <f t="shared" si="2"/>
        <v>-0.64741689538735958</v>
      </c>
      <c r="L8" s="18">
        <v>4.68</v>
      </c>
      <c r="M8" s="18">
        <f t="shared" si="4"/>
        <v>-14.909090909090914</v>
      </c>
      <c r="N8" s="18">
        <f t="shared" si="5"/>
        <v>-0.2175093127123725</v>
      </c>
      <c r="O8" s="2">
        <v>0</v>
      </c>
    </row>
    <row r="9" spans="1:15" x14ac:dyDescent="0.2">
      <c r="A9" s="2">
        <v>1999</v>
      </c>
      <c r="B9" s="2">
        <v>9184.0097659999992</v>
      </c>
      <c r="C9" s="2">
        <v>11497.120117</v>
      </c>
      <c r="D9" s="2">
        <f t="shared" si="3"/>
        <v>25.186279304311459</v>
      </c>
      <c r="E9" s="2">
        <f t="shared" si="0"/>
        <v>1.1289375119282845</v>
      </c>
      <c r="F9" s="13">
        <v>9631.1744890000009</v>
      </c>
      <c r="G9" s="13">
        <v>4.7945000000000002</v>
      </c>
      <c r="H9" s="13">
        <f t="shared" si="1"/>
        <v>1.2738388475882789</v>
      </c>
      <c r="I9" s="13">
        <v>2.1880000000000002</v>
      </c>
      <c r="J9" s="13">
        <v>0.64</v>
      </c>
      <c r="K9" s="13">
        <f t="shared" si="2"/>
        <v>0.36743427054339189</v>
      </c>
      <c r="L9" s="18">
        <v>5.3</v>
      </c>
      <c r="M9" s="18">
        <f t="shared" si="4"/>
        <v>13.247863247863251</v>
      </c>
      <c r="N9" s="18">
        <f t="shared" si="5"/>
        <v>-0.18577381659144473</v>
      </c>
      <c r="O9" s="2">
        <v>0</v>
      </c>
    </row>
    <row r="10" spans="1:15" x14ac:dyDescent="0.2">
      <c r="A10" s="2">
        <v>2000</v>
      </c>
      <c r="B10" s="2">
        <v>11501.849609000001</v>
      </c>
      <c r="C10" s="2">
        <v>10787.990234000001</v>
      </c>
      <c r="D10" s="2">
        <f t="shared" si="3"/>
        <v>-6.2064746042359769</v>
      </c>
      <c r="E10" s="2">
        <f t="shared" si="0"/>
        <v>-1.0602287695492281</v>
      </c>
      <c r="F10" s="13">
        <v>10250.947996999999</v>
      </c>
      <c r="G10" s="13">
        <v>4.0772000000000004</v>
      </c>
      <c r="H10" s="13">
        <f t="shared" si="1"/>
        <v>0.87605121613615311</v>
      </c>
      <c r="I10" s="13">
        <v>3.3769</v>
      </c>
      <c r="J10" s="13">
        <v>1.19</v>
      </c>
      <c r="K10" s="13">
        <f t="shared" si="2"/>
        <v>0.75776164205521923</v>
      </c>
      <c r="L10" s="18">
        <v>6.4</v>
      </c>
      <c r="M10" s="18">
        <f t="shared" si="4"/>
        <v>20.754716981132088</v>
      </c>
      <c r="N10" s="18">
        <f t="shared" si="5"/>
        <v>-0.17731289691225824</v>
      </c>
      <c r="O10" s="2">
        <v>1</v>
      </c>
    </row>
    <row r="11" spans="1:15" x14ac:dyDescent="0.2">
      <c r="A11" s="2">
        <v>2001</v>
      </c>
      <c r="B11" s="2">
        <v>10790.919921999999</v>
      </c>
      <c r="C11" s="2">
        <v>10021.570313</v>
      </c>
      <c r="D11" s="2">
        <f t="shared" si="3"/>
        <v>-7.1296016888373588</v>
      </c>
      <c r="E11" s="2">
        <f t="shared" si="0"/>
        <v>-1.124602818828726</v>
      </c>
      <c r="F11" s="13">
        <v>10581.929774</v>
      </c>
      <c r="G11" s="13">
        <v>0.95430000000000004</v>
      </c>
      <c r="H11" s="13">
        <f t="shared" si="1"/>
        <v>-0.85579179830946805</v>
      </c>
      <c r="I11" s="13">
        <v>2.8262</v>
      </c>
      <c r="J11" s="13">
        <v>-0.55000000000000004</v>
      </c>
      <c r="K11" s="13">
        <f t="shared" si="2"/>
        <v>-0.47709222418219849</v>
      </c>
      <c r="L11" s="18">
        <v>1.82</v>
      </c>
      <c r="M11" s="18">
        <f t="shared" si="4"/>
        <v>-71.5625</v>
      </c>
      <c r="N11" s="18">
        <f t="shared" si="5"/>
        <v>-0.28136295378518827</v>
      </c>
      <c r="O11" s="2">
        <v>0</v>
      </c>
    </row>
    <row r="12" spans="1:15" x14ac:dyDescent="0.2">
      <c r="A12" s="2">
        <v>2002</v>
      </c>
      <c r="B12" s="2">
        <v>10021.709961</v>
      </c>
      <c r="C12" s="2">
        <v>8341.6298829999996</v>
      </c>
      <c r="D12" s="2">
        <f t="shared" si="3"/>
        <v>-16.76440532142837</v>
      </c>
      <c r="E12" s="2">
        <f t="shared" si="0"/>
        <v>-1.7964835752150727</v>
      </c>
      <c r="F12" s="13">
        <v>10929.112955000001</v>
      </c>
      <c r="G12" s="13">
        <v>1.6959</v>
      </c>
      <c r="H12" s="13">
        <f t="shared" si="1"/>
        <v>-0.44452829979434666</v>
      </c>
      <c r="I12" s="13">
        <v>1.5860000000000001</v>
      </c>
      <c r="J12" s="13">
        <v>-1.24</v>
      </c>
      <c r="K12" s="13">
        <f t="shared" si="2"/>
        <v>-0.96677565389703668</v>
      </c>
      <c r="L12" s="18">
        <v>1.24</v>
      </c>
      <c r="M12" s="18">
        <f t="shared" si="4"/>
        <v>-31.868131868131872</v>
      </c>
      <c r="N12" s="18">
        <f t="shared" si="5"/>
        <v>-0.2366237231550011</v>
      </c>
      <c r="O12" s="2">
        <v>0</v>
      </c>
    </row>
    <row r="13" spans="1:15" x14ac:dyDescent="0.2">
      <c r="A13" s="2">
        <v>2003</v>
      </c>
      <c r="B13" s="2">
        <v>8342.3798829999996</v>
      </c>
      <c r="C13" s="2">
        <v>10453.919921999999</v>
      </c>
      <c r="D13" s="2">
        <f t="shared" si="3"/>
        <v>25.311003198294411</v>
      </c>
      <c r="E13" s="2">
        <f t="shared" si="0"/>
        <v>1.1376351032258647</v>
      </c>
      <c r="F13" s="13">
        <v>11456.442041</v>
      </c>
      <c r="G13" s="13">
        <v>2.7961999999999998</v>
      </c>
      <c r="H13" s="13">
        <f t="shared" si="1"/>
        <v>0.16565674256836632</v>
      </c>
      <c r="I13" s="13">
        <v>2.2700999999999998</v>
      </c>
      <c r="J13" s="13">
        <v>0.68</v>
      </c>
      <c r="K13" s="13">
        <f t="shared" si="2"/>
        <v>0.39582171574425212</v>
      </c>
      <c r="L13" s="18">
        <v>0.98</v>
      </c>
      <c r="M13" s="18">
        <f t="shared" si="4"/>
        <v>-20.967741935483872</v>
      </c>
      <c r="N13" s="18">
        <f t="shared" si="5"/>
        <v>-0.2243379737626538</v>
      </c>
      <c r="O13" s="2">
        <v>0</v>
      </c>
    </row>
    <row r="14" spans="1:15" x14ac:dyDescent="0.2">
      <c r="A14" s="2">
        <v>2004</v>
      </c>
      <c r="B14" s="2">
        <v>10452.740234000001</v>
      </c>
      <c r="C14" s="2">
        <v>10783.009765999999</v>
      </c>
      <c r="D14" s="2">
        <f t="shared" si="3"/>
        <v>3.1596454576161661</v>
      </c>
      <c r="E14" s="2">
        <f t="shared" si="0"/>
        <v>-0.40708459852783579</v>
      </c>
      <c r="F14" s="13">
        <v>12217.193198000001</v>
      </c>
      <c r="G14" s="13">
        <v>3.8525999999999998</v>
      </c>
      <c r="H14" s="13">
        <f t="shared" si="1"/>
        <v>0.75149649422879539</v>
      </c>
      <c r="I14" s="13">
        <v>2.6772</v>
      </c>
      <c r="J14" s="13">
        <v>0.41</v>
      </c>
      <c r="K14" s="13">
        <f t="shared" si="2"/>
        <v>0.2042064606384458</v>
      </c>
      <c r="L14" s="18">
        <v>2.16</v>
      </c>
      <c r="M14" s="18">
        <f t="shared" si="4"/>
        <v>120.40816326530614</v>
      </c>
      <c r="N14" s="18">
        <f t="shared" si="5"/>
        <v>-6.4994229901628911E-2</v>
      </c>
      <c r="O14" s="2">
        <v>1</v>
      </c>
    </row>
    <row r="15" spans="1:15" x14ac:dyDescent="0.2">
      <c r="A15" s="2">
        <v>2005</v>
      </c>
      <c r="B15" s="2">
        <v>10783.75</v>
      </c>
      <c r="C15" s="2">
        <v>10717.5</v>
      </c>
      <c r="D15" s="2">
        <f t="shared" si="3"/>
        <v>-0.61435029558363274</v>
      </c>
      <c r="E15" s="2">
        <f t="shared" si="0"/>
        <v>-0.67026330127601441</v>
      </c>
      <c r="F15" s="13">
        <v>13039.199193</v>
      </c>
      <c r="G15" s="13">
        <v>3.4832000000000001</v>
      </c>
      <c r="H15" s="13">
        <f t="shared" si="1"/>
        <v>0.54664113237404122</v>
      </c>
      <c r="I15" s="13">
        <v>3.3927</v>
      </c>
      <c r="J15" s="13">
        <v>0.72</v>
      </c>
      <c r="K15" s="13">
        <f t="shared" si="2"/>
        <v>0.42420916094511224</v>
      </c>
      <c r="L15" s="18">
        <v>4.16</v>
      </c>
      <c r="M15" s="18">
        <f t="shared" si="4"/>
        <v>92.592592592592581</v>
      </c>
      <c r="N15" s="18">
        <f t="shared" si="5"/>
        <v>-9.6344955206101354E-2</v>
      </c>
      <c r="O15" s="2">
        <v>0</v>
      </c>
    </row>
    <row r="16" spans="1:15" x14ac:dyDescent="0.2">
      <c r="A16" s="2">
        <v>2006</v>
      </c>
      <c r="B16" s="2">
        <v>10718.299805000001</v>
      </c>
      <c r="C16" s="2">
        <v>12463.150390999999</v>
      </c>
      <c r="D16" s="2">
        <f t="shared" si="3"/>
        <v>16.279173168733717</v>
      </c>
      <c r="E16" s="2">
        <f t="shared" si="0"/>
        <v>0.50780256867505336</v>
      </c>
      <c r="F16" s="13">
        <v>13815.586948</v>
      </c>
      <c r="G16" s="13">
        <v>2.7827999999999999</v>
      </c>
      <c r="H16" s="13">
        <f t="shared" si="1"/>
        <v>0.15822560599864871</v>
      </c>
      <c r="I16" s="13">
        <v>3.2259000000000002</v>
      </c>
      <c r="J16" s="13">
        <v>-0.17</v>
      </c>
      <c r="K16" s="13">
        <f t="shared" si="2"/>
        <v>-0.20741149477402679</v>
      </c>
      <c r="L16" s="18">
        <v>5.24</v>
      </c>
      <c r="M16" s="18">
        <f t="shared" si="4"/>
        <v>25.961538461538463</v>
      </c>
      <c r="N16" s="18">
        <f t="shared" si="5"/>
        <v>-0.17144432668364959</v>
      </c>
      <c r="O16" s="2">
        <v>0</v>
      </c>
    </row>
    <row r="17" spans="1:15" x14ac:dyDescent="0.2">
      <c r="A17" s="2">
        <v>2007</v>
      </c>
      <c r="B17" s="2">
        <v>12459.540039</v>
      </c>
      <c r="C17" s="2">
        <v>13264.820313</v>
      </c>
      <c r="D17" s="2">
        <f t="shared" si="3"/>
        <v>6.4631621350336159</v>
      </c>
      <c r="E17" s="2">
        <f t="shared" si="0"/>
        <v>-0.17671464304164849</v>
      </c>
      <c r="F17" s="13">
        <v>14474.226905</v>
      </c>
      <c r="G17" s="13">
        <v>2.0105</v>
      </c>
      <c r="H17" s="13">
        <f t="shared" si="1"/>
        <v>-0.27006295913515416</v>
      </c>
      <c r="I17" s="13">
        <v>2.8527</v>
      </c>
      <c r="J17" s="13">
        <v>-0.37</v>
      </c>
      <c r="K17" s="13">
        <f t="shared" si="2"/>
        <v>-0.34934872077832768</v>
      </c>
      <c r="L17" s="18">
        <v>4.24</v>
      </c>
      <c r="M17" s="18">
        <f t="shared" si="4"/>
        <v>-19.083969465648853</v>
      </c>
      <c r="N17" s="18">
        <f t="shared" si="5"/>
        <v>-0.22221478765467079</v>
      </c>
      <c r="O17" s="2">
        <v>0</v>
      </c>
    </row>
    <row r="18" spans="1:15" x14ac:dyDescent="0.2">
      <c r="A18" s="2">
        <v>2008</v>
      </c>
      <c r="B18" s="2">
        <v>13261.820313</v>
      </c>
      <c r="C18" s="2">
        <v>8776.3896480000003</v>
      </c>
      <c r="D18" s="2">
        <f t="shared" si="3"/>
        <v>-33.822134210362677</v>
      </c>
      <c r="E18" s="14">
        <f t="shared" si="0"/>
        <v>-2.9860002716802572</v>
      </c>
      <c r="F18" s="13">
        <v>14769.857910999999</v>
      </c>
      <c r="G18" s="13">
        <v>0.1222</v>
      </c>
      <c r="H18" s="13">
        <f t="shared" si="1"/>
        <v>-1.3172431967917124</v>
      </c>
      <c r="I18" s="13">
        <v>3.8391000000000002</v>
      </c>
      <c r="J18" s="13">
        <v>0.99</v>
      </c>
      <c r="K18" s="13">
        <f t="shared" si="2"/>
        <v>0.61582441605091842</v>
      </c>
      <c r="L18" s="18">
        <v>0.16</v>
      </c>
      <c r="M18" s="18">
        <f t="shared" si="4"/>
        <v>-96.226415094339629</v>
      </c>
      <c r="N18" s="18">
        <f t="shared" si="5"/>
        <v>-0.30916147124699234</v>
      </c>
      <c r="O18" s="2">
        <v>1</v>
      </c>
    </row>
    <row r="19" spans="1:15" x14ac:dyDescent="0.2">
      <c r="A19" s="2">
        <v>2009</v>
      </c>
      <c r="B19" s="2">
        <v>8772.25</v>
      </c>
      <c r="C19" s="2">
        <v>10428.049805000001</v>
      </c>
      <c r="D19" s="2">
        <f t="shared" si="3"/>
        <v>18.875428823847937</v>
      </c>
      <c r="E19" s="2">
        <f t="shared" si="0"/>
        <v>0.68885184376664865</v>
      </c>
      <c r="F19" s="13">
        <v>14478.064934</v>
      </c>
      <c r="G19" s="13">
        <v>-2.5998999999999999</v>
      </c>
      <c r="H19" s="13">
        <f t="shared" si="1"/>
        <v>-2.8268175890624945</v>
      </c>
      <c r="I19" s="13">
        <v>-0.35549999999999998</v>
      </c>
      <c r="J19" s="13">
        <v>-4.1900000000000004</v>
      </c>
      <c r="K19" s="15">
        <f t="shared" si="2"/>
        <v>-3.0603497374604749</v>
      </c>
      <c r="L19" s="18">
        <v>0.12</v>
      </c>
      <c r="M19" s="18">
        <f t="shared" si="4"/>
        <v>-25.000000000000007</v>
      </c>
      <c r="N19" s="18">
        <f t="shared" si="5"/>
        <v>-0.22888270219640827</v>
      </c>
      <c r="O19" s="2">
        <v>0</v>
      </c>
    </row>
    <row r="20" spans="1:15" x14ac:dyDescent="0.2">
      <c r="A20" s="2">
        <v>2010</v>
      </c>
      <c r="B20" s="2">
        <v>10430.690430000001</v>
      </c>
      <c r="C20" s="2">
        <v>11577.509765999999</v>
      </c>
      <c r="D20" s="2">
        <f t="shared" si="3"/>
        <v>10.994663715659698</v>
      </c>
      <c r="E20" s="2">
        <f t="shared" si="0"/>
        <v>0.13928854972277008</v>
      </c>
      <c r="F20" s="13">
        <v>15048.964443999999</v>
      </c>
      <c r="G20" s="13">
        <v>2.7088999999999999</v>
      </c>
      <c r="H20" s="13">
        <f t="shared" si="1"/>
        <v>0.11724344237908629</v>
      </c>
      <c r="I20" s="13">
        <v>1.64</v>
      </c>
      <c r="J20" s="13">
        <v>2</v>
      </c>
      <c r="K20" s="13">
        <f t="shared" si="2"/>
        <v>1.3326074073726379</v>
      </c>
      <c r="L20" s="18">
        <v>0.18</v>
      </c>
      <c r="M20" s="18">
        <f t="shared" si="4"/>
        <v>50</v>
      </c>
      <c r="N20" s="18">
        <f t="shared" si="5"/>
        <v>-0.14435075332857472</v>
      </c>
      <c r="O20" s="2">
        <v>0</v>
      </c>
    </row>
    <row r="21" spans="1:15" x14ac:dyDescent="0.2">
      <c r="A21" s="2">
        <v>2011</v>
      </c>
      <c r="B21" s="2">
        <v>11577.429688</v>
      </c>
      <c r="C21" s="2">
        <v>12217.559569999999</v>
      </c>
      <c r="D21" s="2">
        <f t="shared" si="3"/>
        <v>5.5291191503714643</v>
      </c>
      <c r="E21" s="2">
        <f t="shared" si="0"/>
        <v>-0.24184991003446432</v>
      </c>
      <c r="F21" s="13">
        <v>15599.728123000001</v>
      </c>
      <c r="G21" s="13">
        <v>1.5499000000000001</v>
      </c>
      <c r="H21" s="13">
        <f t="shared" si="1"/>
        <v>-0.52549441465843472</v>
      </c>
      <c r="I21" s="13">
        <v>3.1568000000000001</v>
      </c>
      <c r="J21" s="13">
        <v>1.52</v>
      </c>
      <c r="K21" s="13">
        <f t="shared" si="2"/>
        <v>0.99195806496231576</v>
      </c>
      <c r="L21" s="18">
        <v>7.0000000000000007E-2</v>
      </c>
      <c r="M21" s="18">
        <f t="shared" si="4"/>
        <v>-61.111111111111107</v>
      </c>
      <c r="N21" s="18">
        <f t="shared" si="5"/>
        <v>-0.26958327016980965</v>
      </c>
      <c r="O21" s="2">
        <v>0</v>
      </c>
    </row>
    <row r="22" spans="1:15" x14ac:dyDescent="0.2">
      <c r="A22" s="2">
        <v>2012</v>
      </c>
      <c r="B22" s="2">
        <v>12221.190430000001</v>
      </c>
      <c r="C22" s="2">
        <v>13104.139648</v>
      </c>
      <c r="D22" s="2">
        <f t="shared" si="3"/>
        <v>7.2247398733970929</v>
      </c>
      <c r="E22" s="2">
        <f t="shared" si="0"/>
        <v>-0.1236061992776471</v>
      </c>
      <c r="F22" s="13">
        <v>16253.972229999999</v>
      </c>
      <c r="G22" s="13">
        <v>2.2806999999999999</v>
      </c>
      <c r="H22" s="13">
        <f t="shared" si="1"/>
        <v>-0.12022019039353363</v>
      </c>
      <c r="I22" s="13">
        <v>2.0693000000000001</v>
      </c>
      <c r="J22" s="13">
        <v>-1.0900000000000001</v>
      </c>
      <c r="K22" s="13">
        <f t="shared" si="2"/>
        <v>-0.86032273439381102</v>
      </c>
      <c r="L22" s="18">
        <v>0.16</v>
      </c>
      <c r="M22" s="18">
        <f t="shared" si="4"/>
        <v>128.57142857142856</v>
      </c>
      <c r="N22" s="18">
        <f t="shared" si="5"/>
        <v>-5.5793473562272919E-2</v>
      </c>
      <c r="O22" s="2">
        <v>1</v>
      </c>
    </row>
    <row r="23" spans="1:15" x14ac:dyDescent="0.2">
      <c r="A23" s="2">
        <v>2013</v>
      </c>
      <c r="B23" s="2">
        <v>13104.299805000001</v>
      </c>
      <c r="C23" s="2">
        <v>16576.660156000002</v>
      </c>
      <c r="D23" s="2">
        <f t="shared" si="3"/>
        <v>26.497870185136541</v>
      </c>
      <c r="E23" s="2">
        <f t="shared" si="0"/>
        <v>1.2204009923148804</v>
      </c>
      <c r="F23" s="13">
        <v>16843.190993</v>
      </c>
      <c r="G23" s="13">
        <v>1.8419000000000001</v>
      </c>
      <c r="H23" s="13">
        <f t="shared" si="1"/>
        <v>-0.36356218493025855</v>
      </c>
      <c r="I23" s="13">
        <v>1.4648000000000001</v>
      </c>
      <c r="J23" s="13">
        <v>-0.6</v>
      </c>
      <c r="K23" s="13">
        <f t="shared" si="2"/>
        <v>-0.51257653068327369</v>
      </c>
      <c r="L23" s="18">
        <v>0.09</v>
      </c>
      <c r="M23" s="18">
        <f t="shared" si="4"/>
        <v>-43.750000000000007</v>
      </c>
      <c r="N23" s="18">
        <f t="shared" si="5"/>
        <v>-0.25001568941336666</v>
      </c>
      <c r="O23" s="2">
        <v>0</v>
      </c>
    </row>
    <row r="24" spans="1:15" x14ac:dyDescent="0.2">
      <c r="A24" s="2">
        <v>2014</v>
      </c>
      <c r="B24" s="2">
        <v>16572.169922000001</v>
      </c>
      <c r="C24" s="2">
        <v>17823.070313</v>
      </c>
      <c r="D24" s="2">
        <f t="shared" si="3"/>
        <v>7.5481991609281973</v>
      </c>
      <c r="E24" s="2">
        <f t="shared" si="0"/>
        <v>-0.10104984223561536</v>
      </c>
      <c r="F24" s="13">
        <v>17550.680174000001</v>
      </c>
      <c r="G24" s="13">
        <v>2.2877999999999998</v>
      </c>
      <c r="H24" s="13">
        <f t="shared" si="1"/>
        <v>-0.11628279713644447</v>
      </c>
      <c r="I24" s="13">
        <v>1.6222000000000001</v>
      </c>
      <c r="J24" s="13">
        <v>0.16</v>
      </c>
      <c r="K24" s="13">
        <f t="shared" si="2"/>
        <v>2.6784928133069701E-2</v>
      </c>
      <c r="L24" s="18">
        <v>0.12</v>
      </c>
      <c r="M24" s="18">
        <f t="shared" si="4"/>
        <v>33.333333333333329</v>
      </c>
      <c r="N24" s="18">
        <f t="shared" si="5"/>
        <v>-0.16313563085475996</v>
      </c>
      <c r="O24" s="2">
        <v>0</v>
      </c>
    </row>
    <row r="25" spans="1:15" x14ac:dyDescent="0.2">
      <c r="A25" s="2">
        <v>2015</v>
      </c>
      <c r="B25" s="2">
        <v>17823.070313</v>
      </c>
      <c r="C25" s="2">
        <v>17425.029297000001</v>
      </c>
      <c r="D25" s="2">
        <f t="shared" si="3"/>
        <v>-2.2332909482474039</v>
      </c>
      <c r="E25" s="2">
        <f t="shared" si="0"/>
        <v>-0.78315974543154776</v>
      </c>
      <c r="F25" s="13">
        <v>18206.020741</v>
      </c>
      <c r="G25" s="13">
        <v>2.7063999999999999</v>
      </c>
      <c r="H25" s="13">
        <f t="shared" si="1"/>
        <v>0.11585703630264646</v>
      </c>
      <c r="I25" s="13">
        <v>0.1186</v>
      </c>
      <c r="J25" s="13">
        <v>-1.5</v>
      </c>
      <c r="K25" s="13">
        <f t="shared" si="2"/>
        <v>-1.1512940477026279</v>
      </c>
      <c r="L25" s="18">
        <v>0.24</v>
      </c>
      <c r="M25" s="18">
        <f t="shared" si="4"/>
        <v>100</v>
      </c>
      <c r="N25" s="18">
        <f t="shared" si="5"/>
        <v>-8.7996120750019016E-2</v>
      </c>
      <c r="O25" s="2">
        <v>0</v>
      </c>
    </row>
    <row r="26" spans="1:15" x14ac:dyDescent="0.2">
      <c r="A26" s="2">
        <v>2016</v>
      </c>
      <c r="B26" s="2">
        <v>17405.480468999998</v>
      </c>
      <c r="C26" s="2">
        <v>19762.599609000001</v>
      </c>
      <c r="D26" s="2">
        <f t="shared" si="3"/>
        <v>13.542396282585509</v>
      </c>
      <c r="E26" s="2">
        <f t="shared" si="0"/>
        <v>0.31695407871662973</v>
      </c>
      <c r="F26" s="13">
        <v>18695.110841999998</v>
      </c>
      <c r="G26" s="13">
        <v>1.6675</v>
      </c>
      <c r="H26" s="13">
        <f t="shared" si="1"/>
        <v>-0.46027787282270355</v>
      </c>
      <c r="I26" s="13">
        <v>1.2616000000000001</v>
      </c>
      <c r="J26" s="13">
        <v>1.1399999999999999</v>
      </c>
      <c r="K26" s="13">
        <f t="shared" si="2"/>
        <v>0.72227733555414397</v>
      </c>
      <c r="L26" s="18">
        <v>0.54</v>
      </c>
      <c r="M26" s="18">
        <f t="shared" si="4"/>
        <v>125.00000000000003</v>
      </c>
      <c r="N26" s="18">
        <f t="shared" si="5"/>
        <v>-5.9818804460741129E-2</v>
      </c>
      <c r="O26" s="2">
        <v>1</v>
      </c>
    </row>
    <row r="27" spans="1:15" x14ac:dyDescent="0.2">
      <c r="A27" s="2">
        <v>2017</v>
      </c>
      <c r="B27" s="2">
        <v>19872.859375</v>
      </c>
      <c r="C27" s="2">
        <v>24719.220702999999</v>
      </c>
      <c r="D27" s="2">
        <f t="shared" si="3"/>
        <v>24.386834509062684</v>
      </c>
      <c r="E27" s="2">
        <f t="shared" si="0"/>
        <v>1.0731884178934092</v>
      </c>
      <c r="F27" s="13">
        <v>19477.336549</v>
      </c>
      <c r="G27" s="13">
        <v>2.2418999999999998</v>
      </c>
      <c r="H27" s="13">
        <f t="shared" si="1"/>
        <v>-0.1417372126998804</v>
      </c>
      <c r="I27" s="13">
        <v>2.1301000000000001</v>
      </c>
      <c r="J27" s="13">
        <v>0.87</v>
      </c>
      <c r="K27" s="13">
        <f t="shared" si="2"/>
        <v>0.53066208044833796</v>
      </c>
      <c r="L27" s="18">
        <v>1.3</v>
      </c>
      <c r="M27" s="18">
        <f t="shared" si="4"/>
        <v>140.74074074074073</v>
      </c>
      <c r="N27" s="18">
        <f t="shared" si="5"/>
        <v>-4.2077531241566227E-2</v>
      </c>
      <c r="O27" s="2">
        <v>0</v>
      </c>
    </row>
    <row r="28" spans="1:15" x14ac:dyDescent="0.2">
      <c r="A28" s="2">
        <v>2018</v>
      </c>
      <c r="B28" s="2">
        <v>24809.349609000001</v>
      </c>
      <c r="C28" s="2">
        <v>23327.460938</v>
      </c>
      <c r="D28" s="2">
        <f t="shared" si="3"/>
        <v>-5.9731056813453147</v>
      </c>
      <c r="E28" s="2">
        <f t="shared" si="0"/>
        <v>-1.0439548428136107</v>
      </c>
      <c r="F28" s="13">
        <v>20533.057312000001</v>
      </c>
      <c r="G28" s="13">
        <v>2.9453999999999998</v>
      </c>
      <c r="H28" s="13">
        <f t="shared" si="1"/>
        <v>0.24839745721029741</v>
      </c>
      <c r="I28" s="13">
        <v>2.4426000000000001</v>
      </c>
      <c r="J28" s="13">
        <v>0.31</v>
      </c>
      <c r="K28" s="13">
        <f t="shared" si="2"/>
        <v>0.13323784763629537</v>
      </c>
      <c r="L28" s="18">
        <v>2.27</v>
      </c>
      <c r="M28" s="18">
        <f t="shared" si="4"/>
        <v>74.615384615384599</v>
      </c>
      <c r="N28" s="18">
        <f t="shared" si="5"/>
        <v>-0.11660693421297809</v>
      </c>
      <c r="O28" s="2">
        <v>0</v>
      </c>
    </row>
    <row r="29" spans="1:15" x14ac:dyDescent="0.2">
      <c r="A29" s="2">
        <v>2019</v>
      </c>
      <c r="B29" s="2">
        <v>23058.609375</v>
      </c>
      <c r="C29" s="2">
        <v>28538.439452999999</v>
      </c>
      <c r="D29" s="2">
        <f t="shared" si="3"/>
        <v>23.764789926755935</v>
      </c>
      <c r="E29" s="2">
        <f t="shared" si="0"/>
        <v>1.0298102858209972</v>
      </c>
      <c r="F29" s="13">
        <v>21380.976118999999</v>
      </c>
      <c r="G29" s="13">
        <v>2.2944</v>
      </c>
      <c r="H29" s="13">
        <f t="shared" si="1"/>
        <v>-0.11262268509464314</v>
      </c>
      <c r="I29" s="13">
        <v>1.8122</v>
      </c>
      <c r="J29" s="13">
        <v>-0.63</v>
      </c>
      <c r="K29" s="13">
        <f t="shared" si="2"/>
        <v>-0.53386711458391878</v>
      </c>
      <c r="L29" s="18">
        <v>1.55</v>
      </c>
      <c r="M29" s="18">
        <f t="shared" si="4"/>
        <v>-31.718061674008808</v>
      </c>
      <c r="N29" s="18">
        <f t="shared" si="5"/>
        <v>-0.23645458014198514</v>
      </c>
      <c r="O29" s="2">
        <v>0</v>
      </c>
    </row>
    <row r="30" spans="1:15" x14ac:dyDescent="0.2">
      <c r="A30" s="2">
        <v>2020</v>
      </c>
      <c r="B30" s="2">
        <v>28638.970702999999</v>
      </c>
      <c r="C30" s="2">
        <v>30606.480468999998</v>
      </c>
      <c r="D30" s="2">
        <f t="shared" si="3"/>
        <v>6.8700435724594593</v>
      </c>
      <c r="E30" s="2">
        <f t="shared" si="0"/>
        <v>-0.14834086207402095</v>
      </c>
      <c r="F30" s="13">
        <v>21060.473612999998</v>
      </c>
      <c r="G30" s="13">
        <v>-2.7677999999999998</v>
      </c>
      <c r="H30" s="15">
        <f t="shared" si="1"/>
        <v>-2.9199286211561954</v>
      </c>
      <c r="I30" s="13">
        <v>1.2336</v>
      </c>
      <c r="J30" s="13">
        <v>-0.57999999999999996</v>
      </c>
      <c r="K30" s="13">
        <f t="shared" si="2"/>
        <v>-0.49838280808284358</v>
      </c>
      <c r="L30" s="18">
        <v>0.09</v>
      </c>
      <c r="M30" s="18">
        <f t="shared" si="4"/>
        <v>-94.193548387096769</v>
      </c>
      <c r="N30" s="18">
        <f t="shared" si="5"/>
        <v>-0.30687024211963537</v>
      </c>
      <c r="O30" s="2">
        <v>1</v>
      </c>
    </row>
    <row r="31" spans="1:15" x14ac:dyDescent="0.2">
      <c r="A31" s="2">
        <v>2021</v>
      </c>
      <c r="B31" s="2">
        <v>30627.470702999999</v>
      </c>
      <c r="C31" s="2">
        <v>36338.300780999998</v>
      </c>
      <c r="D31" s="2">
        <f t="shared" si="3"/>
        <v>18.646104124558402</v>
      </c>
      <c r="E31" s="2">
        <f t="shared" si="0"/>
        <v>0.67285994000894966</v>
      </c>
      <c r="F31" s="13">
        <v>23315.080559999999</v>
      </c>
      <c r="G31" s="13">
        <v>5.9455</v>
      </c>
      <c r="H31" s="13">
        <f t="shared" si="1"/>
        <v>1.9121402051811922</v>
      </c>
      <c r="I31" s="13">
        <v>4.6978999999999997</v>
      </c>
      <c r="J31" s="13">
        <v>3.46</v>
      </c>
      <c r="K31" s="13">
        <f t="shared" si="2"/>
        <v>2.3687491572040345</v>
      </c>
      <c r="L31" s="18">
        <v>0.08</v>
      </c>
      <c r="M31" s="18">
        <f t="shared" si="4"/>
        <v>-11.111111111111107</v>
      </c>
      <c r="N31" s="18">
        <f t="shared" si="5"/>
        <v>-0.21322863759125393</v>
      </c>
      <c r="O31" s="2">
        <v>0</v>
      </c>
    </row>
    <row r="32" spans="1:15" x14ac:dyDescent="0.2">
      <c r="A32" s="2">
        <v>2022</v>
      </c>
      <c r="B32" s="2">
        <v>36321.589844000002</v>
      </c>
      <c r="C32" s="2">
        <v>33147.25</v>
      </c>
      <c r="D32" s="2">
        <f t="shared" si="3"/>
        <v>-8.7395399200136445</v>
      </c>
      <c r="E32" s="2">
        <f t="shared" si="0"/>
        <v>-1.2368714812474462</v>
      </c>
      <c r="F32" s="13">
        <v>25462.7</v>
      </c>
      <c r="G32" s="13">
        <v>2.0615999999999999</v>
      </c>
      <c r="H32" s="13">
        <f t="shared" si="1"/>
        <v>-0.24172481893272338</v>
      </c>
      <c r="I32" s="13">
        <v>6.45</v>
      </c>
      <c r="J32" s="13">
        <v>3.3</v>
      </c>
      <c r="K32" s="13">
        <f t="shared" si="2"/>
        <v>2.255199376400594</v>
      </c>
      <c r="L32" s="18">
        <v>4.0999999999999996</v>
      </c>
      <c r="M32" s="18">
        <f t="shared" si="4"/>
        <v>5024.9999999999991</v>
      </c>
      <c r="N32" s="18">
        <f t="shared" si="5"/>
        <v>5.4629351882377168</v>
      </c>
      <c r="O32" s="2">
        <v>0</v>
      </c>
    </row>
    <row r="33" spans="1:15" x14ac:dyDescent="0.2">
      <c r="A33" s="2">
        <v>2023</v>
      </c>
      <c r="B33" s="2">
        <v>33148.898437999997</v>
      </c>
      <c r="C33" s="9">
        <v>36562.163843461945</v>
      </c>
      <c r="D33" s="2">
        <f t="shared" si="3"/>
        <v>10.296768720221415</v>
      </c>
      <c r="E33" s="2">
        <f t="shared" si="0"/>
        <v>9.062100700013534E-2</v>
      </c>
      <c r="F33" s="2"/>
      <c r="G33" s="2"/>
      <c r="H33" s="13"/>
      <c r="I33" s="2"/>
      <c r="J33" s="2"/>
      <c r="K33" s="13"/>
      <c r="L33" s="13">
        <v>4.3</v>
      </c>
      <c r="M33" s="18">
        <f t="shared" si="4"/>
        <v>4.8780487804878101</v>
      </c>
      <c r="N33" s="18"/>
      <c r="O33" s="2">
        <v>0</v>
      </c>
    </row>
    <row r="43" spans="1:15" ht="32" x14ac:dyDescent="0.2">
      <c r="A43" s="10" t="s">
        <v>74</v>
      </c>
      <c r="B43" s="10">
        <f>AVERAGE(D2:D33)</f>
        <v>8.9972589498717817</v>
      </c>
      <c r="D43" s="10" t="s">
        <v>81</v>
      </c>
      <c r="E43" s="2">
        <f>AVERAGE(J2:J33)</f>
        <v>0.12225806451612901</v>
      </c>
    </row>
    <row r="44" spans="1:15" ht="32" x14ac:dyDescent="0.2">
      <c r="A44" s="10" t="s">
        <v>72</v>
      </c>
      <c r="B44" s="10">
        <f>_xlfn.STDEV.P(D2:D33)</f>
        <v>14.340049988052909</v>
      </c>
      <c r="D44" s="10" t="s">
        <v>82</v>
      </c>
      <c r="E44" s="2">
        <f>_xlfn.STDEV.P(J2:J32)</f>
        <v>1.4090736139505764</v>
      </c>
    </row>
    <row r="45" spans="1:15" x14ac:dyDescent="0.2">
      <c r="A45" s="11"/>
      <c r="B45" s="11"/>
    </row>
    <row r="46" spans="1:15" x14ac:dyDescent="0.2">
      <c r="A46" s="11"/>
      <c r="B46" s="11"/>
    </row>
    <row r="47" spans="1:15" ht="32" x14ac:dyDescent="0.2">
      <c r="A47" s="10" t="s">
        <v>71</v>
      </c>
      <c r="B47" s="10">
        <f>AVERAGE(G2:G32)</f>
        <v>2.4974838709677427</v>
      </c>
      <c r="D47" s="10" t="s">
        <v>87</v>
      </c>
      <c r="E47" s="17">
        <f>AVERAGE(M3:M33)</f>
        <v>178.07354668434451</v>
      </c>
    </row>
    <row r="48" spans="1:15" ht="32" x14ac:dyDescent="0.2">
      <c r="A48" s="10" t="s">
        <v>70</v>
      </c>
      <c r="B48" s="10">
        <f>_xlfn.STDEV.P(G2:G32)</f>
        <v>1.8032234873203385</v>
      </c>
      <c r="D48" s="10" t="s">
        <v>88</v>
      </c>
      <c r="E48" s="10">
        <f>_xlfn.STDEV.P(M3:M33)</f>
        <v>887.23850573069308</v>
      </c>
    </row>
  </sheetData>
  <autoFilter ref="A1:O33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2"/>
  <sheetViews>
    <sheetView topLeftCell="B1" zoomScale="120" zoomScaleNormal="120" workbookViewId="0">
      <selection activeCell="I5" sqref="I5"/>
    </sheetView>
  </sheetViews>
  <sheetFormatPr baseColWidth="10" defaultColWidth="8.83203125" defaultRowHeight="15" x14ac:dyDescent="0.2"/>
  <cols>
    <col min="1" max="1" width="10.5" bestFit="1" customWidth="1"/>
    <col min="2" max="3" width="12" bestFit="1" customWidth="1"/>
    <col min="8" max="8" width="80.1640625" customWidth="1"/>
    <col min="9" max="9" width="37.5" bestFit="1" customWidth="1"/>
  </cols>
  <sheetData>
    <row r="1" spans="1:9" x14ac:dyDescent="0.2">
      <c r="A1" s="26" t="s">
        <v>0</v>
      </c>
      <c r="B1" s="26" t="s">
        <v>1</v>
      </c>
      <c r="C1" s="26" t="s">
        <v>2</v>
      </c>
      <c r="D1" s="26" t="s">
        <v>60</v>
      </c>
    </row>
    <row r="2" spans="1:9" x14ac:dyDescent="0.2">
      <c r="A2" s="25">
        <v>44929</v>
      </c>
      <c r="B2" s="12">
        <v>33148.898437999997</v>
      </c>
      <c r="C2" s="12">
        <v>33136.371094000002</v>
      </c>
      <c r="D2" s="12">
        <f>((C2-B2)/B2)*100</f>
        <v>-3.7791132104812261E-2</v>
      </c>
    </row>
    <row r="3" spans="1:9" x14ac:dyDescent="0.2">
      <c r="A3" s="25">
        <v>44930</v>
      </c>
      <c r="B3" s="12">
        <v>33165.140625</v>
      </c>
      <c r="C3" s="12">
        <v>33269.769530999998</v>
      </c>
      <c r="D3" s="12">
        <f t="shared" ref="D3:D66" si="0">((C3-B3)/B3)*100</f>
        <v>0.31547855377139111</v>
      </c>
    </row>
    <row r="4" spans="1:9" x14ac:dyDescent="0.2">
      <c r="A4" s="25">
        <v>44931</v>
      </c>
      <c r="B4" s="12">
        <v>33191.71875</v>
      </c>
      <c r="C4" s="12">
        <v>32930.078125</v>
      </c>
      <c r="D4" s="12">
        <f t="shared" si="0"/>
        <v>-0.78827079420224366</v>
      </c>
      <c r="H4" s="12" t="s">
        <v>92</v>
      </c>
      <c r="I4" s="20" t="s">
        <v>63</v>
      </c>
    </row>
    <row r="5" spans="1:9" x14ac:dyDescent="0.2">
      <c r="A5" s="25">
        <v>44932</v>
      </c>
      <c r="B5" s="12">
        <v>33055.300780999998</v>
      </c>
      <c r="C5" s="12">
        <v>33630.609375</v>
      </c>
      <c r="D5" s="12">
        <f t="shared" si="0"/>
        <v>1.7404427744027247</v>
      </c>
      <c r="H5" s="12" t="s">
        <v>64</v>
      </c>
      <c r="I5" s="12" t="s">
        <v>93</v>
      </c>
    </row>
    <row r="6" spans="1:9" x14ac:dyDescent="0.2">
      <c r="A6" s="25">
        <v>44935</v>
      </c>
      <c r="B6" s="12">
        <v>33664.390625</v>
      </c>
      <c r="C6" s="12">
        <v>33517.648437999997</v>
      </c>
      <c r="D6" s="12">
        <f t="shared" si="0"/>
        <v>-0.43589735110496586</v>
      </c>
      <c r="H6" s="27" t="s">
        <v>61</v>
      </c>
      <c r="I6" s="28"/>
    </row>
    <row r="7" spans="1:9" x14ac:dyDescent="0.2">
      <c r="A7" s="25">
        <v>44936</v>
      </c>
      <c r="B7" s="12">
        <v>33516.429687999997</v>
      </c>
      <c r="C7" s="12">
        <v>33704.101562999997</v>
      </c>
      <c r="D7" s="12">
        <f t="shared" si="0"/>
        <v>0.5599399361656735</v>
      </c>
      <c r="H7" s="12" t="s">
        <v>62</v>
      </c>
      <c r="I7" s="24" t="str">
        <f>_xlfn.CONCAT("$",(36245.5*(1.0003^29)))</f>
        <v>$36562.1638434619</v>
      </c>
    </row>
    <row r="8" spans="1:9" x14ac:dyDescent="0.2">
      <c r="A8" s="25">
        <v>44937</v>
      </c>
      <c r="B8" s="12">
        <v>33754.03125</v>
      </c>
      <c r="C8" s="12">
        <v>33973.011719000002</v>
      </c>
      <c r="D8" s="12">
        <f t="shared" si="0"/>
        <v>0.64875352925438168</v>
      </c>
    </row>
    <row r="9" spans="1:9" x14ac:dyDescent="0.2">
      <c r="A9" s="25">
        <v>44938</v>
      </c>
      <c r="B9" s="12">
        <v>34047.859375</v>
      </c>
      <c r="C9" s="12">
        <v>34189.96875</v>
      </c>
      <c r="D9" s="12">
        <f t="shared" si="0"/>
        <v>0.41738123220852263</v>
      </c>
    </row>
    <row r="10" spans="1:9" x14ac:dyDescent="0.2">
      <c r="A10" s="25">
        <v>44939</v>
      </c>
      <c r="B10" s="12">
        <v>34075.308594000002</v>
      </c>
      <c r="C10" s="12">
        <v>34302.609375</v>
      </c>
      <c r="D10" s="12">
        <f t="shared" si="0"/>
        <v>0.66705421133008125</v>
      </c>
    </row>
    <row r="11" spans="1:9" x14ac:dyDescent="0.2">
      <c r="A11" s="25">
        <v>44943</v>
      </c>
      <c r="B11" s="12">
        <v>34222.320312999997</v>
      </c>
      <c r="C11" s="12">
        <v>33910.851562999997</v>
      </c>
      <c r="D11" s="12">
        <f t="shared" si="0"/>
        <v>-0.91013334908703636</v>
      </c>
    </row>
    <row r="12" spans="1:9" x14ac:dyDescent="0.2">
      <c r="A12" s="25">
        <v>44944</v>
      </c>
      <c r="B12" s="12">
        <v>33948.488280999998</v>
      </c>
      <c r="C12" s="12">
        <v>33296.960937999997</v>
      </c>
      <c r="D12" s="12">
        <f t="shared" si="0"/>
        <v>-1.9191645224587006</v>
      </c>
    </row>
    <row r="13" spans="1:9" x14ac:dyDescent="0.2">
      <c r="A13" s="25">
        <v>44945</v>
      </c>
      <c r="B13" s="12">
        <v>33171.351562999997</v>
      </c>
      <c r="C13" s="12">
        <v>33044.558594000002</v>
      </c>
      <c r="D13" s="12">
        <f t="shared" si="0"/>
        <v>-0.38223636670090377</v>
      </c>
    </row>
    <row r="14" spans="1:9" x14ac:dyDescent="0.2">
      <c r="A14" s="25">
        <v>44946</v>
      </c>
      <c r="B14" s="12">
        <v>33073.460937999997</v>
      </c>
      <c r="C14" s="12">
        <v>33375.488280999998</v>
      </c>
      <c r="D14" s="12">
        <f t="shared" si="0"/>
        <v>0.91320150487481955</v>
      </c>
    </row>
    <row r="15" spans="1:9" x14ac:dyDescent="0.2">
      <c r="A15" s="25">
        <v>44949</v>
      </c>
      <c r="B15" s="12">
        <v>33439.558594000002</v>
      </c>
      <c r="C15" s="12">
        <v>33629.558594000002</v>
      </c>
      <c r="D15" s="12">
        <f t="shared" si="0"/>
        <v>0.56818931824683638</v>
      </c>
    </row>
    <row r="16" spans="1:9" x14ac:dyDescent="0.2">
      <c r="A16" s="25">
        <v>44950</v>
      </c>
      <c r="B16" s="12">
        <v>33444.71875</v>
      </c>
      <c r="C16" s="12">
        <v>33733.960937999997</v>
      </c>
      <c r="D16" s="12">
        <f t="shared" si="0"/>
        <v>0.86483665825414224</v>
      </c>
    </row>
    <row r="17" spans="1:4" x14ac:dyDescent="0.2">
      <c r="A17" s="25">
        <v>44951</v>
      </c>
      <c r="B17" s="12">
        <v>33538.359375</v>
      </c>
      <c r="C17" s="12">
        <v>33743.839844000002</v>
      </c>
      <c r="D17" s="12">
        <f t="shared" si="0"/>
        <v>0.61267298946402893</v>
      </c>
    </row>
    <row r="18" spans="1:4" x14ac:dyDescent="0.2">
      <c r="A18" s="25">
        <v>44952</v>
      </c>
      <c r="B18" s="12">
        <v>33771.660155999998</v>
      </c>
      <c r="C18" s="12">
        <v>33949.410155999998</v>
      </c>
      <c r="D18" s="12">
        <f t="shared" si="0"/>
        <v>0.52632887805611861</v>
      </c>
    </row>
    <row r="19" spans="1:4" x14ac:dyDescent="0.2">
      <c r="A19" s="25">
        <v>44953</v>
      </c>
      <c r="B19" s="12">
        <v>33952.929687999997</v>
      </c>
      <c r="C19" s="12">
        <v>33978.078125</v>
      </c>
      <c r="D19" s="12">
        <f t="shared" si="0"/>
        <v>7.4068533204931924E-2</v>
      </c>
    </row>
    <row r="20" spans="1:4" x14ac:dyDescent="0.2">
      <c r="A20" s="25">
        <v>44956</v>
      </c>
      <c r="B20" s="12">
        <v>33909.210937999997</v>
      </c>
      <c r="C20" s="12">
        <v>33717.089844000002</v>
      </c>
      <c r="D20" s="12">
        <f t="shared" si="0"/>
        <v>-0.56657494729461888</v>
      </c>
    </row>
    <row r="21" spans="1:4" x14ac:dyDescent="0.2">
      <c r="A21" s="25">
        <v>44957</v>
      </c>
      <c r="B21" s="12">
        <v>33803.558594000002</v>
      </c>
      <c r="C21" s="12">
        <v>34086.039062999997</v>
      </c>
      <c r="D21" s="12">
        <f t="shared" si="0"/>
        <v>0.83565305177702143</v>
      </c>
    </row>
    <row r="22" spans="1:4" x14ac:dyDescent="0.2">
      <c r="A22" s="25">
        <v>44958</v>
      </c>
      <c r="B22" s="12">
        <v>34039.601562999997</v>
      </c>
      <c r="C22" s="12">
        <v>34092.960937999997</v>
      </c>
      <c r="D22" s="12">
        <f t="shared" si="0"/>
        <v>0.15675675551384832</v>
      </c>
    </row>
    <row r="23" spans="1:4" x14ac:dyDescent="0.2">
      <c r="A23" s="25">
        <v>44959</v>
      </c>
      <c r="B23" s="12">
        <v>34129.300780999998</v>
      </c>
      <c r="C23" s="12">
        <v>34053.941405999998</v>
      </c>
      <c r="D23" s="12">
        <f t="shared" si="0"/>
        <v>-0.22080550516860592</v>
      </c>
    </row>
    <row r="24" spans="1:4" x14ac:dyDescent="0.2">
      <c r="A24" s="25">
        <v>44960</v>
      </c>
      <c r="B24" s="12">
        <v>33926.300780999998</v>
      </c>
      <c r="C24" s="12">
        <v>33926.011719000002</v>
      </c>
      <c r="D24" s="12">
        <f t="shared" si="0"/>
        <v>-8.520292320171798E-4</v>
      </c>
    </row>
    <row r="25" spans="1:4" x14ac:dyDescent="0.2">
      <c r="A25" s="25">
        <v>44963</v>
      </c>
      <c r="B25" s="12">
        <v>33874.441405999998</v>
      </c>
      <c r="C25" s="12">
        <v>33891.019530999998</v>
      </c>
      <c r="D25" s="12">
        <f t="shared" si="0"/>
        <v>4.8939921403585433E-2</v>
      </c>
    </row>
    <row r="26" spans="1:4" x14ac:dyDescent="0.2">
      <c r="A26" s="25">
        <v>44964</v>
      </c>
      <c r="B26" s="12">
        <v>33769.78125</v>
      </c>
      <c r="C26" s="12">
        <v>34156.691405999998</v>
      </c>
      <c r="D26" s="12">
        <f t="shared" si="0"/>
        <v>1.145728937761473</v>
      </c>
    </row>
    <row r="27" spans="1:4" x14ac:dyDescent="0.2">
      <c r="A27" s="25">
        <v>44965</v>
      </c>
      <c r="B27" s="12">
        <v>34132.898437999997</v>
      </c>
      <c r="C27" s="12">
        <v>33949.011719000002</v>
      </c>
      <c r="D27" s="12">
        <f t="shared" si="0"/>
        <v>-0.53873748616459238</v>
      </c>
    </row>
    <row r="28" spans="1:4" x14ac:dyDescent="0.2">
      <c r="A28" s="25">
        <v>44966</v>
      </c>
      <c r="B28" s="12">
        <v>34105.609375</v>
      </c>
      <c r="C28" s="12">
        <v>33699.878905999998</v>
      </c>
      <c r="D28" s="12">
        <f t="shared" si="0"/>
        <v>-1.1896297308131645</v>
      </c>
    </row>
    <row r="29" spans="1:4" x14ac:dyDescent="0.2">
      <c r="A29" s="25">
        <v>44967</v>
      </c>
      <c r="B29" s="12">
        <v>33671.539062999997</v>
      </c>
      <c r="C29" s="12">
        <v>33869.269530999998</v>
      </c>
      <c r="D29" s="12">
        <f t="shared" si="0"/>
        <v>0.58723323466160737</v>
      </c>
    </row>
    <row r="30" spans="1:4" x14ac:dyDescent="0.2">
      <c r="A30" s="25">
        <v>44970</v>
      </c>
      <c r="B30" s="12">
        <v>33887.390625</v>
      </c>
      <c r="C30" s="12">
        <v>34245.929687999997</v>
      </c>
      <c r="D30" s="12">
        <f t="shared" si="0"/>
        <v>1.0580308970012249</v>
      </c>
    </row>
    <row r="31" spans="1:4" x14ac:dyDescent="0.2">
      <c r="A31" s="25">
        <v>44971</v>
      </c>
      <c r="B31" s="12">
        <v>34194.089844000002</v>
      </c>
      <c r="C31" s="12">
        <v>34089.269530999998</v>
      </c>
      <c r="D31" s="12">
        <f t="shared" si="0"/>
        <v>-0.3065451178206941</v>
      </c>
    </row>
    <row r="32" spans="1:4" x14ac:dyDescent="0.2">
      <c r="A32" s="25">
        <v>44972</v>
      </c>
      <c r="B32" s="12">
        <v>34008.628905999998</v>
      </c>
      <c r="C32" s="12">
        <v>34128.050780999998</v>
      </c>
      <c r="D32" s="12">
        <f t="shared" si="0"/>
        <v>0.35115168956114812</v>
      </c>
    </row>
    <row r="33" spans="1:4" x14ac:dyDescent="0.2">
      <c r="A33" s="25">
        <v>44973</v>
      </c>
      <c r="B33" s="12">
        <v>33992.089844000002</v>
      </c>
      <c r="C33" s="12">
        <v>33696.851562999997</v>
      </c>
      <c r="D33" s="12">
        <f t="shared" si="0"/>
        <v>-0.86854995487168718</v>
      </c>
    </row>
    <row r="34" spans="1:4" x14ac:dyDescent="0.2">
      <c r="A34" s="25">
        <v>44974</v>
      </c>
      <c r="B34" s="12">
        <v>33677.011719000002</v>
      </c>
      <c r="C34" s="12">
        <v>33826.691405999998</v>
      </c>
      <c r="D34" s="12">
        <f t="shared" si="0"/>
        <v>0.4444565576331983</v>
      </c>
    </row>
    <row r="35" spans="1:4" x14ac:dyDescent="0.2">
      <c r="A35" s="25">
        <v>44978</v>
      </c>
      <c r="B35" s="12">
        <v>33699.691405999998</v>
      </c>
      <c r="C35" s="12">
        <v>33129.589844000002</v>
      </c>
      <c r="D35" s="12">
        <f t="shared" si="0"/>
        <v>-1.6917115208315932</v>
      </c>
    </row>
    <row r="36" spans="1:4" x14ac:dyDescent="0.2">
      <c r="A36" s="25">
        <v>44979</v>
      </c>
      <c r="B36" s="12">
        <v>33169.328125</v>
      </c>
      <c r="C36" s="12">
        <v>33045.089844000002</v>
      </c>
      <c r="D36" s="12">
        <f t="shared" si="0"/>
        <v>-0.37455772553426747</v>
      </c>
    </row>
    <row r="37" spans="1:4" x14ac:dyDescent="0.2">
      <c r="A37" s="25">
        <v>44980</v>
      </c>
      <c r="B37" s="12">
        <v>33175.390625</v>
      </c>
      <c r="C37" s="12">
        <v>33153.910155999998</v>
      </c>
      <c r="D37" s="12">
        <f t="shared" si="0"/>
        <v>-6.4748202192425289E-2</v>
      </c>
    </row>
    <row r="38" spans="1:4" x14ac:dyDescent="0.2">
      <c r="A38" s="25">
        <v>44981</v>
      </c>
      <c r="B38" s="12">
        <v>32999.191405999998</v>
      </c>
      <c r="C38" s="12">
        <v>32816.921875</v>
      </c>
      <c r="D38" s="12">
        <f t="shared" si="0"/>
        <v>-0.55234544615798487</v>
      </c>
    </row>
    <row r="39" spans="1:4" x14ac:dyDescent="0.2">
      <c r="A39" s="25">
        <v>44984</v>
      </c>
      <c r="B39" s="12">
        <v>32906.160155999998</v>
      </c>
      <c r="C39" s="12">
        <v>32889.089844000002</v>
      </c>
      <c r="D39" s="12">
        <f t="shared" si="0"/>
        <v>-5.1875733659199515E-2</v>
      </c>
    </row>
    <row r="40" spans="1:4" x14ac:dyDescent="0.2">
      <c r="A40" s="25">
        <v>44985</v>
      </c>
      <c r="B40" s="12">
        <v>32873.46875</v>
      </c>
      <c r="C40" s="12">
        <v>32656.699218999998</v>
      </c>
      <c r="D40" s="12">
        <f t="shared" si="0"/>
        <v>-0.65940571300374784</v>
      </c>
    </row>
    <row r="41" spans="1:4" x14ac:dyDescent="0.2">
      <c r="A41" s="25">
        <v>44986</v>
      </c>
      <c r="B41" s="12">
        <v>32656.369140999999</v>
      </c>
      <c r="C41" s="12">
        <v>32661.839843999998</v>
      </c>
      <c r="D41" s="12">
        <f t="shared" si="0"/>
        <v>1.6752330843573766E-2</v>
      </c>
    </row>
    <row r="42" spans="1:4" x14ac:dyDescent="0.2">
      <c r="A42" s="25">
        <v>44987</v>
      </c>
      <c r="B42" s="12">
        <v>32780.96875</v>
      </c>
      <c r="C42" s="12">
        <v>33003.570312999997</v>
      </c>
      <c r="D42" s="12">
        <f t="shared" si="0"/>
        <v>0.67905730516276008</v>
      </c>
    </row>
    <row r="43" spans="1:4" x14ac:dyDescent="0.2">
      <c r="A43" s="25">
        <v>44988</v>
      </c>
      <c r="B43" s="12">
        <v>33076.328125</v>
      </c>
      <c r="C43" s="12">
        <v>33390.96875</v>
      </c>
      <c r="D43" s="12">
        <f t="shared" si="0"/>
        <v>0.95125620900521279</v>
      </c>
    </row>
    <row r="44" spans="1:4" x14ac:dyDescent="0.2">
      <c r="A44" s="25">
        <v>44991</v>
      </c>
      <c r="B44" s="12">
        <v>33425.320312999997</v>
      </c>
      <c r="C44" s="12">
        <v>33431.441405999998</v>
      </c>
      <c r="D44" s="12">
        <f t="shared" si="0"/>
        <v>1.8312742982513494E-2</v>
      </c>
    </row>
    <row r="45" spans="1:4" x14ac:dyDescent="0.2">
      <c r="A45" s="25">
        <v>44992</v>
      </c>
      <c r="B45" s="12">
        <v>33428.308594000002</v>
      </c>
      <c r="C45" s="12">
        <v>32856.460937999997</v>
      </c>
      <c r="D45" s="12">
        <f t="shared" si="0"/>
        <v>-1.7106688314545637</v>
      </c>
    </row>
    <row r="46" spans="1:4" x14ac:dyDescent="0.2">
      <c r="A46" s="25">
        <v>44993</v>
      </c>
      <c r="B46" s="12">
        <v>32872.078125</v>
      </c>
      <c r="C46" s="12">
        <v>32798.398437999997</v>
      </c>
      <c r="D46" s="12">
        <f t="shared" si="0"/>
        <v>-0.22414064215784493</v>
      </c>
    </row>
    <row r="47" spans="1:4" x14ac:dyDescent="0.2">
      <c r="A47" s="25">
        <v>44994</v>
      </c>
      <c r="B47" s="12">
        <v>32876.828125</v>
      </c>
      <c r="C47" s="12">
        <v>32254.859375</v>
      </c>
      <c r="D47" s="12">
        <f t="shared" si="0"/>
        <v>-1.8918149513548914</v>
      </c>
    </row>
    <row r="48" spans="1:4" x14ac:dyDescent="0.2">
      <c r="A48" s="25">
        <v>44995</v>
      </c>
      <c r="B48" s="12">
        <v>32185.140625</v>
      </c>
      <c r="C48" s="12">
        <v>31909.640625</v>
      </c>
      <c r="D48" s="12">
        <f t="shared" si="0"/>
        <v>-0.85598507463411144</v>
      </c>
    </row>
    <row r="49" spans="1:4" x14ac:dyDescent="0.2">
      <c r="A49" s="25">
        <v>44998</v>
      </c>
      <c r="B49" s="12">
        <v>31819.929688</v>
      </c>
      <c r="C49" s="12">
        <v>31819.140625</v>
      </c>
      <c r="D49" s="12">
        <f t="shared" si="0"/>
        <v>-2.4797760640487602E-3</v>
      </c>
    </row>
    <row r="50" spans="1:4" x14ac:dyDescent="0.2">
      <c r="A50" s="25">
        <v>44999</v>
      </c>
      <c r="B50" s="12">
        <v>32055.289063</v>
      </c>
      <c r="C50" s="12">
        <v>32155.400390999999</v>
      </c>
      <c r="D50" s="12">
        <f t="shared" si="0"/>
        <v>0.31230829896197415</v>
      </c>
    </row>
    <row r="51" spans="1:4" x14ac:dyDescent="0.2">
      <c r="A51" s="25">
        <v>45000</v>
      </c>
      <c r="B51" s="12">
        <v>31759.869140999999</v>
      </c>
      <c r="C51" s="12">
        <v>31874.570313</v>
      </c>
      <c r="D51" s="12">
        <f t="shared" si="0"/>
        <v>0.36115127392615398</v>
      </c>
    </row>
    <row r="52" spans="1:4" x14ac:dyDescent="0.2">
      <c r="A52" s="25">
        <v>45001</v>
      </c>
      <c r="B52" s="12">
        <v>31827.650390999999</v>
      </c>
      <c r="C52" s="12">
        <v>32246.550781000002</v>
      </c>
      <c r="D52" s="12">
        <f t="shared" si="0"/>
        <v>1.3161524173284758</v>
      </c>
    </row>
    <row r="53" spans="1:4" x14ac:dyDescent="0.2">
      <c r="A53" s="25">
        <v>45002</v>
      </c>
      <c r="B53" s="12">
        <v>32217.320313</v>
      </c>
      <c r="C53" s="12">
        <v>31861.980468999998</v>
      </c>
      <c r="D53" s="12">
        <f t="shared" si="0"/>
        <v>-1.1029466155092322</v>
      </c>
    </row>
    <row r="54" spans="1:4" x14ac:dyDescent="0.2">
      <c r="A54" s="25">
        <v>45005</v>
      </c>
      <c r="B54" s="12">
        <v>31872.330077999999</v>
      </c>
      <c r="C54" s="12">
        <v>32244.580077999999</v>
      </c>
      <c r="D54" s="12">
        <f t="shared" si="0"/>
        <v>1.1679409666284395</v>
      </c>
    </row>
    <row r="55" spans="1:4" x14ac:dyDescent="0.2">
      <c r="A55" s="25">
        <v>45006</v>
      </c>
      <c r="B55" s="12">
        <v>32420.710938</v>
      </c>
      <c r="C55" s="12">
        <v>32560.599609000001</v>
      </c>
      <c r="D55" s="12">
        <f t="shared" si="0"/>
        <v>0.43147934438426655</v>
      </c>
    </row>
    <row r="56" spans="1:4" x14ac:dyDescent="0.2">
      <c r="A56" s="25">
        <v>45007</v>
      </c>
      <c r="B56" s="12">
        <v>32570.189452999999</v>
      </c>
      <c r="C56" s="12">
        <v>32030.109375</v>
      </c>
      <c r="D56" s="12">
        <f t="shared" si="0"/>
        <v>-1.6582036735750487</v>
      </c>
    </row>
    <row r="57" spans="1:4" x14ac:dyDescent="0.2">
      <c r="A57" s="25">
        <v>45008</v>
      </c>
      <c r="B57" s="12">
        <v>32101.490234000001</v>
      </c>
      <c r="C57" s="12">
        <v>32105.25</v>
      </c>
      <c r="D57" s="12">
        <f t="shared" si="0"/>
        <v>1.1712122934458337E-2</v>
      </c>
    </row>
    <row r="58" spans="1:4" x14ac:dyDescent="0.2">
      <c r="A58" s="25">
        <v>45009</v>
      </c>
      <c r="B58" s="12">
        <v>32038.220702999999</v>
      </c>
      <c r="C58" s="12">
        <v>32237.529297000001</v>
      </c>
      <c r="D58" s="12">
        <f t="shared" si="0"/>
        <v>0.62209632628362233</v>
      </c>
    </row>
    <row r="59" spans="1:4" x14ac:dyDescent="0.2">
      <c r="A59" s="25">
        <v>45012</v>
      </c>
      <c r="B59" s="12">
        <v>32276.720702999999</v>
      </c>
      <c r="C59" s="12">
        <v>32432.080077999999</v>
      </c>
      <c r="D59" s="12">
        <f t="shared" si="0"/>
        <v>0.48133568595634912</v>
      </c>
    </row>
    <row r="60" spans="1:4" x14ac:dyDescent="0.2">
      <c r="A60" s="25">
        <v>45013</v>
      </c>
      <c r="B60" s="12">
        <v>32434.849609000001</v>
      </c>
      <c r="C60" s="12">
        <v>32394.25</v>
      </c>
      <c r="D60" s="12">
        <f t="shared" si="0"/>
        <v>-0.12517279867003062</v>
      </c>
    </row>
    <row r="61" spans="1:4" x14ac:dyDescent="0.2">
      <c r="A61" s="25">
        <v>45014</v>
      </c>
      <c r="B61" s="12">
        <v>32566.539063</v>
      </c>
      <c r="C61" s="12">
        <v>32717.599609000001</v>
      </c>
      <c r="D61" s="12">
        <f t="shared" si="0"/>
        <v>0.4638520099043188</v>
      </c>
    </row>
    <row r="62" spans="1:4" x14ac:dyDescent="0.2">
      <c r="A62" s="25">
        <v>45015</v>
      </c>
      <c r="B62" s="12">
        <v>32807.429687999997</v>
      </c>
      <c r="C62" s="12">
        <v>32859.03125</v>
      </c>
      <c r="D62" s="12">
        <f t="shared" si="0"/>
        <v>0.15728620769970841</v>
      </c>
    </row>
    <row r="63" spans="1:4" x14ac:dyDescent="0.2">
      <c r="A63" s="25">
        <v>45016</v>
      </c>
      <c r="B63" s="12">
        <v>32901.960937999997</v>
      </c>
      <c r="C63" s="12">
        <v>33274.148437999997</v>
      </c>
      <c r="D63" s="12">
        <f t="shared" si="0"/>
        <v>1.1312015739771408</v>
      </c>
    </row>
    <row r="64" spans="1:4" x14ac:dyDescent="0.2">
      <c r="A64" s="25">
        <v>45019</v>
      </c>
      <c r="B64" s="12">
        <v>33245.78125</v>
      </c>
      <c r="C64" s="12">
        <v>33601.148437999997</v>
      </c>
      <c r="D64" s="12">
        <f t="shared" si="0"/>
        <v>1.0689091206120973</v>
      </c>
    </row>
    <row r="65" spans="1:4" x14ac:dyDescent="0.2">
      <c r="A65" s="25">
        <v>45020</v>
      </c>
      <c r="B65" s="12">
        <v>33594.789062999997</v>
      </c>
      <c r="C65" s="12">
        <v>33402.378905999998</v>
      </c>
      <c r="D65" s="12">
        <f t="shared" si="0"/>
        <v>-0.5727381012548507</v>
      </c>
    </row>
    <row r="66" spans="1:4" x14ac:dyDescent="0.2">
      <c r="A66" s="25">
        <v>45021</v>
      </c>
      <c r="B66" s="12">
        <v>33394.601562999997</v>
      </c>
      <c r="C66" s="12">
        <v>33482.71875</v>
      </c>
      <c r="D66" s="12">
        <f t="shared" si="0"/>
        <v>0.26386656188655988</v>
      </c>
    </row>
    <row r="67" spans="1:4" x14ac:dyDescent="0.2">
      <c r="A67" s="25">
        <v>45022</v>
      </c>
      <c r="B67" s="12">
        <v>33420.960937999997</v>
      </c>
      <c r="C67" s="12">
        <v>33485.289062999997</v>
      </c>
      <c r="D67" s="12">
        <f t="shared" ref="D67:D130" si="1">((C67-B67)/B67)*100</f>
        <v>0.19247838241197376</v>
      </c>
    </row>
    <row r="68" spans="1:4" x14ac:dyDescent="0.2">
      <c r="A68" s="25">
        <v>45026</v>
      </c>
      <c r="B68" s="12">
        <v>33425.25</v>
      </c>
      <c r="C68" s="12">
        <v>33586.519530999998</v>
      </c>
      <c r="D68" s="12">
        <f t="shared" si="1"/>
        <v>0.48247815947524131</v>
      </c>
    </row>
    <row r="69" spans="1:4" x14ac:dyDescent="0.2">
      <c r="A69" s="25">
        <v>45027</v>
      </c>
      <c r="B69" s="12">
        <v>33586.75</v>
      </c>
      <c r="C69" s="12">
        <v>33684.789062999997</v>
      </c>
      <c r="D69" s="12">
        <f t="shared" si="1"/>
        <v>0.29189803419502192</v>
      </c>
    </row>
    <row r="70" spans="1:4" x14ac:dyDescent="0.2">
      <c r="A70" s="25">
        <v>45028</v>
      </c>
      <c r="B70" s="12">
        <v>33764.210937999997</v>
      </c>
      <c r="C70" s="12">
        <v>33646.5</v>
      </c>
      <c r="D70" s="12">
        <f t="shared" si="1"/>
        <v>-0.34862635533270681</v>
      </c>
    </row>
    <row r="71" spans="1:4" x14ac:dyDescent="0.2">
      <c r="A71" s="25">
        <v>45029</v>
      </c>
      <c r="B71" s="12">
        <v>33668.96875</v>
      </c>
      <c r="C71" s="12">
        <v>34029.691405999998</v>
      </c>
      <c r="D71" s="12">
        <f t="shared" si="1"/>
        <v>1.0713801740660622</v>
      </c>
    </row>
    <row r="72" spans="1:4" x14ac:dyDescent="0.2">
      <c r="A72" s="25">
        <v>45030</v>
      </c>
      <c r="B72" s="12">
        <v>33981.710937999997</v>
      </c>
      <c r="C72" s="12">
        <v>33886.46875</v>
      </c>
      <c r="D72" s="12">
        <f t="shared" si="1"/>
        <v>-0.28027484600103553</v>
      </c>
    </row>
    <row r="73" spans="1:4" x14ac:dyDescent="0.2">
      <c r="A73" s="25">
        <v>45033</v>
      </c>
      <c r="B73" s="12">
        <v>33930.460937999997</v>
      </c>
      <c r="C73" s="12">
        <v>33987.179687999997</v>
      </c>
      <c r="D73" s="12">
        <f t="shared" si="1"/>
        <v>0.1671617432596636</v>
      </c>
    </row>
    <row r="74" spans="1:4" x14ac:dyDescent="0.2">
      <c r="A74" s="25">
        <v>45034</v>
      </c>
      <c r="B74" s="12">
        <v>33965.160155999998</v>
      </c>
      <c r="C74" s="12">
        <v>33976.628905999998</v>
      </c>
      <c r="D74" s="12">
        <f t="shared" si="1"/>
        <v>3.3766217934273535E-2</v>
      </c>
    </row>
    <row r="75" spans="1:4" x14ac:dyDescent="0.2">
      <c r="A75" s="25">
        <v>45035</v>
      </c>
      <c r="B75" s="12">
        <v>33889.828125</v>
      </c>
      <c r="C75" s="12">
        <v>33897.011719000002</v>
      </c>
      <c r="D75" s="12">
        <f t="shared" si="1"/>
        <v>2.1196903016166901E-2</v>
      </c>
    </row>
    <row r="76" spans="1:4" x14ac:dyDescent="0.2">
      <c r="A76" s="25">
        <v>45036</v>
      </c>
      <c r="B76" s="12">
        <v>33740.601562999997</v>
      </c>
      <c r="C76" s="12">
        <v>33786.621094000002</v>
      </c>
      <c r="D76" s="12">
        <f t="shared" si="1"/>
        <v>0.13639214734828697</v>
      </c>
    </row>
    <row r="77" spans="1:4" x14ac:dyDescent="0.2">
      <c r="A77" s="25">
        <v>45037</v>
      </c>
      <c r="B77" s="12">
        <v>33793.601562999997</v>
      </c>
      <c r="C77" s="12">
        <v>33808.960937999997</v>
      </c>
      <c r="D77" s="12">
        <f t="shared" si="1"/>
        <v>4.5450541787817912E-2</v>
      </c>
    </row>
    <row r="78" spans="1:4" x14ac:dyDescent="0.2">
      <c r="A78" s="25">
        <v>45040</v>
      </c>
      <c r="B78" s="12">
        <v>33805.039062999997</v>
      </c>
      <c r="C78" s="12">
        <v>33875.398437999997</v>
      </c>
      <c r="D78" s="12">
        <f t="shared" si="1"/>
        <v>0.20813280194374673</v>
      </c>
    </row>
    <row r="79" spans="1:4" x14ac:dyDescent="0.2">
      <c r="A79" s="25">
        <v>45041</v>
      </c>
      <c r="B79" s="12">
        <v>33828.339844000002</v>
      </c>
      <c r="C79" s="12">
        <v>33530.828125</v>
      </c>
      <c r="D79" s="12">
        <f t="shared" si="1"/>
        <v>-0.87947478466866114</v>
      </c>
    </row>
    <row r="80" spans="1:4" x14ac:dyDescent="0.2">
      <c r="A80" s="25">
        <v>45042</v>
      </c>
      <c r="B80" s="12">
        <v>33596.339844000002</v>
      </c>
      <c r="C80" s="12">
        <v>33301.871094000002</v>
      </c>
      <c r="D80" s="12">
        <f t="shared" si="1"/>
        <v>-0.87649056822060156</v>
      </c>
    </row>
    <row r="81" spans="1:4" x14ac:dyDescent="0.2">
      <c r="A81" s="25">
        <v>45043</v>
      </c>
      <c r="B81" s="12">
        <v>33381.660155999998</v>
      </c>
      <c r="C81" s="12">
        <v>33826.160155999998</v>
      </c>
      <c r="D81" s="12">
        <f t="shared" si="1"/>
        <v>1.3315694843298733</v>
      </c>
    </row>
    <row r="82" spans="1:4" x14ac:dyDescent="0.2">
      <c r="A82" s="25">
        <v>45044</v>
      </c>
      <c r="B82" s="12">
        <v>33797.429687999997</v>
      </c>
      <c r="C82" s="12">
        <v>34098.160155999998</v>
      </c>
      <c r="D82" s="12">
        <f t="shared" si="1"/>
        <v>0.88980277724130585</v>
      </c>
    </row>
    <row r="83" spans="1:4" x14ac:dyDescent="0.2">
      <c r="A83" s="25">
        <v>45047</v>
      </c>
      <c r="B83" s="12">
        <v>34116.808594000002</v>
      </c>
      <c r="C83" s="12">
        <v>34051.699219000002</v>
      </c>
      <c r="D83" s="12">
        <f t="shared" si="1"/>
        <v>-0.19084251336290153</v>
      </c>
    </row>
    <row r="84" spans="1:4" x14ac:dyDescent="0.2">
      <c r="A84" s="25">
        <v>45048</v>
      </c>
      <c r="B84" s="12">
        <v>34017.621094000002</v>
      </c>
      <c r="C84" s="12">
        <v>33684.53125</v>
      </c>
      <c r="D84" s="12">
        <f t="shared" si="1"/>
        <v>-0.97916854056191494</v>
      </c>
    </row>
    <row r="85" spans="1:4" x14ac:dyDescent="0.2">
      <c r="A85" s="25">
        <v>45049</v>
      </c>
      <c r="B85" s="12">
        <v>33726.640625</v>
      </c>
      <c r="C85" s="12">
        <v>33414.238280999998</v>
      </c>
      <c r="D85" s="12">
        <f t="shared" si="1"/>
        <v>-0.92627767904174974</v>
      </c>
    </row>
    <row r="86" spans="1:4" x14ac:dyDescent="0.2">
      <c r="A86" s="25">
        <v>45050</v>
      </c>
      <c r="B86" s="12">
        <v>33347.78125</v>
      </c>
      <c r="C86" s="12">
        <v>33127.738280999998</v>
      </c>
      <c r="D86" s="12">
        <f t="shared" si="1"/>
        <v>-0.65984290634028886</v>
      </c>
    </row>
    <row r="87" spans="1:4" x14ac:dyDescent="0.2">
      <c r="A87" s="25">
        <v>45051</v>
      </c>
      <c r="B87" s="12">
        <v>33248.550780999998</v>
      </c>
      <c r="C87" s="12">
        <v>33674.378905999998</v>
      </c>
      <c r="D87" s="12">
        <f t="shared" si="1"/>
        <v>1.2807419120455048</v>
      </c>
    </row>
    <row r="88" spans="1:4" x14ac:dyDescent="0.2">
      <c r="A88" s="25">
        <v>45054</v>
      </c>
      <c r="B88" s="12">
        <v>33715.148437999997</v>
      </c>
      <c r="C88" s="12">
        <v>33618.691405999998</v>
      </c>
      <c r="D88" s="12">
        <f t="shared" si="1"/>
        <v>-0.28609404516600823</v>
      </c>
    </row>
    <row r="89" spans="1:4" x14ac:dyDescent="0.2">
      <c r="A89" s="25">
        <v>45055</v>
      </c>
      <c r="B89" s="12">
        <v>33589.851562999997</v>
      </c>
      <c r="C89" s="12">
        <v>33561.808594000002</v>
      </c>
      <c r="D89" s="12">
        <f t="shared" si="1"/>
        <v>-8.3486433238319543E-2</v>
      </c>
    </row>
    <row r="90" spans="1:4" x14ac:dyDescent="0.2">
      <c r="A90" s="25">
        <v>45056</v>
      </c>
      <c r="B90" s="12">
        <v>33707.199219000002</v>
      </c>
      <c r="C90" s="12">
        <v>33531.328125</v>
      </c>
      <c r="D90" s="12">
        <f t="shared" si="1"/>
        <v>-0.52176122037712125</v>
      </c>
    </row>
    <row r="91" spans="1:4" x14ac:dyDescent="0.2">
      <c r="A91" s="25">
        <v>45057</v>
      </c>
      <c r="B91" s="12">
        <v>33383.890625</v>
      </c>
      <c r="C91" s="12">
        <v>33309.511719000002</v>
      </c>
      <c r="D91" s="12">
        <f t="shared" si="1"/>
        <v>-0.22279879489030674</v>
      </c>
    </row>
    <row r="92" spans="1:4" x14ac:dyDescent="0.2">
      <c r="A92" s="25">
        <v>45058</v>
      </c>
      <c r="B92" s="12">
        <v>33370.578125</v>
      </c>
      <c r="C92" s="12">
        <v>33300.621094000002</v>
      </c>
      <c r="D92" s="12">
        <f t="shared" si="1"/>
        <v>-0.20963685656853778</v>
      </c>
    </row>
    <row r="93" spans="1:4" x14ac:dyDescent="0.2">
      <c r="A93" s="25">
        <v>45061</v>
      </c>
      <c r="B93" s="12">
        <v>33321.210937999997</v>
      </c>
      <c r="C93" s="12">
        <v>33348.601562999997</v>
      </c>
      <c r="D93" s="12">
        <f t="shared" si="1"/>
        <v>8.2201769470398603E-2</v>
      </c>
    </row>
    <row r="94" spans="1:4" x14ac:dyDescent="0.2">
      <c r="A94" s="25">
        <v>45062</v>
      </c>
      <c r="B94" s="12">
        <v>33275.371094000002</v>
      </c>
      <c r="C94" s="12">
        <v>33012.140625</v>
      </c>
      <c r="D94" s="12">
        <f t="shared" si="1"/>
        <v>-0.79106696738677662</v>
      </c>
    </row>
    <row r="95" spans="1:4" x14ac:dyDescent="0.2">
      <c r="A95" s="25">
        <v>45063</v>
      </c>
      <c r="B95" s="12">
        <v>33092.480469000002</v>
      </c>
      <c r="C95" s="12">
        <v>33420.769530999998</v>
      </c>
      <c r="D95" s="12">
        <f t="shared" si="1"/>
        <v>0.99203522174025949</v>
      </c>
    </row>
    <row r="96" spans="1:4" x14ac:dyDescent="0.2">
      <c r="A96" s="25">
        <v>45064</v>
      </c>
      <c r="B96" s="12">
        <v>33374.558594000002</v>
      </c>
      <c r="C96" s="12">
        <v>33535.910155999998</v>
      </c>
      <c r="D96" s="12">
        <f t="shared" si="1"/>
        <v>0.48345676706269181</v>
      </c>
    </row>
    <row r="97" spans="1:4" x14ac:dyDescent="0.2">
      <c r="A97" s="25">
        <v>45065</v>
      </c>
      <c r="B97" s="12">
        <v>33582.949219000002</v>
      </c>
      <c r="C97" s="12">
        <v>33426.628905999998</v>
      </c>
      <c r="D97" s="12">
        <f t="shared" si="1"/>
        <v>-0.46547523858197509</v>
      </c>
    </row>
    <row r="98" spans="1:4" x14ac:dyDescent="0.2">
      <c r="A98" s="25">
        <v>45068</v>
      </c>
      <c r="B98" s="12">
        <v>33408.539062999997</v>
      </c>
      <c r="C98" s="12">
        <v>33286.578125</v>
      </c>
      <c r="D98" s="12">
        <f t="shared" si="1"/>
        <v>-0.36505917774497493</v>
      </c>
    </row>
    <row r="99" spans="1:4" x14ac:dyDescent="0.2">
      <c r="A99" s="25">
        <v>45069</v>
      </c>
      <c r="B99" s="12">
        <v>33190.601562999997</v>
      </c>
      <c r="C99" s="12">
        <v>33055.511719000002</v>
      </c>
      <c r="D99" s="12">
        <f t="shared" si="1"/>
        <v>-0.40701233975400192</v>
      </c>
    </row>
    <row r="100" spans="1:4" x14ac:dyDescent="0.2">
      <c r="A100" s="25">
        <v>45070</v>
      </c>
      <c r="B100" s="12">
        <v>33021.761719000002</v>
      </c>
      <c r="C100" s="12">
        <v>32799.921875</v>
      </c>
      <c r="D100" s="12">
        <f t="shared" si="1"/>
        <v>-0.67179893637340404</v>
      </c>
    </row>
    <row r="101" spans="1:4" x14ac:dyDescent="0.2">
      <c r="A101" s="25">
        <v>45071</v>
      </c>
      <c r="B101" s="12">
        <v>32854.261719000002</v>
      </c>
      <c r="C101" s="12">
        <v>32764.650390999999</v>
      </c>
      <c r="D101" s="12">
        <f t="shared" si="1"/>
        <v>-0.27275404562866623</v>
      </c>
    </row>
    <row r="102" spans="1:4" x14ac:dyDescent="0.2">
      <c r="A102" s="25">
        <v>45072</v>
      </c>
      <c r="B102" s="12">
        <v>32795.5</v>
      </c>
      <c r="C102" s="12">
        <v>33093.339844000002</v>
      </c>
      <c r="D102" s="12">
        <f t="shared" si="1"/>
        <v>0.90817290177006571</v>
      </c>
    </row>
    <row r="103" spans="1:4" x14ac:dyDescent="0.2">
      <c r="A103" s="25">
        <v>45076</v>
      </c>
      <c r="B103" s="12">
        <v>33103.648437999997</v>
      </c>
      <c r="C103" s="12">
        <v>33042.78125</v>
      </c>
      <c r="D103" s="12">
        <f t="shared" si="1"/>
        <v>-0.18386851864378337</v>
      </c>
    </row>
    <row r="104" spans="1:4" x14ac:dyDescent="0.2">
      <c r="A104" s="25">
        <v>45077</v>
      </c>
      <c r="B104" s="12">
        <v>32948.710937999997</v>
      </c>
      <c r="C104" s="12">
        <v>32908.269530999998</v>
      </c>
      <c r="D104" s="12">
        <f t="shared" si="1"/>
        <v>-0.1227404831591061</v>
      </c>
    </row>
    <row r="105" spans="1:4" x14ac:dyDescent="0.2">
      <c r="A105" s="25">
        <v>45078</v>
      </c>
      <c r="B105" s="12">
        <v>32929.851562999997</v>
      </c>
      <c r="C105" s="12">
        <v>33061.570312999997</v>
      </c>
      <c r="D105" s="12">
        <f t="shared" si="1"/>
        <v>0.39999800712129319</v>
      </c>
    </row>
    <row r="106" spans="1:4" x14ac:dyDescent="0.2">
      <c r="A106" s="25">
        <v>45079</v>
      </c>
      <c r="B106" s="12">
        <v>33187.578125</v>
      </c>
      <c r="C106" s="12">
        <v>33762.761719000002</v>
      </c>
      <c r="D106" s="12">
        <f t="shared" si="1"/>
        <v>1.7331291600537722</v>
      </c>
    </row>
    <row r="107" spans="1:4" x14ac:dyDescent="0.2">
      <c r="A107" s="25">
        <v>45082</v>
      </c>
      <c r="B107" s="12">
        <v>33771.128905999998</v>
      </c>
      <c r="C107" s="12">
        <v>33562.859375</v>
      </c>
      <c r="D107" s="12">
        <f t="shared" si="1"/>
        <v>-0.61670882125292414</v>
      </c>
    </row>
    <row r="108" spans="1:4" x14ac:dyDescent="0.2">
      <c r="A108" s="25">
        <v>45083</v>
      </c>
      <c r="B108" s="12">
        <v>33547.671875</v>
      </c>
      <c r="C108" s="12">
        <v>33573.28125</v>
      </c>
      <c r="D108" s="12">
        <f t="shared" si="1"/>
        <v>7.6337264461812965E-2</v>
      </c>
    </row>
    <row r="109" spans="1:4" x14ac:dyDescent="0.2">
      <c r="A109" s="25">
        <v>45084</v>
      </c>
      <c r="B109" s="12">
        <v>33562.46875</v>
      </c>
      <c r="C109" s="12">
        <v>33665.019530999998</v>
      </c>
      <c r="D109" s="12">
        <f t="shared" si="1"/>
        <v>0.30555195973180044</v>
      </c>
    </row>
    <row r="110" spans="1:4" x14ac:dyDescent="0.2">
      <c r="A110" s="25">
        <v>45085</v>
      </c>
      <c r="B110" s="12">
        <v>33656.980469000002</v>
      </c>
      <c r="C110" s="12">
        <v>33833.609375</v>
      </c>
      <c r="D110" s="12">
        <f t="shared" si="1"/>
        <v>0.52479130194903667</v>
      </c>
    </row>
    <row r="111" spans="1:4" x14ac:dyDescent="0.2">
      <c r="A111" s="25">
        <v>45086</v>
      </c>
      <c r="B111" s="12">
        <v>33852.441405999998</v>
      </c>
      <c r="C111" s="12">
        <v>33876.78125</v>
      </c>
      <c r="D111" s="12">
        <f t="shared" si="1"/>
        <v>7.1899818710528557E-2</v>
      </c>
    </row>
    <row r="112" spans="1:4" x14ac:dyDescent="0.2">
      <c r="A112" s="25">
        <v>45089</v>
      </c>
      <c r="B112" s="12">
        <v>33906.800780999998</v>
      </c>
      <c r="C112" s="12">
        <v>34066.328125</v>
      </c>
      <c r="D112" s="12">
        <f t="shared" si="1"/>
        <v>0.47048774973012075</v>
      </c>
    </row>
    <row r="113" spans="1:4" x14ac:dyDescent="0.2">
      <c r="A113" s="25">
        <v>45090</v>
      </c>
      <c r="B113" s="12">
        <v>34111.078125</v>
      </c>
      <c r="C113" s="12">
        <v>34212.121094000002</v>
      </c>
      <c r="D113" s="12">
        <f t="shared" si="1"/>
        <v>0.29621745941224747</v>
      </c>
    </row>
    <row r="114" spans="1:4" x14ac:dyDescent="0.2">
      <c r="A114" s="25">
        <v>45091</v>
      </c>
      <c r="B114" s="12">
        <v>34044.699219000002</v>
      </c>
      <c r="C114" s="12">
        <v>33979.328125</v>
      </c>
      <c r="D114" s="12">
        <f t="shared" si="1"/>
        <v>-0.19201548405373767</v>
      </c>
    </row>
    <row r="115" spans="1:4" x14ac:dyDescent="0.2">
      <c r="A115" s="25">
        <v>45092</v>
      </c>
      <c r="B115" s="12">
        <v>33945.980469000002</v>
      </c>
      <c r="C115" s="12">
        <v>34408.058594000002</v>
      </c>
      <c r="D115" s="12">
        <f t="shared" si="1"/>
        <v>1.3612160220912664</v>
      </c>
    </row>
    <row r="116" spans="1:4" x14ac:dyDescent="0.2">
      <c r="A116" s="25">
        <v>45093</v>
      </c>
      <c r="B116" s="12">
        <v>34464.019530999998</v>
      </c>
      <c r="C116" s="12">
        <v>34299.121094000002</v>
      </c>
      <c r="D116" s="12">
        <f t="shared" si="1"/>
        <v>-0.47846548151956536</v>
      </c>
    </row>
    <row r="117" spans="1:4" x14ac:dyDescent="0.2">
      <c r="A117" s="25">
        <v>45097</v>
      </c>
      <c r="B117" s="12">
        <v>34206.660155999998</v>
      </c>
      <c r="C117" s="12">
        <v>34053.871094000002</v>
      </c>
      <c r="D117" s="12">
        <f t="shared" si="1"/>
        <v>-0.44666465917221776</v>
      </c>
    </row>
    <row r="118" spans="1:4" x14ac:dyDescent="0.2">
      <c r="A118" s="25">
        <v>45098</v>
      </c>
      <c r="B118" s="12">
        <v>33990.558594000002</v>
      </c>
      <c r="C118" s="12">
        <v>33951.519530999998</v>
      </c>
      <c r="D118" s="12">
        <f t="shared" si="1"/>
        <v>-0.11485266678404916</v>
      </c>
    </row>
    <row r="119" spans="1:4" x14ac:dyDescent="0.2">
      <c r="A119" s="25">
        <v>45099</v>
      </c>
      <c r="B119" s="12">
        <v>33900.46875</v>
      </c>
      <c r="C119" s="12">
        <v>33946.710937999997</v>
      </c>
      <c r="D119" s="12">
        <f t="shared" si="1"/>
        <v>0.1364057480768508</v>
      </c>
    </row>
    <row r="120" spans="1:4" x14ac:dyDescent="0.2">
      <c r="A120" s="25">
        <v>45100</v>
      </c>
      <c r="B120" s="12">
        <v>33835.660155999998</v>
      </c>
      <c r="C120" s="12">
        <v>33727.429687999997</v>
      </c>
      <c r="D120" s="12">
        <f t="shared" si="1"/>
        <v>-0.31987101035121762</v>
      </c>
    </row>
    <row r="121" spans="1:4" x14ac:dyDescent="0.2">
      <c r="A121" s="25">
        <v>45103</v>
      </c>
      <c r="B121" s="12">
        <v>33730.789062999997</v>
      </c>
      <c r="C121" s="12">
        <v>33714.710937999997</v>
      </c>
      <c r="D121" s="12">
        <f t="shared" si="1"/>
        <v>-4.7666021005231769E-2</v>
      </c>
    </row>
    <row r="122" spans="1:4" x14ac:dyDescent="0.2">
      <c r="A122" s="25">
        <v>45104</v>
      </c>
      <c r="B122" s="12">
        <v>33739.03125</v>
      </c>
      <c r="C122" s="12">
        <v>33926.738280999998</v>
      </c>
      <c r="D122" s="12">
        <f t="shared" si="1"/>
        <v>0.55634979442392285</v>
      </c>
    </row>
    <row r="123" spans="1:4" x14ac:dyDescent="0.2">
      <c r="A123" s="25">
        <v>45105</v>
      </c>
      <c r="B123" s="12">
        <v>33881.378905999998</v>
      </c>
      <c r="C123" s="12">
        <v>33852.660155999998</v>
      </c>
      <c r="D123" s="12">
        <f t="shared" si="1"/>
        <v>-8.4762636372258865E-2</v>
      </c>
    </row>
    <row r="124" spans="1:4" x14ac:dyDescent="0.2">
      <c r="A124" s="25">
        <v>45106</v>
      </c>
      <c r="B124" s="12">
        <v>33854.570312999997</v>
      </c>
      <c r="C124" s="12">
        <v>34122.421875</v>
      </c>
      <c r="D124" s="12">
        <f t="shared" si="1"/>
        <v>0.79118287286945643</v>
      </c>
    </row>
    <row r="125" spans="1:4" x14ac:dyDescent="0.2">
      <c r="A125" s="25">
        <v>45107</v>
      </c>
      <c r="B125" s="12">
        <v>34269.921875</v>
      </c>
      <c r="C125" s="12">
        <v>34407.601562999997</v>
      </c>
      <c r="D125" s="12">
        <f t="shared" si="1"/>
        <v>0.40175080790141582</v>
      </c>
    </row>
    <row r="126" spans="1:4" x14ac:dyDescent="0.2">
      <c r="A126" s="25">
        <v>45110</v>
      </c>
      <c r="B126" s="12">
        <v>34369.78125</v>
      </c>
      <c r="C126" s="12">
        <v>34418.46875</v>
      </c>
      <c r="D126" s="12">
        <f t="shared" si="1"/>
        <v>0.14165786987660853</v>
      </c>
    </row>
    <row r="127" spans="1:4" x14ac:dyDescent="0.2">
      <c r="A127" s="25">
        <v>45112</v>
      </c>
      <c r="B127" s="12">
        <v>34344.71875</v>
      </c>
      <c r="C127" s="12">
        <v>34288.640625</v>
      </c>
      <c r="D127" s="12">
        <f t="shared" si="1"/>
        <v>-0.16328019864771784</v>
      </c>
    </row>
    <row r="128" spans="1:4" x14ac:dyDescent="0.2">
      <c r="A128" s="25">
        <v>45113</v>
      </c>
      <c r="B128" s="12">
        <v>34171.390625</v>
      </c>
      <c r="C128" s="12">
        <v>33922.261719000002</v>
      </c>
      <c r="D128" s="12">
        <f t="shared" si="1"/>
        <v>-0.72905697264112468</v>
      </c>
    </row>
    <row r="129" spans="1:4" x14ac:dyDescent="0.2">
      <c r="A129" s="25">
        <v>45114</v>
      </c>
      <c r="B129" s="12">
        <v>33837.070312999997</v>
      </c>
      <c r="C129" s="12">
        <v>33734.878905999998</v>
      </c>
      <c r="D129" s="12">
        <f t="shared" si="1"/>
        <v>-0.30201020967449749</v>
      </c>
    </row>
    <row r="130" spans="1:4" x14ac:dyDescent="0.2">
      <c r="A130" s="25">
        <v>45117</v>
      </c>
      <c r="B130" s="12">
        <v>33705.679687999997</v>
      </c>
      <c r="C130" s="12">
        <v>33944.398437999997</v>
      </c>
      <c r="D130" s="12">
        <f t="shared" si="1"/>
        <v>0.70824487804347536</v>
      </c>
    </row>
    <row r="131" spans="1:4" x14ac:dyDescent="0.2">
      <c r="A131" s="25">
        <v>45118</v>
      </c>
      <c r="B131" s="12">
        <v>34056.941405999998</v>
      </c>
      <c r="C131" s="12">
        <v>34261.421875</v>
      </c>
      <c r="D131" s="12">
        <f t="shared" ref="D131:D194" si="2">((C131-B131)/B131)*100</f>
        <v>0.60040761312751789</v>
      </c>
    </row>
    <row r="132" spans="1:4" x14ac:dyDescent="0.2">
      <c r="A132" s="25">
        <v>45119</v>
      </c>
      <c r="B132" s="12">
        <v>34395.28125</v>
      </c>
      <c r="C132" s="12">
        <v>34347.429687999997</v>
      </c>
      <c r="D132" s="12">
        <f t="shared" si="2"/>
        <v>-0.13912246174757903</v>
      </c>
    </row>
    <row r="133" spans="1:4" x14ac:dyDescent="0.2">
      <c r="A133" s="25">
        <v>45120</v>
      </c>
      <c r="B133" s="12">
        <v>34412.308594000002</v>
      </c>
      <c r="C133" s="12">
        <v>34395.140625</v>
      </c>
      <c r="D133" s="12">
        <f t="shared" si="2"/>
        <v>-4.9889035933483532E-2</v>
      </c>
    </row>
    <row r="134" spans="1:4" x14ac:dyDescent="0.2">
      <c r="A134" s="25">
        <v>45121</v>
      </c>
      <c r="B134" s="12">
        <v>34425.328125</v>
      </c>
      <c r="C134" s="12">
        <v>34509.03125</v>
      </c>
      <c r="D134" s="12">
        <f t="shared" si="2"/>
        <v>0.2431440150579538</v>
      </c>
    </row>
    <row r="135" spans="1:4" x14ac:dyDescent="0.2">
      <c r="A135" s="25">
        <v>45124</v>
      </c>
      <c r="B135" s="12">
        <v>34499.738280999998</v>
      </c>
      <c r="C135" s="12">
        <v>34585.351562999997</v>
      </c>
      <c r="D135" s="12">
        <f t="shared" si="2"/>
        <v>0.2481563231079586</v>
      </c>
    </row>
    <row r="136" spans="1:4" x14ac:dyDescent="0.2">
      <c r="A136" s="25">
        <v>45125</v>
      </c>
      <c r="B136" s="12">
        <v>34597.078125</v>
      </c>
      <c r="C136" s="12">
        <v>34951.929687999997</v>
      </c>
      <c r="D136" s="12">
        <f t="shared" si="2"/>
        <v>1.0256691669681182</v>
      </c>
    </row>
    <row r="137" spans="1:4" x14ac:dyDescent="0.2">
      <c r="A137" s="25">
        <v>45126</v>
      </c>
      <c r="B137" s="12">
        <v>34991.210937999997</v>
      </c>
      <c r="C137" s="12">
        <v>35061.210937999997</v>
      </c>
      <c r="D137" s="12">
        <f t="shared" si="2"/>
        <v>0.20005023582645126</v>
      </c>
    </row>
    <row r="138" spans="1:4" x14ac:dyDescent="0.2">
      <c r="A138" s="25">
        <v>45127</v>
      </c>
      <c r="B138" s="12">
        <v>35091.980469000002</v>
      </c>
      <c r="C138" s="12">
        <v>35225.179687999997</v>
      </c>
      <c r="D138" s="12">
        <f t="shared" si="2"/>
        <v>0.37957167768761824</v>
      </c>
    </row>
    <row r="139" spans="1:4" x14ac:dyDescent="0.2">
      <c r="A139" s="25">
        <v>45128</v>
      </c>
      <c r="B139" s="12">
        <v>35274.320312999997</v>
      </c>
      <c r="C139" s="12">
        <v>35227.691405999998</v>
      </c>
      <c r="D139" s="12">
        <f t="shared" si="2"/>
        <v>-0.1321893847599207</v>
      </c>
    </row>
    <row r="140" spans="1:4" x14ac:dyDescent="0.2">
      <c r="A140" s="25">
        <v>45131</v>
      </c>
      <c r="B140" s="12">
        <v>35230.789062999997</v>
      </c>
      <c r="C140" s="12">
        <v>35411.238280999998</v>
      </c>
      <c r="D140" s="12">
        <f t="shared" si="2"/>
        <v>0.51219181516860368</v>
      </c>
    </row>
    <row r="141" spans="1:4" x14ac:dyDescent="0.2">
      <c r="A141" s="25">
        <v>45132</v>
      </c>
      <c r="B141" s="12">
        <v>35421.488280999998</v>
      </c>
      <c r="C141" s="12">
        <v>35438.070312999997</v>
      </c>
      <c r="D141" s="12">
        <f t="shared" si="2"/>
        <v>4.6813481885494342E-2</v>
      </c>
    </row>
    <row r="142" spans="1:4" x14ac:dyDescent="0.2">
      <c r="A142" s="25">
        <v>45133</v>
      </c>
      <c r="B142" s="12">
        <v>35345.988280999998</v>
      </c>
      <c r="C142" s="12">
        <v>35520.121094000002</v>
      </c>
      <c r="D142" s="12">
        <f t="shared" si="2"/>
        <v>0.49265226824512853</v>
      </c>
    </row>
    <row r="143" spans="1:4" x14ac:dyDescent="0.2">
      <c r="A143" s="25">
        <v>45134</v>
      </c>
      <c r="B143" s="12">
        <v>35558.789062999997</v>
      </c>
      <c r="C143" s="12">
        <v>35282.71875</v>
      </c>
      <c r="D143" s="12">
        <f t="shared" si="2"/>
        <v>-0.77637714971361638</v>
      </c>
    </row>
    <row r="144" spans="1:4" x14ac:dyDescent="0.2">
      <c r="A144" s="25">
        <v>45135</v>
      </c>
      <c r="B144" s="12">
        <v>35443.488280999998</v>
      </c>
      <c r="C144" s="12">
        <v>35459.289062999997</v>
      </c>
      <c r="D144" s="12">
        <f t="shared" si="2"/>
        <v>4.4580211390955769E-2</v>
      </c>
    </row>
    <row r="145" spans="1:4" x14ac:dyDescent="0.2">
      <c r="A145" s="25">
        <v>45138</v>
      </c>
      <c r="B145" s="12">
        <v>35465.96875</v>
      </c>
      <c r="C145" s="12">
        <v>35559.53125</v>
      </c>
      <c r="D145" s="12">
        <f t="shared" si="2"/>
        <v>0.26380923261824057</v>
      </c>
    </row>
    <row r="146" spans="1:4" x14ac:dyDescent="0.2">
      <c r="A146" s="25">
        <v>45139</v>
      </c>
      <c r="B146" s="12">
        <v>35585.988280999998</v>
      </c>
      <c r="C146" s="12">
        <v>35630.679687999997</v>
      </c>
      <c r="D146" s="12">
        <f t="shared" si="2"/>
        <v>0.12558708963510784</v>
      </c>
    </row>
    <row r="147" spans="1:4" x14ac:dyDescent="0.2">
      <c r="A147" s="25">
        <v>45140</v>
      </c>
      <c r="B147" s="12">
        <v>35551.921875</v>
      </c>
      <c r="C147" s="12">
        <v>35282.519530999998</v>
      </c>
      <c r="D147" s="12">
        <f t="shared" si="2"/>
        <v>-0.75777153467881808</v>
      </c>
    </row>
    <row r="148" spans="1:4" x14ac:dyDescent="0.2">
      <c r="A148" s="25">
        <v>45141</v>
      </c>
      <c r="B148" s="12">
        <v>35194.558594000002</v>
      </c>
      <c r="C148" s="12">
        <v>35215.890625</v>
      </c>
      <c r="D148" s="12">
        <f t="shared" si="2"/>
        <v>6.0611730483912926E-2</v>
      </c>
    </row>
    <row r="149" spans="1:4" x14ac:dyDescent="0.2">
      <c r="A149" s="25">
        <v>45142</v>
      </c>
      <c r="B149" s="12">
        <v>35230.128905999998</v>
      </c>
      <c r="C149" s="12">
        <v>35065.621094000002</v>
      </c>
      <c r="D149" s="12">
        <f t="shared" si="2"/>
        <v>-0.46695205810609192</v>
      </c>
    </row>
    <row r="150" spans="1:4" x14ac:dyDescent="0.2">
      <c r="A150" s="25">
        <v>45145</v>
      </c>
      <c r="B150" s="12">
        <v>35125.601562999997</v>
      </c>
      <c r="C150" s="12">
        <v>35473.128905999998</v>
      </c>
      <c r="D150" s="12">
        <f t="shared" si="2"/>
        <v>0.98938474370805929</v>
      </c>
    </row>
    <row r="151" spans="1:4" x14ac:dyDescent="0.2">
      <c r="A151" s="25">
        <v>45146</v>
      </c>
      <c r="B151" s="12">
        <v>35345.398437999997</v>
      </c>
      <c r="C151" s="12">
        <v>35314.488280999998</v>
      </c>
      <c r="D151" s="12">
        <f t="shared" si="2"/>
        <v>-8.7451714695531022E-2</v>
      </c>
    </row>
    <row r="152" spans="1:4" x14ac:dyDescent="0.2">
      <c r="A152" s="25">
        <v>45147</v>
      </c>
      <c r="B152" s="12">
        <v>35324.28125</v>
      </c>
      <c r="C152" s="12">
        <v>35123.359375</v>
      </c>
      <c r="D152" s="12">
        <f t="shared" si="2"/>
        <v>-0.56879253558768439</v>
      </c>
    </row>
    <row r="153" spans="1:4" x14ac:dyDescent="0.2">
      <c r="A153" s="25">
        <v>45148</v>
      </c>
      <c r="B153" s="12">
        <v>35231.539062999997</v>
      </c>
      <c r="C153" s="12">
        <v>35176.148437999997</v>
      </c>
      <c r="D153" s="12">
        <f t="shared" si="2"/>
        <v>-0.15721886262462767</v>
      </c>
    </row>
    <row r="154" spans="1:4" x14ac:dyDescent="0.2">
      <c r="A154" s="25">
        <v>45149</v>
      </c>
      <c r="B154" s="12">
        <v>35111.359375</v>
      </c>
      <c r="C154" s="12">
        <v>35281.398437999997</v>
      </c>
      <c r="D154" s="12">
        <f t="shared" si="2"/>
        <v>0.48428504628353353</v>
      </c>
    </row>
    <row r="155" spans="1:4" x14ac:dyDescent="0.2">
      <c r="A155" s="25">
        <v>45152</v>
      </c>
      <c r="B155" s="12">
        <v>35273.890625</v>
      </c>
      <c r="C155" s="12">
        <v>35307.628905999998</v>
      </c>
      <c r="D155" s="12">
        <f t="shared" si="2"/>
        <v>9.5646611139873647E-2</v>
      </c>
    </row>
    <row r="156" spans="1:4" x14ac:dyDescent="0.2">
      <c r="A156" s="25">
        <v>45153</v>
      </c>
      <c r="B156" s="12">
        <v>35219.371094000002</v>
      </c>
      <c r="C156" s="12">
        <v>34946.390625</v>
      </c>
      <c r="D156" s="12">
        <f t="shared" si="2"/>
        <v>-0.77508615435358263</v>
      </c>
    </row>
    <row r="157" spans="1:4" x14ac:dyDescent="0.2">
      <c r="A157" s="25">
        <v>45154</v>
      </c>
      <c r="B157" s="12">
        <v>34914.960937999997</v>
      </c>
      <c r="C157" s="12">
        <v>34765.738280999998</v>
      </c>
      <c r="D157" s="12">
        <f t="shared" si="2"/>
        <v>-0.42738886996030023</v>
      </c>
    </row>
    <row r="158" spans="1:4" x14ac:dyDescent="0.2">
      <c r="A158" s="25">
        <v>45155</v>
      </c>
      <c r="B158" s="12">
        <v>34829.609375</v>
      </c>
      <c r="C158" s="12">
        <v>34474.828125</v>
      </c>
      <c r="D158" s="12">
        <f t="shared" si="2"/>
        <v>-1.0186196640340586</v>
      </c>
    </row>
    <row r="159" spans="1:4" x14ac:dyDescent="0.2">
      <c r="A159" s="25">
        <v>45156</v>
      </c>
      <c r="B159" s="12">
        <v>34368.359375</v>
      </c>
      <c r="C159" s="12">
        <v>34500.660155999998</v>
      </c>
      <c r="D159" s="12">
        <f t="shared" si="2"/>
        <v>0.38494936449086203</v>
      </c>
    </row>
    <row r="160" spans="1:4" x14ac:dyDescent="0.2">
      <c r="A160" s="25">
        <v>45159</v>
      </c>
      <c r="B160" s="12">
        <v>34531.28125</v>
      </c>
      <c r="C160" s="12">
        <v>34463.691405999998</v>
      </c>
      <c r="D160" s="12">
        <f t="shared" si="2"/>
        <v>-0.19573511770578134</v>
      </c>
    </row>
    <row r="161" spans="1:4" x14ac:dyDescent="0.2">
      <c r="A161" s="25">
        <v>45160</v>
      </c>
      <c r="B161" s="12">
        <v>34494.171875</v>
      </c>
      <c r="C161" s="12">
        <v>34288.828125</v>
      </c>
      <c r="D161" s="12">
        <f t="shared" si="2"/>
        <v>-0.59529984005450198</v>
      </c>
    </row>
    <row r="162" spans="1:4" x14ac:dyDescent="0.2">
      <c r="A162" s="25">
        <v>45161</v>
      </c>
      <c r="B162" s="12">
        <v>34338.589844000002</v>
      </c>
      <c r="C162" s="12">
        <v>34472.980469000002</v>
      </c>
      <c r="D162" s="12">
        <f t="shared" si="2"/>
        <v>0.39136908536586906</v>
      </c>
    </row>
    <row r="163" spans="1:4" x14ac:dyDescent="0.2">
      <c r="A163" s="25">
        <v>45162</v>
      </c>
      <c r="B163" s="12">
        <v>34439.828125</v>
      </c>
      <c r="C163" s="12">
        <v>34099.421875</v>
      </c>
      <c r="D163" s="12">
        <f t="shared" si="2"/>
        <v>-0.98840867836067337</v>
      </c>
    </row>
    <row r="164" spans="1:4" x14ac:dyDescent="0.2">
      <c r="A164" s="25">
        <v>45163</v>
      </c>
      <c r="B164" s="12">
        <v>34217.058594000002</v>
      </c>
      <c r="C164" s="12">
        <v>34346.898437999997</v>
      </c>
      <c r="D164" s="12">
        <f t="shared" si="2"/>
        <v>0.37945939638061754</v>
      </c>
    </row>
    <row r="165" spans="1:4" x14ac:dyDescent="0.2">
      <c r="A165" s="25">
        <v>45166</v>
      </c>
      <c r="B165" s="12">
        <v>34441.640625</v>
      </c>
      <c r="C165" s="12">
        <v>34559.980469000002</v>
      </c>
      <c r="D165" s="12">
        <f t="shared" si="2"/>
        <v>0.34359525810191249</v>
      </c>
    </row>
    <row r="166" spans="1:4" x14ac:dyDescent="0.2">
      <c r="A166" s="25">
        <v>45167</v>
      </c>
      <c r="B166" s="12">
        <v>34531.121094000002</v>
      </c>
      <c r="C166" s="12">
        <v>34852.671875</v>
      </c>
      <c r="D166" s="12">
        <f t="shared" si="2"/>
        <v>0.93119125824116245</v>
      </c>
    </row>
    <row r="167" spans="1:4" x14ac:dyDescent="0.2">
      <c r="A167" s="25">
        <v>45168</v>
      </c>
      <c r="B167" s="12">
        <v>34847.800780999998</v>
      </c>
      <c r="C167" s="12">
        <v>34890.238280999998</v>
      </c>
      <c r="D167" s="12">
        <f t="shared" si="2"/>
        <v>0.12177956441698358</v>
      </c>
    </row>
    <row r="168" spans="1:4" x14ac:dyDescent="0.2">
      <c r="A168" s="25">
        <v>45169</v>
      </c>
      <c r="B168" s="12">
        <v>34909.089844000002</v>
      </c>
      <c r="C168" s="12">
        <v>34721.910155999998</v>
      </c>
      <c r="D168" s="12">
        <f t="shared" si="2"/>
        <v>-0.53619183094278045</v>
      </c>
    </row>
    <row r="169" spans="1:4" x14ac:dyDescent="0.2">
      <c r="A169" s="25">
        <v>45170</v>
      </c>
      <c r="B169" s="12">
        <v>34876.238280999998</v>
      </c>
      <c r="C169" s="12">
        <v>34837.710937999997</v>
      </c>
      <c r="D169" s="12">
        <f t="shared" si="2"/>
        <v>-0.11046874576777573</v>
      </c>
    </row>
    <row r="170" spans="1:4" x14ac:dyDescent="0.2">
      <c r="A170" s="25">
        <v>45174</v>
      </c>
      <c r="B170" s="12">
        <v>34843.21875</v>
      </c>
      <c r="C170" s="12">
        <v>34641.96875</v>
      </c>
      <c r="D170" s="12">
        <f t="shared" si="2"/>
        <v>-0.57758728159980921</v>
      </c>
    </row>
    <row r="171" spans="1:4" x14ac:dyDescent="0.2">
      <c r="A171" s="25">
        <v>45175</v>
      </c>
      <c r="B171" s="12">
        <v>34611.679687999997</v>
      </c>
      <c r="C171" s="12">
        <v>34443.191405999998</v>
      </c>
      <c r="D171" s="12">
        <f t="shared" si="2"/>
        <v>-0.48679602815813061</v>
      </c>
    </row>
    <row r="172" spans="1:4" x14ac:dyDescent="0.2">
      <c r="A172" s="25">
        <v>45176</v>
      </c>
      <c r="B172" s="12">
        <v>34351.179687999997</v>
      </c>
      <c r="C172" s="12">
        <v>34500.730469000002</v>
      </c>
      <c r="D172" s="12">
        <f t="shared" si="2"/>
        <v>0.43535850110046853</v>
      </c>
    </row>
    <row r="173" spans="1:4" x14ac:dyDescent="0.2">
      <c r="A173" s="25">
        <v>45177</v>
      </c>
      <c r="B173" s="12">
        <v>34487.410155999998</v>
      </c>
      <c r="C173" s="12">
        <v>34576.589844000002</v>
      </c>
      <c r="D173" s="12">
        <f t="shared" si="2"/>
        <v>0.25858621333585019</v>
      </c>
    </row>
    <row r="174" spans="1:4" x14ac:dyDescent="0.2">
      <c r="A174" s="25">
        <v>45180</v>
      </c>
      <c r="B174" s="12">
        <v>34650.011719000002</v>
      </c>
      <c r="C174" s="12">
        <v>34663.71875</v>
      </c>
      <c r="D174" s="12">
        <f t="shared" si="2"/>
        <v>3.9558517645412447E-2</v>
      </c>
    </row>
    <row r="175" spans="1:4" x14ac:dyDescent="0.2">
      <c r="A175" s="25">
        <v>45181</v>
      </c>
      <c r="B175" s="12">
        <v>34620.019530999998</v>
      </c>
      <c r="C175" s="12">
        <v>34645.988280999998</v>
      </c>
      <c r="D175" s="12">
        <f t="shared" si="2"/>
        <v>7.5010789571469352E-2</v>
      </c>
    </row>
    <row r="176" spans="1:4" x14ac:dyDescent="0.2">
      <c r="A176" s="25">
        <v>45182</v>
      </c>
      <c r="B176" s="12">
        <v>34667.28125</v>
      </c>
      <c r="C176" s="12">
        <v>34575.53125</v>
      </c>
      <c r="D176" s="12">
        <f t="shared" si="2"/>
        <v>-0.26465876957109236</v>
      </c>
    </row>
    <row r="177" spans="1:4" x14ac:dyDescent="0.2">
      <c r="A177" s="25">
        <v>45183</v>
      </c>
      <c r="B177" s="12">
        <v>34687.5</v>
      </c>
      <c r="C177" s="12">
        <v>34907.109375</v>
      </c>
      <c r="D177" s="12">
        <f t="shared" si="2"/>
        <v>0.63310810810810803</v>
      </c>
    </row>
    <row r="178" spans="1:4" x14ac:dyDescent="0.2">
      <c r="A178" s="25">
        <v>45184</v>
      </c>
      <c r="B178" s="12">
        <v>34902.039062999997</v>
      </c>
      <c r="C178" s="12">
        <v>34618.238280999998</v>
      </c>
      <c r="D178" s="12">
        <f t="shared" si="2"/>
        <v>-0.8131352483094848</v>
      </c>
    </row>
    <row r="179" spans="1:4" x14ac:dyDescent="0.2">
      <c r="A179" s="25">
        <v>45187</v>
      </c>
      <c r="B179" s="12">
        <v>34612.289062999997</v>
      </c>
      <c r="C179" s="12">
        <v>34624.300780999998</v>
      </c>
      <c r="D179" s="12">
        <f t="shared" si="2"/>
        <v>3.4703622109876306E-2</v>
      </c>
    </row>
    <row r="180" spans="1:4" x14ac:dyDescent="0.2">
      <c r="A180" s="25">
        <v>45188</v>
      </c>
      <c r="B180" s="12">
        <v>34571.839844000002</v>
      </c>
      <c r="C180" s="12">
        <v>34517.730469000002</v>
      </c>
      <c r="D180" s="12">
        <f t="shared" si="2"/>
        <v>-0.15651285914825494</v>
      </c>
    </row>
    <row r="181" spans="1:4" x14ac:dyDescent="0.2">
      <c r="A181" s="25">
        <v>45189</v>
      </c>
      <c r="B181" s="12">
        <v>34575.5</v>
      </c>
      <c r="C181" s="12">
        <v>34440.878905999998</v>
      </c>
      <c r="D181" s="12">
        <f t="shared" si="2"/>
        <v>-0.3893540050035485</v>
      </c>
    </row>
    <row r="182" spans="1:4" x14ac:dyDescent="0.2">
      <c r="A182" s="25">
        <v>45190</v>
      </c>
      <c r="B182" s="12">
        <v>34332.230469000002</v>
      </c>
      <c r="C182" s="12">
        <v>34070.421875</v>
      </c>
      <c r="D182" s="12">
        <f t="shared" si="2"/>
        <v>-0.7625737985080806</v>
      </c>
    </row>
    <row r="183" spans="1:4" x14ac:dyDescent="0.2">
      <c r="A183" s="25">
        <v>45191</v>
      </c>
      <c r="B183" s="12">
        <v>34077.078125</v>
      </c>
      <c r="C183" s="12">
        <v>33963.839844000002</v>
      </c>
      <c r="D183" s="12">
        <f t="shared" si="2"/>
        <v>-0.33230044132487696</v>
      </c>
    </row>
    <row r="184" spans="1:4" x14ac:dyDescent="0.2">
      <c r="A184" s="25">
        <v>45194</v>
      </c>
      <c r="B184" s="12">
        <v>33907.589844000002</v>
      </c>
      <c r="C184" s="12">
        <v>34006.878905999998</v>
      </c>
      <c r="D184" s="12">
        <f t="shared" si="2"/>
        <v>0.29282252869283643</v>
      </c>
    </row>
    <row r="185" spans="1:4" x14ac:dyDescent="0.2">
      <c r="A185" s="25">
        <v>45195</v>
      </c>
      <c r="B185" s="12">
        <v>33862.679687999997</v>
      </c>
      <c r="C185" s="12">
        <v>33618.878905999998</v>
      </c>
      <c r="D185" s="12">
        <f t="shared" si="2"/>
        <v>-0.71996895770299818</v>
      </c>
    </row>
    <row r="186" spans="1:4" x14ac:dyDescent="0.2">
      <c r="A186" s="25">
        <v>45196</v>
      </c>
      <c r="B186" s="12">
        <v>33682.808594000002</v>
      </c>
      <c r="C186" s="12">
        <v>33550.269530999998</v>
      </c>
      <c r="D186" s="12">
        <f t="shared" si="2"/>
        <v>-0.39349172035378693</v>
      </c>
    </row>
    <row r="187" spans="1:4" x14ac:dyDescent="0.2">
      <c r="A187" s="25">
        <v>45197</v>
      </c>
      <c r="B187" s="12">
        <v>33519.441405999998</v>
      </c>
      <c r="C187" s="12">
        <v>33666.339844000002</v>
      </c>
      <c r="D187" s="12">
        <f t="shared" si="2"/>
        <v>0.43824846667554823</v>
      </c>
    </row>
    <row r="188" spans="1:4" x14ac:dyDescent="0.2">
      <c r="A188" s="25">
        <v>45198</v>
      </c>
      <c r="B188" s="12">
        <v>33882.609375</v>
      </c>
      <c r="C188" s="12">
        <v>33507.5</v>
      </c>
      <c r="D188" s="12">
        <f t="shared" si="2"/>
        <v>-1.1070852626739287</v>
      </c>
    </row>
    <row r="189" spans="1:4" x14ac:dyDescent="0.2">
      <c r="A189" s="25">
        <v>45201</v>
      </c>
      <c r="B189" s="12">
        <v>33455.5</v>
      </c>
      <c r="C189" s="12">
        <v>33433.351562999997</v>
      </c>
      <c r="D189" s="12">
        <f t="shared" si="2"/>
        <v>-6.6202678184464347E-2</v>
      </c>
    </row>
    <row r="190" spans="1:4" x14ac:dyDescent="0.2">
      <c r="A190" s="25">
        <v>45202</v>
      </c>
      <c r="B190" s="12">
        <v>33318.839844000002</v>
      </c>
      <c r="C190" s="12">
        <v>33002.378905999998</v>
      </c>
      <c r="D190" s="12">
        <f t="shared" si="2"/>
        <v>-0.94979578965439737</v>
      </c>
    </row>
    <row r="191" spans="1:4" x14ac:dyDescent="0.2">
      <c r="A191" s="25">
        <v>45203</v>
      </c>
      <c r="B191" s="12">
        <v>33034.179687999997</v>
      </c>
      <c r="C191" s="12">
        <v>33129.550780999998</v>
      </c>
      <c r="D191" s="12">
        <f t="shared" si="2"/>
        <v>0.28870428719816549</v>
      </c>
    </row>
    <row r="192" spans="1:4" x14ac:dyDescent="0.2">
      <c r="A192" s="25">
        <v>45204</v>
      </c>
      <c r="B192" s="12">
        <v>33099.230469000002</v>
      </c>
      <c r="C192" s="12">
        <v>33119.570312999997</v>
      </c>
      <c r="D192" s="12">
        <f t="shared" si="2"/>
        <v>6.1451108414875291E-2</v>
      </c>
    </row>
    <row r="193" spans="1:4" x14ac:dyDescent="0.2">
      <c r="A193" s="25">
        <v>45205</v>
      </c>
      <c r="B193" s="12">
        <v>33040.699219000002</v>
      </c>
      <c r="C193" s="12">
        <v>33407.578125</v>
      </c>
      <c r="D193" s="12">
        <f t="shared" si="2"/>
        <v>1.1103848122833457</v>
      </c>
    </row>
    <row r="194" spans="1:4" x14ac:dyDescent="0.2">
      <c r="A194" s="25">
        <v>45208</v>
      </c>
      <c r="B194" s="12">
        <v>33259.839844000002</v>
      </c>
      <c r="C194" s="12">
        <v>33604.648437999997</v>
      </c>
      <c r="D194" s="12">
        <f t="shared" si="2"/>
        <v>1.0367115284296755</v>
      </c>
    </row>
    <row r="195" spans="1:4" x14ac:dyDescent="0.2">
      <c r="A195" s="25">
        <v>45209</v>
      </c>
      <c r="B195" s="12">
        <v>33683.410155999998</v>
      </c>
      <c r="C195" s="12">
        <v>33739.300780999998</v>
      </c>
      <c r="D195" s="12">
        <f t="shared" ref="D195:D232" si="3">((C195-B195)/B195)*100</f>
        <v>0.16592923561228032</v>
      </c>
    </row>
    <row r="196" spans="1:4" x14ac:dyDescent="0.2">
      <c r="A196" s="25">
        <v>45210</v>
      </c>
      <c r="B196" s="12">
        <v>33822.199219000002</v>
      </c>
      <c r="C196" s="12">
        <v>33804.871094000002</v>
      </c>
      <c r="D196" s="12">
        <f t="shared" si="3"/>
        <v>-5.1232993123243538E-2</v>
      </c>
    </row>
    <row r="197" spans="1:4" x14ac:dyDescent="0.2">
      <c r="A197" s="25">
        <v>45211</v>
      </c>
      <c r="B197" s="12">
        <v>33845.648437999997</v>
      </c>
      <c r="C197" s="12">
        <v>33631.140625</v>
      </c>
      <c r="D197" s="12">
        <f t="shared" si="3"/>
        <v>-0.63378254783016419</v>
      </c>
    </row>
    <row r="198" spans="1:4" x14ac:dyDescent="0.2">
      <c r="A198" s="25">
        <v>45212</v>
      </c>
      <c r="B198" s="12">
        <v>33733.339844000002</v>
      </c>
      <c r="C198" s="12">
        <v>33670.289062999997</v>
      </c>
      <c r="D198" s="12">
        <f t="shared" si="3"/>
        <v>-0.18690939376766136</v>
      </c>
    </row>
    <row r="199" spans="1:4" x14ac:dyDescent="0.2">
      <c r="A199" s="25">
        <v>45215</v>
      </c>
      <c r="B199" s="12">
        <v>33832.421875</v>
      </c>
      <c r="C199" s="12">
        <v>33984.539062999997</v>
      </c>
      <c r="D199" s="12">
        <f t="shared" si="3"/>
        <v>0.44961956481277332</v>
      </c>
    </row>
    <row r="200" spans="1:4" x14ac:dyDescent="0.2">
      <c r="A200" s="25">
        <v>45216</v>
      </c>
      <c r="B200" s="12">
        <v>33869.839844000002</v>
      </c>
      <c r="C200" s="12">
        <v>33997.648437999997</v>
      </c>
      <c r="D200" s="12">
        <f t="shared" si="3"/>
        <v>0.37735222424630321</v>
      </c>
    </row>
    <row r="201" spans="1:4" x14ac:dyDescent="0.2">
      <c r="A201" s="25">
        <v>45217</v>
      </c>
      <c r="B201" s="12">
        <v>33960.25</v>
      </c>
      <c r="C201" s="12">
        <v>33665.078125</v>
      </c>
      <c r="D201" s="12">
        <f t="shared" si="3"/>
        <v>-0.86916873403464345</v>
      </c>
    </row>
    <row r="202" spans="1:4" x14ac:dyDescent="0.2">
      <c r="A202" s="25">
        <v>45218</v>
      </c>
      <c r="B202" s="12">
        <v>33669.519530999998</v>
      </c>
      <c r="C202" s="12">
        <v>33414.171875</v>
      </c>
      <c r="D202" s="12">
        <f t="shared" si="3"/>
        <v>-0.7583941189445722</v>
      </c>
    </row>
    <row r="203" spans="1:4" x14ac:dyDescent="0.2">
      <c r="A203" s="25">
        <v>45219</v>
      </c>
      <c r="B203" s="12">
        <v>33365.269530999998</v>
      </c>
      <c r="C203" s="12">
        <v>33127.28125</v>
      </c>
      <c r="D203" s="12">
        <f t="shared" si="3"/>
        <v>-0.71328145807088672</v>
      </c>
    </row>
    <row r="204" spans="1:4" x14ac:dyDescent="0.2">
      <c r="A204" s="25">
        <v>45222</v>
      </c>
      <c r="B204" s="12">
        <v>32993.019530999998</v>
      </c>
      <c r="C204" s="12">
        <v>32936.410155999998</v>
      </c>
      <c r="D204" s="12">
        <f t="shared" si="3"/>
        <v>-0.17157985478355581</v>
      </c>
    </row>
    <row r="205" spans="1:4" x14ac:dyDescent="0.2">
      <c r="A205" s="25">
        <v>45223</v>
      </c>
      <c r="B205" s="12">
        <v>33089.640625</v>
      </c>
      <c r="C205" s="12">
        <v>33141.378905999998</v>
      </c>
      <c r="D205" s="12">
        <f t="shared" si="3"/>
        <v>0.15635794170852557</v>
      </c>
    </row>
    <row r="206" spans="1:4" x14ac:dyDescent="0.2">
      <c r="A206" s="25">
        <v>45224</v>
      </c>
      <c r="B206" s="12">
        <v>33203.53125</v>
      </c>
      <c r="C206" s="12">
        <v>33035.929687999997</v>
      </c>
      <c r="D206" s="12">
        <f t="shared" si="3"/>
        <v>-0.50477029306936583</v>
      </c>
    </row>
    <row r="207" spans="1:4" x14ac:dyDescent="0.2">
      <c r="A207" s="25">
        <v>45225</v>
      </c>
      <c r="B207" s="12">
        <v>33017.171875</v>
      </c>
      <c r="C207" s="12">
        <v>32784.300780999998</v>
      </c>
      <c r="D207" s="12">
        <f t="shared" si="3"/>
        <v>-0.70530297047133728</v>
      </c>
    </row>
    <row r="208" spans="1:4" x14ac:dyDescent="0.2">
      <c r="A208" s="25">
        <v>45226</v>
      </c>
      <c r="B208" s="12">
        <v>32782.398437999997</v>
      </c>
      <c r="C208" s="12">
        <v>32417.589843999998</v>
      </c>
      <c r="D208" s="12">
        <f t="shared" si="3"/>
        <v>-1.1128184982863465</v>
      </c>
    </row>
    <row r="209" spans="1:4" x14ac:dyDescent="0.2">
      <c r="A209" s="25">
        <v>45229</v>
      </c>
      <c r="B209" s="12">
        <v>32537.539063</v>
      </c>
      <c r="C209" s="12">
        <v>32928.960937999997</v>
      </c>
      <c r="D209" s="12">
        <f t="shared" si="3"/>
        <v>1.2029854939001856</v>
      </c>
    </row>
    <row r="210" spans="1:4" x14ac:dyDescent="0.2">
      <c r="A210" s="25">
        <v>45230</v>
      </c>
      <c r="B210" s="12">
        <v>33029.109375</v>
      </c>
      <c r="C210" s="12">
        <v>33052.871094000002</v>
      </c>
      <c r="D210" s="12">
        <f t="shared" si="3"/>
        <v>7.1941749110520495E-2</v>
      </c>
    </row>
    <row r="211" spans="1:4" x14ac:dyDescent="0.2">
      <c r="A211" s="25">
        <v>45231</v>
      </c>
      <c r="B211" s="12">
        <v>33081.871094000002</v>
      </c>
      <c r="C211" s="12">
        <v>33274.578125</v>
      </c>
      <c r="D211" s="12">
        <f t="shared" si="3"/>
        <v>0.58251551265777413</v>
      </c>
    </row>
    <row r="212" spans="1:4" x14ac:dyDescent="0.2">
      <c r="A212" s="25">
        <v>45232</v>
      </c>
      <c r="B212" s="12">
        <v>33457.820312999997</v>
      </c>
      <c r="C212" s="12">
        <v>33839.078125</v>
      </c>
      <c r="D212" s="12">
        <f t="shared" si="3"/>
        <v>1.1395177821905695</v>
      </c>
    </row>
    <row r="213" spans="1:4" x14ac:dyDescent="0.2">
      <c r="A213" s="25">
        <v>45233</v>
      </c>
      <c r="B213" s="12">
        <v>33988.828125</v>
      </c>
      <c r="C213" s="12">
        <v>34061.320312999997</v>
      </c>
      <c r="D213" s="12">
        <f t="shared" si="3"/>
        <v>0.21328239895001244</v>
      </c>
    </row>
    <row r="214" spans="1:4" x14ac:dyDescent="0.2">
      <c r="A214" s="25">
        <v>45236</v>
      </c>
      <c r="B214" s="12">
        <v>34092.609375</v>
      </c>
      <c r="C214" s="12">
        <v>34095.859375</v>
      </c>
      <c r="D214" s="12">
        <f t="shared" si="3"/>
        <v>9.5328578820464676E-3</v>
      </c>
    </row>
    <row r="215" spans="1:4" x14ac:dyDescent="0.2">
      <c r="A215" s="25">
        <v>45237</v>
      </c>
      <c r="B215" s="12">
        <v>34075.648437999997</v>
      </c>
      <c r="C215" s="12">
        <v>34152.601562999997</v>
      </c>
      <c r="D215" s="12">
        <f t="shared" si="3"/>
        <v>0.22583025863767425</v>
      </c>
    </row>
    <row r="216" spans="1:4" x14ac:dyDescent="0.2">
      <c r="A216" s="25">
        <v>45238</v>
      </c>
      <c r="B216" s="12">
        <v>34185.921875</v>
      </c>
      <c r="C216" s="12">
        <v>34112.269530999998</v>
      </c>
      <c r="D216" s="12">
        <f t="shared" si="3"/>
        <v>-0.21544641759057992</v>
      </c>
    </row>
    <row r="217" spans="1:4" x14ac:dyDescent="0.2">
      <c r="A217" s="25">
        <v>45239</v>
      </c>
      <c r="B217" s="12">
        <v>34163.710937999997</v>
      </c>
      <c r="C217" s="12">
        <v>33891.941405999998</v>
      </c>
      <c r="D217" s="12">
        <f t="shared" si="3"/>
        <v>-0.79549183779596844</v>
      </c>
    </row>
    <row r="218" spans="1:4" x14ac:dyDescent="0.2">
      <c r="A218" s="25">
        <v>45240</v>
      </c>
      <c r="B218" s="12">
        <v>34020.820312999997</v>
      </c>
      <c r="C218" s="12">
        <v>34283.101562999997</v>
      </c>
      <c r="D218" s="12">
        <f t="shared" si="3"/>
        <v>0.77094334465467729</v>
      </c>
    </row>
    <row r="219" spans="1:4" x14ac:dyDescent="0.2">
      <c r="A219" s="25">
        <v>45243</v>
      </c>
      <c r="B219" s="12">
        <v>34259.25</v>
      </c>
      <c r="C219" s="12">
        <v>34337.871094000002</v>
      </c>
      <c r="D219" s="12">
        <f t="shared" si="3"/>
        <v>0.2294886607266706</v>
      </c>
    </row>
    <row r="220" spans="1:4" x14ac:dyDescent="0.2">
      <c r="A220" s="25">
        <v>45244</v>
      </c>
      <c r="B220" s="12">
        <v>34581.199219000002</v>
      </c>
      <c r="C220" s="12">
        <v>34827.699219000002</v>
      </c>
      <c r="D220" s="12">
        <f t="shared" si="3"/>
        <v>0.71281507167792246</v>
      </c>
    </row>
    <row r="221" spans="1:4" x14ac:dyDescent="0.2">
      <c r="A221" s="25">
        <v>45245</v>
      </c>
      <c r="B221" s="12">
        <v>34906.71875</v>
      </c>
      <c r="C221" s="12">
        <v>34991.210937999997</v>
      </c>
      <c r="D221" s="12">
        <f t="shared" si="3"/>
        <v>0.24205136153049772</v>
      </c>
    </row>
    <row r="222" spans="1:4" x14ac:dyDescent="0.2">
      <c r="A222" s="25">
        <v>45246</v>
      </c>
      <c r="B222" s="12">
        <v>34868.03125</v>
      </c>
      <c r="C222" s="12">
        <v>34945.46875</v>
      </c>
      <c r="D222" s="12">
        <f t="shared" si="3"/>
        <v>0.22208738842976689</v>
      </c>
    </row>
    <row r="223" spans="1:4" x14ac:dyDescent="0.2">
      <c r="A223" s="25">
        <v>45247</v>
      </c>
      <c r="B223" s="12">
        <v>34964.820312999997</v>
      </c>
      <c r="C223" s="12">
        <v>34947.28125</v>
      </c>
      <c r="D223" s="12">
        <f t="shared" si="3"/>
        <v>-5.0162028127098572E-2</v>
      </c>
    </row>
    <row r="224" spans="1:4" x14ac:dyDescent="0.2">
      <c r="A224" s="25">
        <v>45250</v>
      </c>
      <c r="B224" s="12">
        <v>34932.488280999998</v>
      </c>
      <c r="C224" s="12">
        <v>35151.039062999997</v>
      </c>
      <c r="D224" s="12">
        <f t="shared" si="3"/>
        <v>0.62563760199948193</v>
      </c>
    </row>
    <row r="225" spans="1:4" x14ac:dyDescent="0.2">
      <c r="A225" s="25">
        <v>45251</v>
      </c>
      <c r="B225" s="12">
        <v>35104.839844000002</v>
      </c>
      <c r="C225" s="12">
        <v>35088.289062999997</v>
      </c>
      <c r="D225" s="12">
        <f t="shared" si="3"/>
        <v>-4.7146721288444146E-2</v>
      </c>
    </row>
    <row r="226" spans="1:4" x14ac:dyDescent="0.2">
      <c r="A226" s="25">
        <v>45252</v>
      </c>
      <c r="B226" s="12">
        <v>35189.328125</v>
      </c>
      <c r="C226" s="12">
        <v>35273.03125</v>
      </c>
      <c r="D226" s="12">
        <f t="shared" si="3"/>
        <v>0.23786508427404082</v>
      </c>
    </row>
    <row r="227" spans="1:4" x14ac:dyDescent="0.2">
      <c r="A227" s="25">
        <v>45254</v>
      </c>
      <c r="B227" s="12">
        <v>35299.898437999997</v>
      </c>
      <c r="C227" s="12">
        <v>35390.148437999997</v>
      </c>
      <c r="D227" s="12">
        <f t="shared" si="3"/>
        <v>0.25566645796024939</v>
      </c>
    </row>
    <row r="228" spans="1:4" x14ac:dyDescent="0.2">
      <c r="A228" s="25">
        <v>45257</v>
      </c>
      <c r="B228" s="12">
        <v>35376.441405999998</v>
      </c>
      <c r="C228" s="12">
        <v>35333.46875</v>
      </c>
      <c r="D228" s="12">
        <f t="shared" si="3"/>
        <v>-0.12147252321628298</v>
      </c>
    </row>
    <row r="229" spans="1:4" x14ac:dyDescent="0.2">
      <c r="A229" s="25">
        <v>45258</v>
      </c>
      <c r="B229" s="12">
        <v>35332.128905999998</v>
      </c>
      <c r="C229" s="12">
        <v>35416.980469000002</v>
      </c>
      <c r="D229" s="12">
        <f t="shared" si="3"/>
        <v>0.24015411928827918</v>
      </c>
    </row>
    <row r="230" spans="1:4" x14ac:dyDescent="0.2">
      <c r="A230" s="25">
        <v>45259</v>
      </c>
      <c r="B230" s="12">
        <v>35436.800780999998</v>
      </c>
      <c r="C230" s="12">
        <v>35430.421875</v>
      </c>
      <c r="D230" s="12">
        <f t="shared" si="3"/>
        <v>-1.8000795386185788E-2</v>
      </c>
    </row>
    <row r="231" spans="1:4" x14ac:dyDescent="0.2">
      <c r="A231" s="25">
        <v>45260</v>
      </c>
      <c r="B231" s="12">
        <v>35596.570312999997</v>
      </c>
      <c r="C231" s="12">
        <v>35950.890625</v>
      </c>
      <c r="D231" s="12">
        <f t="shared" si="3"/>
        <v>0.99537766949026663</v>
      </c>
    </row>
    <row r="232" spans="1:4" x14ac:dyDescent="0.2">
      <c r="A232" s="25">
        <v>45261</v>
      </c>
      <c r="B232" s="12">
        <v>35914.449219000002</v>
      </c>
      <c r="C232" s="12">
        <v>36245.5</v>
      </c>
      <c r="D232" s="12">
        <f t="shared" si="3"/>
        <v>0.92177602106970535</v>
      </c>
    </row>
  </sheetData>
  <mergeCells count="1"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topLeftCell="C1" zoomScale="120" zoomScaleNormal="120" workbookViewId="0">
      <selection activeCell="Q25" sqref="Q25"/>
    </sheetView>
  </sheetViews>
  <sheetFormatPr baseColWidth="10" defaultColWidth="9.1640625" defaultRowHeight="15" x14ac:dyDescent="0.2"/>
  <cols>
    <col min="1" max="1" width="5" style="3" bestFit="1" customWidth="1"/>
    <col min="2" max="2" width="12" style="3" bestFit="1" customWidth="1"/>
    <col min="3" max="3" width="20.6640625" style="1" bestFit="1" customWidth="1"/>
    <col min="4" max="4" width="14.33203125" style="3" bestFit="1" customWidth="1"/>
    <col min="5" max="5" width="9.5" style="3" bestFit="1" customWidth="1"/>
    <col min="6" max="9" width="9.1640625" style="3"/>
    <col min="10" max="10" width="20.6640625" style="3" bestFit="1" customWidth="1"/>
    <col min="11" max="11" width="12.6640625" style="3" bestFit="1" customWidth="1"/>
    <col min="12" max="12" width="20.83203125" style="3" bestFit="1" customWidth="1"/>
    <col min="13" max="13" width="14.5" style="3" bestFit="1" customWidth="1"/>
    <col min="14" max="14" width="12" style="3" bestFit="1" customWidth="1"/>
    <col min="15" max="15" width="13.5" style="3" bestFit="1" customWidth="1"/>
    <col min="16" max="18" width="12.6640625" style="3" bestFit="1" customWidth="1"/>
    <col min="19" max="16384" width="9.1640625" style="3"/>
  </cols>
  <sheetData>
    <row r="1" spans="1:18" x14ac:dyDescent="0.2">
      <c r="A1" s="3" t="s">
        <v>3</v>
      </c>
      <c r="B1" s="2" t="s">
        <v>2</v>
      </c>
      <c r="C1" s="13" t="s">
        <v>68</v>
      </c>
      <c r="D1" s="13" t="s">
        <v>80</v>
      </c>
      <c r="E1" s="2" t="s">
        <v>84</v>
      </c>
    </row>
    <row r="2" spans="1:18" x14ac:dyDescent="0.2">
      <c r="A2" s="3">
        <v>1992</v>
      </c>
      <c r="B2" s="2">
        <v>3301.110107</v>
      </c>
      <c r="C2" s="13">
        <v>6520.3270000000002</v>
      </c>
      <c r="D2" s="13">
        <v>3.0287999999999999</v>
      </c>
      <c r="E2" s="18">
        <v>2.92</v>
      </c>
      <c r="J2" s="30" t="s">
        <v>36</v>
      </c>
      <c r="K2" s="30"/>
      <c r="L2" s="30"/>
      <c r="M2" s="30"/>
      <c r="N2" s="30"/>
      <c r="O2" s="30"/>
      <c r="P2" s="30"/>
      <c r="Q2" s="30"/>
      <c r="R2" s="30"/>
    </row>
    <row r="3" spans="1:18" x14ac:dyDescent="0.2">
      <c r="A3" s="3">
        <v>1993</v>
      </c>
      <c r="B3" s="2">
        <v>3754.0900879999999</v>
      </c>
      <c r="C3" s="13">
        <v>6858.5590000000002</v>
      </c>
      <c r="D3" s="13">
        <v>2.9517000000000002</v>
      </c>
      <c r="E3" s="18">
        <v>2.96</v>
      </c>
      <c r="J3" s="30"/>
      <c r="K3" s="30"/>
      <c r="L3" s="30"/>
      <c r="M3" s="30"/>
      <c r="N3" s="30"/>
      <c r="O3" s="30"/>
      <c r="P3" s="30"/>
      <c r="Q3" s="30"/>
      <c r="R3" s="30"/>
    </row>
    <row r="4" spans="1:18" x14ac:dyDescent="0.2">
      <c r="A4" s="3">
        <v>1994</v>
      </c>
      <c r="B4" s="2">
        <v>3834.4399410000001</v>
      </c>
      <c r="C4" s="13">
        <v>7287.2359999999999</v>
      </c>
      <c r="D4" s="13">
        <v>2.6074000000000002</v>
      </c>
      <c r="E4" s="18">
        <v>5.45</v>
      </c>
      <c r="J4" s="31" t="s">
        <v>37</v>
      </c>
      <c r="K4" s="32"/>
      <c r="L4" s="32"/>
      <c r="M4" s="32"/>
      <c r="N4" s="32"/>
      <c r="O4" s="32"/>
      <c r="P4" s="32"/>
      <c r="Q4" s="32"/>
      <c r="R4" s="33"/>
    </row>
    <row r="5" spans="1:18" x14ac:dyDescent="0.2">
      <c r="A5" s="3">
        <v>1995</v>
      </c>
      <c r="B5" s="2">
        <v>5117.1201170000004</v>
      </c>
      <c r="C5" s="13">
        <v>7639.7489999999998</v>
      </c>
      <c r="D5" s="13">
        <v>2.8054000000000001</v>
      </c>
      <c r="E5" s="18">
        <v>5.6</v>
      </c>
      <c r="J5" s="13" t="s">
        <v>38</v>
      </c>
      <c r="K5" s="13">
        <v>0.94697957672085642</v>
      </c>
      <c r="L5" s="34"/>
      <c r="M5" s="35"/>
      <c r="N5" s="35"/>
      <c r="O5" s="35"/>
      <c r="P5" s="35"/>
      <c r="Q5" s="35"/>
      <c r="R5" s="36"/>
    </row>
    <row r="6" spans="1:18" x14ac:dyDescent="0.2">
      <c r="A6" s="3">
        <v>1996</v>
      </c>
      <c r="B6" s="2">
        <v>6448.2700199999999</v>
      </c>
      <c r="C6" s="13">
        <v>8073.1220000000003</v>
      </c>
      <c r="D6" s="13">
        <v>2.9312</v>
      </c>
      <c r="E6" s="18">
        <v>5.29</v>
      </c>
      <c r="J6" s="13" t="s">
        <v>39</v>
      </c>
      <c r="K6" s="13">
        <v>0.89677031872641244</v>
      </c>
      <c r="L6" s="37"/>
      <c r="M6" s="38"/>
      <c r="N6" s="38"/>
      <c r="O6" s="38"/>
      <c r="P6" s="38"/>
      <c r="Q6" s="38"/>
      <c r="R6" s="39"/>
    </row>
    <row r="7" spans="1:18" x14ac:dyDescent="0.2">
      <c r="A7" s="3">
        <v>1997</v>
      </c>
      <c r="B7" s="2">
        <v>7908.2998049999997</v>
      </c>
      <c r="C7" s="13">
        <v>8577.5544570000002</v>
      </c>
      <c r="D7" s="13">
        <v>2.3376999999999999</v>
      </c>
      <c r="E7" s="18">
        <v>5.5</v>
      </c>
      <c r="J7" s="13" t="s">
        <v>40</v>
      </c>
      <c r="K7" s="13">
        <v>0.88816784528694681</v>
      </c>
      <c r="L7" s="37"/>
      <c r="M7" s="38"/>
      <c r="N7" s="38"/>
      <c r="O7" s="38"/>
      <c r="P7" s="38"/>
      <c r="Q7" s="38"/>
      <c r="R7" s="39"/>
    </row>
    <row r="8" spans="1:18" x14ac:dyDescent="0.2">
      <c r="A8" s="3">
        <v>1998</v>
      </c>
      <c r="B8" s="2">
        <v>9181.4296880000002</v>
      </c>
      <c r="C8" s="13">
        <v>9062.8182020000004</v>
      </c>
      <c r="D8" s="13">
        <v>1.5523</v>
      </c>
      <c r="E8" s="18">
        <v>4.68</v>
      </c>
      <c r="J8" s="13" t="s">
        <v>41</v>
      </c>
      <c r="K8" s="13">
        <v>2619.5882833213677</v>
      </c>
      <c r="L8" s="37"/>
      <c r="M8" s="38"/>
      <c r="N8" s="38"/>
      <c r="O8" s="38"/>
      <c r="P8" s="38"/>
      <c r="Q8" s="38"/>
      <c r="R8" s="39"/>
    </row>
    <row r="9" spans="1:18" x14ac:dyDescent="0.2">
      <c r="A9" s="3">
        <v>1999</v>
      </c>
      <c r="B9" s="2">
        <v>11497.120117</v>
      </c>
      <c r="C9" s="13">
        <v>9631.1744890000009</v>
      </c>
      <c r="D9" s="13">
        <v>2.1880000000000002</v>
      </c>
      <c r="E9" s="18">
        <v>5.3</v>
      </c>
      <c r="J9" s="13" t="s">
        <v>42</v>
      </c>
      <c r="K9" s="13">
        <v>27</v>
      </c>
      <c r="L9" s="37"/>
      <c r="M9" s="38"/>
      <c r="N9" s="38"/>
      <c r="O9" s="38"/>
      <c r="P9" s="38"/>
      <c r="Q9" s="38"/>
      <c r="R9" s="39"/>
    </row>
    <row r="10" spans="1:18" x14ac:dyDescent="0.2">
      <c r="A10" s="3">
        <v>2000</v>
      </c>
      <c r="B10" s="2">
        <v>10787.990234000001</v>
      </c>
      <c r="C10" s="13">
        <v>10250.947996999999</v>
      </c>
      <c r="D10" s="13">
        <v>3.3769</v>
      </c>
      <c r="E10" s="18">
        <v>6.4</v>
      </c>
      <c r="J10" s="43"/>
      <c r="K10" s="45"/>
      <c r="L10" s="37"/>
      <c r="M10" s="38"/>
      <c r="N10" s="38"/>
      <c r="O10" s="38"/>
      <c r="P10" s="38"/>
      <c r="Q10" s="38"/>
      <c r="R10" s="39"/>
    </row>
    <row r="11" spans="1:18" x14ac:dyDescent="0.2">
      <c r="A11" s="3">
        <v>2001</v>
      </c>
      <c r="B11" s="2">
        <v>10021.570313</v>
      </c>
      <c r="C11" s="13">
        <v>10581.929774</v>
      </c>
      <c r="D11" s="13">
        <v>2.8262</v>
      </c>
      <c r="E11" s="18">
        <v>1.82</v>
      </c>
      <c r="J11" s="13" t="s">
        <v>43</v>
      </c>
      <c r="K11" s="13"/>
      <c r="L11" s="40"/>
      <c r="M11" s="41"/>
      <c r="N11" s="41"/>
      <c r="O11" s="41"/>
      <c r="P11" s="41"/>
      <c r="Q11" s="41"/>
      <c r="R11" s="42"/>
    </row>
    <row r="12" spans="1:18" x14ac:dyDescent="0.2">
      <c r="A12" s="3">
        <v>2002</v>
      </c>
      <c r="B12" s="2">
        <v>8341.6298829999996</v>
      </c>
      <c r="C12" s="13">
        <v>10929.112955000001</v>
      </c>
      <c r="D12" s="13">
        <v>1.5860000000000001</v>
      </c>
      <c r="E12" s="18">
        <v>1.24</v>
      </c>
      <c r="J12" s="19"/>
      <c r="K12" s="19" t="s">
        <v>48</v>
      </c>
      <c r="L12" s="19" t="s">
        <v>49</v>
      </c>
      <c r="M12" s="19" t="s">
        <v>50</v>
      </c>
      <c r="N12" s="19" t="s">
        <v>51</v>
      </c>
      <c r="O12" s="19" t="s">
        <v>52</v>
      </c>
      <c r="P12" s="34"/>
      <c r="Q12" s="35"/>
      <c r="R12" s="36"/>
    </row>
    <row r="13" spans="1:18" x14ac:dyDescent="0.2">
      <c r="A13" s="3">
        <v>2003</v>
      </c>
      <c r="B13" s="2">
        <v>10453.919921999999</v>
      </c>
      <c r="C13" s="13">
        <v>11456.442041</v>
      </c>
      <c r="D13" s="13">
        <v>2.2700999999999998</v>
      </c>
      <c r="E13" s="18">
        <v>0.98</v>
      </c>
      <c r="J13" s="13" t="s">
        <v>44</v>
      </c>
      <c r="K13" s="13">
        <v>2</v>
      </c>
      <c r="L13" s="13">
        <v>1430717730.900202</v>
      </c>
      <c r="M13" s="13">
        <v>715358865.45010102</v>
      </c>
      <c r="N13" s="13">
        <v>104.24563644826763</v>
      </c>
      <c r="O13" s="13">
        <v>1.4643842096231713E-12</v>
      </c>
      <c r="P13" s="37"/>
      <c r="Q13" s="38"/>
      <c r="R13" s="39"/>
    </row>
    <row r="14" spans="1:18" x14ac:dyDescent="0.2">
      <c r="A14" s="3">
        <v>2004</v>
      </c>
      <c r="B14" s="2">
        <v>10783.009765999999</v>
      </c>
      <c r="C14" s="13">
        <v>12217.193198000001</v>
      </c>
      <c r="D14" s="13">
        <v>2.6772</v>
      </c>
      <c r="E14" s="18">
        <v>2.16</v>
      </c>
      <c r="J14" s="13" t="s">
        <v>45</v>
      </c>
      <c r="K14" s="13">
        <v>24</v>
      </c>
      <c r="L14" s="13">
        <v>164693826.57875013</v>
      </c>
      <c r="M14" s="13">
        <v>6862242.7741145892</v>
      </c>
      <c r="N14" s="34"/>
      <c r="O14" s="36"/>
      <c r="P14" s="37"/>
      <c r="Q14" s="38"/>
      <c r="R14" s="39"/>
    </row>
    <row r="15" spans="1:18" x14ac:dyDescent="0.2">
      <c r="A15" s="3">
        <v>2005</v>
      </c>
      <c r="B15" s="2">
        <v>10717.5</v>
      </c>
      <c r="C15" s="13">
        <v>13039.199193</v>
      </c>
      <c r="D15" s="13">
        <v>3.3927</v>
      </c>
      <c r="E15" s="18">
        <v>4.16</v>
      </c>
      <c r="J15" s="13" t="s">
        <v>46</v>
      </c>
      <c r="K15" s="13">
        <v>26</v>
      </c>
      <c r="L15" s="13">
        <v>1595411557.4789522</v>
      </c>
      <c r="M15" s="13"/>
      <c r="N15" s="37"/>
      <c r="O15" s="39"/>
      <c r="P15" s="37"/>
      <c r="Q15" s="38"/>
      <c r="R15" s="39"/>
    </row>
    <row r="16" spans="1:18" x14ac:dyDescent="0.2">
      <c r="A16" s="3">
        <v>2006</v>
      </c>
      <c r="B16" s="2">
        <v>12463.150390999999</v>
      </c>
      <c r="C16" s="13">
        <v>13815.586948</v>
      </c>
      <c r="D16" s="13">
        <v>3.2259000000000002</v>
      </c>
      <c r="E16" s="18">
        <v>5.24</v>
      </c>
      <c r="J16" s="43"/>
      <c r="K16" s="44"/>
      <c r="L16" s="44"/>
      <c r="M16" s="45"/>
      <c r="N16" s="40"/>
      <c r="O16" s="42"/>
      <c r="P16" s="40"/>
      <c r="Q16" s="41"/>
      <c r="R16" s="42"/>
    </row>
    <row r="17" spans="1:18" x14ac:dyDescent="0.2">
      <c r="A17" s="3">
        <v>2007</v>
      </c>
      <c r="B17" s="2">
        <v>13264.820313</v>
      </c>
      <c r="C17" s="13">
        <v>14474.226905</v>
      </c>
      <c r="D17" s="13">
        <v>2.8527</v>
      </c>
      <c r="E17" s="18">
        <v>4.24</v>
      </c>
      <c r="J17" s="19"/>
      <c r="K17" s="19" t="s">
        <v>53</v>
      </c>
      <c r="L17" s="19" t="s">
        <v>41</v>
      </c>
      <c r="M17" s="19" t="s">
        <v>54</v>
      </c>
      <c r="N17" s="19" t="s">
        <v>55</v>
      </c>
      <c r="O17" s="19" t="s">
        <v>56</v>
      </c>
      <c r="P17" s="19" t="s">
        <v>57</v>
      </c>
      <c r="Q17" s="19" t="s">
        <v>58</v>
      </c>
      <c r="R17" s="19" t="s">
        <v>59</v>
      </c>
    </row>
    <row r="18" spans="1:18" x14ac:dyDescent="0.2">
      <c r="A18" s="3">
        <v>2010</v>
      </c>
      <c r="B18" s="2">
        <v>11577.509765999999</v>
      </c>
      <c r="C18" s="13">
        <v>15048.964443999999</v>
      </c>
      <c r="D18" s="13">
        <v>1.64</v>
      </c>
      <c r="E18" s="18">
        <v>0.18</v>
      </c>
      <c r="J18" s="13" t="s">
        <v>47</v>
      </c>
      <c r="K18" s="13">
        <v>-10609.278063068006</v>
      </c>
      <c r="L18" s="13">
        <v>2225.996493589992</v>
      </c>
      <c r="M18" s="13">
        <v>-4.7660803121741742</v>
      </c>
      <c r="N18" s="13">
        <v>7.527375656556891E-5</v>
      </c>
      <c r="O18" s="13">
        <v>-15203.509024377419</v>
      </c>
      <c r="P18" s="13">
        <v>-6015.0471017585933</v>
      </c>
      <c r="Q18" s="13">
        <v>-15203.509024377419</v>
      </c>
      <c r="R18" s="13">
        <v>-6015.0471017585933</v>
      </c>
    </row>
    <row r="19" spans="1:18" x14ac:dyDescent="0.2">
      <c r="A19" s="3">
        <v>2011</v>
      </c>
      <c r="B19" s="2">
        <v>12217.559569999999</v>
      </c>
      <c r="C19" s="13">
        <v>15599.728123000001</v>
      </c>
      <c r="D19" s="13">
        <v>3.1568000000000001</v>
      </c>
      <c r="E19" s="18">
        <v>7.0000000000000007E-2</v>
      </c>
      <c r="J19" s="13" t="s">
        <v>68</v>
      </c>
      <c r="K19" s="13">
        <v>1.5381998957586229</v>
      </c>
      <c r="L19" s="13">
        <v>0.10653161618769497</v>
      </c>
      <c r="M19" s="13">
        <v>14.43890509507068</v>
      </c>
      <c r="N19" s="13">
        <v>2.4827431702576658E-13</v>
      </c>
      <c r="O19" s="13">
        <v>1.3183294463409303</v>
      </c>
      <c r="P19" s="13">
        <v>1.7580703451763156</v>
      </c>
      <c r="Q19" s="13">
        <v>1.3183294463409303</v>
      </c>
      <c r="R19" s="13">
        <v>1.7580703451763156</v>
      </c>
    </row>
    <row r="20" spans="1:18" x14ac:dyDescent="0.2">
      <c r="A20" s="3">
        <v>2012</v>
      </c>
      <c r="B20" s="2">
        <v>13104.139648</v>
      </c>
      <c r="C20" s="13">
        <v>16253.972229999999</v>
      </c>
      <c r="D20" s="13">
        <v>2.0693000000000001</v>
      </c>
      <c r="E20" s="18">
        <v>0.16</v>
      </c>
      <c r="J20" s="13" t="s">
        <v>80</v>
      </c>
      <c r="K20" s="13">
        <v>1336.0480834822647</v>
      </c>
      <c r="L20" s="13">
        <v>584.32663291252527</v>
      </c>
      <c r="M20" s="13">
        <v>2.2864747355821335</v>
      </c>
      <c r="N20" s="13">
        <v>3.1346978511410509E-2</v>
      </c>
      <c r="O20" s="13">
        <v>130.05718629315652</v>
      </c>
      <c r="P20" s="13">
        <v>2542.0389806713729</v>
      </c>
      <c r="Q20" s="13">
        <v>130.05718629315652</v>
      </c>
      <c r="R20" s="13">
        <v>2542.0389806713729</v>
      </c>
    </row>
    <row r="21" spans="1:18" x14ac:dyDescent="0.2">
      <c r="A21" s="3">
        <v>2013</v>
      </c>
      <c r="B21" s="2">
        <v>16576.660156000002</v>
      </c>
      <c r="C21" s="13">
        <v>16843.190993</v>
      </c>
      <c r="D21" s="13">
        <v>1.4648000000000001</v>
      </c>
      <c r="E21" s="18">
        <v>0.09</v>
      </c>
    </row>
    <row r="22" spans="1:18" x14ac:dyDescent="0.2">
      <c r="A22" s="3">
        <v>2014</v>
      </c>
      <c r="B22" s="2">
        <v>17823.070313</v>
      </c>
      <c r="C22" s="13">
        <v>17550.680174000001</v>
      </c>
      <c r="D22" s="13">
        <v>1.6222000000000001</v>
      </c>
      <c r="E22" s="18">
        <v>0.12</v>
      </c>
    </row>
    <row r="23" spans="1:18" x14ac:dyDescent="0.2">
      <c r="A23" s="3">
        <v>2015</v>
      </c>
      <c r="B23" s="2">
        <v>17425.029297000001</v>
      </c>
      <c r="C23" s="13">
        <v>18206.020741</v>
      </c>
      <c r="D23" s="13">
        <v>0.1186</v>
      </c>
      <c r="E23" s="18">
        <v>0.24</v>
      </c>
      <c r="J23" s="29" t="s">
        <v>89</v>
      </c>
      <c r="K23" s="29"/>
      <c r="L23" s="29"/>
      <c r="M23" s="29"/>
      <c r="N23" s="29"/>
    </row>
    <row r="24" spans="1:18" x14ac:dyDescent="0.2">
      <c r="A24" s="3">
        <v>2016</v>
      </c>
      <c r="B24" s="2">
        <v>19762.599609000001</v>
      </c>
      <c r="C24" s="13">
        <v>18695.110841999998</v>
      </c>
      <c r="D24" s="13">
        <v>1.2616000000000001</v>
      </c>
      <c r="E24" s="18">
        <v>0.54</v>
      </c>
      <c r="J24" s="19"/>
      <c r="K24" s="19" t="s">
        <v>2</v>
      </c>
      <c r="L24" s="19" t="s">
        <v>68</v>
      </c>
      <c r="M24" s="19" t="s">
        <v>80</v>
      </c>
      <c r="N24" s="19" t="s">
        <v>84</v>
      </c>
    </row>
    <row r="25" spans="1:18" x14ac:dyDescent="0.2">
      <c r="A25" s="3">
        <v>2017</v>
      </c>
      <c r="B25" s="2">
        <v>24719.220702999999</v>
      </c>
      <c r="C25" s="13">
        <v>19477.336549</v>
      </c>
      <c r="D25" s="13">
        <v>2.1301000000000001</v>
      </c>
      <c r="E25" s="18">
        <v>1.3</v>
      </c>
      <c r="J25" s="13" t="s">
        <v>2</v>
      </c>
      <c r="K25" s="13">
        <v>1</v>
      </c>
      <c r="L25" s="13"/>
      <c r="M25" s="13"/>
      <c r="N25" s="13"/>
    </row>
    <row r="26" spans="1:18" x14ac:dyDescent="0.2">
      <c r="A26" s="3">
        <v>2018</v>
      </c>
      <c r="B26" s="2">
        <v>23327.460938</v>
      </c>
      <c r="C26" s="13">
        <v>20533.057312000001</v>
      </c>
      <c r="D26" s="13">
        <v>2.4426000000000001</v>
      </c>
      <c r="E26" s="18">
        <v>2.27</v>
      </c>
      <c r="J26" s="13" t="s">
        <v>68</v>
      </c>
      <c r="K26" s="13">
        <v>0.93503133440332009</v>
      </c>
      <c r="L26" s="13">
        <v>1</v>
      </c>
      <c r="M26" s="13"/>
      <c r="N26" s="13"/>
    </row>
    <row r="27" spans="1:18" x14ac:dyDescent="0.2">
      <c r="A27" s="3">
        <v>2019</v>
      </c>
      <c r="B27" s="2">
        <v>28538.439452999999</v>
      </c>
      <c r="C27" s="13">
        <v>21380.976118999999</v>
      </c>
      <c r="D27" s="13">
        <v>1.8122</v>
      </c>
      <c r="E27" s="18">
        <v>1.55</v>
      </c>
      <c r="J27" s="13" t="s">
        <v>80</v>
      </c>
      <c r="K27" s="13">
        <v>-6.3221409517980609E-3</v>
      </c>
      <c r="L27" s="13">
        <v>-0.16493995224223545</v>
      </c>
      <c r="M27" s="13">
        <v>1</v>
      </c>
      <c r="N27" s="13"/>
    </row>
    <row r="28" spans="1:18" x14ac:dyDescent="0.2">
      <c r="A28" s="3">
        <v>2021</v>
      </c>
      <c r="B28" s="2">
        <v>36338.300780999998</v>
      </c>
      <c r="C28" s="13">
        <v>23315.080559999999</v>
      </c>
      <c r="D28" s="13">
        <v>4.6978999999999997</v>
      </c>
      <c r="E28" s="18">
        <v>0.08</v>
      </c>
      <c r="J28" s="13" t="s">
        <v>84</v>
      </c>
      <c r="K28" s="13">
        <v>-0.52116488279246254</v>
      </c>
      <c r="L28" s="13">
        <v>-0.67338235012846437</v>
      </c>
      <c r="M28" s="13">
        <v>0.3538366973829179</v>
      </c>
      <c r="N28" s="13">
        <v>1</v>
      </c>
    </row>
    <row r="29" spans="1:18" x14ac:dyDescent="0.2">
      <c r="C29" s="3"/>
    </row>
    <row r="30" spans="1:18" x14ac:dyDescent="0.2">
      <c r="C30" s="3"/>
    </row>
    <row r="31" spans="1:18" x14ac:dyDescent="0.2">
      <c r="E31" s="16"/>
    </row>
  </sheetData>
  <mergeCells count="8">
    <mergeCell ref="J23:N23"/>
    <mergeCell ref="J2:R3"/>
    <mergeCell ref="J4:R4"/>
    <mergeCell ref="L5:R11"/>
    <mergeCell ref="P12:R16"/>
    <mergeCell ref="N14:O16"/>
    <mergeCell ref="J16:M16"/>
    <mergeCell ref="J10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25"/>
  <sheetViews>
    <sheetView zoomScale="120" zoomScaleNormal="120" workbookViewId="0">
      <selection activeCell="F24" sqref="F24"/>
    </sheetView>
  </sheetViews>
  <sheetFormatPr baseColWidth="10" defaultColWidth="9.1640625" defaultRowHeight="15" x14ac:dyDescent="0.2"/>
  <cols>
    <col min="1" max="1" width="9.1640625" style="11"/>
    <col min="2" max="2" width="36.83203125" style="11" bestFit="1" customWidth="1"/>
    <col min="3" max="3" width="20.6640625" style="11" bestFit="1" customWidth="1"/>
    <col min="4" max="4" width="12.6640625" style="11" bestFit="1" customWidth="1"/>
    <col min="5" max="8" width="11.5" style="11" bestFit="1" customWidth="1"/>
    <col min="9" max="9" width="18.5" style="11" bestFit="1" customWidth="1"/>
    <col min="10" max="10" width="15.5" style="11" bestFit="1" customWidth="1"/>
    <col min="11" max="11" width="13.1640625" style="11" bestFit="1" customWidth="1"/>
    <col min="12" max="16384" width="9.1640625" style="11"/>
  </cols>
  <sheetData>
    <row r="3" spans="2:11" ht="16" x14ac:dyDescent="0.2">
      <c r="B3" s="10" t="s">
        <v>90</v>
      </c>
      <c r="C3" s="10">
        <v>36562.163843461945</v>
      </c>
    </row>
    <row r="4" spans="2:11" ht="16" x14ac:dyDescent="0.2">
      <c r="B4" s="10" t="s">
        <v>104</v>
      </c>
      <c r="C4" s="10">
        <v>8.9</v>
      </c>
    </row>
    <row r="5" spans="2:11" ht="16" x14ac:dyDescent="0.2">
      <c r="B5" s="10" t="s">
        <v>105</v>
      </c>
      <c r="C5" s="10">
        <v>10.15</v>
      </c>
    </row>
    <row r="6" spans="2:11" ht="16" x14ac:dyDescent="0.2">
      <c r="B6" s="10" t="s">
        <v>106</v>
      </c>
      <c r="C6" s="10">
        <v>7.47</v>
      </c>
      <c r="F6" s="21"/>
    </row>
    <row r="7" spans="2:11" ht="16" x14ac:dyDescent="0.2">
      <c r="B7" s="10" t="s">
        <v>103</v>
      </c>
      <c r="C7" s="10">
        <v>10.37</v>
      </c>
    </row>
    <row r="8" spans="2:11" ht="32" x14ac:dyDescent="0.2">
      <c r="B8" s="10" t="s">
        <v>101</v>
      </c>
      <c r="C8" s="10">
        <f>AVERAGE('Master Data Sheet'!D2,'Master Data Sheet'!D6,'Master Data Sheet'!D10,'Master Data Sheet'!D14,'Master Data Sheet'!D22,'Master Data Sheet'!D26)</f>
        <v>8.082710328387833</v>
      </c>
    </row>
    <row r="9" spans="2:11" ht="32" x14ac:dyDescent="0.2">
      <c r="B9" s="10" t="s">
        <v>102</v>
      </c>
      <c r="C9" s="10">
        <f>AVERAGE('Master Data Sheet'!D3:D5,'Master Data Sheet'!D7:D9,'Master Data Sheet'!D11:D13,'Master Data Sheet'!D15:D17,'Master Data Sheet'!D19:D21,'Master Data Sheet'!D23:D25,'Master Data Sheet'!D27:D29,'Master Data Sheet'!D31:D33)</f>
        <v>11.098671460978053</v>
      </c>
    </row>
    <row r="10" spans="2:11" ht="16" x14ac:dyDescent="0.2">
      <c r="B10" s="10" t="s">
        <v>91</v>
      </c>
      <c r="C10" s="10">
        <f>AVERAGE(C4:C9)</f>
        <v>9.3452302982276478</v>
      </c>
    </row>
    <row r="13" spans="2:11" ht="64" x14ac:dyDescent="0.2">
      <c r="B13" s="46" t="s">
        <v>94</v>
      </c>
      <c r="C13" s="47" t="s">
        <v>90</v>
      </c>
      <c r="D13" s="48"/>
      <c r="E13" s="10" t="s">
        <v>75</v>
      </c>
      <c r="F13" s="10" t="s">
        <v>76</v>
      </c>
      <c r="G13" s="10" t="s">
        <v>77</v>
      </c>
      <c r="H13" s="10" t="s">
        <v>66</v>
      </c>
      <c r="I13" s="10" t="s">
        <v>101</v>
      </c>
      <c r="J13" s="10" t="s">
        <v>102</v>
      </c>
      <c r="K13" s="10" t="s">
        <v>91</v>
      </c>
    </row>
    <row r="14" spans="2:11" x14ac:dyDescent="0.2">
      <c r="B14" s="46"/>
      <c r="C14" s="47">
        <v>36562.163843461945</v>
      </c>
      <c r="D14" s="48"/>
      <c r="E14" s="10">
        <v>8.9899999999999994E-2</v>
      </c>
      <c r="F14" s="10">
        <v>0.10150000000000001</v>
      </c>
      <c r="G14" s="10">
        <v>7.4700000000000003E-2</v>
      </c>
      <c r="H14" s="10">
        <v>0.1037</v>
      </c>
      <c r="I14" s="10">
        <v>8.0799999999999997E-2</v>
      </c>
      <c r="J14" s="10">
        <v>0.1109</v>
      </c>
      <c r="K14" s="10">
        <v>9.3399999999999997E-2</v>
      </c>
    </row>
    <row r="15" spans="2:11" x14ac:dyDescent="0.2">
      <c r="B15" s="46"/>
      <c r="C15" s="49" t="s">
        <v>97</v>
      </c>
      <c r="D15" s="50"/>
      <c r="E15" s="10">
        <f t="shared" ref="E15:K15" si="0">$C$14+($C$14*E14)</f>
        <v>39849.102372989175</v>
      </c>
      <c r="F15" s="10">
        <f t="shared" si="0"/>
        <v>40273.223473573336</v>
      </c>
      <c r="G15" s="10">
        <f t="shared" si="0"/>
        <v>39293.35748256855</v>
      </c>
      <c r="H15" s="10">
        <f t="shared" si="0"/>
        <v>40353.660234028946</v>
      </c>
      <c r="I15" s="10">
        <f t="shared" si="0"/>
        <v>39516.386682013668</v>
      </c>
      <c r="J15" s="10">
        <f t="shared" si="0"/>
        <v>40616.907813701873</v>
      </c>
      <c r="K15" s="10">
        <f t="shared" si="0"/>
        <v>39977.06994644129</v>
      </c>
    </row>
    <row r="18" spans="2:4" x14ac:dyDescent="0.2">
      <c r="B18" s="46" t="s">
        <v>98</v>
      </c>
      <c r="C18" s="19"/>
      <c r="D18" s="19" t="s">
        <v>53</v>
      </c>
    </row>
    <row r="19" spans="2:4" x14ac:dyDescent="0.2">
      <c r="B19" s="46"/>
      <c r="C19" s="13" t="s">
        <v>47</v>
      </c>
      <c r="D19" s="13">
        <v>-10609.278063068006</v>
      </c>
    </row>
    <row r="20" spans="2:4" x14ac:dyDescent="0.2">
      <c r="B20" s="46"/>
      <c r="C20" s="13" t="s">
        <v>68</v>
      </c>
      <c r="D20" s="13">
        <v>1.5381998957586229</v>
      </c>
    </row>
    <row r="21" spans="2:4" x14ac:dyDescent="0.2">
      <c r="B21" s="46"/>
      <c r="C21" s="13" t="s">
        <v>80</v>
      </c>
      <c r="D21" s="13">
        <v>1336.0480834822647</v>
      </c>
    </row>
    <row r="22" spans="2:4" x14ac:dyDescent="0.2">
      <c r="B22" s="46"/>
      <c r="C22" s="10"/>
      <c r="D22" s="10"/>
    </row>
    <row r="23" spans="2:4" ht="16" x14ac:dyDescent="0.2">
      <c r="B23" s="46"/>
      <c r="C23" s="10" t="s">
        <v>95</v>
      </c>
      <c r="D23" s="23">
        <v>27266</v>
      </c>
    </row>
    <row r="24" spans="2:4" ht="32" x14ac:dyDescent="0.2">
      <c r="B24" s="46"/>
      <c r="C24" s="10" t="s">
        <v>96</v>
      </c>
      <c r="D24" s="10">
        <v>2.2999999999999998</v>
      </c>
    </row>
    <row r="25" spans="2:4" ht="16" x14ac:dyDescent="0.2">
      <c r="B25" s="46"/>
      <c r="C25" s="22" t="s">
        <v>97</v>
      </c>
      <c r="D25" s="10">
        <f>((D23*D20)+D24*D21)+D19</f>
        <v>34404.190886695818</v>
      </c>
    </row>
  </sheetData>
  <mergeCells count="5">
    <mergeCell ref="B18:B25"/>
    <mergeCell ref="B13:B15"/>
    <mergeCell ref="C13:D13"/>
    <mergeCell ref="C14:D14"/>
    <mergeCell ref="C15:D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E040E-535B-4B31-8D48-3971B8243E43}">
  <dimension ref="A1:K10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1" max="1" width="15.5" bestFit="1" customWidth="1"/>
    <col min="2" max="2" width="131.6640625" customWidth="1"/>
    <col min="3" max="10" width="0.1640625" hidden="1" customWidth="1"/>
    <col min="11" max="11" width="8.83203125" hidden="1" customWidth="1"/>
  </cols>
  <sheetData>
    <row r="1" spans="1:11" ht="15" customHeight="1" x14ac:dyDescent="0.2">
      <c r="A1" s="60" t="s">
        <v>100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14" customHeight="1" thickBot="1" x14ac:dyDescent="0.2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ht="14" hidden="1" customHeight="1" thickBot="1" x14ac:dyDescent="0.25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</row>
    <row r="4" spans="1:11" ht="31" hidden="1" customHeight="1" thickBot="1" x14ac:dyDescent="0.25">
      <c r="A4" s="60"/>
      <c r="B4" s="61"/>
      <c r="C4" s="61"/>
      <c r="D4" s="61"/>
      <c r="E4" s="61"/>
      <c r="F4" s="61"/>
      <c r="G4" s="61"/>
      <c r="H4" s="61"/>
      <c r="I4" s="61"/>
      <c r="J4" s="61"/>
      <c r="K4" s="61"/>
    </row>
    <row r="5" spans="1:11" ht="1" hidden="1" customHeight="1" thickBot="1" x14ac:dyDescent="0.25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</row>
    <row r="6" spans="1:11" ht="84" customHeight="1" x14ac:dyDescent="0.2">
      <c r="A6" s="52" t="s">
        <v>99</v>
      </c>
      <c r="B6" s="53"/>
      <c r="C6" s="53"/>
      <c r="D6" s="53"/>
      <c r="E6" s="53"/>
      <c r="F6" s="53"/>
      <c r="G6" s="53"/>
      <c r="H6" s="53"/>
      <c r="I6" s="53"/>
      <c r="J6" s="53"/>
      <c r="K6" s="54"/>
    </row>
    <row r="7" spans="1:11" x14ac:dyDescent="0.2">
      <c r="A7" s="55"/>
      <c r="B7" s="51"/>
      <c r="C7" s="51"/>
      <c r="D7" s="51"/>
      <c r="E7" s="51"/>
      <c r="F7" s="51"/>
      <c r="G7" s="51"/>
      <c r="H7" s="51"/>
      <c r="I7" s="51"/>
      <c r="J7" s="51"/>
      <c r="K7" s="56"/>
    </row>
    <row r="8" spans="1:11" x14ac:dyDescent="0.2">
      <c r="A8" s="55"/>
      <c r="B8" s="51"/>
      <c r="C8" s="51"/>
      <c r="D8" s="51"/>
      <c r="E8" s="51"/>
      <c r="F8" s="51"/>
      <c r="G8" s="51"/>
      <c r="H8" s="51"/>
      <c r="I8" s="51"/>
      <c r="J8" s="51"/>
      <c r="K8" s="56"/>
    </row>
    <row r="9" spans="1:11" x14ac:dyDescent="0.2">
      <c r="A9" s="55"/>
      <c r="B9" s="51"/>
      <c r="C9" s="51"/>
      <c r="D9" s="51"/>
      <c r="E9" s="51"/>
      <c r="F9" s="51"/>
      <c r="G9" s="51"/>
      <c r="H9" s="51"/>
      <c r="I9" s="51"/>
      <c r="J9" s="51"/>
      <c r="K9" s="56"/>
    </row>
    <row r="10" spans="1:11" ht="16" thickBot="1" x14ac:dyDescent="0.25">
      <c r="A10" s="57"/>
      <c r="B10" s="58"/>
      <c r="C10" s="58"/>
      <c r="D10" s="58"/>
      <c r="E10" s="58"/>
      <c r="F10" s="58"/>
      <c r="G10" s="58"/>
      <c r="H10" s="58"/>
      <c r="I10" s="58"/>
      <c r="J10" s="58"/>
      <c r="K10" s="59"/>
    </row>
  </sheetData>
  <mergeCells count="2">
    <mergeCell ref="A1:K5"/>
    <mergeCell ref="A6:K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"/>
  <sheetViews>
    <sheetView workbookViewId="0">
      <selection activeCell="V20" sqref="V20"/>
    </sheetView>
  </sheetViews>
  <sheetFormatPr baseColWidth="10" defaultColWidth="9.1640625" defaultRowHeight="15" x14ac:dyDescent="0.2"/>
  <cols>
    <col min="1" max="1" width="27.1640625" style="4" bestFit="1" customWidth="1"/>
    <col min="2" max="2" width="6.1640625" style="4" bestFit="1" customWidth="1"/>
    <col min="3" max="16384" width="9.1640625" style="4"/>
  </cols>
  <sheetData>
    <row r="1" spans="1:2" x14ac:dyDescent="0.2">
      <c r="A1" s="6" t="s">
        <v>4</v>
      </c>
      <c r="B1" s="6" t="s">
        <v>5</v>
      </c>
    </row>
    <row r="2" spans="1:2" x14ac:dyDescent="0.2">
      <c r="A2" s="5" t="s">
        <v>6</v>
      </c>
      <c r="B2" s="7">
        <v>9.69E-2</v>
      </c>
    </row>
    <row r="3" spans="1:2" x14ac:dyDescent="0.2">
      <c r="A3" s="8" t="s">
        <v>7</v>
      </c>
      <c r="B3" s="7">
        <v>6.3899999999999998E-2</v>
      </c>
    </row>
    <row r="4" spans="1:2" x14ac:dyDescent="0.2">
      <c r="A4" s="8" t="s">
        <v>8</v>
      </c>
      <c r="B4" s="7">
        <v>6.0699999999999997E-2</v>
      </c>
    </row>
    <row r="5" spans="1:2" x14ac:dyDescent="0.2">
      <c r="A5" s="8" t="s">
        <v>9</v>
      </c>
      <c r="B5" s="7">
        <v>5.8700000000000002E-2</v>
      </c>
    </row>
    <row r="6" spans="1:2" x14ac:dyDescent="0.2">
      <c r="A6" s="8" t="s">
        <v>10</v>
      </c>
      <c r="B6" s="7">
        <v>5.6800000000000003E-2</v>
      </c>
    </row>
    <row r="7" spans="1:2" x14ac:dyDescent="0.2">
      <c r="A7" s="8" t="s">
        <v>11</v>
      </c>
      <c r="B7" s="7">
        <v>4.6100000000000002E-2</v>
      </c>
    </row>
    <row r="8" spans="1:2" x14ac:dyDescent="0.2">
      <c r="A8" s="8" t="s">
        <v>12</v>
      </c>
      <c r="B8" s="7">
        <v>4.48E-2</v>
      </c>
    </row>
    <row r="9" spans="1:2" x14ac:dyDescent="0.2">
      <c r="A9" s="8" t="s">
        <v>13</v>
      </c>
      <c r="B9" s="7">
        <v>4.1799999999999997E-2</v>
      </c>
    </row>
    <row r="10" spans="1:2" x14ac:dyDescent="0.2">
      <c r="A10" s="8" t="s">
        <v>14</v>
      </c>
      <c r="B10" s="7">
        <v>3.9199999999999999E-2</v>
      </c>
    </row>
    <row r="11" spans="1:2" x14ac:dyDescent="0.2">
      <c r="A11" s="8" t="s">
        <v>15</v>
      </c>
      <c r="B11" s="7">
        <v>3.9E-2</v>
      </c>
    </row>
    <row r="12" spans="1:2" x14ac:dyDescent="0.2">
      <c r="A12" s="8" t="s">
        <v>16</v>
      </c>
      <c r="B12" s="7">
        <v>3.8199999999999998E-2</v>
      </c>
    </row>
    <row r="13" spans="1:2" x14ac:dyDescent="0.2">
      <c r="A13" s="8" t="s">
        <v>17</v>
      </c>
      <c r="B13" s="7">
        <v>3.56E-2</v>
      </c>
    </row>
    <row r="14" spans="1:2" x14ac:dyDescent="0.2">
      <c r="A14" s="8" t="s">
        <v>18</v>
      </c>
      <c r="B14" s="7">
        <v>3.2899999999999999E-2</v>
      </c>
    </row>
    <row r="15" spans="1:2" x14ac:dyDescent="0.2">
      <c r="A15" s="8" t="s">
        <v>19</v>
      </c>
      <c r="B15" s="7">
        <v>3.2199999999999999E-2</v>
      </c>
    </row>
    <row r="16" spans="1:2" x14ac:dyDescent="0.2">
      <c r="A16" s="8" t="s">
        <v>20</v>
      </c>
      <c r="B16" s="7">
        <v>3.1E-2</v>
      </c>
    </row>
    <row r="17" spans="1:2" x14ac:dyDescent="0.2">
      <c r="A17" s="8" t="s">
        <v>21</v>
      </c>
      <c r="B17" s="7">
        <v>3.09E-2</v>
      </c>
    </row>
    <row r="18" spans="1:2" x14ac:dyDescent="0.2">
      <c r="A18" s="8" t="s">
        <v>22</v>
      </c>
      <c r="B18" s="7">
        <v>2.9899999999999999E-2</v>
      </c>
    </row>
    <row r="19" spans="1:2" x14ac:dyDescent="0.2">
      <c r="A19" s="8" t="s">
        <v>23</v>
      </c>
      <c r="B19" s="7">
        <v>2.9600000000000001E-2</v>
      </c>
    </row>
    <row r="20" spans="1:2" x14ac:dyDescent="0.2">
      <c r="A20" s="8" t="s">
        <v>24</v>
      </c>
      <c r="B20" s="7">
        <v>2.9600000000000001E-2</v>
      </c>
    </row>
    <row r="21" spans="1:2" x14ac:dyDescent="0.2">
      <c r="A21" s="8" t="s">
        <v>25</v>
      </c>
      <c r="B21" s="7">
        <v>2.46E-2</v>
      </c>
    </row>
    <row r="22" spans="1:2" x14ac:dyDescent="0.2">
      <c r="A22" s="8" t="s">
        <v>26</v>
      </c>
      <c r="B22" s="7">
        <v>2.4299999999999999E-2</v>
      </c>
    </row>
    <row r="23" spans="1:2" x14ac:dyDescent="0.2">
      <c r="A23" s="8" t="s">
        <v>27</v>
      </c>
      <c r="B23" s="7">
        <v>2.3300000000000001E-2</v>
      </c>
    </row>
    <row r="24" spans="1:2" x14ac:dyDescent="0.2">
      <c r="A24" s="8" t="s">
        <v>28</v>
      </c>
      <c r="B24" s="7">
        <v>2.0199999999999999E-2</v>
      </c>
    </row>
    <row r="25" spans="1:2" x14ac:dyDescent="0.2">
      <c r="A25" s="8" t="s">
        <v>29</v>
      </c>
      <c r="B25" s="7">
        <v>1.9300000000000001E-2</v>
      </c>
    </row>
    <row r="26" spans="1:2" x14ac:dyDescent="0.2">
      <c r="A26" s="8" t="s">
        <v>30</v>
      </c>
      <c r="B26" s="7">
        <v>1.9300000000000001E-2</v>
      </c>
    </row>
    <row r="27" spans="1:2" x14ac:dyDescent="0.2">
      <c r="A27" s="8" t="s">
        <v>31</v>
      </c>
      <c r="B27" s="7">
        <v>1.9300000000000001E-2</v>
      </c>
    </row>
    <row r="28" spans="1:2" x14ac:dyDescent="0.2">
      <c r="A28" s="8" t="s">
        <v>32</v>
      </c>
      <c r="B28" s="7">
        <v>8.9999999999999993E-3</v>
      </c>
    </row>
    <row r="29" spans="1:2" x14ac:dyDescent="0.2">
      <c r="A29" s="8" t="s">
        <v>33</v>
      </c>
      <c r="B29" s="7">
        <v>7.4000000000000003E-3</v>
      </c>
    </row>
    <row r="30" spans="1:2" x14ac:dyDescent="0.2">
      <c r="A30" s="8" t="s">
        <v>34</v>
      </c>
      <c r="B30" s="7">
        <v>6.1999999999999998E-3</v>
      </c>
    </row>
    <row r="31" spans="1:2" x14ac:dyDescent="0.2">
      <c r="A31" s="8" t="s">
        <v>35</v>
      </c>
      <c r="B31" s="7">
        <v>6.1999999999999998E-3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Data Sheet</vt:lpstr>
      <vt:lpstr>DJIA 2023</vt:lpstr>
      <vt:lpstr>Regression</vt:lpstr>
      <vt:lpstr>2024 Prediction Calculations</vt:lpstr>
      <vt:lpstr>Final Prediction</vt:lpstr>
      <vt:lpstr>DJIA 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Sen</dc:creator>
  <cp:lastModifiedBy>Prajwal Kumar H R</cp:lastModifiedBy>
  <dcterms:created xsi:type="dcterms:W3CDTF">2023-12-01T21:36:55Z</dcterms:created>
  <dcterms:modified xsi:type="dcterms:W3CDTF">2024-10-28T19:15:54Z</dcterms:modified>
</cp:coreProperties>
</file>