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y\Desktop\"/>
    </mc:Choice>
  </mc:AlternateContent>
  <xr:revisionPtr revIDLastSave="0" documentId="13_ncr:1_{55BEF422-8E5C-4FC3-9FCB-7F3E5F68ED2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&amp;L" sheetId="2" r:id="rId1"/>
    <sheet name="MITIGATING" sheetId="3" r:id="rId2"/>
  </sheets>
  <definedNames>
    <definedName name="_xlnm.Print_Area" localSheetId="0">'P&amp;L'!$B$2:$AP$210</definedName>
    <definedName name="_xlnm.Print_Titles" localSheetId="0">'P&amp;L'!$2:$6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55" i="2" l="1"/>
  <c r="AD145" i="2"/>
  <c r="AD144" i="2"/>
  <c r="AD143" i="2"/>
  <c r="AD137" i="2"/>
  <c r="AD136" i="2"/>
  <c r="AD135" i="2"/>
  <c r="AD108" i="2"/>
  <c r="AD107" i="2"/>
  <c r="AD106" i="2"/>
  <c r="AD87" i="2"/>
  <c r="AD86" i="2"/>
  <c r="AD85" i="2"/>
  <c r="AD84" i="2"/>
  <c r="AD67" i="2"/>
  <c r="AD55" i="2"/>
  <c r="AD54" i="2"/>
  <c r="AD53" i="2"/>
  <c r="AD52" i="2"/>
  <c r="AD51" i="2"/>
  <c r="AD35" i="2"/>
  <c r="AG180" i="2"/>
  <c r="AG179" i="2"/>
  <c r="AG178" i="2"/>
  <c r="AG177" i="2"/>
  <c r="AG169" i="2"/>
  <c r="AG168" i="2"/>
  <c r="AG166" i="2"/>
  <c r="AG163" i="2"/>
  <c r="AG139" i="2"/>
  <c r="AG122" i="2"/>
  <c r="AG121" i="2"/>
  <c r="AG120" i="2"/>
  <c r="AG105" i="2"/>
  <c r="AG104" i="2"/>
  <c r="AG96" i="2"/>
  <c r="AG93" i="2"/>
  <c r="AG88" i="2"/>
  <c r="AG83" i="2"/>
  <c r="AG60" i="2"/>
  <c r="AG59" i="2"/>
  <c r="AG54" i="2"/>
  <c r="AG42" i="2"/>
  <c r="AG40" i="2"/>
  <c r="AG32" i="2"/>
  <c r="AG29" i="2"/>
  <c r="AG22" i="2"/>
  <c r="AG17" i="2"/>
  <c r="AJ176" i="2"/>
  <c r="AJ175" i="2"/>
  <c r="AJ174" i="2"/>
  <c r="AJ153" i="2"/>
  <c r="AJ152" i="2"/>
  <c r="AJ151" i="2"/>
  <c r="AJ150" i="2"/>
  <c r="AJ146" i="2"/>
  <c r="AJ141" i="2"/>
  <c r="AJ140" i="2"/>
  <c r="AJ119" i="2"/>
  <c r="AJ97" i="2"/>
  <c r="AJ94" i="2"/>
  <c r="AJ93" i="2"/>
  <c r="AJ92" i="2"/>
  <c r="AJ91" i="2"/>
  <c r="AJ90" i="2"/>
  <c r="AJ89" i="2"/>
  <c r="AJ88" i="2"/>
  <c r="AJ59" i="2"/>
  <c r="AJ56" i="2"/>
  <c r="AJ42" i="2"/>
  <c r="AJ41" i="2"/>
  <c r="AJ40" i="2"/>
  <c r="AJ38" i="2"/>
  <c r="AJ37" i="2"/>
  <c r="AJ36" i="2"/>
  <c r="AJ35" i="2"/>
  <c r="AJ34" i="2"/>
  <c r="AI17" i="2"/>
  <c r="AI21" i="2"/>
  <c r="AI22" i="2"/>
  <c r="AI56" i="2"/>
  <c r="AI64" i="2"/>
  <c r="AI109" i="2"/>
  <c r="AJ109" i="2" s="1"/>
  <c r="AI114" i="2"/>
  <c r="AJ114" i="2" s="1"/>
  <c r="AI115" i="2"/>
  <c r="AI116" i="2"/>
  <c r="AJ116" i="2" s="1"/>
  <c r="AI124" i="2"/>
  <c r="AI157" i="2"/>
  <c r="AJ157" i="2" s="1"/>
  <c r="AI170" i="2"/>
  <c r="AI183" i="2"/>
  <c r="AO178" i="2"/>
  <c r="AO177" i="2"/>
  <c r="AO176" i="2"/>
  <c r="AO175" i="2"/>
  <c r="AO174" i="2"/>
  <c r="AO169" i="2"/>
  <c r="AO162" i="2"/>
  <c r="AO161" i="2"/>
  <c r="AO160" i="2"/>
  <c r="AO152" i="2"/>
  <c r="AO140" i="2"/>
  <c r="AO139" i="2"/>
  <c r="AO138" i="2"/>
  <c r="AO135" i="2"/>
  <c r="AO133" i="2"/>
  <c r="AO132" i="2"/>
  <c r="AO131" i="2"/>
  <c r="AO130" i="2"/>
  <c r="AO129" i="2"/>
  <c r="AO128" i="2"/>
  <c r="AO108" i="2"/>
  <c r="AO107" i="2"/>
  <c r="AO106" i="2"/>
  <c r="AO104" i="2"/>
  <c r="AO103" i="2"/>
  <c r="AO98" i="2"/>
  <c r="AO95" i="2"/>
  <c r="AO94" i="2"/>
  <c r="AO89" i="2"/>
  <c r="AO79" i="2"/>
  <c r="AO76" i="2"/>
  <c r="AO75" i="2"/>
  <c r="AO63" i="2"/>
  <c r="AO62" i="2"/>
  <c r="AO61" i="2"/>
  <c r="AO54" i="2"/>
  <c r="AO53" i="2"/>
  <c r="AO52" i="2"/>
  <c r="AO51" i="2"/>
  <c r="AO49" i="2"/>
  <c r="AO48" i="2"/>
  <c r="AO47" i="2"/>
  <c r="AO46" i="2"/>
  <c r="AO45" i="2"/>
  <c r="AO44" i="2"/>
  <c r="AO43" i="2"/>
  <c r="AO35" i="2"/>
  <c r="AO33" i="2"/>
  <c r="AO32" i="2"/>
  <c r="AO31" i="2"/>
  <c r="AO14" i="2"/>
  <c r="AO10" i="2"/>
  <c r="AO8" i="2"/>
  <c r="AM180" i="2"/>
  <c r="AM179" i="2"/>
  <c r="AM169" i="2"/>
  <c r="AM151" i="2"/>
  <c r="AM149" i="2"/>
  <c r="AM148" i="2"/>
  <c r="AM145" i="2"/>
  <c r="AM144" i="2"/>
  <c r="AM142" i="2"/>
  <c r="AM141" i="2"/>
  <c r="AM123" i="2"/>
  <c r="AM122" i="2"/>
  <c r="AM121" i="2"/>
  <c r="AM100" i="2"/>
  <c r="AM99" i="2"/>
  <c r="AM98" i="2"/>
  <c r="AM97" i="2"/>
  <c r="AM96" i="2"/>
  <c r="AM82" i="2"/>
  <c r="AM81" i="2"/>
  <c r="AM77" i="2"/>
  <c r="AM76" i="2"/>
  <c r="AM73" i="2"/>
  <c r="AM55" i="2"/>
  <c r="AM52" i="2"/>
  <c r="AM50" i="2"/>
  <c r="AM46" i="2"/>
  <c r="AM43" i="2"/>
  <c r="AM42" i="2"/>
  <c r="AM41" i="2"/>
  <c r="AM31" i="2"/>
  <c r="AM22" i="2"/>
  <c r="AM21" i="2"/>
  <c r="AM23" i="2" s="1"/>
  <c r="AM13" i="2"/>
  <c r="AA176" i="2"/>
  <c r="AA175" i="2"/>
  <c r="AA173" i="2"/>
  <c r="AA169" i="2"/>
  <c r="AA164" i="2"/>
  <c r="AA162" i="2"/>
  <c r="AA161" i="2"/>
  <c r="AA151" i="2"/>
  <c r="AA150" i="2"/>
  <c r="AA138" i="2"/>
  <c r="AA130" i="2"/>
  <c r="AA123" i="2"/>
  <c r="AA122" i="2"/>
  <c r="AA121" i="2"/>
  <c r="AA120" i="2"/>
  <c r="AA119" i="2"/>
  <c r="AA114" i="2"/>
  <c r="AA101" i="2"/>
  <c r="AA100" i="2"/>
  <c r="AA90" i="2"/>
  <c r="AA82" i="2"/>
  <c r="AA79" i="2"/>
  <c r="AA77" i="2"/>
  <c r="AA76" i="2"/>
  <c r="AA75" i="2"/>
  <c r="AA74" i="2"/>
  <c r="AA73" i="2"/>
  <c r="AA72" i="2"/>
  <c r="AA54" i="2"/>
  <c r="AA44" i="2"/>
  <c r="AA43" i="2"/>
  <c r="AA42" i="2"/>
  <c r="AA37" i="2"/>
  <c r="AA36" i="2"/>
  <c r="AA35" i="2"/>
  <c r="AA34" i="2"/>
  <c r="AA15" i="2"/>
  <c r="AA8" i="2"/>
  <c r="X181" i="2"/>
  <c r="X174" i="2"/>
  <c r="X173" i="2"/>
  <c r="X162" i="2"/>
  <c r="X155" i="2"/>
  <c r="X151" i="2"/>
  <c r="X150" i="2"/>
  <c r="X147" i="2"/>
  <c r="X146" i="2"/>
  <c r="X137" i="2"/>
  <c r="X130" i="2"/>
  <c r="X129" i="2"/>
  <c r="X128" i="2"/>
  <c r="X108" i="2"/>
  <c r="X107" i="2"/>
  <c r="X106" i="2"/>
  <c r="X105" i="2"/>
  <c r="X103" i="2"/>
  <c r="X102" i="2"/>
  <c r="X101" i="2"/>
  <c r="X86" i="2"/>
  <c r="X83" i="2"/>
  <c r="X78" i="2"/>
  <c r="X77" i="2"/>
  <c r="X70" i="2"/>
  <c r="X69" i="2"/>
  <c r="X68" i="2"/>
  <c r="X63" i="2"/>
  <c r="X62" i="2"/>
  <c r="X56" i="2"/>
  <c r="X42" i="2"/>
  <c r="X39" i="2"/>
  <c r="X38" i="2"/>
  <c r="X37" i="2"/>
  <c r="X36" i="2"/>
  <c r="X35" i="2"/>
  <c r="X34" i="2"/>
  <c r="X16" i="2"/>
  <c r="X13" i="2"/>
  <c r="X12" i="2"/>
  <c r="X11" i="2"/>
  <c r="U165" i="2"/>
  <c r="U164" i="2"/>
  <c r="U163" i="2"/>
  <c r="U162" i="2"/>
  <c r="U161" i="2"/>
  <c r="U160" i="2"/>
  <c r="U147" i="2"/>
  <c r="U146" i="2"/>
  <c r="U145" i="2"/>
  <c r="U142" i="2"/>
  <c r="U128" i="2"/>
  <c r="U123" i="2"/>
  <c r="U122" i="2"/>
  <c r="U121" i="2"/>
  <c r="U119" i="2"/>
  <c r="U113" i="2"/>
  <c r="U112" i="2"/>
  <c r="U101" i="2"/>
  <c r="U100" i="2"/>
  <c r="U99" i="2"/>
  <c r="U85" i="2"/>
  <c r="U84" i="2"/>
  <c r="U83" i="2"/>
  <c r="U79" i="2"/>
  <c r="U78" i="2"/>
  <c r="U75" i="2"/>
  <c r="U73" i="2"/>
  <c r="U61" i="2"/>
  <c r="U60" i="2"/>
  <c r="U52" i="2"/>
  <c r="U51" i="2"/>
  <c r="U41" i="2"/>
  <c r="U38" i="2"/>
  <c r="U37" i="2"/>
  <c r="U36" i="2"/>
  <c r="U35" i="2"/>
  <c r="U34" i="2"/>
  <c r="U32" i="2"/>
  <c r="U15" i="2"/>
  <c r="U9" i="2"/>
  <c r="R174" i="2"/>
  <c r="R173" i="2"/>
  <c r="R169" i="2"/>
  <c r="R168" i="2"/>
  <c r="R166" i="2"/>
  <c r="R165" i="2"/>
  <c r="R164" i="2"/>
  <c r="R161" i="2"/>
  <c r="R160" i="2"/>
  <c r="R141" i="2"/>
  <c r="R140" i="2"/>
  <c r="R139" i="2"/>
  <c r="R131" i="2"/>
  <c r="R130" i="2"/>
  <c r="R129" i="2"/>
  <c r="R123" i="2"/>
  <c r="R122" i="2"/>
  <c r="R121" i="2"/>
  <c r="R120" i="2"/>
  <c r="R97" i="2"/>
  <c r="R96" i="2"/>
  <c r="R95" i="2"/>
  <c r="R94" i="2"/>
  <c r="R85" i="2"/>
  <c r="R83" i="2"/>
  <c r="R82" i="2"/>
  <c r="R81" i="2"/>
  <c r="R80" i="2"/>
  <c r="R77" i="2"/>
  <c r="R60" i="2"/>
  <c r="R59" i="2"/>
  <c r="R54" i="2"/>
  <c r="R53" i="2"/>
  <c r="R44" i="2"/>
  <c r="R43" i="2"/>
  <c r="R42" i="2"/>
  <c r="R38" i="2"/>
  <c r="R37" i="2"/>
  <c r="R33" i="2"/>
  <c r="R14" i="2"/>
  <c r="R13" i="2"/>
  <c r="R9" i="2"/>
  <c r="R8" i="2"/>
  <c r="N183" i="2"/>
  <c r="AO168" i="2"/>
  <c r="AO167" i="2"/>
  <c r="N170" i="2"/>
  <c r="AO164" i="2"/>
  <c r="AO163" i="2"/>
  <c r="AO151" i="2"/>
  <c r="AO150" i="2"/>
  <c r="AO149" i="2"/>
  <c r="AO148" i="2"/>
  <c r="AO147" i="2"/>
  <c r="AO146" i="2"/>
  <c r="AO145" i="2"/>
  <c r="AO144" i="2"/>
  <c r="AO143" i="2"/>
  <c r="N114" i="2"/>
  <c r="N124" i="2"/>
  <c r="O102" i="2"/>
  <c r="AO101" i="2"/>
  <c r="AO87" i="2"/>
  <c r="AO86" i="2"/>
  <c r="AO84" i="2"/>
  <c r="AO83" i="2"/>
  <c r="AO82" i="2"/>
  <c r="AO81" i="2"/>
  <c r="AO72" i="2"/>
  <c r="AO71" i="2"/>
  <c r="AO70" i="2"/>
  <c r="AO67" i="2"/>
  <c r="N64" i="2"/>
  <c r="AO42" i="2"/>
  <c r="O37" i="2"/>
  <c r="O36" i="2"/>
  <c r="AO134" i="2"/>
  <c r="AO16" i="2"/>
  <c r="AO142" i="2"/>
  <c r="AO120" i="2"/>
  <c r="AO74" i="2"/>
  <c r="AO73" i="2"/>
  <c r="O140" i="2"/>
  <c r="AL183" i="2"/>
  <c r="AM183" i="2" s="1"/>
  <c r="AL170" i="2"/>
  <c r="AL157" i="2"/>
  <c r="AM157" i="2" s="1"/>
  <c r="AL124" i="2"/>
  <c r="AM124" i="2" s="1"/>
  <c r="AL114" i="2"/>
  <c r="AL109" i="2"/>
  <c r="AL64" i="2"/>
  <c r="AL56" i="2"/>
  <c r="AL22" i="2"/>
  <c r="AL21" i="2"/>
  <c r="AL23" i="2" s="1"/>
  <c r="AL17" i="2"/>
  <c r="AM17" i="2" s="1"/>
  <c r="AF183" i="2"/>
  <c r="AF170" i="2"/>
  <c r="AF157" i="2"/>
  <c r="AF124" i="2"/>
  <c r="AG124" i="2" s="1"/>
  <c r="AF114" i="2"/>
  <c r="AG114" i="2" s="1"/>
  <c r="AF109" i="2"/>
  <c r="AG109" i="2" s="1"/>
  <c r="AF64" i="2"/>
  <c r="AG64" i="2" s="1"/>
  <c r="AF56" i="2"/>
  <c r="AG56" i="2" s="1"/>
  <c r="AF22" i="2"/>
  <c r="AF21" i="2"/>
  <c r="AF17" i="2"/>
  <c r="AC183" i="2"/>
  <c r="AC170" i="2"/>
  <c r="AC157" i="2"/>
  <c r="AC124" i="2"/>
  <c r="AC114" i="2"/>
  <c r="AC109" i="2"/>
  <c r="AC64" i="2"/>
  <c r="AD64" i="2" s="1"/>
  <c r="AC56" i="2"/>
  <c r="AD56" i="2" s="1"/>
  <c r="AC22" i="2"/>
  <c r="AD22" i="2" s="1"/>
  <c r="AC21" i="2"/>
  <c r="AD21" i="2" s="1"/>
  <c r="AD23" i="2" s="1"/>
  <c r="AC17" i="2"/>
  <c r="AD17" i="2" s="1"/>
  <c r="Z183" i="2"/>
  <c r="Z170" i="2"/>
  <c r="Z157" i="2"/>
  <c r="Z124" i="2"/>
  <c r="Z114" i="2"/>
  <c r="Z109" i="2"/>
  <c r="Z64" i="2"/>
  <c r="Z56" i="2"/>
  <c r="Z22" i="2"/>
  <c r="Z21" i="2"/>
  <c r="AA21" i="2" s="1"/>
  <c r="Z17" i="2"/>
  <c r="AA17" i="2" s="1"/>
  <c r="W183" i="2"/>
  <c r="X183" i="2" s="1"/>
  <c r="W170" i="2"/>
  <c r="W157" i="2"/>
  <c r="X157" i="2" s="1"/>
  <c r="W124" i="2"/>
  <c r="W114" i="2"/>
  <c r="W109" i="2"/>
  <c r="W64" i="2"/>
  <c r="W56" i="2"/>
  <c r="W22" i="2"/>
  <c r="W21" i="2"/>
  <c r="W17" i="2"/>
  <c r="T183" i="2"/>
  <c r="U183" i="2" s="1"/>
  <c r="T170" i="2"/>
  <c r="T157" i="2"/>
  <c r="T124" i="2"/>
  <c r="U124" i="2" s="1"/>
  <c r="T114" i="2"/>
  <c r="U114" i="2" s="1"/>
  <c r="T109" i="2"/>
  <c r="U109" i="2" s="1"/>
  <c r="T64" i="2"/>
  <c r="U64" i="2" s="1"/>
  <c r="T56" i="2"/>
  <c r="T22" i="2"/>
  <c r="T21" i="2"/>
  <c r="T17" i="2"/>
  <c r="U17" i="2" s="1"/>
  <c r="Q183" i="2"/>
  <c r="R183" i="2" s="1"/>
  <c r="Q170" i="2"/>
  <c r="Q157" i="2"/>
  <c r="Q124" i="2"/>
  <c r="Q114" i="2"/>
  <c r="R114" i="2" s="1"/>
  <c r="Q109" i="2"/>
  <c r="R109" i="2" s="1"/>
  <c r="Q64" i="2"/>
  <c r="R64" i="2" s="1"/>
  <c r="Q56" i="2"/>
  <c r="R56" i="2" s="1"/>
  <c r="Q22" i="2"/>
  <c r="Q21" i="2"/>
  <c r="Q17" i="2"/>
  <c r="R17" i="2" s="1"/>
  <c r="K183" i="2"/>
  <c r="K170" i="2"/>
  <c r="K141" i="2"/>
  <c r="AO141" i="2" s="1"/>
  <c r="K124" i="2"/>
  <c r="AO113" i="2"/>
  <c r="K114" i="2"/>
  <c r="K109" i="2"/>
  <c r="K64" i="2"/>
  <c r="AO30" i="2"/>
  <c r="K56" i="2"/>
  <c r="AO41" i="2"/>
  <c r="AO40" i="2"/>
  <c r="AO55" i="2"/>
  <c r="K22" i="2"/>
  <c r="K21" i="2"/>
  <c r="K17" i="2"/>
  <c r="AO154" i="2"/>
  <c r="AO112" i="2"/>
  <c r="H124" i="2"/>
  <c r="H183" i="2"/>
  <c r="H170" i="2"/>
  <c r="H157" i="2"/>
  <c r="E157" i="2"/>
  <c r="H114" i="2"/>
  <c r="H56" i="2"/>
  <c r="H109" i="2"/>
  <c r="H64" i="2"/>
  <c r="H23" i="2"/>
  <c r="H17" i="2"/>
  <c r="AD42" i="2" s="1"/>
  <c r="E124" i="2"/>
  <c r="E183" i="2"/>
  <c r="E17" i="2"/>
  <c r="F148" i="2" s="1"/>
  <c r="AO181" i="2"/>
  <c r="AO180" i="2"/>
  <c r="AO179" i="2"/>
  <c r="E170" i="2"/>
  <c r="AO165" i="2"/>
  <c r="AO137" i="2"/>
  <c r="AO136" i="2"/>
  <c r="AO119" i="2"/>
  <c r="E114" i="2"/>
  <c r="E109" i="2"/>
  <c r="AO102" i="2"/>
  <c r="AO100" i="2"/>
  <c r="AO93" i="2"/>
  <c r="AO80" i="2"/>
  <c r="AO78" i="2"/>
  <c r="AO77" i="2"/>
  <c r="E64" i="2"/>
  <c r="E56" i="2"/>
  <c r="E21" i="2"/>
  <c r="AO15" i="2"/>
  <c r="T184" i="2" l="1"/>
  <c r="U184" i="2" s="1"/>
  <c r="AD154" i="2"/>
  <c r="AD177" i="2"/>
  <c r="AD134" i="2"/>
  <c r="AD77" i="2"/>
  <c r="AD34" i="2"/>
  <c r="AG144" i="2"/>
  <c r="AG86" i="2"/>
  <c r="AG39" i="2"/>
  <c r="AJ173" i="2"/>
  <c r="AJ70" i="2"/>
  <c r="AJ10" i="2"/>
  <c r="AM178" i="2"/>
  <c r="AM130" i="2"/>
  <c r="AM90" i="2"/>
  <c r="AM49" i="2"/>
  <c r="AM12" i="2"/>
  <c r="AA142" i="2"/>
  <c r="AA98" i="2"/>
  <c r="AA71" i="2"/>
  <c r="AA33" i="2"/>
  <c r="X154" i="2"/>
  <c r="X85" i="2"/>
  <c r="X45" i="2"/>
  <c r="U144" i="2"/>
  <c r="U104" i="2"/>
  <c r="U77" i="2"/>
  <c r="U40" i="2"/>
  <c r="U8" i="2"/>
  <c r="R146" i="2"/>
  <c r="R106" i="2"/>
  <c r="R79" i="2"/>
  <c r="R40" i="2"/>
  <c r="O55" i="2"/>
  <c r="AD176" i="2"/>
  <c r="AD133" i="2"/>
  <c r="AD75" i="2"/>
  <c r="AD33" i="2"/>
  <c r="AG143" i="2"/>
  <c r="AG85" i="2"/>
  <c r="AG38" i="2"/>
  <c r="AJ154" i="2"/>
  <c r="AJ61" i="2"/>
  <c r="AJ9" i="2"/>
  <c r="AM177" i="2"/>
  <c r="AM128" i="2"/>
  <c r="AM88" i="2"/>
  <c r="AM47" i="2"/>
  <c r="AA177" i="2"/>
  <c r="AA140" i="2"/>
  <c r="AA97" i="2"/>
  <c r="AA55" i="2"/>
  <c r="AA16" i="2"/>
  <c r="X152" i="2"/>
  <c r="X84" i="2"/>
  <c r="X43" i="2"/>
  <c r="U181" i="2"/>
  <c r="U143" i="2"/>
  <c r="U103" i="2"/>
  <c r="U76" i="2"/>
  <c r="U39" i="2"/>
  <c r="R145" i="2"/>
  <c r="R103" i="2"/>
  <c r="R78" i="2"/>
  <c r="R39" i="2"/>
  <c r="O54" i="2"/>
  <c r="AD175" i="2"/>
  <c r="AD113" i="2"/>
  <c r="AD74" i="2"/>
  <c r="AD32" i="2"/>
  <c r="AG142" i="2"/>
  <c r="AG84" i="2"/>
  <c r="AG37" i="2"/>
  <c r="U21" i="2"/>
  <c r="O160" i="2"/>
  <c r="R15" i="2"/>
  <c r="R61" i="2"/>
  <c r="R98" i="2"/>
  <c r="R142" i="2"/>
  <c r="U11" i="2"/>
  <c r="U53" i="2"/>
  <c r="U92" i="2"/>
  <c r="U129" i="2"/>
  <c r="U166" i="2"/>
  <c r="X87" i="2"/>
  <c r="X131" i="2"/>
  <c r="X175" i="2"/>
  <c r="AA50" i="2"/>
  <c r="AA91" i="2"/>
  <c r="AA139" i="2"/>
  <c r="AM14" i="2"/>
  <c r="AM68" i="2"/>
  <c r="AM101" i="2"/>
  <c r="AM154" i="2"/>
  <c r="AJ22" i="2"/>
  <c r="AJ60" i="2"/>
  <c r="AJ120" i="2"/>
  <c r="AJ177" i="2"/>
  <c r="AG61" i="2"/>
  <c r="AG140" i="2"/>
  <c r="AD36" i="2"/>
  <c r="AD88" i="2"/>
  <c r="AD166" i="2"/>
  <c r="X109" i="2"/>
  <c r="O162" i="2"/>
  <c r="R16" i="2"/>
  <c r="R62" i="2"/>
  <c r="R100" i="2"/>
  <c r="R147" i="2"/>
  <c r="U12" i="2"/>
  <c r="U54" i="2"/>
  <c r="U93" i="2"/>
  <c r="U139" i="2"/>
  <c r="U169" i="2"/>
  <c r="X53" i="2"/>
  <c r="X88" i="2"/>
  <c r="X132" i="2"/>
  <c r="X176" i="2"/>
  <c r="AA51" i="2"/>
  <c r="AA93" i="2"/>
  <c r="AA143" i="2"/>
  <c r="AM15" i="2"/>
  <c r="AM69" i="2"/>
  <c r="AM102" i="2"/>
  <c r="AM155" i="2"/>
  <c r="AJ72" i="2"/>
  <c r="AJ121" i="2"/>
  <c r="AJ178" i="2"/>
  <c r="AG67" i="2"/>
  <c r="AG141" i="2"/>
  <c r="AD102" i="2"/>
  <c r="AD167" i="2"/>
  <c r="O163" i="2"/>
  <c r="R63" i="2"/>
  <c r="R102" i="2"/>
  <c r="R148" i="2"/>
  <c r="U13" i="2"/>
  <c r="U55" i="2"/>
  <c r="U94" i="2"/>
  <c r="U140" i="2"/>
  <c r="U180" i="2"/>
  <c r="X54" i="2"/>
  <c r="X89" i="2"/>
  <c r="X135" i="2"/>
  <c r="X177" i="2"/>
  <c r="AA52" i="2"/>
  <c r="AA94" i="2"/>
  <c r="AA144" i="2"/>
  <c r="AM16" i="2"/>
  <c r="AM70" i="2"/>
  <c r="AM119" i="2"/>
  <c r="AM167" i="2"/>
  <c r="AJ73" i="2"/>
  <c r="AJ129" i="2"/>
  <c r="AJ179" i="2"/>
  <c r="AG68" i="2"/>
  <c r="AG145" i="2"/>
  <c r="AD49" i="2"/>
  <c r="AD103" i="2"/>
  <c r="AD168" i="2"/>
  <c r="X124" i="2"/>
  <c r="R32" i="2"/>
  <c r="R76" i="2"/>
  <c r="R149" i="2"/>
  <c r="U14" i="2"/>
  <c r="U59" i="2"/>
  <c r="U95" i="2"/>
  <c r="U141" i="2"/>
  <c r="X10" i="2"/>
  <c r="X55" i="2"/>
  <c r="X100" i="2"/>
  <c r="X136" i="2"/>
  <c r="X178" i="2"/>
  <c r="AA53" i="2"/>
  <c r="AA99" i="2"/>
  <c r="AA149" i="2"/>
  <c r="AM71" i="2"/>
  <c r="AM120" i="2"/>
  <c r="AM168" i="2"/>
  <c r="AJ11" i="2"/>
  <c r="AJ74" i="2"/>
  <c r="AJ130" i="2"/>
  <c r="AJ180" i="2"/>
  <c r="AG82" i="2"/>
  <c r="AG148" i="2"/>
  <c r="AD50" i="2"/>
  <c r="AD105" i="2"/>
  <c r="AD174" i="2"/>
  <c r="R124" i="2"/>
  <c r="AA22" i="2"/>
  <c r="AA23" i="2" s="1"/>
  <c r="AD109" i="2"/>
  <c r="AG157" i="2"/>
  <c r="R157" i="2"/>
  <c r="X17" i="2"/>
  <c r="AA56" i="2"/>
  <c r="AD114" i="2"/>
  <c r="AD148" i="2"/>
  <c r="AA124" i="2"/>
  <c r="O78" i="2"/>
  <c r="R21" i="2"/>
  <c r="U130" i="2"/>
  <c r="O105" i="2"/>
  <c r="R46" i="2"/>
  <c r="R108" i="2"/>
  <c r="R153" i="2"/>
  <c r="U46" i="2"/>
  <c r="U87" i="2"/>
  <c r="U131" i="2"/>
  <c r="U176" i="2"/>
  <c r="X49" i="2"/>
  <c r="X92" i="2"/>
  <c r="X142" i="2"/>
  <c r="AA39" i="2"/>
  <c r="AA105" i="2"/>
  <c r="AA153" i="2"/>
  <c r="AM59" i="2"/>
  <c r="AM137" i="2"/>
  <c r="AI185" i="2"/>
  <c r="AJ185" i="2" s="1"/>
  <c r="AJ77" i="2"/>
  <c r="AJ136" i="2"/>
  <c r="AG13" i="2"/>
  <c r="AG76" i="2"/>
  <c r="AD180" i="2"/>
  <c r="U56" i="2"/>
  <c r="X114" i="2"/>
  <c r="AG21" i="2"/>
  <c r="AG23" i="2" s="1"/>
  <c r="AM64" i="2"/>
  <c r="R29" i="2"/>
  <c r="R47" i="2"/>
  <c r="R70" i="2"/>
  <c r="R91" i="2"/>
  <c r="R134" i="2"/>
  <c r="R154" i="2"/>
  <c r="R177" i="2"/>
  <c r="U47" i="2"/>
  <c r="U70" i="2"/>
  <c r="U89" i="2"/>
  <c r="U107" i="2"/>
  <c r="U132" i="2"/>
  <c r="U152" i="2"/>
  <c r="U177" i="2"/>
  <c r="X22" i="2"/>
  <c r="X50" i="2"/>
  <c r="X73" i="2"/>
  <c r="X93" i="2"/>
  <c r="X143" i="2"/>
  <c r="X165" i="2"/>
  <c r="AA12" i="2"/>
  <c r="AA40" i="2"/>
  <c r="AA61" i="2"/>
  <c r="AA85" i="2"/>
  <c r="AA107" i="2"/>
  <c r="AA135" i="2"/>
  <c r="AA154" i="2"/>
  <c r="AA180" i="2"/>
  <c r="AM38" i="2"/>
  <c r="AM60" i="2"/>
  <c r="AM85" i="2"/>
  <c r="AM105" i="2"/>
  <c r="AM138" i="2"/>
  <c r="AM162" i="2"/>
  <c r="AJ115" i="2"/>
  <c r="AJ15" i="2"/>
  <c r="AJ52" i="2"/>
  <c r="AJ78" i="2"/>
  <c r="AJ106" i="2"/>
  <c r="AJ137" i="2"/>
  <c r="AJ161" i="2"/>
  <c r="AG14" i="2"/>
  <c r="AG47" i="2"/>
  <c r="AG77" i="2"/>
  <c r="AG100" i="2"/>
  <c r="AG129" i="2"/>
  <c r="AG160" i="2"/>
  <c r="AD10" i="2"/>
  <c r="AD43" i="2"/>
  <c r="AD71" i="2"/>
  <c r="AD93" i="2"/>
  <c r="AD128" i="2"/>
  <c r="AD151" i="2"/>
  <c r="AA183" i="2"/>
  <c r="AM109" i="2"/>
  <c r="O137" i="2"/>
  <c r="O113" i="2"/>
  <c r="R30" i="2"/>
  <c r="R48" i="2"/>
  <c r="R74" i="2"/>
  <c r="R92" i="2"/>
  <c r="R112" i="2"/>
  <c r="R135" i="2"/>
  <c r="R155" i="2"/>
  <c r="R178" i="2"/>
  <c r="U30" i="2"/>
  <c r="U49" i="2"/>
  <c r="U71" i="2"/>
  <c r="U90" i="2"/>
  <c r="U108" i="2"/>
  <c r="U133" i="2"/>
  <c r="U155" i="2"/>
  <c r="U178" i="2"/>
  <c r="X29" i="2"/>
  <c r="X51" i="2"/>
  <c r="X74" i="2"/>
  <c r="X94" i="2"/>
  <c r="X121" i="2"/>
  <c r="X144" i="2"/>
  <c r="X168" i="2"/>
  <c r="AA13" i="2"/>
  <c r="AA41" i="2"/>
  <c r="AA67" i="2"/>
  <c r="AA88" i="2"/>
  <c r="AA108" i="2"/>
  <c r="AA136" i="2"/>
  <c r="AA157" i="2"/>
  <c r="AA181" i="2"/>
  <c r="AM39" i="2"/>
  <c r="AM63" i="2"/>
  <c r="AM86" i="2"/>
  <c r="AM107" i="2"/>
  <c r="AM139" i="2"/>
  <c r="AM163" i="2"/>
  <c r="AJ30" i="2"/>
  <c r="AJ54" i="2"/>
  <c r="AJ79" i="2"/>
  <c r="AJ107" i="2"/>
  <c r="AJ138" i="2"/>
  <c r="AJ169" i="2"/>
  <c r="AG15" i="2"/>
  <c r="AG48" i="2"/>
  <c r="AG78" i="2"/>
  <c r="AG102" i="2"/>
  <c r="AG137" i="2"/>
  <c r="AG161" i="2"/>
  <c r="AD11" i="2"/>
  <c r="AD47" i="2"/>
  <c r="AD72" i="2"/>
  <c r="AD96" i="2"/>
  <c r="AD129" i="2"/>
  <c r="AD152" i="2"/>
  <c r="AM114" i="2"/>
  <c r="O138" i="2"/>
  <c r="O136" i="2"/>
  <c r="R31" i="2"/>
  <c r="R49" i="2"/>
  <c r="R75" i="2"/>
  <c r="R93" i="2"/>
  <c r="R113" i="2"/>
  <c r="R138" i="2"/>
  <c r="R179" i="2"/>
  <c r="U31" i="2"/>
  <c r="U50" i="2"/>
  <c r="U72" i="2"/>
  <c r="U91" i="2"/>
  <c r="U135" i="2"/>
  <c r="U157" i="2"/>
  <c r="U179" i="2"/>
  <c r="X31" i="2"/>
  <c r="X52" i="2"/>
  <c r="X75" i="2"/>
  <c r="X95" i="2"/>
  <c r="X123" i="2"/>
  <c r="X145" i="2"/>
  <c r="X169" i="2"/>
  <c r="AA14" i="2"/>
  <c r="AA68" i="2"/>
  <c r="AA89" i="2"/>
  <c r="AA109" i="2"/>
  <c r="AA137" i="2"/>
  <c r="AA160" i="2"/>
  <c r="AM8" i="2"/>
  <c r="AM40" i="2"/>
  <c r="AM67" i="2"/>
  <c r="AM87" i="2"/>
  <c r="AM140" i="2"/>
  <c r="AM166" i="2"/>
  <c r="AJ33" i="2"/>
  <c r="AJ55" i="2"/>
  <c r="AJ82" i="2"/>
  <c r="AJ108" i="2"/>
  <c r="AJ139" i="2"/>
  <c r="AG16" i="2"/>
  <c r="AG49" i="2"/>
  <c r="AG81" i="2"/>
  <c r="AG103" i="2"/>
  <c r="AG138" i="2"/>
  <c r="AG162" i="2"/>
  <c r="AD12" i="2"/>
  <c r="AD48" i="2"/>
  <c r="AD73" i="2"/>
  <c r="AD101" i="2"/>
  <c r="AD130" i="2"/>
  <c r="AI23" i="2"/>
  <c r="AJ21" i="2"/>
  <c r="L15" i="2"/>
  <c r="AD173" i="2"/>
  <c r="AD153" i="2"/>
  <c r="AD139" i="2"/>
  <c r="AD122" i="2"/>
  <c r="AD104" i="2"/>
  <c r="AD90" i="2"/>
  <c r="AD76" i="2"/>
  <c r="AD60" i="2"/>
  <c r="AD44" i="2"/>
  <c r="AD30" i="2"/>
  <c r="AG167" i="2"/>
  <c r="AG150" i="2"/>
  <c r="AG136" i="2"/>
  <c r="AG119" i="2"/>
  <c r="AG101" i="2"/>
  <c r="AG87" i="2"/>
  <c r="AG73" i="2"/>
  <c r="AG55" i="2"/>
  <c r="AG41" i="2"/>
  <c r="AJ181" i="2"/>
  <c r="AJ165" i="2"/>
  <c r="AJ148" i="2"/>
  <c r="AJ134" i="2"/>
  <c r="AJ99" i="2"/>
  <c r="AJ85" i="2"/>
  <c r="AJ71" i="2"/>
  <c r="AJ53" i="2"/>
  <c r="AJ39" i="2"/>
  <c r="AJ16" i="2"/>
  <c r="AM176" i="2"/>
  <c r="AM160" i="2"/>
  <c r="AM143" i="2"/>
  <c r="AM129" i="2"/>
  <c r="AM108" i="2"/>
  <c r="AM94" i="2"/>
  <c r="AM80" i="2"/>
  <c r="AM48" i="2"/>
  <c r="AM34" i="2"/>
  <c r="AM11" i="2"/>
  <c r="AA174" i="2"/>
  <c r="AA155" i="2"/>
  <c r="AA141" i="2"/>
  <c r="AA106" i="2"/>
  <c r="AA92" i="2"/>
  <c r="AA78" i="2"/>
  <c r="AA62" i="2"/>
  <c r="AA46" i="2"/>
  <c r="AA32" i="2"/>
  <c r="AA9" i="2"/>
  <c r="X153" i="2"/>
  <c r="X139" i="2"/>
  <c r="X122" i="2"/>
  <c r="X104" i="2"/>
  <c r="X90" i="2"/>
  <c r="X76" i="2"/>
  <c r="X60" i="2"/>
  <c r="X44" i="2"/>
  <c r="X30" i="2"/>
  <c r="U168" i="2"/>
  <c r="U151" i="2"/>
  <c r="U137" i="2"/>
  <c r="U120" i="2"/>
  <c r="U102" i="2"/>
  <c r="U88" i="2"/>
  <c r="U74" i="2"/>
  <c r="R167" i="2"/>
  <c r="R150" i="2"/>
  <c r="R136" i="2"/>
  <c r="R119" i="2"/>
  <c r="R101" i="2"/>
  <c r="R87" i="2"/>
  <c r="R73" i="2"/>
  <c r="R55" i="2"/>
  <c r="R41" i="2"/>
  <c r="AD169" i="2"/>
  <c r="AD165" i="2"/>
  <c r="AD147" i="2"/>
  <c r="AD132" i="2"/>
  <c r="AD112" i="2"/>
  <c r="AD95" i="2"/>
  <c r="AD80" i="2"/>
  <c r="AD63" i="2"/>
  <c r="AD46" i="2"/>
  <c r="AD31" i="2"/>
  <c r="AG165" i="2"/>
  <c r="AG147" i="2"/>
  <c r="AG132" i="2"/>
  <c r="AG112" i="2"/>
  <c r="AG95" i="2"/>
  <c r="AG80" i="2"/>
  <c r="AG63" i="2"/>
  <c r="AG46" i="2"/>
  <c r="AG31" i="2"/>
  <c r="AJ167" i="2"/>
  <c r="AJ149" i="2"/>
  <c r="AJ133" i="2"/>
  <c r="AJ113" i="2"/>
  <c r="AJ96" i="2"/>
  <c r="AJ81" i="2"/>
  <c r="AJ64" i="2"/>
  <c r="AJ47" i="2"/>
  <c r="AJ32" i="2"/>
  <c r="AJ8" i="2"/>
  <c r="AM165" i="2"/>
  <c r="AM147" i="2"/>
  <c r="AM132" i="2"/>
  <c r="AM112" i="2"/>
  <c r="AM95" i="2"/>
  <c r="AM79" i="2"/>
  <c r="AM62" i="2"/>
  <c r="AM45" i="2"/>
  <c r="AM30" i="2"/>
  <c r="AA166" i="2"/>
  <c r="AA148" i="2"/>
  <c r="AA133" i="2"/>
  <c r="AA113" i="2"/>
  <c r="AA96" i="2"/>
  <c r="AA81" i="2"/>
  <c r="AA47" i="2"/>
  <c r="AA31" i="2"/>
  <c r="X167" i="2"/>
  <c r="X149" i="2"/>
  <c r="X134" i="2"/>
  <c r="X97" i="2"/>
  <c r="X82" i="2"/>
  <c r="X67" i="2"/>
  <c r="X48" i="2"/>
  <c r="X33" i="2"/>
  <c r="X9" i="2"/>
  <c r="AD164" i="2"/>
  <c r="AD146" i="2"/>
  <c r="AD131" i="2"/>
  <c r="AD94" i="2"/>
  <c r="AD79" i="2"/>
  <c r="AD62" i="2"/>
  <c r="AD45" i="2"/>
  <c r="AD29" i="2"/>
  <c r="AG164" i="2"/>
  <c r="AG146" i="2"/>
  <c r="AG131" i="2"/>
  <c r="AG94" i="2"/>
  <c r="AG79" i="2"/>
  <c r="AG62" i="2"/>
  <c r="AG45" i="2"/>
  <c r="AG30" i="2"/>
  <c r="AJ166" i="2"/>
  <c r="AJ147" i="2"/>
  <c r="AJ132" i="2"/>
  <c r="AJ112" i="2"/>
  <c r="AJ95" i="2"/>
  <c r="AJ80" i="2"/>
  <c r="AJ63" i="2"/>
  <c r="AJ46" i="2"/>
  <c r="AJ31" i="2"/>
  <c r="AM181" i="2"/>
  <c r="AM164" i="2"/>
  <c r="AM146" i="2"/>
  <c r="AM131" i="2"/>
  <c r="AM93" i="2"/>
  <c r="AM78" i="2"/>
  <c r="AM61" i="2"/>
  <c r="AM44" i="2"/>
  <c r="AM29" i="2"/>
  <c r="AA165" i="2"/>
  <c r="AA147" i="2"/>
  <c r="AA132" i="2"/>
  <c r="AA112" i="2"/>
  <c r="AA95" i="2"/>
  <c r="AA80" i="2"/>
  <c r="AA63" i="2"/>
  <c r="AA45" i="2"/>
  <c r="AA30" i="2"/>
  <c r="X166" i="2"/>
  <c r="X148" i="2"/>
  <c r="X133" i="2"/>
  <c r="X113" i="2"/>
  <c r="X96" i="2"/>
  <c r="X81" i="2"/>
  <c r="X47" i="2"/>
  <c r="X32" i="2"/>
  <c r="X8" i="2"/>
  <c r="U167" i="2"/>
  <c r="U149" i="2"/>
  <c r="U134" i="2"/>
  <c r="U97" i="2"/>
  <c r="U82" i="2"/>
  <c r="U67" i="2"/>
  <c r="U48" i="2"/>
  <c r="U33" i="2"/>
  <c r="U10" i="2"/>
  <c r="R152" i="2"/>
  <c r="R137" i="2"/>
  <c r="R99" i="2"/>
  <c r="R84" i="2"/>
  <c r="R69" i="2"/>
  <c r="R50" i="2"/>
  <c r="R35" i="2"/>
  <c r="R12" i="2"/>
  <c r="O99" i="2"/>
  <c r="O41" i="2"/>
  <c r="AD163" i="2"/>
  <c r="AD181" i="2"/>
  <c r="AD157" i="2"/>
  <c r="AD138" i="2"/>
  <c r="AD97" i="2"/>
  <c r="AD78" i="2"/>
  <c r="AD39" i="2"/>
  <c r="AD13" i="2"/>
  <c r="AG173" i="2"/>
  <c r="AG149" i="2"/>
  <c r="AG130" i="2"/>
  <c r="AG106" i="2"/>
  <c r="AG89" i="2"/>
  <c r="AG71" i="2"/>
  <c r="AG50" i="2"/>
  <c r="AG33" i="2"/>
  <c r="AJ183" i="2"/>
  <c r="AJ162" i="2"/>
  <c r="AJ142" i="2"/>
  <c r="AJ122" i="2"/>
  <c r="AJ101" i="2"/>
  <c r="AJ83" i="2"/>
  <c r="AJ62" i="2"/>
  <c r="AJ43" i="2"/>
  <c r="AJ17" i="2"/>
  <c r="AM150" i="2"/>
  <c r="AM133" i="2"/>
  <c r="AM106" i="2"/>
  <c r="AM89" i="2"/>
  <c r="AM72" i="2"/>
  <c r="AM51" i="2"/>
  <c r="AM33" i="2"/>
  <c r="AA163" i="2"/>
  <c r="AD162" i="2"/>
  <c r="AD142" i="2"/>
  <c r="AD121" i="2"/>
  <c r="AD100" i="2"/>
  <c r="AD83" i="2"/>
  <c r="AD16" i="2"/>
  <c r="AG176" i="2"/>
  <c r="AG153" i="2"/>
  <c r="AG135" i="2"/>
  <c r="AG113" i="2"/>
  <c r="AG92" i="2"/>
  <c r="AG75" i="2"/>
  <c r="AG53" i="2"/>
  <c r="AG36" i="2"/>
  <c r="AG10" i="2"/>
  <c r="AJ168" i="2"/>
  <c r="AJ145" i="2"/>
  <c r="AJ128" i="2"/>
  <c r="AJ104" i="2"/>
  <c r="AJ87" i="2"/>
  <c r="AJ69" i="2"/>
  <c r="AJ48" i="2"/>
  <c r="AJ29" i="2"/>
  <c r="AM175" i="2"/>
  <c r="AM153" i="2"/>
  <c r="AM136" i="2"/>
  <c r="AM92" i="2"/>
  <c r="AM75" i="2"/>
  <c r="AM54" i="2"/>
  <c r="AM37" i="2"/>
  <c r="AM10" i="2"/>
  <c r="AA168" i="2"/>
  <c r="AA146" i="2"/>
  <c r="AA129" i="2"/>
  <c r="AA104" i="2"/>
  <c r="AA87" i="2"/>
  <c r="AA70" i="2"/>
  <c r="AA49" i="2"/>
  <c r="AA29" i="2"/>
  <c r="X180" i="2"/>
  <c r="X161" i="2"/>
  <c r="X141" i="2"/>
  <c r="X120" i="2"/>
  <c r="X99" i="2"/>
  <c r="X80" i="2"/>
  <c r="X61" i="2"/>
  <c r="X41" i="2"/>
  <c r="X15" i="2"/>
  <c r="U175" i="2"/>
  <c r="U154" i="2"/>
  <c r="U138" i="2"/>
  <c r="U98" i="2"/>
  <c r="U81" i="2"/>
  <c r="U63" i="2"/>
  <c r="U45" i="2"/>
  <c r="U29" i="2"/>
  <c r="R181" i="2"/>
  <c r="R163" i="2"/>
  <c r="R144" i="2"/>
  <c r="R128" i="2"/>
  <c r="R105" i="2"/>
  <c r="R89" i="2"/>
  <c r="R72" i="2"/>
  <c r="R52" i="2"/>
  <c r="R36" i="2"/>
  <c r="R11" i="2"/>
  <c r="O108" i="2"/>
  <c r="AD161" i="2"/>
  <c r="AD141" i="2"/>
  <c r="AD120" i="2"/>
  <c r="AD99" i="2"/>
  <c r="AD82" i="2"/>
  <c r="AD61" i="2"/>
  <c r="AD41" i="2"/>
  <c r="AD15" i="2"/>
  <c r="AG175" i="2"/>
  <c r="AG152" i="2"/>
  <c r="AG134" i="2"/>
  <c r="AG108" i="2"/>
  <c r="AG91" i="2"/>
  <c r="AG74" i="2"/>
  <c r="AG52" i="2"/>
  <c r="AG35" i="2"/>
  <c r="AG9" i="2"/>
  <c r="AJ164" i="2"/>
  <c r="AJ144" i="2"/>
  <c r="AJ103" i="2"/>
  <c r="AJ86" i="2"/>
  <c r="AJ68" i="2"/>
  <c r="AJ45" i="2"/>
  <c r="AM174" i="2"/>
  <c r="AM152" i="2"/>
  <c r="AM135" i="2"/>
  <c r="AM113" i="2"/>
  <c r="AM91" i="2"/>
  <c r="AM74" i="2"/>
  <c r="AM53" i="2"/>
  <c r="AM36" i="2"/>
  <c r="AM9" i="2"/>
  <c r="AA167" i="2"/>
  <c r="AA145" i="2"/>
  <c r="AA128" i="2"/>
  <c r="AA103" i="2"/>
  <c r="AA86" i="2"/>
  <c r="AA69" i="2"/>
  <c r="AA48" i="2"/>
  <c r="X179" i="2"/>
  <c r="X160" i="2"/>
  <c r="X140" i="2"/>
  <c r="X119" i="2"/>
  <c r="X98" i="2"/>
  <c r="X79" i="2"/>
  <c r="X59" i="2"/>
  <c r="X40" i="2"/>
  <c r="X14" i="2"/>
  <c r="U174" i="2"/>
  <c r="U153" i="2"/>
  <c r="U136" i="2"/>
  <c r="U96" i="2"/>
  <c r="U80" i="2"/>
  <c r="U62" i="2"/>
  <c r="U44" i="2"/>
  <c r="U22" i="2"/>
  <c r="R180" i="2"/>
  <c r="R162" i="2"/>
  <c r="R143" i="2"/>
  <c r="R104" i="2"/>
  <c r="R88" i="2"/>
  <c r="R71" i="2"/>
  <c r="R51" i="2"/>
  <c r="R34" i="2"/>
  <c r="R10" i="2"/>
  <c r="O63" i="2"/>
  <c r="AD160" i="2"/>
  <c r="AD140" i="2"/>
  <c r="AD119" i="2"/>
  <c r="AD98" i="2"/>
  <c r="AD81" i="2"/>
  <c r="AD59" i="2"/>
  <c r="AD40" i="2"/>
  <c r="AD14" i="2"/>
  <c r="AG174" i="2"/>
  <c r="AG151" i="2"/>
  <c r="AG133" i="2"/>
  <c r="AG107" i="2"/>
  <c r="AG90" i="2"/>
  <c r="AG72" i="2"/>
  <c r="AG51" i="2"/>
  <c r="AG34" i="2"/>
  <c r="AG8" i="2"/>
  <c r="AJ163" i="2"/>
  <c r="AJ143" i="2"/>
  <c r="AJ123" i="2"/>
  <c r="AJ102" i="2"/>
  <c r="AJ84" i="2"/>
  <c r="AJ67" i="2"/>
  <c r="AJ44" i="2"/>
  <c r="AM173" i="2"/>
  <c r="AD183" i="2"/>
  <c r="O122" i="2"/>
  <c r="R67" i="2"/>
  <c r="R107" i="2"/>
  <c r="R151" i="2"/>
  <c r="R175" i="2"/>
  <c r="U16" i="2"/>
  <c r="U43" i="2"/>
  <c r="U86" i="2"/>
  <c r="U105" i="2"/>
  <c r="U148" i="2"/>
  <c r="U173" i="2"/>
  <c r="X46" i="2"/>
  <c r="X71" i="2"/>
  <c r="X91" i="2"/>
  <c r="X112" i="2"/>
  <c r="X138" i="2"/>
  <c r="X163" i="2"/>
  <c r="AA10" i="2"/>
  <c r="AA38" i="2"/>
  <c r="AA59" i="2"/>
  <c r="AA83" i="2"/>
  <c r="AA102" i="2"/>
  <c r="AA131" i="2"/>
  <c r="AA152" i="2"/>
  <c r="AA178" i="2"/>
  <c r="AM32" i="2"/>
  <c r="AM56" i="2"/>
  <c r="AM83" i="2"/>
  <c r="AM103" i="2"/>
  <c r="AM134" i="2"/>
  <c r="AJ124" i="2"/>
  <c r="AJ13" i="2"/>
  <c r="AJ50" i="2"/>
  <c r="AJ76" i="2"/>
  <c r="AJ100" i="2"/>
  <c r="AJ135" i="2"/>
  <c r="AG12" i="2"/>
  <c r="AG43" i="2"/>
  <c r="AG70" i="2"/>
  <c r="AG98" i="2"/>
  <c r="AG155" i="2"/>
  <c r="AD8" i="2"/>
  <c r="AD38" i="2"/>
  <c r="AD69" i="2"/>
  <c r="AD91" i="2"/>
  <c r="AD123" i="2"/>
  <c r="AD149" i="2"/>
  <c r="AD179" i="2"/>
  <c r="AI184" i="2"/>
  <c r="AJ184" i="2" s="1"/>
  <c r="AJ12" i="2"/>
  <c r="AJ49" i="2"/>
  <c r="AJ75" i="2"/>
  <c r="AJ98" i="2"/>
  <c r="AJ131" i="2"/>
  <c r="AJ155" i="2"/>
  <c r="AG11" i="2"/>
  <c r="AG69" i="2"/>
  <c r="AG97" i="2"/>
  <c r="AG123" i="2"/>
  <c r="AG154" i="2"/>
  <c r="AG181" i="2"/>
  <c r="AD37" i="2"/>
  <c r="AD68" i="2"/>
  <c r="AD89" i="2"/>
  <c r="AD178" i="2"/>
  <c r="X64" i="2"/>
  <c r="O50" i="2"/>
  <c r="O153" i="2"/>
  <c r="R45" i="2"/>
  <c r="R86" i="2"/>
  <c r="R132" i="2"/>
  <c r="U68" i="2"/>
  <c r="R22" i="2"/>
  <c r="R68" i="2"/>
  <c r="R90" i="2"/>
  <c r="R133" i="2"/>
  <c r="R176" i="2"/>
  <c r="U69" i="2"/>
  <c r="U106" i="2"/>
  <c r="U150" i="2"/>
  <c r="X21" i="2"/>
  <c r="X72" i="2"/>
  <c r="X164" i="2"/>
  <c r="AA11" i="2"/>
  <c r="AA60" i="2"/>
  <c r="AA84" i="2"/>
  <c r="AA134" i="2"/>
  <c r="AA179" i="2"/>
  <c r="AM35" i="2"/>
  <c r="AM84" i="2"/>
  <c r="AM104" i="2"/>
  <c r="AM161" i="2"/>
  <c r="AJ14" i="2"/>
  <c r="AJ51" i="2"/>
  <c r="AJ105" i="2"/>
  <c r="AJ160" i="2"/>
  <c r="AG44" i="2"/>
  <c r="AG99" i="2"/>
  <c r="AG128" i="2"/>
  <c r="AD9" i="2"/>
  <c r="AD70" i="2"/>
  <c r="AD92" i="2"/>
  <c r="AD124" i="2"/>
  <c r="AD150" i="2"/>
  <c r="AA64" i="2"/>
  <c r="AG183" i="2"/>
  <c r="I8" i="2"/>
  <c r="U42" i="2"/>
  <c r="AO166" i="2"/>
  <c r="AO170" i="2" s="1"/>
  <c r="AO122" i="2"/>
  <c r="AO124" i="2" s="1"/>
  <c r="AO36" i="2"/>
  <c r="O51" i="2"/>
  <c r="O52" i="2"/>
  <c r="AO50" i="2"/>
  <c r="O53" i="2"/>
  <c r="O35" i="2"/>
  <c r="O75" i="2"/>
  <c r="O141" i="2"/>
  <c r="O38" i="2"/>
  <c r="O59" i="2"/>
  <c r="O106" i="2"/>
  <c r="O165" i="2"/>
  <c r="O79" i="2"/>
  <c r="O154" i="2"/>
  <c r="O39" i="2"/>
  <c r="O61" i="2"/>
  <c r="O166" i="2"/>
  <c r="O80" i="2"/>
  <c r="O155" i="2"/>
  <c r="O85" i="2"/>
  <c r="O121" i="2"/>
  <c r="O167" i="2"/>
  <c r="O89" i="2"/>
  <c r="O168" i="2"/>
  <c r="O68" i="2"/>
  <c r="O9" i="2"/>
  <c r="O93" i="2"/>
  <c r="O169" i="2"/>
  <c r="O88" i="2"/>
  <c r="O94" i="2"/>
  <c r="O180" i="2"/>
  <c r="O92" i="2"/>
  <c r="O175" i="2"/>
  <c r="O11" i="2"/>
  <c r="O100" i="2"/>
  <c r="O181" i="2"/>
  <c r="O149" i="2"/>
  <c r="O176" i="2"/>
  <c r="O12" i="2"/>
  <c r="O103" i="2"/>
  <c r="O30" i="2"/>
  <c r="O96" i="2"/>
  <c r="O177" i="2"/>
  <c r="O104" i="2"/>
  <c r="O97" i="2"/>
  <c r="O178" i="2"/>
  <c r="O15" i="2"/>
  <c r="O40" i="2"/>
  <c r="O107" i="2"/>
  <c r="O49" i="2"/>
  <c r="O77" i="2"/>
  <c r="O152" i="2"/>
  <c r="O179" i="2"/>
  <c r="O76" i="2"/>
  <c r="O123" i="2"/>
  <c r="O91" i="2"/>
  <c r="O164" i="2"/>
  <c r="O34" i="2"/>
  <c r="AO60" i="2"/>
  <c r="O62" i="2"/>
  <c r="O112" i="2"/>
  <c r="O69" i="2"/>
  <c r="O86" i="2"/>
  <c r="O119" i="2"/>
  <c r="O139" i="2"/>
  <c r="O161" i="2"/>
  <c r="O14" i="2"/>
  <c r="AO34" i="2"/>
  <c r="N56" i="2"/>
  <c r="O56" i="2" s="1"/>
  <c r="O16" i="2"/>
  <c r="O8" i="2"/>
  <c r="N21" i="2"/>
  <c r="O21" i="2" s="1"/>
  <c r="O173" i="2"/>
  <c r="O174" i="2"/>
  <c r="AO173" i="2"/>
  <c r="AO183" i="2" s="1"/>
  <c r="N157" i="2"/>
  <c r="N184" i="2" s="1"/>
  <c r="O184" i="2" s="1"/>
  <c r="O128" i="2"/>
  <c r="O142" i="2"/>
  <c r="O129" i="2"/>
  <c r="O143" i="2"/>
  <c r="O130" i="2"/>
  <c r="O144" i="2"/>
  <c r="O131" i="2"/>
  <c r="O145" i="2"/>
  <c r="O132" i="2"/>
  <c r="O146" i="2"/>
  <c r="O133" i="2"/>
  <c r="O147" i="2"/>
  <c r="O134" i="2"/>
  <c r="O148" i="2"/>
  <c r="O135" i="2"/>
  <c r="O150" i="2"/>
  <c r="O151" i="2"/>
  <c r="O120" i="2"/>
  <c r="AO96" i="2"/>
  <c r="O67" i="2"/>
  <c r="O81" i="2"/>
  <c r="O95" i="2"/>
  <c r="O70" i="2"/>
  <c r="O84" i="2"/>
  <c r="O98" i="2"/>
  <c r="AO69" i="2"/>
  <c r="AO68" i="2"/>
  <c r="O73" i="2"/>
  <c r="O87" i="2"/>
  <c r="O101" i="2"/>
  <c r="AO85" i="2"/>
  <c r="AO105" i="2"/>
  <c r="AO88" i="2"/>
  <c r="O74" i="2"/>
  <c r="AO97" i="2"/>
  <c r="O82" i="2"/>
  <c r="O83" i="2"/>
  <c r="AO99" i="2"/>
  <c r="O71" i="2"/>
  <c r="O72" i="2"/>
  <c r="AO91" i="2"/>
  <c r="AO92" i="2"/>
  <c r="AO59" i="2"/>
  <c r="O60" i="2"/>
  <c r="O42" i="2"/>
  <c r="O29" i="2"/>
  <c r="O43" i="2"/>
  <c r="O44" i="2"/>
  <c r="O31" i="2"/>
  <c r="O45" i="2"/>
  <c r="O32" i="2"/>
  <c r="O46" i="2"/>
  <c r="O33" i="2"/>
  <c r="O47" i="2"/>
  <c r="O48" i="2"/>
  <c r="AO37" i="2"/>
  <c r="AO38" i="2"/>
  <c r="AO39" i="2"/>
  <c r="AO9" i="2"/>
  <c r="AO11" i="2"/>
  <c r="O10" i="2"/>
  <c r="AO12" i="2"/>
  <c r="AC115" i="2"/>
  <c r="AD115" i="2" s="1"/>
  <c r="Z115" i="2"/>
  <c r="AA115" i="2" s="1"/>
  <c r="Q23" i="2"/>
  <c r="Q115" i="2"/>
  <c r="R115" i="2" s="1"/>
  <c r="Z184" i="2"/>
  <c r="AA184" i="2" s="1"/>
  <c r="W184" i="2"/>
  <c r="X184" i="2" s="1"/>
  <c r="Q184" i="2"/>
  <c r="R184" i="2" s="1"/>
  <c r="AF115" i="2"/>
  <c r="O124" i="2"/>
  <c r="Z23" i="2"/>
  <c r="AF23" i="2"/>
  <c r="AC23" i="2"/>
  <c r="AL115" i="2"/>
  <c r="O64" i="2"/>
  <c r="W23" i="2"/>
  <c r="W115" i="2"/>
  <c r="X115" i="2" s="1"/>
  <c r="AF184" i="2"/>
  <c r="AG184" i="2" s="1"/>
  <c r="AL184" i="2"/>
  <c r="AM184" i="2" s="1"/>
  <c r="T23" i="2"/>
  <c r="T115" i="2"/>
  <c r="U115" i="2" s="1"/>
  <c r="AC184" i="2"/>
  <c r="AD184" i="2" s="1"/>
  <c r="O114" i="2"/>
  <c r="O183" i="2"/>
  <c r="L143" i="2"/>
  <c r="L151" i="2"/>
  <c r="L124" i="2"/>
  <c r="H185" i="2"/>
  <c r="L135" i="2"/>
  <c r="L162" i="2"/>
  <c r="L122" i="2"/>
  <c r="F121" i="2"/>
  <c r="L183" i="2"/>
  <c r="L120" i="2"/>
  <c r="L133" i="2"/>
  <c r="L141" i="2"/>
  <c r="L149" i="2"/>
  <c r="L160" i="2"/>
  <c r="L168" i="2"/>
  <c r="L178" i="2"/>
  <c r="L121" i="2"/>
  <c r="L134" i="2"/>
  <c r="L142" i="2"/>
  <c r="L150" i="2"/>
  <c r="L161" i="2"/>
  <c r="L169" i="2"/>
  <c r="L179" i="2"/>
  <c r="L180" i="2"/>
  <c r="I121" i="2"/>
  <c r="L123" i="2"/>
  <c r="L128" i="2"/>
  <c r="L136" i="2"/>
  <c r="L144" i="2"/>
  <c r="L152" i="2"/>
  <c r="L163" i="2"/>
  <c r="L173" i="2"/>
  <c r="L181" i="2"/>
  <c r="L129" i="2"/>
  <c r="L137" i="2"/>
  <c r="L145" i="2"/>
  <c r="L153" i="2"/>
  <c r="L164" i="2"/>
  <c r="L174" i="2"/>
  <c r="L109" i="2"/>
  <c r="L130" i="2"/>
  <c r="L138" i="2"/>
  <c r="L146" i="2"/>
  <c r="L154" i="2"/>
  <c r="L165" i="2"/>
  <c r="L175" i="2"/>
  <c r="L114" i="2"/>
  <c r="L131" i="2"/>
  <c r="L139" i="2"/>
  <c r="L147" i="2"/>
  <c r="L155" i="2"/>
  <c r="L166" i="2"/>
  <c r="L176" i="2"/>
  <c r="L119" i="2"/>
  <c r="L132" i="2"/>
  <c r="L140" i="2"/>
  <c r="L148" i="2"/>
  <c r="L167" i="2"/>
  <c r="L177" i="2"/>
  <c r="K157" i="2"/>
  <c r="L157" i="2" s="1"/>
  <c r="L73" i="2"/>
  <c r="L81" i="2"/>
  <c r="L89" i="2"/>
  <c r="F123" i="2"/>
  <c r="L60" i="2"/>
  <c r="L97" i="2"/>
  <c r="I123" i="2"/>
  <c r="H115" i="2"/>
  <c r="H116" i="2" s="1"/>
  <c r="K115" i="2"/>
  <c r="L115" i="2" s="1"/>
  <c r="L105" i="2"/>
  <c r="F88" i="2"/>
  <c r="L74" i="2"/>
  <c r="L82" i="2"/>
  <c r="L90" i="2"/>
  <c r="L98" i="2"/>
  <c r="L106" i="2"/>
  <c r="L67" i="2"/>
  <c r="L75" i="2"/>
  <c r="L83" i="2"/>
  <c r="L91" i="2"/>
  <c r="L99" i="2"/>
  <c r="L107" i="2"/>
  <c r="L68" i="2"/>
  <c r="L76" i="2"/>
  <c r="L84" i="2"/>
  <c r="L92" i="2"/>
  <c r="L100" i="2"/>
  <c r="L108" i="2"/>
  <c r="I41" i="2"/>
  <c r="L69" i="2"/>
  <c r="L77" i="2"/>
  <c r="L85" i="2"/>
  <c r="L93" i="2"/>
  <c r="L101" i="2"/>
  <c r="L70" i="2"/>
  <c r="L78" i="2"/>
  <c r="L86" i="2"/>
  <c r="L94" i="2"/>
  <c r="L102" i="2"/>
  <c r="L71" i="2"/>
  <c r="L79" i="2"/>
  <c r="L87" i="2"/>
  <c r="L95" i="2"/>
  <c r="L103" i="2"/>
  <c r="L112" i="2"/>
  <c r="L64" i="2"/>
  <c r="L72" i="2"/>
  <c r="L80" i="2"/>
  <c r="L88" i="2"/>
  <c r="L96" i="2"/>
  <c r="L104" i="2"/>
  <c r="L113" i="2"/>
  <c r="L41" i="2"/>
  <c r="F41" i="2"/>
  <c r="L59" i="2"/>
  <c r="L42" i="2"/>
  <c r="L61" i="2"/>
  <c r="L62" i="2"/>
  <c r="L56" i="2"/>
  <c r="L63" i="2"/>
  <c r="L21" i="2"/>
  <c r="L31" i="2"/>
  <c r="L39" i="2"/>
  <c r="L48" i="2"/>
  <c r="L30" i="2"/>
  <c r="L32" i="2"/>
  <c r="L40" i="2"/>
  <c r="L49" i="2"/>
  <c r="L33" i="2"/>
  <c r="L50" i="2"/>
  <c r="L47" i="2"/>
  <c r="F36" i="2"/>
  <c r="L34" i="2"/>
  <c r="L43" i="2"/>
  <c r="L51" i="2"/>
  <c r="I36" i="2"/>
  <c r="L35" i="2"/>
  <c r="L44" i="2"/>
  <c r="L52" i="2"/>
  <c r="L38" i="2"/>
  <c r="L36" i="2"/>
  <c r="L45" i="2"/>
  <c r="L53" i="2"/>
  <c r="L55" i="2"/>
  <c r="L29" i="2"/>
  <c r="L37" i="2"/>
  <c r="L46" i="2"/>
  <c r="L54" i="2"/>
  <c r="F14" i="2"/>
  <c r="K23" i="2"/>
  <c r="L22" i="2"/>
  <c r="L9" i="2"/>
  <c r="F34" i="2"/>
  <c r="L12" i="2"/>
  <c r="I34" i="2"/>
  <c r="L14" i="2"/>
  <c r="L17" i="2"/>
  <c r="L8" i="2"/>
  <c r="L16" i="2"/>
  <c r="L10" i="2"/>
  <c r="L11" i="2"/>
  <c r="I14" i="2"/>
  <c r="L13" i="2"/>
  <c r="I183" i="2"/>
  <c r="I124" i="2"/>
  <c r="F122" i="2"/>
  <c r="I133" i="2"/>
  <c r="I134" i="2"/>
  <c r="I162" i="2"/>
  <c r="I122" i="2"/>
  <c r="I164" i="2"/>
  <c r="I136" i="2"/>
  <c r="I165" i="2"/>
  <c r="I152" i="2"/>
  <c r="I139" i="2"/>
  <c r="F155" i="2"/>
  <c r="I140" i="2"/>
  <c r="I155" i="2"/>
  <c r="I168" i="2"/>
  <c r="F101" i="2"/>
  <c r="I132" i="2"/>
  <c r="I146" i="2"/>
  <c r="I150" i="2"/>
  <c r="I138" i="2"/>
  <c r="AO157" i="2"/>
  <c r="I142" i="2"/>
  <c r="H184" i="2"/>
  <c r="I184" i="2" s="1"/>
  <c r="I169" i="2"/>
  <c r="I160" i="2"/>
  <c r="I147" i="2"/>
  <c r="I161" i="2"/>
  <c r="I148" i="2"/>
  <c r="I180" i="2"/>
  <c r="I135" i="2"/>
  <c r="I181" i="2"/>
  <c r="I151" i="2"/>
  <c r="I166" i="2"/>
  <c r="I120" i="2"/>
  <c r="I154" i="2"/>
  <c r="I167" i="2"/>
  <c r="I119" i="2"/>
  <c r="I128" i="2"/>
  <c r="I143" i="2"/>
  <c r="I174" i="2"/>
  <c r="F104" i="2"/>
  <c r="I178" i="2"/>
  <c r="I130" i="2"/>
  <c r="I144" i="2"/>
  <c r="I170" i="2"/>
  <c r="I175" i="2"/>
  <c r="I179" i="2"/>
  <c r="I131" i="2"/>
  <c r="I145" i="2"/>
  <c r="I176" i="2"/>
  <c r="AO114" i="2"/>
  <c r="I129" i="2"/>
  <c r="I141" i="2"/>
  <c r="I153" i="2"/>
  <c r="I163" i="2"/>
  <c r="I177" i="2"/>
  <c r="F79" i="2"/>
  <c r="I157" i="2"/>
  <c r="F149" i="2"/>
  <c r="F178" i="2"/>
  <c r="I137" i="2"/>
  <c r="I149" i="2"/>
  <c r="I173" i="2"/>
  <c r="F120" i="2"/>
  <c r="I45" i="2"/>
  <c r="I86" i="2"/>
  <c r="I44" i="2"/>
  <c r="I74" i="2"/>
  <c r="I64" i="2"/>
  <c r="I89" i="2"/>
  <c r="I109" i="2"/>
  <c r="I90" i="2"/>
  <c r="I29" i="2"/>
  <c r="I47" i="2"/>
  <c r="I61" i="2"/>
  <c r="I77" i="2"/>
  <c r="I91" i="2"/>
  <c r="I104" i="2"/>
  <c r="I30" i="2"/>
  <c r="I48" i="2"/>
  <c r="I62" i="2"/>
  <c r="I78" i="2"/>
  <c r="I92" i="2"/>
  <c r="I106" i="2"/>
  <c r="I35" i="2"/>
  <c r="I100" i="2"/>
  <c r="I87" i="2"/>
  <c r="I59" i="2"/>
  <c r="I102" i="2"/>
  <c r="I60" i="2"/>
  <c r="I103" i="2"/>
  <c r="I31" i="2"/>
  <c r="I49" i="2"/>
  <c r="I63" i="2"/>
  <c r="I79" i="2"/>
  <c r="I94" i="2"/>
  <c r="I107" i="2"/>
  <c r="I50" i="2"/>
  <c r="I67" i="2"/>
  <c r="I81" i="2"/>
  <c r="I108" i="2"/>
  <c r="I33" i="2"/>
  <c r="I51" i="2"/>
  <c r="I69" i="2"/>
  <c r="I82" i="2"/>
  <c r="I96" i="2"/>
  <c r="I37" i="2"/>
  <c r="I52" i="2"/>
  <c r="I70" i="2"/>
  <c r="I83" i="2"/>
  <c r="I97" i="2"/>
  <c r="I113" i="2"/>
  <c r="I38" i="2"/>
  <c r="I54" i="2"/>
  <c r="I71" i="2"/>
  <c r="I84" i="2"/>
  <c r="I98" i="2"/>
  <c r="I114" i="2"/>
  <c r="I43" i="2"/>
  <c r="I73" i="2"/>
  <c r="I56" i="2"/>
  <c r="I101" i="2"/>
  <c r="I75" i="2"/>
  <c r="I46" i="2"/>
  <c r="I76" i="2"/>
  <c r="I32" i="2"/>
  <c r="I95" i="2"/>
  <c r="I112" i="2"/>
  <c r="I39" i="2"/>
  <c r="F35" i="2"/>
  <c r="I72" i="2"/>
  <c r="I85" i="2"/>
  <c r="I99" i="2"/>
  <c r="I42" i="2"/>
  <c r="I55" i="2"/>
  <c r="I68" i="2"/>
  <c r="I80" i="2"/>
  <c r="I93" i="2"/>
  <c r="I105" i="2"/>
  <c r="I40" i="2"/>
  <c r="I53" i="2"/>
  <c r="E185" i="2"/>
  <c r="I9" i="2"/>
  <c r="I10" i="2"/>
  <c r="I11" i="2"/>
  <c r="I12" i="2"/>
  <c r="I15" i="2"/>
  <c r="I16" i="2"/>
  <c r="F32" i="2"/>
  <c r="I13" i="2"/>
  <c r="F68" i="2"/>
  <c r="F52" i="2"/>
  <c r="F90" i="2"/>
  <c r="F133" i="2"/>
  <c r="F91" i="2"/>
  <c r="I21" i="2"/>
  <c r="F93" i="2"/>
  <c r="F142" i="2"/>
  <c r="F8" i="2"/>
  <c r="I22" i="2"/>
  <c r="F89" i="2"/>
  <c r="F154" i="2"/>
  <c r="F87" i="2"/>
  <c r="F92" i="2"/>
  <c r="F94" i="2"/>
  <c r="F95" i="2"/>
  <c r="F44" i="2"/>
  <c r="F96" i="2"/>
  <c r="F15" i="2"/>
  <c r="E184" i="2"/>
  <c r="E115" i="2"/>
  <c r="E116" i="2" s="1"/>
  <c r="E23" i="2"/>
  <c r="F21" i="2" s="1"/>
  <c r="F174" i="2"/>
  <c r="F38" i="2"/>
  <c r="F40" i="2"/>
  <c r="F105" i="2"/>
  <c r="F176" i="2"/>
  <c r="F161" i="2"/>
  <c r="F141" i="2"/>
  <c r="F170" i="2"/>
  <c r="F131" i="2"/>
  <c r="F162" i="2"/>
  <c r="F167" i="2"/>
  <c r="F145" i="2"/>
  <c r="F119" i="2"/>
  <c r="F165" i="2"/>
  <c r="F137" i="2"/>
  <c r="F168" i="2"/>
  <c r="F152" i="2"/>
  <c r="F139" i="2"/>
  <c r="F135" i="2"/>
  <c r="F138" i="2"/>
  <c r="F129" i="2"/>
  <c r="F144" i="2"/>
  <c r="F76" i="2"/>
  <c r="F160" i="2"/>
  <c r="F153" i="2"/>
  <c r="F107" i="2"/>
  <c r="F177" i="2"/>
  <c r="F166" i="2"/>
  <c r="F146" i="2"/>
  <c r="F130" i="2"/>
  <c r="F124" i="2"/>
  <c r="F60" i="2"/>
  <c r="F56" i="2"/>
  <c r="F45" i="2"/>
  <c r="F98" i="2"/>
  <c r="F49" i="2"/>
  <c r="F47" i="2"/>
  <c r="F33" i="2"/>
  <c r="F179" i="2"/>
  <c r="F136" i="2"/>
  <c r="F183" i="2"/>
  <c r="F173" i="2"/>
  <c r="F169" i="2"/>
  <c r="F163" i="2"/>
  <c r="F147" i="2"/>
  <c r="F140" i="2"/>
  <c r="F112" i="2"/>
  <c r="F100" i="2"/>
  <c r="F85" i="2"/>
  <c r="F180" i="2"/>
  <c r="F164" i="2"/>
  <c r="F157" i="2"/>
  <c r="F132" i="2"/>
  <c r="F128" i="2"/>
  <c r="F108" i="2"/>
  <c r="F99" i="2"/>
  <c r="F181" i="2"/>
  <c r="F113" i="2"/>
  <c r="F82" i="2"/>
  <c r="F51" i="2"/>
  <c r="F42" i="2"/>
  <c r="F39" i="2"/>
  <c r="F81" i="2"/>
  <c r="F80" i="2"/>
  <c r="F48" i="2"/>
  <c r="F13" i="2"/>
  <c r="F175" i="2"/>
  <c r="F114" i="2"/>
  <c r="F62" i="2"/>
  <c r="F53" i="2"/>
  <c r="F29" i="2"/>
  <c r="F11" i="2"/>
  <c r="F150" i="2"/>
  <c r="F143" i="2"/>
  <c r="F103" i="2"/>
  <c r="F75" i="2"/>
  <c r="F67" i="2"/>
  <c r="F61" i="2"/>
  <c r="F31" i="2"/>
  <c r="F9" i="2"/>
  <c r="F74" i="2"/>
  <c r="F17" i="2"/>
  <c r="F12" i="2"/>
  <c r="F59" i="2"/>
  <c r="F78" i="2"/>
  <c r="F37" i="2"/>
  <c r="F70" i="2"/>
  <c r="F54" i="2"/>
  <c r="F63" i="2"/>
  <c r="F77" i="2"/>
  <c r="F97" i="2"/>
  <c r="F106" i="2"/>
  <c r="F16" i="2"/>
  <c r="F30" i="2"/>
  <c r="F50" i="2"/>
  <c r="F55" i="2"/>
  <c r="F10" i="2"/>
  <c r="F102" i="2"/>
  <c r="F134" i="2"/>
  <c r="F109" i="2"/>
  <c r="F83" i="2"/>
  <c r="F43" i="2"/>
  <c r="F64" i="2"/>
  <c r="F73" i="2"/>
  <c r="F71" i="2"/>
  <c r="F151" i="2"/>
  <c r="F69" i="2"/>
  <c r="F86" i="2"/>
  <c r="F46" i="2"/>
  <c r="F72" i="2"/>
  <c r="F84" i="2"/>
  <c r="U23" i="2" l="1"/>
  <c r="Z116" i="2"/>
  <c r="R170" i="2"/>
  <c r="U170" i="2"/>
  <c r="AJ23" i="2"/>
  <c r="AF116" i="2"/>
  <c r="AG116" i="2" s="1"/>
  <c r="AG115" i="2"/>
  <c r="X170" i="2"/>
  <c r="AG170" i="2"/>
  <c r="Z185" i="2"/>
  <c r="AA185" i="2" s="1"/>
  <c r="AA116" i="2"/>
  <c r="AD170" i="2"/>
  <c r="AM170" i="2"/>
  <c r="AA170" i="2"/>
  <c r="R23" i="2"/>
  <c r="AJ170" i="2"/>
  <c r="X23" i="2"/>
  <c r="AL116" i="2"/>
  <c r="AM115" i="2"/>
  <c r="O170" i="2"/>
  <c r="AC116" i="2"/>
  <c r="AD116" i="2" s="1"/>
  <c r="AO64" i="2"/>
  <c r="AO21" i="2"/>
  <c r="O157" i="2"/>
  <c r="AO56" i="2"/>
  <c r="Q116" i="2"/>
  <c r="K184" i="2"/>
  <c r="L184" i="2" s="1"/>
  <c r="T116" i="2"/>
  <c r="W116" i="2"/>
  <c r="X116" i="2" s="1"/>
  <c r="I115" i="2"/>
  <c r="L170" i="2"/>
  <c r="K116" i="2"/>
  <c r="K185" i="2" s="1"/>
  <c r="L185" i="2" s="1"/>
  <c r="F184" i="2"/>
  <c r="L23" i="2"/>
  <c r="I17" i="2"/>
  <c r="I23" i="2"/>
  <c r="F115" i="2"/>
  <c r="F22" i="2"/>
  <c r="F23" i="2" s="1"/>
  <c r="F116" i="2"/>
  <c r="F185" i="2"/>
  <c r="AC185" i="2" l="1"/>
  <c r="AD185" i="2" s="1"/>
  <c r="AL185" i="2"/>
  <c r="AM185" i="2" s="1"/>
  <c r="AM116" i="2"/>
  <c r="AF185" i="2"/>
  <c r="AG185" i="2" s="1"/>
  <c r="T185" i="2"/>
  <c r="U185" i="2" s="1"/>
  <c r="U116" i="2"/>
  <c r="Q185" i="2"/>
  <c r="R185" i="2" s="1"/>
  <c r="R116" i="2"/>
  <c r="W185" i="2"/>
  <c r="X185" i="2" s="1"/>
  <c r="AO184" i="2"/>
  <c r="AO185" i="2"/>
  <c r="I116" i="2"/>
  <c r="L116" i="2"/>
  <c r="I185" i="2" l="1"/>
  <c r="N22" i="2"/>
  <c r="O22" i="2" s="1"/>
  <c r="O23" i="2" s="1"/>
  <c r="N17" i="2"/>
  <c r="O17" i="2" s="1"/>
  <c r="AO13" i="2"/>
  <c r="AO17" i="2" s="1"/>
  <c r="O13" i="2"/>
  <c r="AO22" i="2" l="1"/>
  <c r="AO23" i="2" s="1"/>
  <c r="AP21" i="2" s="1"/>
  <c r="AP69" i="2"/>
  <c r="AP32" i="2"/>
  <c r="AP61" i="2"/>
  <c r="AP165" i="2"/>
  <c r="AP168" i="2"/>
  <c r="AP174" i="2"/>
  <c r="AP162" i="2"/>
  <c r="AP131" i="2"/>
  <c r="AP167" i="2"/>
  <c r="AP55" i="2"/>
  <c r="AP95" i="2"/>
  <c r="AP103" i="2"/>
  <c r="AP100" i="2"/>
  <c r="AP77" i="2"/>
  <c r="AP113" i="2"/>
  <c r="AP155" i="2"/>
  <c r="AP47" i="2"/>
  <c r="AP101" i="2"/>
  <c r="AP173" i="2"/>
  <c r="AP178" i="2"/>
  <c r="AP96" i="2"/>
  <c r="AP152" i="2"/>
  <c r="AP130" i="2"/>
  <c r="AP143" i="2"/>
  <c r="AP40" i="2"/>
  <c r="AP43" i="2"/>
  <c r="AP102" i="2"/>
  <c r="AP123" i="2"/>
  <c r="AP104" i="2"/>
  <c r="AP175" i="2"/>
  <c r="AP114" i="2"/>
  <c r="AP166" i="2"/>
  <c r="AP89" i="2"/>
  <c r="AP157" i="2"/>
  <c r="AP71" i="2"/>
  <c r="AP54" i="2"/>
  <c r="AP137" i="2"/>
  <c r="AP41" i="2"/>
  <c r="AP136" i="2"/>
  <c r="AP138" i="2"/>
  <c r="AP129" i="2"/>
  <c r="AP8" i="2"/>
  <c r="AP124" i="2"/>
  <c r="AP85" i="2"/>
  <c r="AP75" i="2"/>
  <c r="AP48" i="2"/>
  <c r="AP68" i="2"/>
  <c r="AP17" i="2"/>
  <c r="AP86" i="2"/>
  <c r="AP39" i="2"/>
  <c r="AP15" i="2"/>
  <c r="AP139" i="2"/>
  <c r="AP80" i="2"/>
  <c r="AP177" i="2"/>
  <c r="AP53" i="2"/>
  <c r="AP98" i="2"/>
  <c r="AP169" i="2"/>
  <c r="AP181" i="2"/>
  <c r="AP9" i="2"/>
  <c r="AP163" i="2"/>
  <c r="AP38" i="2"/>
  <c r="AP34" i="2"/>
  <c r="AP72" i="2"/>
  <c r="AP132" i="2"/>
  <c r="AP12" i="2"/>
  <c r="AP176" i="2"/>
  <c r="AP67" i="2"/>
  <c r="AP119" i="2"/>
  <c r="AP35" i="2"/>
  <c r="AP37" i="2"/>
  <c r="AP93" i="2"/>
  <c r="AP88" i="2"/>
  <c r="AP108" i="2"/>
  <c r="AP146" i="2"/>
  <c r="AP105" i="2"/>
  <c r="AP134" i="2"/>
  <c r="AP185" i="2"/>
  <c r="AP141" i="2"/>
  <c r="AP92" i="2"/>
  <c r="AP183" i="2"/>
  <c r="AP112" i="2"/>
  <c r="AP16" i="2"/>
  <c r="AP13" i="2"/>
  <c r="AP42" i="2"/>
  <c r="AP91" i="2"/>
  <c r="AP94" i="2"/>
  <c r="AP128" i="2"/>
  <c r="AP73" i="2"/>
  <c r="AP180" i="2"/>
  <c r="AP44" i="2"/>
  <c r="AP107" i="2"/>
  <c r="AP50" i="2"/>
  <c r="AP36" i="2"/>
  <c r="AP154" i="2"/>
  <c r="AP106" i="2"/>
  <c r="AP133" i="2"/>
  <c r="AP120" i="2"/>
  <c r="AP62" i="2"/>
  <c r="AP84" i="2"/>
  <c r="AP87" i="2"/>
  <c r="AP99" i="2"/>
  <c r="AP161" i="2"/>
  <c r="AP74" i="2"/>
  <c r="AP151" i="2"/>
  <c r="AP70" i="2"/>
  <c r="AP82" i="2"/>
  <c r="AP160" i="2"/>
  <c r="AP179" i="2"/>
  <c r="AP145" i="2"/>
  <c r="AP63" i="2"/>
  <c r="AP78" i="2"/>
  <c r="AP52" i="2"/>
  <c r="AP164" i="2"/>
  <c r="AP64" i="2"/>
  <c r="AP59" i="2"/>
  <c r="AP45" i="2"/>
  <c r="AP140" i="2"/>
  <c r="AP49" i="2"/>
  <c r="AP144" i="2"/>
  <c r="AP153" i="2"/>
  <c r="AP79" i="2"/>
  <c r="AP33" i="2"/>
  <c r="AP150" i="2"/>
  <c r="AP83" i="2"/>
  <c r="AP29" i="2"/>
  <c r="AP147" i="2"/>
  <c r="AP46" i="2"/>
  <c r="AP149" i="2"/>
  <c r="AP184" i="2"/>
  <c r="AP148" i="2"/>
  <c r="AP170" i="2"/>
  <c r="AP51" i="2"/>
  <c r="AP10" i="2"/>
  <c r="AP31" i="2"/>
  <c r="AP81" i="2"/>
  <c r="AP76" i="2"/>
  <c r="AP60" i="2"/>
  <c r="AP14" i="2"/>
  <c r="AP142" i="2"/>
  <c r="AP135" i="2"/>
  <c r="AP97" i="2"/>
  <c r="AP30" i="2"/>
  <c r="AP122" i="2"/>
  <c r="AP121" i="2"/>
  <c r="AP56" i="2"/>
  <c r="AP11" i="2"/>
  <c r="N23" i="2"/>
  <c r="AO90" i="2"/>
  <c r="AO109" i="2" s="1"/>
  <c r="N109" i="2"/>
  <c r="N115" i="2" s="1"/>
  <c r="O90" i="2"/>
  <c r="AP22" i="2" l="1"/>
  <c r="AP23" i="2" s="1"/>
  <c r="N116" i="2"/>
  <c r="O115" i="2"/>
  <c r="AP109" i="2"/>
  <c r="AO115" i="2"/>
  <c r="O109" i="2"/>
  <c r="AP90" i="2"/>
  <c r="O116" i="2" l="1"/>
  <c r="N185" i="2"/>
  <c r="O185" i="2" s="1"/>
  <c r="AO116" i="2"/>
  <c r="AP116" i="2" s="1"/>
  <c r="AP1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Chiu Lian Tee</author>
    <author>XC780</author>
  </authors>
  <commentList>
    <comment ref="E17" authorId="0" shapeId="0" xr:uid="{D98EB23B-F917-44A0-8D52-EBE9DC210C2B}">
      <text>
        <r>
          <rPr>
            <b/>
            <sz val="9"/>
            <color indexed="81"/>
            <rFont val="Tahoma"/>
            <charset val="1"/>
          </rPr>
          <t>Chiu Lian Tee:</t>
        </r>
        <r>
          <rPr>
            <sz val="9"/>
            <color indexed="81"/>
            <rFont val="Tahoma"/>
            <charset val="1"/>
          </rPr>
          <t xml:space="preserve">
this Sales amount was after 9% discount amounting RM61,911.54</t>
        </r>
      </text>
    </comment>
    <comment ref="K31" authorId="1" shapeId="0" xr:uid="{5D14D922-2626-443F-9D60-996C984EF078}">
      <text>
        <r>
          <rPr>
            <b/>
            <sz val="9"/>
            <color indexed="81"/>
            <rFont val="Tahoma"/>
            <family val="2"/>
          </rPr>
          <t>XC780: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9" authorId="1" shapeId="0" xr:uid="{82801B8F-DE77-4B11-AFAB-F0CC95783675}">
      <text>
        <r>
          <rPr>
            <b/>
            <sz val="9"/>
            <color indexed="81"/>
            <rFont val="Tahoma"/>
            <family val="2"/>
          </rPr>
          <t>XC780: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1" authorId="1" shapeId="0" xr:uid="{1CA49CC8-B975-43D2-8C90-AA10E78773E1}">
      <text>
        <r>
          <rPr>
            <b/>
            <sz val="9"/>
            <color indexed="81"/>
            <rFont val="Tahoma"/>
            <family val="2"/>
          </rPr>
          <t>XC780: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9" authorId="1" shapeId="0" xr:uid="{46082226-9B79-4C52-8239-B67F6DE057D8}">
      <text>
        <r>
          <rPr>
            <b/>
            <sz val="9"/>
            <color indexed="81"/>
            <rFont val="Tahoma"/>
            <family val="2"/>
          </rPr>
          <t>XC780: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5" authorId="0" shapeId="0" xr:uid="{384D2DBF-4D72-4E87-A82D-0E3772EAC74F}">
      <text>
        <r>
          <rPr>
            <b/>
            <sz val="9"/>
            <color indexed="81"/>
            <rFont val="Tahoma"/>
            <charset val="1"/>
          </rPr>
          <t>Chiu Lian Tee:</t>
        </r>
        <r>
          <rPr>
            <sz val="9"/>
            <color indexed="81"/>
            <rFont val="Tahoma"/>
            <charset val="1"/>
          </rPr>
          <t xml:space="preserve">
TOTAL RM101,057.46</t>
        </r>
      </text>
    </comment>
    <comment ref="K102" authorId="1" shapeId="0" xr:uid="{5934B9B5-9836-4B77-985F-53AB4D41C056}">
      <text>
        <r>
          <rPr>
            <b/>
            <sz val="9"/>
            <color indexed="81"/>
            <rFont val="Tahoma"/>
            <family val="2"/>
          </rPr>
          <t>XC780: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0" shapeId="0" xr:uid="{D231FDC1-A5B4-4804-ABF4-25E854479E26}">
      <text>
        <r>
          <rPr>
            <b/>
            <sz val="9"/>
            <color indexed="81"/>
            <rFont val="Tahoma"/>
            <family val="2"/>
          </rPr>
          <t>Chiu Lian Tee:</t>
        </r>
        <r>
          <rPr>
            <sz val="9"/>
            <color indexed="81"/>
            <rFont val="Tahoma"/>
            <family val="2"/>
          </rPr>
          <t xml:space="preserve">
RENEWAL OF ISO
CERTIFICATE</t>
        </r>
      </text>
    </comment>
    <comment ref="H160" authorId="1" shapeId="0" xr:uid="{FB6231DD-A826-496B-A0CB-DBF745288DA7}">
      <text>
        <r>
          <rPr>
            <b/>
            <sz val="9"/>
            <color indexed="81"/>
            <rFont val="Tahoma"/>
            <charset val="1"/>
          </rPr>
          <t>XC780: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64" authorId="1" shapeId="0" xr:uid="{247157A4-74A9-469C-B9A3-81153A99D174}">
      <text>
        <r>
          <rPr>
            <b/>
            <sz val="9"/>
            <color indexed="81"/>
            <rFont val="Tahoma"/>
            <family val="2"/>
          </rPr>
          <t>XC780: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<sst xmlns="http://schemas.openxmlformats.org/spreadsheetml/2006/main" count="333" uniqueCount="331">
  <si>
    <t>SOUTH EAST TECHNOLOGIES SDN BHD</t>
  </si>
  <si>
    <t xml:space="preserve">Profit and Loss Statement  </t>
  </si>
  <si>
    <t>SALES</t>
  </si>
  <si>
    <t>Steel Door Panel - Export</t>
  </si>
  <si>
    <t>Steel Door Panel - Local</t>
  </si>
  <si>
    <t>Steel Door Frame - Export</t>
  </si>
  <si>
    <t>Steel Door Frame - Local</t>
  </si>
  <si>
    <t>Steel Door Frame &amp; Panel - Export</t>
  </si>
  <si>
    <t>Steel Door Frame &amp; Panel - Local</t>
  </si>
  <si>
    <t>Sales - Others (Export)</t>
  </si>
  <si>
    <t>Sales - Others (Local)</t>
  </si>
  <si>
    <t>SALES :</t>
  </si>
  <si>
    <t xml:space="preserve">Export </t>
  </si>
  <si>
    <t>Local</t>
  </si>
  <si>
    <t>COST OF GOODS SOLD</t>
  </si>
  <si>
    <t>Manufacturing Account</t>
  </si>
  <si>
    <t>Raw Materials</t>
  </si>
  <si>
    <t>Opening Stocks - Raw Materials</t>
  </si>
  <si>
    <t>Closing Stocks - Raw Materials</t>
  </si>
  <si>
    <t>DIRECT LABOUR</t>
  </si>
  <si>
    <t>Factory Wages</t>
  </si>
  <si>
    <t>Overtime (Factory Wages)</t>
  </si>
  <si>
    <t>Factory EPF &amp; SOCSO</t>
  </si>
  <si>
    <t>Factory EIS (Fact. Wages)</t>
  </si>
  <si>
    <t>Factory Bonus</t>
  </si>
  <si>
    <t>FACTORY OVERHEAD</t>
  </si>
  <si>
    <t>Carriage Inward</t>
  </si>
  <si>
    <t>Import Handling / Freight Charges</t>
  </si>
  <si>
    <t>Import Custom Levy</t>
  </si>
  <si>
    <t>Sub-Contractor Cost</t>
  </si>
  <si>
    <t>Factory Salaries - Monthly</t>
  </si>
  <si>
    <t>Overtime (Factory Salary)</t>
  </si>
  <si>
    <t>Factory EIS (Fact. Sal)</t>
  </si>
  <si>
    <t>Factory Bonus - Monthly</t>
  </si>
  <si>
    <t>Human Levy</t>
  </si>
  <si>
    <t>Staff Training Course</t>
  </si>
  <si>
    <t>Electricity / Water - Quarter</t>
  </si>
  <si>
    <t>Electricity / Water</t>
  </si>
  <si>
    <t>Factory General Expenses</t>
  </si>
  <si>
    <t>Factory Insurance</t>
  </si>
  <si>
    <t>Factory Maintenance</t>
  </si>
  <si>
    <t>Factory Welfare/ Medical Fees</t>
  </si>
  <si>
    <t>Staff Welfare / Medical Fees</t>
  </si>
  <si>
    <t>Licences Fees</t>
  </si>
  <si>
    <t>Inspection Fees</t>
  </si>
  <si>
    <t>Tooling &amp; Mould</t>
  </si>
  <si>
    <t>Upkeep of Building &amp; Machinery</t>
  </si>
  <si>
    <t>Upkeep of Machinery</t>
  </si>
  <si>
    <t>Upkeep of Furniture &amp; Equipment</t>
  </si>
  <si>
    <t>Depn of Building &amp; Improvement</t>
  </si>
  <si>
    <t>Depn of Plant &amp; Machinery</t>
  </si>
  <si>
    <t xml:space="preserve">Depn of Furniture &amp; Equipment </t>
  </si>
  <si>
    <t xml:space="preserve">Depn of Motor Vehicles </t>
  </si>
  <si>
    <t xml:space="preserve">Depn of Plant / Factory Equipment </t>
  </si>
  <si>
    <t>Depn of Land Properties</t>
  </si>
  <si>
    <t>Fire Testing Expenses</t>
  </si>
  <si>
    <t>Rental - Forklift</t>
  </si>
  <si>
    <t>Rental - Water Purifier (Coway S/B)</t>
  </si>
  <si>
    <t>Factory Overhead - Sanding Paper</t>
  </si>
  <si>
    <t>WORK IN PROGRESS</t>
  </si>
  <si>
    <t xml:space="preserve">Work in Progress - Opening </t>
  </si>
  <si>
    <t xml:space="preserve">Work in Progress - Closing </t>
  </si>
  <si>
    <t>Gross Profit / (Loss)</t>
  </si>
  <si>
    <t>OTHER INCOME</t>
  </si>
  <si>
    <t>Sales of Scrap</t>
  </si>
  <si>
    <t>EXPENSES</t>
  </si>
  <si>
    <t>Administrative Expenses</t>
  </si>
  <si>
    <t>SELLING EXPENSES</t>
  </si>
  <si>
    <t>FINANCIAL EXPENSES</t>
  </si>
  <si>
    <t>NET PROFIT/(LOSS)</t>
  </si>
  <si>
    <t xml:space="preserve">            PURCHASE EG SHT ( LOCAL )</t>
  </si>
  <si>
    <t xml:space="preserve">            PURCHASE MILD STEEL SHEET (LOCAL)</t>
  </si>
  <si>
    <t xml:space="preserve">            PURCHASE STAINLESS SHT (LOCAL)</t>
  </si>
  <si>
    <t xml:space="preserve">            PURCHASE SCREWS / BOLTS (LOCAL)</t>
  </si>
  <si>
    <t xml:space="preserve">            PURCHASE PACKING MATERIALS (LOCAL)</t>
  </si>
  <si>
    <t xml:space="preserve">            PURCHASE PAINT / THINNER / KEROSENE / TOLUENE (LOCAL)</t>
  </si>
  <si>
    <t xml:space="preserve">            PURCHASE ACCESSORIES (LOCAL)</t>
  </si>
  <si>
    <t xml:space="preserve">            PURCHASE HONEY COMB / ROCK WOOL (IMPORT)</t>
  </si>
  <si>
    <t xml:space="preserve">            PURCHASE HONEY COMB / ROCK WOOL (LOCAL)</t>
  </si>
  <si>
    <t xml:space="preserve">            PURCHASE ADHESIVE / GLUE (IMPORT)</t>
  </si>
  <si>
    <t xml:space="preserve">            PURCHASE ADHESIVE / GLUE (LOCAL)</t>
  </si>
  <si>
    <t xml:space="preserve">            PURCHASE Co2 WIRE / Co2 GAS (LOCAL)</t>
  </si>
  <si>
    <t xml:space="preserve">            PURCHASE FIRE GLASS (IMPORT)</t>
  </si>
  <si>
    <t xml:space="preserve">            PURCHASE FIRE GLASS (LOCAL)</t>
  </si>
  <si>
    <t xml:space="preserve">            PURCHASE GYPSUM BOARD (IMPORT)</t>
  </si>
  <si>
    <t xml:space="preserve">            PURCHASE GYPSUM BOARD (LOCAL)</t>
  </si>
  <si>
    <t xml:space="preserve">            PURCHASE HOT- DIPPED GALVANISED STEEL SHEET ( LOCAL)</t>
  </si>
  <si>
    <t xml:space="preserve">            PURCHASE RUBBER GASKET (IMPORT)</t>
  </si>
  <si>
    <t xml:space="preserve">            PURCHASE PICKLED &amp; OIL SHEET (LOCAL)</t>
  </si>
  <si>
    <t xml:space="preserve">            PURCHASE OXYGEN CYLINDER W/CASING/NITROGEN GAS (LOCAL)</t>
  </si>
  <si>
    <t xml:space="preserve">            PURCHASE STEEL FLAT BAR (LOCAL)</t>
  </si>
  <si>
    <t>Rental - New Tools (Hilti)</t>
  </si>
  <si>
    <t xml:space="preserve">        OFFICE SALARIES</t>
  </si>
  <si>
    <t xml:space="preserve">        OFFICE BONUS</t>
  </si>
  <si>
    <t xml:space="preserve">        OFFICE EPF &amp; SOCSO</t>
  </si>
  <si>
    <t xml:space="preserve">        OFFICE EIS</t>
  </si>
  <si>
    <t xml:space="preserve">        TELEPHONE, FAX &amp; CABLE</t>
  </si>
  <si>
    <t xml:space="preserve">        OFFICE GENERAL EXPENSES</t>
  </si>
  <si>
    <t xml:space="preserve">        PRINTING &amp; STATIONERY</t>
  </si>
  <si>
    <t xml:space="preserve">        AUDIT FEES</t>
  </si>
  <si>
    <t xml:space="preserve">        PROFESSIONAL FEES</t>
  </si>
  <si>
    <t xml:space="preserve">        TRAVELLING EXPENSES</t>
  </si>
  <si>
    <t xml:space="preserve">        TRANSPORT EXPENSES</t>
  </si>
  <si>
    <t xml:space="preserve">        ENTERTAINMENT</t>
  </si>
  <si>
    <t xml:space="preserve">        SUBSCRIPTION</t>
  </si>
  <si>
    <t xml:space="preserve">        FOOD REFRESHMENT</t>
  </si>
  <si>
    <t xml:space="preserve">        STAFF WELFARE / MEDICAL FEES</t>
  </si>
  <si>
    <t xml:space="preserve">        ROAD TAX &amp; INSURANCE</t>
  </si>
  <si>
    <t xml:space="preserve">        UPKEEP OF MOTOR VEHICLES</t>
  </si>
  <si>
    <t xml:space="preserve">        UPKEEP OF FURNITURE / EQUIPMENT</t>
  </si>
  <si>
    <t xml:space="preserve">        CONDOLENCE, PRESENT &amp; GIFTS</t>
  </si>
  <si>
    <t xml:space="preserve">        POSTAGE &amp; COURIER</t>
  </si>
  <si>
    <t xml:space="preserve">        DIRECTOR FEES</t>
  </si>
  <si>
    <t xml:space="preserve">        DOCUMENTATION FEES</t>
  </si>
  <si>
    <t xml:space="preserve">        PETROL</t>
  </si>
  <si>
    <t xml:space="preserve">        TOLL FEES</t>
  </si>
  <si>
    <t xml:space="preserve">        ROUNDING UP/ DOWN ADJUSTMENT</t>
  </si>
  <si>
    <t xml:space="preserve">        SERVICE CHARGE</t>
  </si>
  <si>
    <t xml:space="preserve">        EXPORT HANDLING / FREIGHT &amp; INSURANCE</t>
  </si>
  <si>
    <t xml:space="preserve">        EXPORT CUSTOM LEVY</t>
  </si>
  <si>
    <t xml:space="preserve">        SAMPLES</t>
  </si>
  <si>
    <t xml:space="preserve">        REWORK OF DAMAGE DOOR / FRAMES/RECTIFICATION </t>
  </si>
  <si>
    <t xml:space="preserve">        WORKER LEVY</t>
  </si>
  <si>
    <t xml:space="preserve">        HOTEL ACCOMODATION</t>
  </si>
  <si>
    <t xml:space="preserve">        LABELLING EXPENSES</t>
  </si>
  <si>
    <t xml:space="preserve">        LABORATORY FEE</t>
  </si>
  <si>
    <t xml:space="preserve">        BANK CHARGES</t>
  </si>
  <si>
    <t xml:space="preserve">        BANK OVERDRAFT INTEREST</t>
  </si>
  <si>
    <t xml:space="preserve">        COMMITMENT FEES/PROCESSING FEES</t>
  </si>
  <si>
    <t xml:space="preserve">        GAIN / LOSS IN FOREX EXCHANGE (REALISED)</t>
  </si>
  <si>
    <t xml:space="preserve">        TERM LOAN INTEREST (00283-03-0)</t>
  </si>
  <si>
    <t xml:space="preserve">        BANK COMMISSION</t>
  </si>
  <si>
    <t xml:space="preserve">        HP INTEREST</t>
  </si>
  <si>
    <t xml:space="preserve">        STAMP DUTY </t>
  </si>
  <si>
    <t>Y-T-D</t>
  </si>
  <si>
    <t>Custom Duty &amp; Surtax</t>
  </si>
  <si>
    <t>Assessment / Quit Rent</t>
  </si>
  <si>
    <t>Research &amp; Development</t>
  </si>
  <si>
    <t>Sewerage Expenses</t>
  </si>
  <si>
    <t xml:space="preserve">            PURCHASE LOCKSETS / HINGE (LOCAL)</t>
  </si>
  <si>
    <t xml:space="preserve">        GAIN / LOSS IN FOREX EXCHANGE (UNEALISED)</t>
  </si>
  <si>
    <t xml:space="preserve">        REGISTRATION FEES</t>
  </si>
  <si>
    <t>Other Income</t>
  </si>
  <si>
    <t>Remarks :-</t>
  </si>
  <si>
    <t>AMADA  HDS2204 NT - 
Change 2 sets of cylinder 
seal sets 
RM25,625.00</t>
  </si>
  <si>
    <t xml:space="preserve">Upkeep of Tooling &amp; Mould </t>
  </si>
  <si>
    <t>Purchase 100 pcs M6 x 1.0mm Yamawa machine tap for stock.RM3,200.00 50 pcs rubber pads (compact) 975BD RM2,250.00 600 pcs 4" Flexible grinding disc RM1,050.00</t>
  </si>
  <si>
    <t>Being transport charges for delivery steel door &amp; frames RM20,352.80</t>
  </si>
  <si>
    <t>Key Causes of Net Loss</t>
  </si>
  <si>
    <t xml:space="preserve">1) Cost of Goods is RM1,268,306.84 which is 100% of Sales, meaning there  </t>
  </si>
  <si>
    <t>is no gross profit margin. This directly erodes profitability.</t>
  </si>
  <si>
    <t>2) Operating Expenses Are High Relative to Revenue</t>
  </si>
  <si>
    <t>* Total expenses : RM352,309.58 (28.15% of sales)</t>
  </si>
  <si>
    <t># Administrative : RM244,989.01</t>
  </si>
  <si>
    <t>#Selling :                   RM  47,993.75</t>
  </si>
  <si>
    <t>Financial :                 RM  59,326.82</t>
  </si>
  <si>
    <t>MITIGATING  STEPS TO REDUCE LOSSES</t>
  </si>
  <si>
    <t>1. Review and Reduce Manufacturing Cost</t>
  </si>
  <si>
    <t xml:space="preserve"> a.  Conduct a cost analysis to identify wastage,</t>
  </si>
  <si>
    <t>2. Control Administrative  expenses</t>
  </si>
  <si>
    <t>3. Improve Sales Volumn</t>
  </si>
  <si>
    <t>a. Strengthen marketing , especially for high-margin products</t>
  </si>
  <si>
    <t xml:space="preserve">    Blast Door &amp; Roller Shutter.</t>
  </si>
  <si>
    <t>b. Consider modest price increases if market allows.</t>
  </si>
  <si>
    <t>We had used 39 pcs of steel sheet amounting to RM7,766.06</t>
  </si>
  <si>
    <t>and labour hours incurred 382 hrs = RM4,393.00</t>
  </si>
  <si>
    <t>In February  there was a Rework for ESB PROJECT</t>
  </si>
  <si>
    <t>a. Check admin. Expenses for unnecessary spending.</t>
  </si>
  <si>
    <t>4. Postponement of  Capital Expenditures Due to Financial Constraints</t>
  </si>
  <si>
    <t>b. Temporary Suspension of Non-Essential Expenditures.</t>
  </si>
  <si>
    <t>a. Postponement of Capital Investment Due to Financial Contraints.</t>
  </si>
  <si>
    <t>C. Delay in Planned Projects and Purchases.</t>
  </si>
  <si>
    <t>d. Capital Spending Postponed  Until Revenue Stabilizes.</t>
  </si>
  <si>
    <t>inefficies or high material cost.</t>
  </si>
  <si>
    <t>Roller Shutter - Local</t>
  </si>
  <si>
    <t xml:space="preserve">            PURCHASE LOCKSETS / HINGE (IMPORT)</t>
  </si>
  <si>
    <t xml:space="preserve">            PURCHASE SCREWS / BOLTS (IMPORT)</t>
  </si>
  <si>
    <t xml:space="preserve">            PURCHASE ACCESSORIES (IMPORT)</t>
  </si>
  <si>
    <t>Factory  Overhead Absorb</t>
  </si>
  <si>
    <t>Labour Charges</t>
  </si>
  <si>
    <t>Gain/Loss On Disposal Of Fixed Assets</t>
  </si>
  <si>
    <t>Management Fees</t>
  </si>
  <si>
    <t>E41111</t>
  </si>
  <si>
    <t>E41115</t>
  </si>
  <si>
    <t>E41119</t>
  </si>
  <si>
    <t>E41120</t>
  </si>
  <si>
    <t>E41121</t>
  </si>
  <si>
    <t>E41124</t>
  </si>
  <si>
    <t>E41125</t>
  </si>
  <si>
    <t>E41127</t>
  </si>
  <si>
    <t>E41129</t>
  </si>
  <si>
    <t>E41130</t>
  </si>
  <si>
    <t>E41131</t>
  </si>
  <si>
    <t>E41137</t>
  </si>
  <si>
    <t>E41138</t>
  </si>
  <si>
    <t>E41139</t>
  </si>
  <si>
    <t>E41140</t>
  </si>
  <si>
    <t>E41141</t>
  </si>
  <si>
    <t>E41146</t>
  </si>
  <si>
    <t>E41147</t>
  </si>
  <si>
    <t>E41148</t>
  </si>
  <si>
    <t>E41149</t>
  </si>
  <si>
    <t>E41151</t>
  </si>
  <si>
    <t>E41152</t>
  </si>
  <si>
    <t>E41155</t>
  </si>
  <si>
    <t>E41156</t>
  </si>
  <si>
    <t>E41157</t>
  </si>
  <si>
    <t>E43101</t>
  </si>
  <si>
    <t>E43101-1</t>
  </si>
  <si>
    <t>E43102</t>
  </si>
  <si>
    <t>E43102-1</t>
  </si>
  <si>
    <t>E43103</t>
  </si>
  <si>
    <t>Depn of Tooling &amp; Mould</t>
  </si>
  <si>
    <t>E42100</t>
  </si>
  <si>
    <t>E42101</t>
  </si>
  <si>
    <t>E42102</t>
  </si>
  <si>
    <t>E42103</t>
  </si>
  <si>
    <t>E42120</t>
  </si>
  <si>
    <t>E43105</t>
  </si>
  <si>
    <t>E43105-1</t>
  </si>
  <si>
    <t>E43106</t>
  </si>
  <si>
    <t>E43106-1</t>
  </si>
  <si>
    <t>E43107</t>
  </si>
  <si>
    <t>E43108</t>
  </si>
  <si>
    <t>E43109</t>
  </si>
  <si>
    <t>E43110</t>
  </si>
  <si>
    <t>E43112</t>
  </si>
  <si>
    <t>E43113</t>
  </si>
  <si>
    <t>E43114</t>
  </si>
  <si>
    <t>E43115</t>
  </si>
  <si>
    <t>E43116</t>
  </si>
  <si>
    <t>E43118</t>
  </si>
  <si>
    <t>E43119</t>
  </si>
  <si>
    <t>E43120</t>
  </si>
  <si>
    <t>E43121</t>
  </si>
  <si>
    <t>E43122</t>
  </si>
  <si>
    <t>E43124</t>
  </si>
  <si>
    <t>E43125</t>
  </si>
  <si>
    <t>E43125-1</t>
  </si>
  <si>
    <t>E43126</t>
  </si>
  <si>
    <t>E43128</t>
  </si>
  <si>
    <t>E43129</t>
  </si>
  <si>
    <t>E43130</t>
  </si>
  <si>
    <t>E43132</t>
  </si>
  <si>
    <t>E43133</t>
  </si>
  <si>
    <t>E43134</t>
  </si>
  <si>
    <t>E43135</t>
  </si>
  <si>
    <t>E43139</t>
  </si>
  <si>
    <t>E43140</t>
  </si>
  <si>
    <t>E43141</t>
  </si>
  <si>
    <t>E43143</t>
  </si>
  <si>
    <t>E43147</t>
  </si>
  <si>
    <t>E43149</t>
  </si>
  <si>
    <t>E43150</t>
  </si>
  <si>
    <t>E43154</t>
  </si>
  <si>
    <t>I32115</t>
  </si>
  <si>
    <t>I32116</t>
  </si>
  <si>
    <t>I32118</t>
  </si>
  <si>
    <t>I32120</t>
  </si>
  <si>
    <t>E52101</t>
  </si>
  <si>
    <t>E52103</t>
  </si>
  <si>
    <t>E52104</t>
  </si>
  <si>
    <t>E52104-1</t>
  </si>
  <si>
    <t>E52106</t>
  </si>
  <si>
    <t>E52107</t>
  </si>
  <si>
    <t>E52108</t>
  </si>
  <si>
    <t>E52109</t>
  </si>
  <si>
    <t>E52111</t>
  </si>
  <si>
    <t>E52112</t>
  </si>
  <si>
    <t>E52113</t>
  </si>
  <si>
    <t>E52114</t>
  </si>
  <si>
    <t>E52115</t>
  </si>
  <si>
    <t>E52118</t>
  </si>
  <si>
    <t>E52120</t>
  </si>
  <si>
    <t>E52121</t>
  </si>
  <si>
    <t>E52124</t>
  </si>
  <si>
    <t>E52125</t>
  </si>
  <si>
    <t>E52128</t>
  </si>
  <si>
    <t>E52130</t>
  </si>
  <si>
    <t>E52136</t>
  </si>
  <si>
    <t>E52138</t>
  </si>
  <si>
    <t>E52140</t>
  </si>
  <si>
    <t>E52141</t>
  </si>
  <si>
    <t>E52142</t>
  </si>
  <si>
    <t>E52143</t>
  </si>
  <si>
    <t>E52144</t>
  </si>
  <si>
    <t>E52150-2</t>
  </si>
  <si>
    <t>E51100</t>
  </si>
  <si>
    <t>E51101</t>
  </si>
  <si>
    <t>E51102</t>
  </si>
  <si>
    <t>E51103</t>
  </si>
  <si>
    <t>E51106</t>
  </si>
  <si>
    <t>E51107</t>
  </si>
  <si>
    <t>E51108</t>
  </si>
  <si>
    <t>E51112</t>
  </si>
  <si>
    <t>E51132</t>
  </si>
  <si>
    <t>E51134</t>
  </si>
  <si>
    <t>E61110</t>
  </si>
  <si>
    <t>E61111</t>
  </si>
  <si>
    <t>E61114</t>
  </si>
  <si>
    <t>E61115</t>
  </si>
  <si>
    <t>E61117</t>
  </si>
  <si>
    <t>E61119</t>
  </si>
  <si>
    <t>E61121</t>
  </si>
  <si>
    <t>E61122</t>
  </si>
  <si>
    <t>E61123</t>
  </si>
  <si>
    <t>I32113</t>
  </si>
  <si>
    <t>CARRIAGE OUTWARD</t>
  </si>
  <si>
    <t>I31111</t>
  </si>
  <si>
    <t>I31112</t>
  </si>
  <si>
    <t>I31131</t>
  </si>
  <si>
    <t>I31132</t>
  </si>
  <si>
    <t>I31141</t>
  </si>
  <si>
    <t>I31142</t>
  </si>
  <si>
    <t>I31163</t>
  </si>
  <si>
    <t>I31174</t>
  </si>
  <si>
    <t>I31175</t>
  </si>
  <si>
    <t xml:space="preserve">        LAND AMAGALMATION-CONSULTATION FEES (CHW)</t>
  </si>
  <si>
    <t>`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</si>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</sst>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;[Red]\(#,##0.00\)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6" fillId="4" borderId="0" xfId="0" applyFont="1" applyFill="1" applyProtection="1">
      <protection locked="0"/>
    </xf>
    <xf numFmtId="0" fontId="7" fillId="0" borderId="0" xfId="0" applyFont="1" applyProtection="1">
      <protection locked="0"/>
    </xf>
    <xf numFmtId="10" fontId="6" fillId="0" borderId="0" xfId="2" applyNumberFormat="1" applyFont="1" applyFill="1" applyAlignment="1" applyProtection="1">
      <alignment horizontal="center"/>
      <protection locked="0"/>
    </xf>
    <xf numFmtId="164" fontId="6" fillId="0" borderId="0" xfId="1" applyFont="1" applyFill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17" fontId="7" fillId="0" borderId="0" xfId="1" applyNumberFormat="1" applyFont="1" applyFill="1" applyAlignment="1" applyProtection="1">
      <alignment horizontal="center"/>
      <protection locked="0"/>
    </xf>
    <xf numFmtId="0" fontId="8" fillId="4" borderId="0" xfId="0" applyFont="1" applyFill="1" applyProtection="1">
      <protection locked="0"/>
    </xf>
    <xf numFmtId="0" fontId="8" fillId="0" borderId="0" xfId="0" applyFont="1" applyProtection="1">
      <protection locked="0"/>
    </xf>
    <xf numFmtId="164" fontId="6" fillId="0" borderId="5" xfId="1" applyFont="1" applyFill="1" applyBorder="1" applyAlignment="1" applyProtection="1">
      <alignment horizontal="center"/>
      <protection locked="0"/>
    </xf>
    <xf numFmtId="10" fontId="6" fillId="0" borderId="6" xfId="2" applyNumberFormat="1" applyFont="1" applyFill="1" applyBorder="1" applyAlignment="1" applyProtection="1">
      <alignment horizontal="center"/>
      <protection locked="0"/>
    </xf>
    <xf numFmtId="164" fontId="6" fillId="0" borderId="6" xfId="1" applyFont="1" applyFill="1" applyBorder="1" applyAlignment="1" applyProtection="1">
      <alignment horizontal="center"/>
      <protection locked="0"/>
    </xf>
    <xf numFmtId="165" fontId="6" fillId="0" borderId="5" xfId="1" applyNumberFormat="1" applyFont="1" applyFill="1" applyBorder="1" applyAlignment="1" applyProtection="1">
      <alignment horizontal="right"/>
      <protection locked="0"/>
    </xf>
    <xf numFmtId="165" fontId="6" fillId="0" borderId="5" xfId="1" applyNumberFormat="1" applyFont="1" applyFill="1" applyBorder="1" applyAlignment="1" applyProtection="1">
      <protection locked="0"/>
    </xf>
    <xf numFmtId="165" fontId="6" fillId="0" borderId="5" xfId="1" applyNumberFormat="1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164" fontId="6" fillId="0" borderId="5" xfId="1" applyFont="1" applyFill="1" applyBorder="1" applyAlignment="1" applyProtection="1">
      <alignment horizontal="right"/>
      <protection locked="0"/>
    </xf>
    <xf numFmtId="4" fontId="6" fillId="0" borderId="5" xfId="1" applyNumberFormat="1" applyFont="1" applyFill="1" applyBorder="1" applyAlignment="1" applyProtection="1">
      <alignment horizontal="right"/>
      <protection locked="0"/>
    </xf>
    <xf numFmtId="4" fontId="6" fillId="0" borderId="5" xfId="0" applyNumberFormat="1" applyFont="1" applyBorder="1" applyProtection="1">
      <protection locked="0"/>
    </xf>
    <xf numFmtId="0" fontId="6" fillId="4" borderId="0" xfId="0" applyFont="1" applyFill="1" applyAlignment="1" applyProtection="1">
      <alignment horizontal="left"/>
      <protection locked="0"/>
    </xf>
    <xf numFmtId="164" fontId="6" fillId="0" borderId="5" xfId="1" applyFont="1" applyFill="1" applyBorder="1" applyAlignment="1" applyProtection="1">
      <protection locked="0"/>
    </xf>
    <xf numFmtId="0" fontId="6" fillId="0" borderId="5" xfId="1" applyNumberFormat="1" applyFont="1" applyFill="1" applyBorder="1" applyAlignment="1" applyProtection="1">
      <alignment horizontal="right"/>
      <protection locked="0"/>
    </xf>
    <xf numFmtId="164" fontId="9" fillId="0" borderId="5" xfId="1" applyFont="1" applyFill="1" applyBorder="1" applyAlignment="1" applyProtection="1">
      <alignment horizontal="center"/>
      <protection locked="0"/>
    </xf>
    <xf numFmtId="164" fontId="6" fillId="0" borderId="3" xfId="1" applyFont="1" applyFill="1" applyBorder="1" applyAlignment="1" applyProtection="1">
      <alignment horizontal="center"/>
      <protection locked="0"/>
    </xf>
    <xf numFmtId="10" fontId="6" fillId="0" borderId="4" xfId="2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Protection="1">
      <protection locked="0"/>
    </xf>
    <xf numFmtId="0" fontId="6" fillId="3" borderId="0" xfId="0" applyFont="1" applyFill="1" applyProtection="1">
      <protection locked="0"/>
    </xf>
    <xf numFmtId="0" fontId="6" fillId="3" borderId="0" xfId="0" applyFont="1" applyFill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3" borderId="0" xfId="0" applyFont="1" applyFill="1" applyAlignment="1" applyProtection="1">
      <alignment wrapText="1"/>
      <protection locked="0"/>
    </xf>
    <xf numFmtId="0" fontId="6" fillId="2" borderId="0" xfId="0" applyFont="1" applyFill="1" applyProtection="1">
      <protection locked="0"/>
    </xf>
    <xf numFmtId="0" fontId="6" fillId="4" borderId="9" xfId="0" applyFont="1" applyFill="1" applyBorder="1" applyProtection="1">
      <protection locked="0"/>
    </xf>
    <xf numFmtId="0" fontId="6" fillId="4" borderId="10" xfId="0" applyFont="1" applyFill="1" applyBorder="1" applyProtection="1">
      <protection locked="0"/>
    </xf>
    <xf numFmtId="10" fontId="6" fillId="4" borderId="10" xfId="2" applyNumberFormat="1" applyFont="1" applyFill="1" applyBorder="1" applyAlignment="1" applyProtection="1">
      <alignment horizontal="center"/>
      <protection locked="0"/>
    </xf>
    <xf numFmtId="164" fontId="6" fillId="4" borderId="11" xfId="1" applyFont="1" applyFill="1" applyBorder="1" applyAlignment="1" applyProtection="1">
      <alignment horizontal="center"/>
      <protection locked="0"/>
    </xf>
    <xf numFmtId="10" fontId="6" fillId="4" borderId="12" xfId="2" applyNumberFormat="1" applyFont="1" applyFill="1" applyBorder="1" applyAlignment="1" applyProtection="1">
      <alignment horizontal="center"/>
      <protection locked="0"/>
    </xf>
    <xf numFmtId="10" fontId="6" fillId="4" borderId="20" xfId="2" applyNumberFormat="1" applyFont="1" applyFill="1" applyBorder="1" applyAlignment="1" applyProtection="1">
      <alignment horizontal="center"/>
      <protection locked="0"/>
    </xf>
    <xf numFmtId="0" fontId="7" fillId="4" borderId="13" xfId="0" applyFont="1" applyFill="1" applyBorder="1" applyProtection="1">
      <protection locked="0"/>
    </xf>
    <xf numFmtId="10" fontId="6" fillId="4" borderId="0" xfId="2" applyNumberFormat="1" applyFont="1" applyFill="1" applyBorder="1" applyAlignment="1" applyProtection="1">
      <alignment horizontal="center"/>
      <protection locked="0"/>
    </xf>
    <xf numFmtId="164" fontId="6" fillId="4" borderId="5" xfId="1" applyFont="1" applyFill="1" applyBorder="1" applyAlignment="1" applyProtection="1">
      <alignment horizontal="center"/>
      <protection locked="0"/>
    </xf>
    <xf numFmtId="10" fontId="6" fillId="4" borderId="6" xfId="2" applyNumberFormat="1" applyFont="1" applyFill="1" applyBorder="1" applyAlignment="1" applyProtection="1">
      <alignment horizontal="center"/>
      <protection locked="0"/>
    </xf>
    <xf numFmtId="10" fontId="6" fillId="4" borderId="21" xfId="2" applyNumberFormat="1" applyFont="1" applyFill="1" applyBorder="1" applyAlignment="1" applyProtection="1">
      <alignment horizontal="center"/>
      <protection locked="0"/>
    </xf>
    <xf numFmtId="164" fontId="6" fillId="4" borderId="0" xfId="1" applyFont="1" applyFill="1" applyBorder="1" applyAlignment="1" applyProtection="1">
      <alignment horizontal="center"/>
      <protection locked="0"/>
    </xf>
    <xf numFmtId="0" fontId="6" fillId="4" borderId="13" xfId="0" applyFont="1" applyFill="1" applyBorder="1" applyProtection="1">
      <protection locked="0"/>
    </xf>
    <xf numFmtId="164" fontId="6" fillId="4" borderId="14" xfId="1" applyFont="1" applyFill="1" applyBorder="1" applyAlignment="1" applyProtection="1">
      <alignment horizontal="center"/>
      <protection locked="0"/>
    </xf>
    <xf numFmtId="10" fontId="6" fillId="4" borderId="15" xfId="1" applyNumberFormat="1" applyFont="1" applyFill="1" applyBorder="1" applyAlignment="1" applyProtection="1">
      <alignment horizontal="center"/>
      <protection locked="0"/>
    </xf>
    <xf numFmtId="10" fontId="6" fillId="4" borderId="22" xfId="1" applyNumberFormat="1" applyFont="1" applyFill="1" applyBorder="1" applyAlignment="1" applyProtection="1">
      <alignment horizontal="center"/>
      <protection locked="0"/>
    </xf>
    <xf numFmtId="0" fontId="6" fillId="4" borderId="16" xfId="0" applyFont="1" applyFill="1" applyBorder="1" applyProtection="1">
      <protection locked="0"/>
    </xf>
    <xf numFmtId="0" fontId="6" fillId="4" borderId="17" xfId="0" applyFont="1" applyFill="1" applyBorder="1" applyProtection="1">
      <protection locked="0"/>
    </xf>
    <xf numFmtId="164" fontId="6" fillId="4" borderId="17" xfId="1" applyFont="1" applyFill="1" applyBorder="1" applyAlignment="1" applyProtection="1">
      <alignment horizontal="center"/>
      <protection locked="0"/>
    </xf>
    <xf numFmtId="164" fontId="6" fillId="4" borderId="18" xfId="1" applyFont="1" applyFill="1" applyBorder="1" applyAlignment="1" applyProtection="1">
      <alignment horizontal="center"/>
      <protection locked="0"/>
    </xf>
    <xf numFmtId="164" fontId="6" fillId="4" borderId="19" xfId="1" applyFont="1" applyFill="1" applyBorder="1" applyAlignment="1" applyProtection="1">
      <alignment horizontal="center"/>
      <protection locked="0"/>
    </xf>
    <xf numFmtId="164" fontId="6" fillId="4" borderId="23" xfId="1" applyFont="1" applyFill="1" applyBorder="1" applyAlignment="1" applyProtection="1">
      <alignment horizontal="center"/>
      <protection locked="0"/>
    </xf>
    <xf numFmtId="10" fontId="6" fillId="4" borderId="0" xfId="2" applyNumberFormat="1" applyFont="1" applyFill="1" applyAlignment="1" applyProtection="1">
      <alignment horizontal="center"/>
      <protection locked="0"/>
    </xf>
    <xf numFmtId="164" fontId="6" fillId="4" borderId="7" xfId="1" applyFont="1" applyFill="1" applyBorder="1" applyAlignment="1" applyProtection="1">
      <alignment horizontal="center"/>
      <protection locked="0"/>
    </xf>
    <xf numFmtId="10" fontId="6" fillId="4" borderId="8" xfId="2" applyNumberFormat="1" applyFont="1" applyFill="1" applyBorder="1" applyAlignment="1" applyProtection="1">
      <alignment horizontal="center"/>
      <protection locked="0"/>
    </xf>
    <xf numFmtId="164" fontId="6" fillId="4" borderId="7" xfId="1" applyFont="1" applyFill="1" applyBorder="1" applyAlignment="1" applyProtection="1">
      <alignment horizontal="right"/>
      <protection locked="0"/>
    </xf>
    <xf numFmtId="39" fontId="6" fillId="4" borderId="7" xfId="1" applyNumberFormat="1" applyFont="1" applyFill="1" applyBorder="1" applyAlignment="1" applyProtection="1">
      <alignment horizontal="right"/>
      <protection locked="0"/>
    </xf>
    <xf numFmtId="0" fontId="7" fillId="4" borderId="0" xfId="0" applyFont="1" applyFill="1" applyProtection="1">
      <protection locked="0"/>
    </xf>
    <xf numFmtId="165" fontId="6" fillId="4" borderId="7" xfId="1" applyNumberFormat="1" applyFont="1" applyFill="1" applyBorder="1" applyAlignment="1" applyProtection="1">
      <alignment horizontal="right"/>
      <protection locked="0"/>
    </xf>
    <xf numFmtId="4" fontId="6" fillId="4" borderId="14" xfId="1" applyNumberFormat="1" applyFont="1" applyFill="1" applyBorder="1" applyAlignment="1" applyProtection="1">
      <alignment horizontal="right"/>
      <protection locked="0"/>
    </xf>
    <xf numFmtId="10" fontId="6" fillId="4" borderId="15" xfId="2" applyNumberFormat="1" applyFont="1" applyFill="1" applyBorder="1" applyAlignment="1" applyProtection="1">
      <alignment horizontal="center"/>
      <protection locked="0"/>
    </xf>
    <xf numFmtId="164" fontId="6" fillId="4" borderId="0" xfId="1" applyFont="1" applyFill="1" applyAlignment="1" applyProtection="1">
      <alignment horizontal="center"/>
      <protection locked="0"/>
    </xf>
    <xf numFmtId="17" fontId="7" fillId="0" borderId="1" xfId="1" applyNumberFormat="1" applyFont="1" applyFill="1" applyBorder="1" applyAlignment="1" applyProtection="1">
      <alignment horizontal="center" vertical="center" wrapText="1"/>
      <protection locked="0"/>
    </xf>
    <xf numFmtId="17" fontId="7" fillId="0" borderId="2" xfId="1" applyNumberFormat="1" applyFont="1" applyFill="1" applyBorder="1" applyAlignment="1" applyProtection="1">
      <alignment horizontal="center" vertical="center" wrapText="1"/>
      <protection locked="0"/>
    </xf>
    <xf numFmtId="17" fontId="7" fillId="0" borderId="3" xfId="1" applyNumberFormat="1" applyFont="1" applyFill="1" applyBorder="1" applyAlignment="1" applyProtection="1">
      <alignment horizontal="center" vertical="center" wrapText="1"/>
      <protection locked="0"/>
    </xf>
    <xf numFmtId="17" fontId="7" fillId="0" borderId="4" xfId="1" applyNumberFormat="1" applyFont="1" applyFill="1" applyBorder="1" applyAlignment="1" applyProtection="1">
      <alignment horizontal="center" vertical="center" wrapText="1"/>
      <protection locked="0"/>
    </xf>
    <xf numFmtId="17" fontId="7" fillId="0" borderId="1" xfId="1" quotePrefix="1" applyNumberFormat="1" applyFont="1" applyFill="1" applyBorder="1" applyAlignment="1" applyProtection="1">
      <alignment horizontal="center" vertical="center" wrapText="1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209"/>
  <sheetViews>
    <sheetView tabSelected="1" zoomScaleNormal="100" zoomScaleSheetLayoutView="100" workbookViewId="0">
      <pane xSplit="3" ySplit="6" topLeftCell="K7" activePane="bottomRight" state="frozen"/>
      <selection pane="topRight"/>
      <selection pane="bottomLeft"/>
      <selection pane="bottomRight" activeCell="AB11" sqref="AB11"/>
    </sheetView>
  </sheetViews>
  <sheetFormatPr defaultColWidth="9" defaultRowHeight="13.8" outlineLevelRow="1" outlineLevelCol="1"/>
  <cols>
    <col min="1" max="1" width="9.88671875" style="4" customWidth="1" outlineLevel="1"/>
    <col min="2" max="2" width="64.6640625" style="8" customWidth="1"/>
    <col min="3" max="3" width="1.77734375" style="8" customWidth="1"/>
    <col min="4" max="4" width="1.5546875" style="6" customWidth="1"/>
    <col min="5" max="5" width="15.77734375" style="7" customWidth="1" outlineLevel="1"/>
    <col min="6" max="6" width="15.77734375" style="6" customWidth="1" outlineLevel="1"/>
    <col min="7" max="7" width="2.77734375" style="6" customWidth="1"/>
    <col min="8" max="8" width="15.77734375" style="7" customWidth="1" outlineLevel="1"/>
    <col min="9" max="9" width="15.77734375" style="6" customWidth="1" outlineLevel="1"/>
    <col min="10" max="10" width="2.77734375" style="6" customWidth="1"/>
    <col min="11" max="11" width="15.77734375" style="7" customWidth="1" outlineLevel="1"/>
    <col min="12" max="12" width="15.77734375" style="6" customWidth="1" outlineLevel="1"/>
    <col min="13" max="13" width="2.77734375" style="6" customWidth="1"/>
    <col min="14" max="14" width="15.77734375" style="7" customWidth="1" outlineLevel="1"/>
    <col min="15" max="15" width="15.77734375" style="6" customWidth="1" outlineLevel="1"/>
    <col min="16" max="16" width="2.77734375" style="6" customWidth="1"/>
    <col min="17" max="17" width="15.77734375" style="7" hidden="1" customWidth="1" outlineLevel="1"/>
    <col min="18" max="18" width="15.77734375" style="6" hidden="1" customWidth="1" outlineLevel="1"/>
    <col min="19" max="19" width="2.77734375" style="6" customWidth="1" collapsed="1"/>
    <col min="20" max="20" width="15.77734375" style="7" hidden="1" customWidth="1" outlineLevel="1"/>
    <col min="21" max="21" width="15.77734375" style="6" hidden="1" customWidth="1" outlineLevel="1"/>
    <col min="22" max="22" width="2.77734375" style="6" customWidth="1" collapsed="1"/>
    <col min="23" max="23" width="15.77734375" style="7" hidden="1" customWidth="1" outlineLevel="1"/>
    <col min="24" max="24" width="15.77734375" style="6" hidden="1" customWidth="1" outlineLevel="1"/>
    <col min="25" max="25" width="2.77734375" style="6" customWidth="1" collapsed="1"/>
    <col min="26" max="26" width="15.77734375" style="7" hidden="1" customWidth="1" outlineLevel="1"/>
    <col min="27" max="27" width="15.77734375" style="6" hidden="1" customWidth="1" outlineLevel="1"/>
    <col min="28" max="28" width="2.77734375" style="6" customWidth="1" collapsed="1"/>
    <col min="29" max="29" width="15.77734375" style="7" hidden="1" customWidth="1" outlineLevel="1"/>
    <col min="30" max="30" width="15.77734375" style="6" hidden="1" customWidth="1" outlineLevel="1"/>
    <col min="31" max="31" width="2.77734375" style="6" customWidth="1" collapsed="1"/>
    <col min="32" max="32" width="15.77734375" style="7" hidden="1" customWidth="1" outlineLevel="1"/>
    <col min="33" max="33" width="15.77734375" style="6" hidden="1" customWidth="1" outlineLevel="1"/>
    <col min="34" max="34" width="2.77734375" style="6" customWidth="1" collapsed="1"/>
    <col min="35" max="35" width="15.77734375" style="7" hidden="1" customWidth="1" outlineLevel="1"/>
    <col min="36" max="36" width="15.77734375" style="6" hidden="1" customWidth="1" outlineLevel="1"/>
    <col min="37" max="37" width="2.77734375" style="6" customWidth="1" collapsed="1"/>
    <col min="38" max="38" width="15.77734375" style="7" hidden="1" customWidth="1" outlineLevel="1"/>
    <col min="39" max="39" width="15.77734375" style="6" hidden="1" customWidth="1" outlineLevel="1"/>
    <col min="40" max="40" width="2.77734375" style="6" customWidth="1" collapsed="1"/>
    <col min="41" max="41" width="15.77734375" style="7" customWidth="1"/>
    <col min="42" max="42" width="15.77734375" style="6" customWidth="1"/>
    <col min="43" max="43" width="1.5546875" style="8" customWidth="1"/>
    <col min="44" max="16384" width="9" style="8"/>
  </cols>
  <sheetData>
    <row r="1" spans="1:43" outlineLevel="1">
      <c r="B1" s="4"/>
      <c r="C1" s="4"/>
      <c r="D1" s="57"/>
      <c r="E1" s="66" t="s">
        <v>319</v>
      </c>
      <c r="F1" s="57"/>
      <c r="G1" s="57"/>
      <c r="H1" s="66" t="s">
        <v>320</v>
      </c>
      <c r="I1" s="57"/>
      <c r="J1" s="57"/>
      <c r="K1" s="66" t="s">
        <v>321</v>
      </c>
      <c r="L1" s="57"/>
      <c r="M1" s="57"/>
      <c r="N1" s="66" t="s">
        <v>322</v>
      </c>
      <c r="O1" s="57"/>
      <c r="P1" s="57"/>
      <c r="Q1" s="66" t="s">
        <v>323</v>
      </c>
      <c r="R1" s="57"/>
      <c r="S1" s="57"/>
      <c r="T1" s="66" t="s">
        <v>324</v>
      </c>
      <c r="U1" s="57"/>
      <c r="V1" s="57"/>
      <c r="W1" s="66" t="s">
        <v>325</v>
      </c>
      <c r="X1" s="57"/>
      <c r="Y1" s="57"/>
      <c r="Z1" s="66" t="s">
        <v>326</v>
      </c>
      <c r="AA1" s="57"/>
      <c r="AB1" s="57"/>
      <c r="AC1" s="66" t="s">
        <v>327</v>
      </c>
      <c r="AD1" s="57"/>
      <c r="AE1" s="57"/>
      <c r="AF1" s="66" t="s">
        <v>328</v>
      </c>
      <c r="AG1" s="57"/>
      <c r="AH1" s="57"/>
      <c r="AI1" s="66" t="s">
        <v>329</v>
      </c>
      <c r="AJ1" s="57"/>
      <c r="AK1" s="57"/>
      <c r="AL1" s="66" t="s">
        <v>330</v>
      </c>
      <c r="AM1" s="57"/>
      <c r="AN1" s="57"/>
      <c r="AO1" s="66"/>
      <c r="AP1" s="57"/>
    </row>
    <row r="2" spans="1:43">
      <c r="B2" s="5" t="s">
        <v>0</v>
      </c>
      <c r="C2" s="5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6"/>
    </row>
    <row r="3" spans="1:43">
      <c r="B3" s="5" t="s">
        <v>1</v>
      </c>
      <c r="C3" s="5"/>
    </row>
    <row r="5" spans="1:43">
      <c r="D5" s="9"/>
      <c r="E5" s="67">
        <v>45658</v>
      </c>
      <c r="F5" s="68"/>
      <c r="G5" s="9"/>
      <c r="H5" s="67">
        <v>45689</v>
      </c>
      <c r="I5" s="68"/>
      <c r="J5" s="9"/>
      <c r="K5" s="67">
        <v>45717</v>
      </c>
      <c r="L5" s="68"/>
      <c r="M5" s="9"/>
      <c r="N5" s="67">
        <v>45748</v>
      </c>
      <c r="O5" s="68"/>
      <c r="P5" s="9"/>
      <c r="Q5" s="67">
        <v>45778</v>
      </c>
      <c r="R5" s="68"/>
      <c r="S5" s="9"/>
      <c r="T5" s="67">
        <v>45809</v>
      </c>
      <c r="U5" s="68"/>
      <c r="V5" s="9"/>
      <c r="W5" s="67">
        <v>45839</v>
      </c>
      <c r="X5" s="68"/>
      <c r="Y5" s="9"/>
      <c r="Z5" s="67">
        <v>45870</v>
      </c>
      <c r="AA5" s="68"/>
      <c r="AB5" s="9"/>
      <c r="AC5" s="67">
        <v>45901</v>
      </c>
      <c r="AD5" s="68"/>
      <c r="AE5" s="9"/>
      <c r="AF5" s="67">
        <v>45931</v>
      </c>
      <c r="AG5" s="68"/>
      <c r="AH5" s="9"/>
      <c r="AI5" s="67">
        <v>45962</v>
      </c>
      <c r="AJ5" s="68"/>
      <c r="AK5" s="9"/>
      <c r="AL5" s="67">
        <v>45992</v>
      </c>
      <c r="AM5" s="68"/>
      <c r="AN5" s="9"/>
      <c r="AO5" s="71" t="s">
        <v>134</v>
      </c>
      <c r="AP5" s="68"/>
    </row>
    <row r="6" spans="1:43">
      <c r="E6" s="69"/>
      <c r="F6" s="70"/>
      <c r="H6" s="69"/>
      <c r="I6" s="70"/>
      <c r="K6" s="69"/>
      <c r="L6" s="70"/>
      <c r="N6" s="69"/>
      <c r="O6" s="70"/>
      <c r="Q6" s="69"/>
      <c r="R6" s="70"/>
      <c r="T6" s="69"/>
      <c r="U6" s="70"/>
      <c r="W6" s="69"/>
      <c r="X6" s="70"/>
      <c r="Z6" s="69"/>
      <c r="AA6" s="70"/>
      <c r="AC6" s="69"/>
      <c r="AD6" s="70"/>
      <c r="AF6" s="69"/>
      <c r="AG6" s="70"/>
      <c r="AI6" s="69"/>
      <c r="AJ6" s="70"/>
      <c r="AL6" s="69"/>
      <c r="AM6" s="70"/>
      <c r="AO6" s="69"/>
      <c r="AP6" s="70"/>
    </row>
    <row r="7" spans="1:43">
      <c r="A7" s="10"/>
      <c r="B7" s="11" t="s">
        <v>2</v>
      </c>
      <c r="C7" s="11"/>
      <c r="E7" s="12"/>
      <c r="F7" s="13"/>
      <c r="H7" s="12"/>
      <c r="I7" s="13"/>
      <c r="K7" s="12"/>
      <c r="L7" s="13"/>
      <c r="N7" s="12"/>
      <c r="O7" s="13"/>
      <c r="Q7" s="12"/>
      <c r="R7" s="13"/>
      <c r="T7" s="12"/>
      <c r="U7" s="13"/>
      <c r="W7" s="12"/>
      <c r="X7" s="13"/>
      <c r="Z7" s="12"/>
      <c r="AA7" s="13"/>
      <c r="AC7" s="12"/>
      <c r="AD7" s="13"/>
      <c r="AF7" s="12"/>
      <c r="AG7" s="13"/>
      <c r="AI7" s="12"/>
      <c r="AJ7" s="13"/>
      <c r="AL7" s="12"/>
      <c r="AM7" s="13"/>
      <c r="AO7" s="12"/>
      <c r="AP7" s="13"/>
    </row>
    <row r="8" spans="1:43">
      <c r="A8" s="4" t="s">
        <v>308</v>
      </c>
      <c r="B8" s="8" t="s">
        <v>3</v>
      </c>
      <c r="E8" s="12">
        <v>484659.62</v>
      </c>
      <c r="F8" s="13">
        <f t="shared" ref="F8:F17" si="0">E8/$E$17</f>
        <v>0.41889274303665475</v>
      </c>
      <c r="H8" s="12">
        <v>342610.12</v>
      </c>
      <c r="I8" s="13">
        <f>H8/$H$17</f>
        <v>0.24625967685330766</v>
      </c>
      <c r="K8" s="12">
        <v>318104.18</v>
      </c>
      <c r="L8" s="13">
        <f>K8/$K$17</f>
        <v>0.38542207239464182</v>
      </c>
      <c r="N8" s="12"/>
      <c r="O8" s="13">
        <f>N8/$K$17</f>
        <v>0</v>
      </c>
      <c r="Q8" s="12"/>
      <c r="R8" s="13">
        <f>Q8/$K$17</f>
        <v>0</v>
      </c>
      <c r="T8" s="12"/>
      <c r="U8" s="13">
        <f>T8/$K$17</f>
        <v>0</v>
      </c>
      <c r="W8" s="12"/>
      <c r="X8" s="13">
        <f>W8/$K$17</f>
        <v>0</v>
      </c>
      <c r="Z8" s="12"/>
      <c r="AA8" s="13">
        <f>Z8/$K$17</f>
        <v>0</v>
      </c>
      <c r="AC8" s="12"/>
      <c r="AD8" s="13">
        <f>AC8/$K$17</f>
        <v>0</v>
      </c>
      <c r="AF8" s="12"/>
      <c r="AG8" s="13">
        <f>AF8/$K$17</f>
        <v>0</v>
      </c>
      <c r="AI8" s="12"/>
      <c r="AJ8" s="13">
        <f>AI8/$K$17</f>
        <v>0</v>
      </c>
      <c r="AL8" s="12"/>
      <c r="AM8" s="13">
        <f>AL8/$K$17</f>
        <v>0</v>
      </c>
      <c r="AO8" s="12">
        <f>E8+H8+K8+N8+Q8+T8+W8+Z8+AF8+AC8+AI8+AL8</f>
        <v>1145373.92</v>
      </c>
      <c r="AP8" s="13">
        <f t="shared" ref="AP8:AP17" si="1">AO8/$AO$17</f>
        <v>0.33951118844077216</v>
      </c>
    </row>
    <row r="9" spans="1:43">
      <c r="A9" s="4" t="s">
        <v>309</v>
      </c>
      <c r="B9" s="8" t="s">
        <v>4</v>
      </c>
      <c r="E9" s="12">
        <v>276174</v>
      </c>
      <c r="F9" s="13">
        <f t="shared" si="0"/>
        <v>0.23869800503579208</v>
      </c>
      <c r="H9" s="12">
        <v>560690.93000000005</v>
      </c>
      <c r="I9" s="13">
        <f t="shared" ref="I9:I16" si="2">H9/$H$17</f>
        <v>0.40301076698020644</v>
      </c>
      <c r="K9" s="12">
        <v>149302.22</v>
      </c>
      <c r="L9" s="13">
        <f t="shared" ref="L9:L17" si="3">K9/$K$17</f>
        <v>0.18089787768749452</v>
      </c>
      <c r="N9" s="12"/>
      <c r="O9" s="13">
        <f t="shared" ref="O9:O16" si="4">N9/$K$17</f>
        <v>0</v>
      </c>
      <c r="Q9" s="12"/>
      <c r="R9" s="13">
        <f t="shared" ref="R9:R17" si="5">Q9/$K$17</f>
        <v>0</v>
      </c>
      <c r="T9" s="12"/>
      <c r="U9" s="13">
        <f t="shared" ref="U9:U17" si="6">T9/$K$17</f>
        <v>0</v>
      </c>
      <c r="W9" s="12"/>
      <c r="X9" s="13">
        <f t="shared" ref="X9:X17" si="7">W9/$K$17</f>
        <v>0</v>
      </c>
      <c r="Z9" s="12"/>
      <c r="AA9" s="13">
        <f t="shared" ref="AA9:AA17" si="8">Z9/$K$17</f>
        <v>0</v>
      </c>
      <c r="AC9" s="12"/>
      <c r="AD9" s="13">
        <f t="shared" ref="AD9:AD17" si="9">AC9/$K$17</f>
        <v>0</v>
      </c>
      <c r="AF9" s="12"/>
      <c r="AG9" s="13">
        <f t="shared" ref="AG9:AG17" si="10">AF9/$K$17</f>
        <v>0</v>
      </c>
      <c r="AI9" s="12"/>
      <c r="AJ9" s="13">
        <f t="shared" ref="AJ9:AJ17" si="11">AI9/$K$17</f>
        <v>0</v>
      </c>
      <c r="AL9" s="12"/>
      <c r="AM9" s="13">
        <f t="shared" ref="AM9:AM17" si="12">AL9/$K$17</f>
        <v>0</v>
      </c>
      <c r="AO9" s="12">
        <f t="shared" ref="AO9:AO16" si="13">E9+H9+K9+N9+Q9+T9+W9+Z9+AF9+AC9+AI9+AL9</f>
        <v>986167.15</v>
      </c>
      <c r="AP9" s="13">
        <f t="shared" si="1"/>
        <v>0.29231919397793626</v>
      </c>
    </row>
    <row r="10" spans="1:43">
      <c r="A10" s="4" t="s">
        <v>310</v>
      </c>
      <c r="B10" s="8" t="s">
        <v>5</v>
      </c>
      <c r="E10" s="12">
        <v>157745.57</v>
      </c>
      <c r="F10" s="13">
        <f t="shared" si="0"/>
        <v>0.13633996271276042</v>
      </c>
      <c r="H10" s="12">
        <v>96687.27</v>
      </c>
      <c r="I10" s="13">
        <f t="shared" si="2"/>
        <v>6.9496417286297643E-2</v>
      </c>
      <c r="K10" s="12">
        <v>73271.179999999993</v>
      </c>
      <c r="L10" s="13">
        <f t="shared" si="3"/>
        <v>8.8776985082059695E-2</v>
      </c>
      <c r="N10" s="12"/>
      <c r="O10" s="13">
        <f t="shared" si="4"/>
        <v>0</v>
      </c>
      <c r="Q10" s="12"/>
      <c r="R10" s="13">
        <f t="shared" si="5"/>
        <v>0</v>
      </c>
      <c r="T10" s="12"/>
      <c r="U10" s="13">
        <f t="shared" si="6"/>
        <v>0</v>
      </c>
      <c r="W10" s="12"/>
      <c r="X10" s="13">
        <f t="shared" si="7"/>
        <v>0</v>
      </c>
      <c r="Z10" s="12"/>
      <c r="AA10" s="13">
        <f t="shared" si="8"/>
        <v>0</v>
      </c>
      <c r="AC10" s="12"/>
      <c r="AD10" s="13">
        <f t="shared" si="9"/>
        <v>0</v>
      </c>
      <c r="AF10" s="12"/>
      <c r="AG10" s="13">
        <f t="shared" si="10"/>
        <v>0</v>
      </c>
      <c r="AI10" s="12"/>
      <c r="AJ10" s="13">
        <f t="shared" si="11"/>
        <v>0</v>
      </c>
      <c r="AL10" s="12"/>
      <c r="AM10" s="13">
        <f t="shared" si="12"/>
        <v>0</v>
      </c>
      <c r="AO10" s="12">
        <f t="shared" si="13"/>
        <v>327704.02</v>
      </c>
      <c r="AP10" s="13">
        <f t="shared" si="1"/>
        <v>9.7137868554767332E-2</v>
      </c>
    </row>
    <row r="11" spans="1:43">
      <c r="A11" s="4" t="s">
        <v>311</v>
      </c>
      <c r="B11" s="8" t="s">
        <v>6</v>
      </c>
      <c r="E11" s="12">
        <v>114834.29</v>
      </c>
      <c r="F11" s="13">
        <f t="shared" si="0"/>
        <v>9.925161649069647E-2</v>
      </c>
      <c r="H11" s="12">
        <v>325893.03999999998</v>
      </c>
      <c r="I11" s="13">
        <f t="shared" si="2"/>
        <v>0.2342438533898008</v>
      </c>
      <c r="K11" s="12">
        <v>209649.51</v>
      </c>
      <c r="L11" s="13">
        <f t="shared" si="3"/>
        <v>0.25401599130423619</v>
      </c>
      <c r="N11" s="12"/>
      <c r="O11" s="13">
        <f t="shared" si="4"/>
        <v>0</v>
      </c>
      <c r="Q11" s="12"/>
      <c r="R11" s="13">
        <f t="shared" si="5"/>
        <v>0</v>
      </c>
      <c r="T11" s="12"/>
      <c r="U11" s="13">
        <f t="shared" si="6"/>
        <v>0</v>
      </c>
      <c r="W11" s="12"/>
      <c r="X11" s="13">
        <f t="shared" si="7"/>
        <v>0</v>
      </c>
      <c r="Z11" s="12"/>
      <c r="AA11" s="13">
        <f t="shared" si="8"/>
        <v>0</v>
      </c>
      <c r="AC11" s="12"/>
      <c r="AD11" s="13">
        <f t="shared" si="9"/>
        <v>0</v>
      </c>
      <c r="AF11" s="12"/>
      <c r="AG11" s="13">
        <f t="shared" si="10"/>
        <v>0</v>
      </c>
      <c r="AI11" s="12"/>
      <c r="AJ11" s="13">
        <f t="shared" si="11"/>
        <v>0</v>
      </c>
      <c r="AL11" s="12"/>
      <c r="AM11" s="13">
        <f t="shared" si="12"/>
        <v>0</v>
      </c>
      <c r="AO11" s="12">
        <f t="shared" si="13"/>
        <v>650376.84</v>
      </c>
      <c r="AP11" s="13">
        <f t="shared" si="1"/>
        <v>0.19278439121675997</v>
      </c>
    </row>
    <row r="12" spans="1:43">
      <c r="A12" s="4" t="s">
        <v>312</v>
      </c>
      <c r="B12" s="8" t="s">
        <v>7</v>
      </c>
      <c r="E12" s="12">
        <v>27711.68</v>
      </c>
      <c r="F12" s="13">
        <f t="shared" si="0"/>
        <v>2.3951286986429784E-2</v>
      </c>
      <c r="H12" s="12">
        <v>509.08</v>
      </c>
      <c r="I12" s="13">
        <f t="shared" si="2"/>
        <v>3.6591410753564972E-4</v>
      </c>
      <c r="K12" s="12">
        <v>40420.68</v>
      </c>
      <c r="L12" s="13">
        <f t="shared" si="3"/>
        <v>4.8974591447370014E-2</v>
      </c>
      <c r="N12" s="12"/>
      <c r="O12" s="13">
        <f t="shared" si="4"/>
        <v>0</v>
      </c>
      <c r="Q12" s="12"/>
      <c r="R12" s="13">
        <f t="shared" si="5"/>
        <v>0</v>
      </c>
      <c r="T12" s="12"/>
      <c r="U12" s="13">
        <f t="shared" si="6"/>
        <v>0</v>
      </c>
      <c r="W12" s="12"/>
      <c r="X12" s="13">
        <f t="shared" si="7"/>
        <v>0</v>
      </c>
      <c r="Z12" s="12"/>
      <c r="AA12" s="13">
        <f t="shared" si="8"/>
        <v>0</v>
      </c>
      <c r="AC12" s="12"/>
      <c r="AD12" s="13">
        <f t="shared" si="9"/>
        <v>0</v>
      </c>
      <c r="AF12" s="12"/>
      <c r="AG12" s="13">
        <f t="shared" si="10"/>
        <v>0</v>
      </c>
      <c r="AI12" s="12"/>
      <c r="AJ12" s="13">
        <f t="shared" si="11"/>
        <v>0</v>
      </c>
      <c r="AL12" s="12"/>
      <c r="AM12" s="13">
        <f t="shared" si="12"/>
        <v>0</v>
      </c>
      <c r="AO12" s="12">
        <f t="shared" si="13"/>
        <v>68641.440000000002</v>
      </c>
      <c r="AP12" s="13">
        <f t="shared" si="1"/>
        <v>2.0346662748079648E-2</v>
      </c>
    </row>
    <row r="13" spans="1:43">
      <c r="A13" s="4" t="s">
        <v>313</v>
      </c>
      <c r="B13" s="8" t="s">
        <v>8</v>
      </c>
      <c r="E13" s="12">
        <v>67327.5</v>
      </c>
      <c r="F13" s="13">
        <f t="shared" si="0"/>
        <v>5.8191357383559975E-2</v>
      </c>
      <c r="H13" s="12">
        <v>3105.6</v>
      </c>
      <c r="I13" s="13">
        <f t="shared" si="2"/>
        <v>2.2322284363218235E-3</v>
      </c>
      <c r="K13" s="12">
        <v>1284.5</v>
      </c>
      <c r="L13" s="13">
        <f t="shared" si="3"/>
        <v>1.5563286593433556E-3</v>
      </c>
      <c r="N13" s="12"/>
      <c r="O13" s="13">
        <f t="shared" si="4"/>
        <v>0</v>
      </c>
      <c r="Q13" s="12"/>
      <c r="R13" s="13">
        <f t="shared" si="5"/>
        <v>0</v>
      </c>
      <c r="T13" s="12"/>
      <c r="U13" s="13">
        <f t="shared" si="6"/>
        <v>0</v>
      </c>
      <c r="W13" s="12"/>
      <c r="X13" s="13">
        <f t="shared" si="7"/>
        <v>0</v>
      </c>
      <c r="Z13" s="12"/>
      <c r="AA13" s="13">
        <f t="shared" si="8"/>
        <v>0</v>
      </c>
      <c r="AC13" s="12"/>
      <c r="AD13" s="13">
        <f t="shared" si="9"/>
        <v>0</v>
      </c>
      <c r="AF13" s="12"/>
      <c r="AG13" s="13">
        <f t="shared" si="10"/>
        <v>0</v>
      </c>
      <c r="AI13" s="12"/>
      <c r="AJ13" s="13">
        <f t="shared" si="11"/>
        <v>0</v>
      </c>
      <c r="AL13" s="12"/>
      <c r="AM13" s="13">
        <f t="shared" si="12"/>
        <v>0</v>
      </c>
      <c r="AO13" s="12">
        <f t="shared" si="13"/>
        <v>71717.600000000006</v>
      </c>
      <c r="AP13" s="13">
        <f t="shared" si="1"/>
        <v>2.1258496621016067E-2</v>
      </c>
    </row>
    <row r="14" spans="1:43">
      <c r="A14" s="4" t="s">
        <v>314</v>
      </c>
      <c r="B14" s="8" t="s">
        <v>174</v>
      </c>
      <c r="E14" s="12">
        <v>0</v>
      </c>
      <c r="F14" s="13">
        <f t="shared" si="0"/>
        <v>0</v>
      </c>
      <c r="H14" s="12">
        <v>0</v>
      </c>
      <c r="I14" s="13">
        <f t="shared" ref="I14" si="14">H14/$E$17</f>
        <v>0</v>
      </c>
      <c r="K14" s="12">
        <v>12653.19</v>
      </c>
      <c r="L14" s="13">
        <f t="shared" si="3"/>
        <v>1.5330885347696966E-2</v>
      </c>
      <c r="N14" s="12"/>
      <c r="O14" s="13">
        <f t="shared" si="4"/>
        <v>0</v>
      </c>
      <c r="Q14" s="12"/>
      <c r="R14" s="13">
        <f t="shared" si="5"/>
        <v>0</v>
      </c>
      <c r="T14" s="12"/>
      <c r="U14" s="13">
        <f t="shared" si="6"/>
        <v>0</v>
      </c>
      <c r="W14" s="12"/>
      <c r="X14" s="13">
        <f t="shared" si="7"/>
        <v>0</v>
      </c>
      <c r="Z14" s="12"/>
      <c r="AA14" s="13">
        <f t="shared" si="8"/>
        <v>0</v>
      </c>
      <c r="AC14" s="12"/>
      <c r="AD14" s="13">
        <f t="shared" si="9"/>
        <v>0</v>
      </c>
      <c r="AF14" s="12"/>
      <c r="AG14" s="13">
        <f t="shared" si="10"/>
        <v>0</v>
      </c>
      <c r="AI14" s="12"/>
      <c r="AJ14" s="13">
        <f t="shared" si="11"/>
        <v>0</v>
      </c>
      <c r="AL14" s="12"/>
      <c r="AM14" s="13">
        <f t="shared" si="12"/>
        <v>0</v>
      </c>
      <c r="AO14" s="12">
        <f t="shared" si="13"/>
        <v>12653.19</v>
      </c>
      <c r="AP14" s="13">
        <f t="shared" si="1"/>
        <v>3.7506525157015051E-3</v>
      </c>
    </row>
    <row r="15" spans="1:43">
      <c r="A15" s="4" t="s">
        <v>315</v>
      </c>
      <c r="B15" s="8" t="s">
        <v>9</v>
      </c>
      <c r="E15" s="12">
        <v>12642.17</v>
      </c>
      <c r="F15" s="13">
        <f t="shared" si="0"/>
        <v>1.0926664922560921E-2</v>
      </c>
      <c r="H15" s="12">
        <v>5096.6099999999997</v>
      </c>
      <c r="I15" s="13">
        <f t="shared" si="2"/>
        <v>3.6633171595962673E-3</v>
      </c>
      <c r="K15" s="12">
        <v>9984.0499999999993</v>
      </c>
      <c r="L15" s="13">
        <f t="shared" si="3"/>
        <v>1.2096896186311426E-2</v>
      </c>
      <c r="N15" s="12"/>
      <c r="O15" s="13">
        <f t="shared" si="4"/>
        <v>0</v>
      </c>
      <c r="Q15" s="12"/>
      <c r="R15" s="13">
        <f t="shared" si="5"/>
        <v>0</v>
      </c>
      <c r="T15" s="12"/>
      <c r="U15" s="13">
        <f t="shared" si="6"/>
        <v>0</v>
      </c>
      <c r="W15" s="12"/>
      <c r="X15" s="13">
        <f t="shared" si="7"/>
        <v>0</v>
      </c>
      <c r="Z15" s="12"/>
      <c r="AA15" s="13">
        <f t="shared" si="8"/>
        <v>0</v>
      </c>
      <c r="AC15" s="12"/>
      <c r="AD15" s="13">
        <f t="shared" si="9"/>
        <v>0</v>
      </c>
      <c r="AF15" s="12"/>
      <c r="AG15" s="13">
        <f t="shared" si="10"/>
        <v>0</v>
      </c>
      <c r="AI15" s="12"/>
      <c r="AJ15" s="13">
        <f t="shared" si="11"/>
        <v>0</v>
      </c>
      <c r="AL15" s="12"/>
      <c r="AM15" s="13">
        <f t="shared" si="12"/>
        <v>0</v>
      </c>
      <c r="AO15" s="12">
        <f t="shared" si="13"/>
        <v>27722.829999999998</v>
      </c>
      <c r="AP15" s="13">
        <f t="shared" si="1"/>
        <v>8.2175879823084257E-3</v>
      </c>
    </row>
    <row r="16" spans="1:43">
      <c r="A16" s="4" t="s">
        <v>316</v>
      </c>
      <c r="B16" s="8" t="s">
        <v>10</v>
      </c>
      <c r="E16" s="12">
        <v>15906.88</v>
      </c>
      <c r="F16" s="13">
        <f t="shared" si="0"/>
        <v>1.3748363431545839E-2</v>
      </c>
      <c r="H16" s="12">
        <v>56662.81</v>
      </c>
      <c r="I16" s="13">
        <f t="shared" si="2"/>
        <v>4.0727825786933465E-2</v>
      </c>
      <c r="K16" s="12">
        <v>10670.3</v>
      </c>
      <c r="L16" s="13">
        <f t="shared" si="3"/>
        <v>1.292837189084578E-2</v>
      </c>
      <c r="N16" s="12"/>
      <c r="O16" s="13">
        <f t="shared" si="4"/>
        <v>0</v>
      </c>
      <c r="Q16" s="12"/>
      <c r="R16" s="13">
        <f t="shared" si="5"/>
        <v>0</v>
      </c>
      <c r="T16" s="12"/>
      <c r="U16" s="13">
        <f t="shared" si="6"/>
        <v>0</v>
      </c>
      <c r="W16" s="12"/>
      <c r="X16" s="13">
        <f t="shared" si="7"/>
        <v>0</v>
      </c>
      <c r="Z16" s="12"/>
      <c r="AA16" s="13">
        <f t="shared" si="8"/>
        <v>0</v>
      </c>
      <c r="AC16" s="12"/>
      <c r="AD16" s="13">
        <f t="shared" si="9"/>
        <v>0</v>
      </c>
      <c r="AF16" s="12"/>
      <c r="AG16" s="13">
        <f t="shared" si="10"/>
        <v>0</v>
      </c>
      <c r="AI16" s="12"/>
      <c r="AJ16" s="13">
        <f t="shared" si="11"/>
        <v>0</v>
      </c>
      <c r="AL16" s="12"/>
      <c r="AM16" s="13">
        <f t="shared" si="12"/>
        <v>0</v>
      </c>
      <c r="AO16" s="12">
        <f t="shared" si="13"/>
        <v>83239.990000000005</v>
      </c>
      <c r="AP16" s="13">
        <f t="shared" si="1"/>
        <v>2.4673957942658583E-2</v>
      </c>
    </row>
    <row r="17" spans="1:42">
      <c r="B17" s="4"/>
      <c r="C17" s="4"/>
      <c r="D17" s="57"/>
      <c r="E17" s="58">
        <f>SUM(E8:E16)</f>
        <v>1157001.7099999997</v>
      </c>
      <c r="F17" s="59">
        <f t="shared" si="0"/>
        <v>1</v>
      </c>
      <c r="G17" s="57"/>
      <c r="H17" s="58">
        <f>SUM(H8:H16)</f>
        <v>1391255.4600000004</v>
      </c>
      <c r="I17" s="59">
        <f>SUM(I8:I16)</f>
        <v>0.99999999999999967</v>
      </c>
      <c r="J17" s="57"/>
      <c r="K17" s="58">
        <f>SUM(K8:K16)</f>
        <v>825339.81000000017</v>
      </c>
      <c r="L17" s="59">
        <f t="shared" si="3"/>
        <v>1</v>
      </c>
      <c r="M17" s="57"/>
      <c r="N17" s="58">
        <f>SUM(N8:N16)</f>
        <v>0</v>
      </c>
      <c r="O17" s="59">
        <f t="shared" ref="O17" si="15">N17/$K$17</f>
        <v>0</v>
      </c>
      <c r="P17" s="57"/>
      <c r="Q17" s="58">
        <f>SUM(Q8:Q16)</f>
        <v>0</v>
      </c>
      <c r="R17" s="59">
        <f t="shared" si="5"/>
        <v>0</v>
      </c>
      <c r="S17" s="57"/>
      <c r="T17" s="58">
        <f>SUM(T8:T16)</f>
        <v>0</v>
      </c>
      <c r="U17" s="59">
        <f t="shared" si="6"/>
        <v>0</v>
      </c>
      <c r="V17" s="57"/>
      <c r="W17" s="58">
        <f>SUM(W8:W16)</f>
        <v>0</v>
      </c>
      <c r="X17" s="59">
        <f t="shared" si="7"/>
        <v>0</v>
      </c>
      <c r="Y17" s="57"/>
      <c r="Z17" s="58">
        <f>SUM(Z8:Z16)</f>
        <v>0</v>
      </c>
      <c r="AA17" s="59">
        <f t="shared" si="8"/>
        <v>0</v>
      </c>
      <c r="AB17" s="57"/>
      <c r="AC17" s="58">
        <f>SUM(AC8:AC16)</f>
        <v>0</v>
      </c>
      <c r="AD17" s="59">
        <f t="shared" si="9"/>
        <v>0</v>
      </c>
      <c r="AE17" s="57"/>
      <c r="AF17" s="58">
        <f>SUM(AF8:AF16)</f>
        <v>0</v>
      </c>
      <c r="AG17" s="59">
        <f t="shared" si="10"/>
        <v>0</v>
      </c>
      <c r="AH17" s="57"/>
      <c r="AI17" s="58">
        <f>SUM(AI8:AI16)</f>
        <v>0</v>
      </c>
      <c r="AJ17" s="59">
        <f t="shared" si="11"/>
        <v>0</v>
      </c>
      <c r="AK17" s="57"/>
      <c r="AL17" s="58">
        <f>SUM(AL8:AL16)</f>
        <v>0</v>
      </c>
      <c r="AM17" s="59">
        <f t="shared" si="12"/>
        <v>0</v>
      </c>
      <c r="AN17" s="57"/>
      <c r="AO17" s="58">
        <f>SUM(AO8:AO16)</f>
        <v>3373596.98</v>
      </c>
      <c r="AP17" s="59">
        <f t="shared" si="1"/>
        <v>1</v>
      </c>
    </row>
    <row r="18" spans="1:42" ht="14.4" thickBot="1">
      <c r="E18" s="12"/>
      <c r="F18" s="13"/>
      <c r="H18" s="12"/>
      <c r="I18" s="13"/>
      <c r="K18" s="12"/>
      <c r="L18" s="13"/>
      <c r="N18" s="12"/>
      <c r="O18" s="13"/>
      <c r="Q18" s="12"/>
      <c r="R18" s="13"/>
      <c r="T18" s="12"/>
      <c r="U18" s="13"/>
      <c r="W18" s="12"/>
      <c r="X18" s="13"/>
      <c r="Z18" s="12"/>
      <c r="AA18" s="13"/>
      <c r="AC18" s="12"/>
      <c r="AD18" s="13"/>
      <c r="AF18" s="12"/>
      <c r="AG18" s="13"/>
      <c r="AI18" s="12"/>
      <c r="AJ18" s="13"/>
      <c r="AL18" s="12"/>
      <c r="AM18" s="13"/>
      <c r="AO18" s="12"/>
      <c r="AP18" s="13"/>
    </row>
    <row r="19" spans="1:42">
      <c r="B19" s="35"/>
      <c r="C19" s="36"/>
      <c r="D19" s="37"/>
      <c r="E19" s="38"/>
      <c r="F19" s="39"/>
      <c r="G19" s="37"/>
      <c r="H19" s="38"/>
      <c r="I19" s="39"/>
      <c r="J19" s="37"/>
      <c r="K19" s="38"/>
      <c r="L19" s="39"/>
      <c r="M19" s="37"/>
      <c r="N19" s="38"/>
      <c r="O19" s="39"/>
      <c r="P19" s="37"/>
      <c r="Q19" s="38"/>
      <c r="R19" s="39"/>
      <c r="S19" s="37"/>
      <c r="T19" s="38"/>
      <c r="U19" s="39"/>
      <c r="V19" s="37"/>
      <c r="W19" s="38"/>
      <c r="X19" s="39"/>
      <c r="Y19" s="37"/>
      <c r="Z19" s="38"/>
      <c r="AA19" s="39"/>
      <c r="AB19" s="37"/>
      <c r="AC19" s="38"/>
      <c r="AD19" s="39"/>
      <c r="AE19" s="37"/>
      <c r="AF19" s="38"/>
      <c r="AG19" s="39"/>
      <c r="AH19" s="37"/>
      <c r="AI19" s="38"/>
      <c r="AJ19" s="39"/>
      <c r="AK19" s="37"/>
      <c r="AL19" s="38"/>
      <c r="AM19" s="39"/>
      <c r="AN19" s="37"/>
      <c r="AO19" s="38"/>
      <c r="AP19" s="40"/>
    </row>
    <row r="20" spans="1:42">
      <c r="B20" s="41" t="s">
        <v>11</v>
      </c>
      <c r="C20" s="4"/>
      <c r="D20" s="42"/>
      <c r="E20" s="43"/>
      <c r="F20" s="44"/>
      <c r="G20" s="42"/>
      <c r="H20" s="43"/>
      <c r="I20" s="44"/>
      <c r="J20" s="42"/>
      <c r="K20" s="43"/>
      <c r="L20" s="44"/>
      <c r="M20" s="42"/>
      <c r="N20" s="43"/>
      <c r="O20" s="44"/>
      <c r="P20" s="42"/>
      <c r="Q20" s="43"/>
      <c r="R20" s="44"/>
      <c r="S20" s="42"/>
      <c r="T20" s="43"/>
      <c r="U20" s="44"/>
      <c r="V20" s="42"/>
      <c r="W20" s="43"/>
      <c r="X20" s="44"/>
      <c r="Y20" s="42"/>
      <c r="Z20" s="43"/>
      <c r="AA20" s="44"/>
      <c r="AB20" s="42"/>
      <c r="AC20" s="43"/>
      <c r="AD20" s="44"/>
      <c r="AE20" s="42"/>
      <c r="AF20" s="43"/>
      <c r="AG20" s="44"/>
      <c r="AH20" s="42"/>
      <c r="AI20" s="43"/>
      <c r="AJ20" s="44"/>
      <c r="AK20" s="42"/>
      <c r="AL20" s="43"/>
      <c r="AM20" s="44"/>
      <c r="AN20" s="42"/>
      <c r="AO20" s="43"/>
      <c r="AP20" s="45"/>
    </row>
    <row r="21" spans="1:42">
      <c r="B21" s="41" t="s">
        <v>12</v>
      </c>
      <c r="C21" s="4"/>
      <c r="D21" s="46"/>
      <c r="E21" s="43">
        <f>E8+E10+E12+E15</f>
        <v>682759.04</v>
      </c>
      <c r="F21" s="44">
        <f>E21/E23</f>
        <v>0.59011065765840576</v>
      </c>
      <c r="G21" s="46"/>
      <c r="H21" s="43">
        <v>444903.08</v>
      </c>
      <c r="I21" s="44">
        <f t="shared" ref="I21:I22" si="16">H21/$H$17</f>
        <v>0.31978532540673721</v>
      </c>
      <c r="J21" s="46"/>
      <c r="K21" s="43">
        <f>K8+K10+K12+K15</f>
        <v>441780.08999999997</v>
      </c>
      <c r="L21" s="44">
        <f t="shared" ref="L21:L22" si="17">K21/$K$17</f>
        <v>0.53527054511038297</v>
      </c>
      <c r="M21" s="46"/>
      <c r="N21" s="43">
        <f>N8+N10+N12+N15</f>
        <v>0</v>
      </c>
      <c r="O21" s="44">
        <f t="shared" ref="O21:O22" si="18">N21/$K$17</f>
        <v>0</v>
      </c>
      <c r="P21" s="46"/>
      <c r="Q21" s="43">
        <f>Q8+Q10+Q12+Q15</f>
        <v>0</v>
      </c>
      <c r="R21" s="44">
        <f t="shared" ref="R21:R22" si="19">Q21/$K$17</f>
        <v>0</v>
      </c>
      <c r="S21" s="46"/>
      <c r="T21" s="43">
        <f>T8+T10+T12+T15</f>
        <v>0</v>
      </c>
      <c r="U21" s="44">
        <f t="shared" ref="U21:U22" si="20">T21/$K$17</f>
        <v>0</v>
      </c>
      <c r="V21" s="46"/>
      <c r="W21" s="43">
        <f>W8+W10+W12+W15</f>
        <v>0</v>
      </c>
      <c r="X21" s="44">
        <f t="shared" ref="X21:X22" si="21">W21/$K$17</f>
        <v>0</v>
      </c>
      <c r="Y21" s="46"/>
      <c r="Z21" s="43">
        <f>Z8+Z10+Z12+Z15</f>
        <v>0</v>
      </c>
      <c r="AA21" s="44">
        <f t="shared" ref="AA21:AA22" si="22">Z21/$K$17</f>
        <v>0</v>
      </c>
      <c r="AB21" s="46"/>
      <c r="AC21" s="43">
        <f>AC8+AC10+AC12+AC15</f>
        <v>0</v>
      </c>
      <c r="AD21" s="44">
        <f t="shared" ref="AD21:AD22" si="23">AC21/$K$17</f>
        <v>0</v>
      </c>
      <c r="AE21" s="46"/>
      <c r="AF21" s="43">
        <f>AF8+AF10+AF12+AF15</f>
        <v>0</v>
      </c>
      <c r="AG21" s="44">
        <f t="shared" ref="AG21:AG22" si="24">AF21/$K$17</f>
        <v>0</v>
      </c>
      <c r="AH21" s="46"/>
      <c r="AI21" s="43">
        <f>AI8+AI10+AI12+AI15</f>
        <v>0</v>
      </c>
      <c r="AJ21" s="44">
        <f t="shared" ref="AJ21:AJ22" si="25">AI21/$K$17</f>
        <v>0</v>
      </c>
      <c r="AK21" s="46"/>
      <c r="AL21" s="43">
        <f>AL8+AL10+AL12+AL15</f>
        <v>0</v>
      </c>
      <c r="AM21" s="44">
        <f t="shared" ref="AM21:AM22" si="26">AL21/$K$17</f>
        <v>0</v>
      </c>
      <c r="AN21" s="46"/>
      <c r="AO21" s="43">
        <f t="shared" ref="AO21:AO22" si="27">E21+H21+K21+N21+Q21+T21+W21+Z21+AF21+AC21+AI21+AL21</f>
        <v>1569442.21</v>
      </c>
      <c r="AP21" s="45">
        <f>AO21/AO23</f>
        <v>0.46521330772592756</v>
      </c>
    </row>
    <row r="22" spans="1:42">
      <c r="B22" s="41" t="s">
        <v>13</v>
      </c>
      <c r="C22" s="4"/>
      <c r="D22" s="46"/>
      <c r="E22" s="43">
        <v>474242.67</v>
      </c>
      <c r="F22" s="44">
        <f>E22/E23</f>
        <v>0.4098893423415943</v>
      </c>
      <c r="G22" s="46"/>
      <c r="H22" s="43">
        <v>946352.38</v>
      </c>
      <c r="I22" s="44">
        <f t="shared" si="16"/>
        <v>0.68021467459326246</v>
      </c>
      <c r="J22" s="46"/>
      <c r="K22" s="43">
        <f>K9+K11+K13+K14+K16</f>
        <v>383559.72</v>
      </c>
      <c r="L22" s="44">
        <f t="shared" si="17"/>
        <v>0.46472945488961681</v>
      </c>
      <c r="M22" s="46"/>
      <c r="N22" s="43">
        <f>N9+N11+N13+N14+N16</f>
        <v>0</v>
      </c>
      <c r="O22" s="44">
        <f t="shared" si="18"/>
        <v>0</v>
      </c>
      <c r="P22" s="46"/>
      <c r="Q22" s="43">
        <f>Q9+Q11+Q13+Q14+Q16</f>
        <v>0</v>
      </c>
      <c r="R22" s="44">
        <f t="shared" si="19"/>
        <v>0</v>
      </c>
      <c r="S22" s="46"/>
      <c r="T22" s="43">
        <f>T9+T11+T13+T14+T16</f>
        <v>0</v>
      </c>
      <c r="U22" s="44">
        <f t="shared" si="20"/>
        <v>0</v>
      </c>
      <c r="V22" s="46"/>
      <c r="W22" s="43">
        <f>W9+W11+W13+W14+W16</f>
        <v>0</v>
      </c>
      <c r="X22" s="44">
        <f t="shared" si="21"/>
        <v>0</v>
      </c>
      <c r="Y22" s="46"/>
      <c r="Z22" s="43">
        <f>Z9+Z11+Z13+Z14+Z16</f>
        <v>0</v>
      </c>
      <c r="AA22" s="44">
        <f t="shared" si="22"/>
        <v>0</v>
      </c>
      <c r="AB22" s="46"/>
      <c r="AC22" s="43">
        <f>AC9+AC11+AC13+AC14+AC16</f>
        <v>0</v>
      </c>
      <c r="AD22" s="44">
        <f t="shared" si="23"/>
        <v>0</v>
      </c>
      <c r="AE22" s="46"/>
      <c r="AF22" s="43">
        <f>AF9+AF11+AF13+AF14+AF16</f>
        <v>0</v>
      </c>
      <c r="AG22" s="44">
        <f t="shared" si="24"/>
        <v>0</v>
      </c>
      <c r="AH22" s="46"/>
      <c r="AI22" s="43">
        <f>AI9+AI11+AI13+AI14+AI16</f>
        <v>0</v>
      </c>
      <c r="AJ22" s="44">
        <f t="shared" si="25"/>
        <v>0</v>
      </c>
      <c r="AK22" s="46"/>
      <c r="AL22" s="43">
        <f>AL9+AL11+AL13+AL14+AL16</f>
        <v>0</v>
      </c>
      <c r="AM22" s="44">
        <f t="shared" si="26"/>
        <v>0</v>
      </c>
      <c r="AN22" s="46"/>
      <c r="AO22" s="43">
        <f t="shared" si="27"/>
        <v>1804154.77</v>
      </c>
      <c r="AP22" s="45">
        <f>AO22/AO23</f>
        <v>0.53478669227407238</v>
      </c>
    </row>
    <row r="23" spans="1:42" ht="14.4" thickBot="1">
      <c r="B23" s="47"/>
      <c r="C23" s="4"/>
      <c r="D23" s="46"/>
      <c r="E23" s="48">
        <f>SUM(E21:E22)</f>
        <v>1157001.71</v>
      </c>
      <c r="F23" s="49">
        <f>SUM(F21:F22)</f>
        <v>1</v>
      </c>
      <c r="G23" s="46"/>
      <c r="H23" s="48">
        <f>SUM(H21:H22)</f>
        <v>1391255.46</v>
      </c>
      <c r="I23" s="49">
        <f>SUM(I21:I22)</f>
        <v>0.99999999999999967</v>
      </c>
      <c r="J23" s="46"/>
      <c r="K23" s="48">
        <f>SUM(K21:K22)</f>
        <v>825339.80999999994</v>
      </c>
      <c r="L23" s="49">
        <f>SUM(L21:L22)</f>
        <v>0.99999999999999978</v>
      </c>
      <c r="M23" s="46"/>
      <c r="N23" s="48">
        <f>SUM(N21:N22)</f>
        <v>0</v>
      </c>
      <c r="O23" s="49">
        <f>SUM(O21:O22)</f>
        <v>0</v>
      </c>
      <c r="P23" s="46"/>
      <c r="Q23" s="48">
        <f>SUM(Q21:Q22)</f>
        <v>0</v>
      </c>
      <c r="R23" s="49">
        <f>SUM(R21:R22)</f>
        <v>0</v>
      </c>
      <c r="S23" s="46"/>
      <c r="T23" s="48">
        <f>SUM(T21:T22)</f>
        <v>0</v>
      </c>
      <c r="U23" s="49">
        <f>SUM(U21:U22)</f>
        <v>0</v>
      </c>
      <c r="V23" s="46"/>
      <c r="W23" s="48">
        <f>SUM(W21:W22)</f>
        <v>0</v>
      </c>
      <c r="X23" s="49">
        <f>SUM(X21:X22)</f>
        <v>0</v>
      </c>
      <c r="Y23" s="46"/>
      <c r="Z23" s="48">
        <f>SUM(Z21:Z22)</f>
        <v>0</v>
      </c>
      <c r="AA23" s="49">
        <f>SUM(AA21:AA22)</f>
        <v>0</v>
      </c>
      <c r="AB23" s="46"/>
      <c r="AC23" s="48">
        <f>SUM(AC21:AC22)</f>
        <v>0</v>
      </c>
      <c r="AD23" s="49">
        <f>SUM(AD21:AD22)</f>
        <v>0</v>
      </c>
      <c r="AE23" s="46"/>
      <c r="AF23" s="48">
        <f>SUM(AF21:AF22)</f>
        <v>0</v>
      </c>
      <c r="AG23" s="49">
        <f>SUM(AG21:AG22)</f>
        <v>0</v>
      </c>
      <c r="AH23" s="46"/>
      <c r="AI23" s="48">
        <f>SUM(AI21:AI22)</f>
        <v>0</v>
      </c>
      <c r="AJ23" s="49">
        <f>SUM(AJ21:AJ22)</f>
        <v>0</v>
      </c>
      <c r="AK23" s="46"/>
      <c r="AL23" s="48">
        <f>SUM(AL21:AL22)</f>
        <v>0</v>
      </c>
      <c r="AM23" s="49">
        <f>SUM(AM21:AM22)</f>
        <v>0</v>
      </c>
      <c r="AN23" s="46"/>
      <c r="AO23" s="48">
        <f>SUM(AO21:AO22)</f>
        <v>3373596.98</v>
      </c>
      <c r="AP23" s="50">
        <f>SUM(AP21:AP22)</f>
        <v>1</v>
      </c>
    </row>
    <row r="24" spans="1:42" ht="15" thickTop="1" thickBot="1">
      <c r="B24" s="51"/>
      <c r="C24" s="52"/>
      <c r="D24" s="53"/>
      <c r="E24" s="54"/>
      <c r="F24" s="55"/>
      <c r="G24" s="53"/>
      <c r="H24" s="54"/>
      <c r="I24" s="55"/>
      <c r="J24" s="53"/>
      <c r="K24" s="54"/>
      <c r="L24" s="55"/>
      <c r="M24" s="53"/>
      <c r="N24" s="54"/>
      <c r="O24" s="55"/>
      <c r="P24" s="53"/>
      <c r="Q24" s="54"/>
      <c r="R24" s="55"/>
      <c r="S24" s="53"/>
      <c r="T24" s="54"/>
      <c r="U24" s="55"/>
      <c r="V24" s="53"/>
      <c r="W24" s="54"/>
      <c r="X24" s="55"/>
      <c r="Y24" s="53"/>
      <c r="Z24" s="54"/>
      <c r="AA24" s="55"/>
      <c r="AB24" s="53"/>
      <c r="AC24" s="54"/>
      <c r="AD24" s="55"/>
      <c r="AE24" s="53"/>
      <c r="AF24" s="54"/>
      <c r="AG24" s="55"/>
      <c r="AH24" s="53"/>
      <c r="AI24" s="54"/>
      <c r="AJ24" s="55"/>
      <c r="AK24" s="53"/>
      <c r="AL24" s="54"/>
      <c r="AM24" s="55"/>
      <c r="AN24" s="53"/>
      <c r="AO24" s="54"/>
      <c r="AP24" s="56"/>
    </row>
    <row r="25" spans="1:42">
      <c r="D25" s="7"/>
      <c r="E25" s="12"/>
      <c r="F25" s="14"/>
      <c r="G25" s="7"/>
      <c r="H25" s="12"/>
      <c r="I25" s="14"/>
      <c r="J25" s="7"/>
      <c r="K25" s="12"/>
      <c r="L25" s="14"/>
      <c r="M25" s="7"/>
      <c r="N25" s="12"/>
      <c r="O25" s="14"/>
      <c r="P25" s="7"/>
      <c r="Q25" s="12"/>
      <c r="R25" s="14"/>
      <c r="S25" s="7"/>
      <c r="T25" s="12"/>
      <c r="U25" s="14"/>
      <c r="V25" s="7"/>
      <c r="W25" s="12"/>
      <c r="X25" s="14"/>
      <c r="Y25" s="7"/>
      <c r="Z25" s="12"/>
      <c r="AA25" s="14"/>
      <c r="AB25" s="7"/>
      <c r="AC25" s="12"/>
      <c r="AD25" s="14"/>
      <c r="AE25" s="7"/>
      <c r="AF25" s="12"/>
      <c r="AG25" s="14"/>
      <c r="AH25" s="7"/>
      <c r="AI25" s="12"/>
      <c r="AJ25" s="14"/>
      <c r="AK25" s="7"/>
      <c r="AL25" s="12"/>
      <c r="AM25" s="14"/>
      <c r="AN25" s="7"/>
      <c r="AO25" s="12"/>
      <c r="AP25" s="14"/>
    </row>
    <row r="26" spans="1:42">
      <c r="B26" s="11" t="s">
        <v>14</v>
      </c>
      <c r="C26" s="11"/>
      <c r="E26" s="12"/>
      <c r="F26" s="13"/>
      <c r="H26" s="12"/>
      <c r="I26" s="13"/>
      <c r="K26" s="12"/>
      <c r="L26" s="13"/>
      <c r="N26" s="12"/>
      <c r="O26" s="13"/>
      <c r="Q26" s="12"/>
      <c r="R26" s="13"/>
      <c r="T26" s="12"/>
      <c r="U26" s="13"/>
      <c r="W26" s="12"/>
      <c r="X26" s="13"/>
      <c r="Z26" s="12"/>
      <c r="AA26" s="13"/>
      <c r="AC26" s="12"/>
      <c r="AD26" s="13"/>
      <c r="AF26" s="12"/>
      <c r="AG26" s="13"/>
      <c r="AI26" s="12"/>
      <c r="AJ26" s="13"/>
      <c r="AL26" s="12"/>
      <c r="AM26" s="13"/>
      <c r="AO26" s="12"/>
      <c r="AP26" s="13"/>
    </row>
    <row r="27" spans="1:42">
      <c r="B27" s="5" t="s">
        <v>15</v>
      </c>
      <c r="C27" s="5"/>
      <c r="E27" s="12"/>
      <c r="F27" s="13"/>
      <c r="H27" s="12"/>
      <c r="I27" s="13"/>
      <c r="K27" s="12"/>
      <c r="L27" s="13"/>
      <c r="N27" s="12"/>
      <c r="O27" s="13"/>
      <c r="Q27" s="12"/>
      <c r="R27" s="13"/>
      <c r="T27" s="12"/>
      <c r="U27" s="13"/>
      <c r="W27" s="12"/>
      <c r="X27" s="13"/>
      <c r="Z27" s="12"/>
      <c r="AA27" s="13"/>
      <c r="AC27" s="12"/>
      <c r="AD27" s="13"/>
      <c r="AF27" s="12"/>
      <c r="AG27" s="13"/>
      <c r="AI27" s="12"/>
      <c r="AJ27" s="13"/>
      <c r="AL27" s="12"/>
      <c r="AM27" s="13"/>
      <c r="AO27" s="12"/>
      <c r="AP27" s="13"/>
    </row>
    <row r="28" spans="1:42">
      <c r="B28" s="5" t="s">
        <v>16</v>
      </c>
      <c r="C28" s="5"/>
      <c r="E28" s="12"/>
      <c r="F28" s="13"/>
      <c r="H28" s="12"/>
      <c r="I28" s="13"/>
      <c r="K28" s="12"/>
      <c r="L28" s="13"/>
      <c r="N28" s="12"/>
      <c r="O28" s="13"/>
      <c r="Q28" s="12"/>
      <c r="R28" s="13"/>
      <c r="T28" s="12"/>
      <c r="U28" s="13"/>
      <c r="W28" s="12"/>
      <c r="X28" s="13"/>
      <c r="Z28" s="12"/>
      <c r="AA28" s="13"/>
      <c r="AC28" s="12"/>
      <c r="AD28" s="13"/>
      <c r="AF28" s="12"/>
      <c r="AG28" s="13"/>
      <c r="AI28" s="12"/>
      <c r="AJ28" s="13"/>
      <c r="AL28" s="12"/>
      <c r="AM28" s="13"/>
      <c r="AO28" s="12"/>
      <c r="AP28" s="13"/>
    </row>
    <row r="29" spans="1:42">
      <c r="A29" s="4">
        <v>70010050</v>
      </c>
      <c r="B29" s="8" t="s">
        <v>17</v>
      </c>
      <c r="E29" s="12">
        <v>3024929.75</v>
      </c>
      <c r="F29" s="13">
        <f t="shared" ref="F29:F56" si="28">E29/$E$17</f>
        <v>2.6144557297153872</v>
      </c>
      <c r="H29" s="12">
        <v>3153246.8</v>
      </c>
      <c r="I29" s="13">
        <f t="shared" ref="I29:I56" si="29">H29/$H$17</f>
        <v>2.2664757772091684</v>
      </c>
      <c r="K29" s="12">
        <v>2956955.02</v>
      </c>
      <c r="L29" s="13">
        <f>K29/$K$17</f>
        <v>3.5827122164384622</v>
      </c>
      <c r="N29" s="12"/>
      <c r="O29" s="13">
        <f>N29/$K$17</f>
        <v>0</v>
      </c>
      <c r="Q29" s="12"/>
      <c r="R29" s="13">
        <f>Q29/$K$17</f>
        <v>0</v>
      </c>
      <c r="T29" s="12"/>
      <c r="U29" s="13">
        <f>T29/$K$17</f>
        <v>0</v>
      </c>
      <c r="W29" s="12"/>
      <c r="X29" s="13">
        <f>W29/$K$17</f>
        <v>0</v>
      </c>
      <c r="Z29" s="12"/>
      <c r="AA29" s="13">
        <f>Z29/$K$17</f>
        <v>0</v>
      </c>
      <c r="AC29" s="12"/>
      <c r="AD29" s="13">
        <f>AC29/$K$17</f>
        <v>0</v>
      </c>
      <c r="AF29" s="12"/>
      <c r="AG29" s="13">
        <f>AF29/$K$17</f>
        <v>0</v>
      </c>
      <c r="AI29" s="12"/>
      <c r="AJ29" s="13">
        <f>AI29/$K$17</f>
        <v>0</v>
      </c>
      <c r="AL29" s="12"/>
      <c r="AM29" s="13">
        <f>AL29/$K$17</f>
        <v>0</v>
      </c>
      <c r="AO29" s="12">
        <v>3024929.75</v>
      </c>
      <c r="AP29" s="13">
        <f t="shared" ref="AP29:AP56" si="30">AO29/$AO$17</f>
        <v>0.89664822678374578</v>
      </c>
    </row>
    <row r="30" spans="1:42">
      <c r="A30" s="4">
        <v>70010900</v>
      </c>
      <c r="B30" s="8" t="s">
        <v>18</v>
      </c>
      <c r="E30" s="15">
        <v>-3153246.8</v>
      </c>
      <c r="F30" s="13">
        <f t="shared" si="28"/>
        <v>-2.7253605355518449</v>
      </c>
      <c r="H30" s="16">
        <v>-2956955.02</v>
      </c>
      <c r="I30" s="13">
        <f t="shared" si="29"/>
        <v>-2.1253861027075494</v>
      </c>
      <c r="K30" s="17">
        <v>-3097366.74</v>
      </c>
      <c r="L30" s="13">
        <f t="shared" ref="L30:L56" si="31">K30/$K$17</f>
        <v>-3.7528381673483064</v>
      </c>
      <c r="N30" s="12"/>
      <c r="O30" s="13">
        <f t="shared" ref="O30:O55" si="32">N30/$K$17</f>
        <v>0</v>
      </c>
      <c r="Q30" s="17"/>
      <c r="R30" s="13">
        <f t="shared" ref="R30:R56" si="33">Q30/$K$17</f>
        <v>0</v>
      </c>
      <c r="T30" s="17"/>
      <c r="U30" s="13">
        <f t="shared" ref="U30:U56" si="34">T30/$K$17</f>
        <v>0</v>
      </c>
      <c r="W30" s="17"/>
      <c r="X30" s="13">
        <f t="shared" ref="X30:X56" si="35">W30/$K$17</f>
        <v>0</v>
      </c>
      <c r="Z30" s="17"/>
      <c r="AA30" s="13">
        <f t="shared" ref="AA30:AA56" si="36">Z30/$K$17</f>
        <v>0</v>
      </c>
      <c r="AC30" s="17"/>
      <c r="AD30" s="13">
        <f t="shared" ref="AD30:AD56" si="37">AC30/$K$17</f>
        <v>0</v>
      </c>
      <c r="AF30" s="17"/>
      <c r="AG30" s="13">
        <f t="shared" ref="AG30:AG56" si="38">AF30/$K$17</f>
        <v>0</v>
      </c>
      <c r="AI30" s="17"/>
      <c r="AJ30" s="13">
        <f t="shared" ref="AJ30:AJ56" si="39">AI30/$K$17</f>
        <v>0</v>
      </c>
      <c r="AL30" s="17"/>
      <c r="AM30" s="13">
        <f t="shared" ref="AM30:AM56" si="40">AL30/$K$17</f>
        <v>0</v>
      </c>
      <c r="AO30" s="15">
        <f>K30</f>
        <v>-3097366.74</v>
      </c>
      <c r="AP30" s="13">
        <f t="shared" si="30"/>
        <v>-0.91811996464379109</v>
      </c>
    </row>
    <row r="31" spans="1:42">
      <c r="A31" s="4" t="s">
        <v>182</v>
      </c>
      <c r="B31" s="18" t="s">
        <v>70</v>
      </c>
      <c r="E31" s="12">
        <v>200900.38</v>
      </c>
      <c r="F31" s="13">
        <f t="shared" si="28"/>
        <v>0.17363879263410947</v>
      </c>
      <c r="H31" s="12">
        <v>0</v>
      </c>
      <c r="I31" s="13">
        <f t="shared" si="29"/>
        <v>0</v>
      </c>
      <c r="K31" s="15">
        <v>258881.48</v>
      </c>
      <c r="L31" s="13">
        <f t="shared" si="31"/>
        <v>0.31366653693828239</v>
      </c>
      <c r="N31" s="12"/>
      <c r="O31" s="13">
        <f t="shared" si="32"/>
        <v>0</v>
      </c>
      <c r="Q31" s="12"/>
      <c r="R31" s="13">
        <f t="shared" si="33"/>
        <v>0</v>
      </c>
      <c r="T31" s="12"/>
      <c r="U31" s="13">
        <f t="shared" si="34"/>
        <v>0</v>
      </c>
      <c r="W31" s="12"/>
      <c r="X31" s="13">
        <f t="shared" si="35"/>
        <v>0</v>
      </c>
      <c r="Z31" s="12"/>
      <c r="AA31" s="13">
        <f t="shared" si="36"/>
        <v>0</v>
      </c>
      <c r="AC31" s="12"/>
      <c r="AD31" s="13">
        <f t="shared" si="37"/>
        <v>0</v>
      </c>
      <c r="AF31" s="12"/>
      <c r="AG31" s="13">
        <f t="shared" si="38"/>
        <v>0</v>
      </c>
      <c r="AI31" s="12"/>
      <c r="AJ31" s="13">
        <f t="shared" si="39"/>
        <v>0</v>
      </c>
      <c r="AL31" s="12"/>
      <c r="AM31" s="13">
        <f t="shared" si="40"/>
        <v>0</v>
      </c>
      <c r="AO31" s="12">
        <f t="shared" ref="AO31:AO55" si="41">E31+H31+K31+N31+Q31+T31+W31+Z31+AF31+AC31+AI31+AL31</f>
        <v>459781.86</v>
      </c>
      <c r="AP31" s="13">
        <f t="shared" si="30"/>
        <v>0.13628831858866555</v>
      </c>
    </row>
    <row r="32" spans="1:42">
      <c r="A32" s="4" t="s">
        <v>183</v>
      </c>
      <c r="B32" s="19" t="s">
        <v>71</v>
      </c>
      <c r="E32" s="12">
        <v>6204.46</v>
      </c>
      <c r="F32" s="13">
        <f t="shared" si="28"/>
        <v>5.3625331288404071E-3</v>
      </c>
      <c r="H32" s="12">
        <v>3645</v>
      </c>
      <c r="I32" s="13">
        <f t="shared" si="29"/>
        <v>2.6199358096319699E-3</v>
      </c>
      <c r="K32" s="15">
        <v>4970</v>
      </c>
      <c r="L32" s="13">
        <f t="shared" si="31"/>
        <v>6.0217621151704764E-3</v>
      </c>
      <c r="N32" s="12"/>
      <c r="O32" s="13">
        <f t="shared" si="32"/>
        <v>0</v>
      </c>
      <c r="Q32" s="12"/>
      <c r="R32" s="13">
        <f t="shared" si="33"/>
        <v>0</v>
      </c>
      <c r="T32" s="12"/>
      <c r="U32" s="13">
        <f t="shared" si="34"/>
        <v>0</v>
      </c>
      <c r="W32" s="12"/>
      <c r="X32" s="13">
        <f t="shared" si="35"/>
        <v>0</v>
      </c>
      <c r="Z32" s="12"/>
      <c r="AA32" s="13">
        <f t="shared" si="36"/>
        <v>0</v>
      </c>
      <c r="AC32" s="12"/>
      <c r="AD32" s="13">
        <f t="shared" si="37"/>
        <v>0</v>
      </c>
      <c r="AF32" s="12"/>
      <c r="AG32" s="13">
        <f t="shared" si="38"/>
        <v>0</v>
      </c>
      <c r="AI32" s="12"/>
      <c r="AJ32" s="13">
        <f t="shared" si="39"/>
        <v>0</v>
      </c>
      <c r="AL32" s="12"/>
      <c r="AM32" s="13">
        <f t="shared" si="40"/>
        <v>0</v>
      </c>
      <c r="AO32" s="12">
        <f t="shared" si="41"/>
        <v>14819.46</v>
      </c>
      <c r="AP32" s="13">
        <f t="shared" ref="AP32" si="42">AO32/$AO$17</f>
        <v>4.3927772309068167E-3</v>
      </c>
    </row>
    <row r="33" spans="1:42">
      <c r="A33" s="4" t="s">
        <v>184</v>
      </c>
      <c r="B33" s="19" t="s">
        <v>72</v>
      </c>
      <c r="E33" s="12">
        <v>1090</v>
      </c>
      <c r="F33" s="13">
        <f t="shared" si="28"/>
        <v>9.4209022387702459E-4</v>
      </c>
      <c r="H33" s="15">
        <v>28279.040000000001</v>
      </c>
      <c r="I33" s="13">
        <f t="shared" si="29"/>
        <v>2.0326274227164574E-2</v>
      </c>
      <c r="K33" s="12">
        <v>6605</v>
      </c>
      <c r="L33" s="13">
        <f t="shared" si="31"/>
        <v>8.0027643401812867E-3</v>
      </c>
      <c r="N33" s="12"/>
      <c r="O33" s="13">
        <f t="shared" si="32"/>
        <v>0</v>
      </c>
      <c r="Q33" s="12"/>
      <c r="R33" s="13">
        <f t="shared" si="33"/>
        <v>0</v>
      </c>
      <c r="T33" s="12"/>
      <c r="U33" s="13">
        <f t="shared" si="34"/>
        <v>0</v>
      </c>
      <c r="W33" s="12"/>
      <c r="X33" s="13">
        <f t="shared" si="35"/>
        <v>0</v>
      </c>
      <c r="Z33" s="12"/>
      <c r="AA33" s="13">
        <f t="shared" si="36"/>
        <v>0</v>
      </c>
      <c r="AC33" s="12"/>
      <c r="AD33" s="13">
        <f t="shared" si="37"/>
        <v>0</v>
      </c>
      <c r="AF33" s="12"/>
      <c r="AG33" s="13">
        <f t="shared" si="38"/>
        <v>0</v>
      </c>
      <c r="AI33" s="12"/>
      <c r="AJ33" s="13">
        <f t="shared" si="39"/>
        <v>0</v>
      </c>
      <c r="AL33" s="12"/>
      <c r="AM33" s="13">
        <f t="shared" si="40"/>
        <v>0</v>
      </c>
      <c r="AO33" s="12">
        <f t="shared" si="41"/>
        <v>35974.04</v>
      </c>
      <c r="AP33" s="13">
        <f t="shared" si="30"/>
        <v>1.0663407696078741E-2</v>
      </c>
    </row>
    <row r="34" spans="1:42">
      <c r="A34" s="4" t="s">
        <v>185</v>
      </c>
      <c r="B34" s="19" t="s">
        <v>175</v>
      </c>
      <c r="E34" s="12">
        <v>0</v>
      </c>
      <c r="F34" s="13">
        <f t="shared" ref="F34" si="43">E34/$E$17</f>
        <v>0</v>
      </c>
      <c r="H34" s="12">
        <v>0</v>
      </c>
      <c r="I34" s="13">
        <f t="shared" ref="I34" si="44">H34/$E$17</f>
        <v>0</v>
      </c>
      <c r="K34" s="12">
        <v>2863.09</v>
      </c>
      <c r="L34" s="13">
        <f t="shared" si="31"/>
        <v>3.4689832785359032E-3</v>
      </c>
      <c r="N34" s="12"/>
      <c r="O34" s="13">
        <f t="shared" si="32"/>
        <v>0</v>
      </c>
      <c r="Q34" s="12"/>
      <c r="R34" s="13">
        <f t="shared" si="33"/>
        <v>0</v>
      </c>
      <c r="T34" s="12"/>
      <c r="U34" s="13">
        <f t="shared" si="34"/>
        <v>0</v>
      </c>
      <c r="W34" s="12"/>
      <c r="X34" s="13">
        <f t="shared" si="35"/>
        <v>0</v>
      </c>
      <c r="Z34" s="12"/>
      <c r="AA34" s="13">
        <f t="shared" si="36"/>
        <v>0</v>
      </c>
      <c r="AC34" s="12"/>
      <c r="AD34" s="13">
        <f t="shared" si="37"/>
        <v>0</v>
      </c>
      <c r="AF34" s="12"/>
      <c r="AG34" s="13">
        <f t="shared" si="38"/>
        <v>0</v>
      </c>
      <c r="AI34" s="12"/>
      <c r="AJ34" s="13">
        <f t="shared" si="39"/>
        <v>0</v>
      </c>
      <c r="AL34" s="12"/>
      <c r="AM34" s="13">
        <f t="shared" si="40"/>
        <v>0</v>
      </c>
      <c r="AO34" s="12">
        <f t="shared" si="41"/>
        <v>2863.09</v>
      </c>
      <c r="AP34" s="13">
        <f t="shared" si="30"/>
        <v>8.4867576565117746E-4</v>
      </c>
    </row>
    <row r="35" spans="1:42">
      <c r="A35" s="4" t="s">
        <v>186</v>
      </c>
      <c r="B35" s="19" t="s">
        <v>139</v>
      </c>
      <c r="E35" s="12">
        <v>0</v>
      </c>
      <c r="F35" s="13">
        <f t="shared" si="28"/>
        <v>0</v>
      </c>
      <c r="H35" s="15">
        <v>4144</v>
      </c>
      <c r="I35" s="13">
        <f t="shared" si="29"/>
        <v>2.9786046625829587E-3</v>
      </c>
      <c r="K35" s="12">
        <v>0</v>
      </c>
      <c r="L35" s="13">
        <f t="shared" si="31"/>
        <v>0</v>
      </c>
      <c r="N35" s="12"/>
      <c r="O35" s="13">
        <f t="shared" si="32"/>
        <v>0</v>
      </c>
      <c r="Q35" s="12"/>
      <c r="R35" s="13">
        <f t="shared" si="33"/>
        <v>0</v>
      </c>
      <c r="T35" s="12"/>
      <c r="U35" s="13">
        <f t="shared" si="34"/>
        <v>0</v>
      </c>
      <c r="W35" s="12"/>
      <c r="X35" s="13">
        <f t="shared" si="35"/>
        <v>0</v>
      </c>
      <c r="Z35" s="12"/>
      <c r="AA35" s="13">
        <f t="shared" si="36"/>
        <v>0</v>
      </c>
      <c r="AC35" s="12"/>
      <c r="AD35" s="13">
        <f t="shared" si="37"/>
        <v>0</v>
      </c>
      <c r="AF35" s="12"/>
      <c r="AG35" s="13">
        <f t="shared" si="38"/>
        <v>0</v>
      </c>
      <c r="AI35" s="12"/>
      <c r="AJ35" s="13">
        <f t="shared" si="39"/>
        <v>0</v>
      </c>
      <c r="AL35" s="12"/>
      <c r="AM35" s="13">
        <f t="shared" si="40"/>
        <v>0</v>
      </c>
      <c r="AO35" s="12">
        <f t="shared" si="41"/>
        <v>4144</v>
      </c>
      <c r="AP35" s="13">
        <f t="shared" si="30"/>
        <v>1.2283624939692709E-3</v>
      </c>
    </row>
    <row r="36" spans="1:42">
      <c r="A36" s="4" t="s">
        <v>187</v>
      </c>
      <c r="B36" s="19" t="s">
        <v>176</v>
      </c>
      <c r="E36" s="12">
        <v>0</v>
      </c>
      <c r="F36" s="13">
        <f t="shared" si="28"/>
        <v>0</v>
      </c>
      <c r="G36" s="12">
        <v>0</v>
      </c>
      <c r="H36" s="12">
        <v>0</v>
      </c>
      <c r="I36" s="13">
        <f t="shared" si="29"/>
        <v>0</v>
      </c>
      <c r="K36" s="12">
        <v>1554.5</v>
      </c>
      <c r="L36" s="13">
        <f t="shared" si="31"/>
        <v>1.8834666414552326E-3</v>
      </c>
      <c r="N36" s="12"/>
      <c r="O36" s="13">
        <f t="shared" si="32"/>
        <v>0</v>
      </c>
      <c r="Q36" s="12"/>
      <c r="R36" s="13">
        <f t="shared" si="33"/>
        <v>0</v>
      </c>
      <c r="T36" s="12"/>
      <c r="U36" s="13">
        <f t="shared" si="34"/>
        <v>0</v>
      </c>
      <c r="W36" s="12"/>
      <c r="X36" s="13">
        <f t="shared" si="35"/>
        <v>0</v>
      </c>
      <c r="Z36" s="12"/>
      <c r="AA36" s="13">
        <f t="shared" si="36"/>
        <v>0</v>
      </c>
      <c r="AC36" s="12"/>
      <c r="AD36" s="13">
        <f t="shared" si="37"/>
        <v>0</v>
      </c>
      <c r="AF36" s="12"/>
      <c r="AG36" s="13">
        <f t="shared" si="38"/>
        <v>0</v>
      </c>
      <c r="AI36" s="12"/>
      <c r="AJ36" s="13">
        <f t="shared" si="39"/>
        <v>0</v>
      </c>
      <c r="AL36" s="12"/>
      <c r="AM36" s="13">
        <f t="shared" si="40"/>
        <v>0</v>
      </c>
      <c r="AO36" s="12">
        <f t="shared" si="41"/>
        <v>1554.5</v>
      </c>
      <c r="AP36" s="13">
        <f t="shared" si="30"/>
        <v>4.607841449988493E-4</v>
      </c>
    </row>
    <row r="37" spans="1:42">
      <c r="A37" s="4" t="s">
        <v>188</v>
      </c>
      <c r="B37" s="19" t="s">
        <v>73</v>
      </c>
      <c r="E37" s="12">
        <v>1675</v>
      </c>
      <c r="F37" s="13">
        <f t="shared" si="28"/>
        <v>1.4477074541229505E-3</v>
      </c>
      <c r="H37" s="12">
        <v>1642.4</v>
      </c>
      <c r="I37" s="13">
        <f t="shared" si="29"/>
        <v>1.1805164811356783E-3</v>
      </c>
      <c r="K37" s="12">
        <v>2390</v>
      </c>
      <c r="L37" s="13">
        <f t="shared" si="31"/>
        <v>2.8957769527680963E-3</v>
      </c>
      <c r="N37" s="12"/>
      <c r="O37" s="13">
        <f t="shared" si="32"/>
        <v>0</v>
      </c>
      <c r="Q37" s="12"/>
      <c r="R37" s="13">
        <f t="shared" si="33"/>
        <v>0</v>
      </c>
      <c r="T37" s="12"/>
      <c r="U37" s="13">
        <f t="shared" si="34"/>
        <v>0</v>
      </c>
      <c r="W37" s="12"/>
      <c r="X37" s="13">
        <f t="shared" si="35"/>
        <v>0</v>
      </c>
      <c r="Z37" s="12"/>
      <c r="AA37" s="13">
        <f t="shared" si="36"/>
        <v>0</v>
      </c>
      <c r="AC37" s="12"/>
      <c r="AD37" s="13">
        <f t="shared" si="37"/>
        <v>0</v>
      </c>
      <c r="AF37" s="12"/>
      <c r="AG37" s="13">
        <f t="shared" si="38"/>
        <v>0</v>
      </c>
      <c r="AI37" s="12"/>
      <c r="AJ37" s="13">
        <f t="shared" si="39"/>
        <v>0</v>
      </c>
      <c r="AL37" s="12"/>
      <c r="AM37" s="13">
        <f t="shared" si="40"/>
        <v>0</v>
      </c>
      <c r="AO37" s="12">
        <f t="shared" si="41"/>
        <v>5707.4</v>
      </c>
      <c r="AP37" s="13">
        <f t="shared" si="30"/>
        <v>1.6917847727027546E-3</v>
      </c>
    </row>
    <row r="38" spans="1:42">
      <c r="A38" s="4" t="s">
        <v>189</v>
      </c>
      <c r="B38" s="19" t="s">
        <v>74</v>
      </c>
      <c r="E38" s="12">
        <v>28784.89</v>
      </c>
      <c r="F38" s="13">
        <f t="shared" si="28"/>
        <v>2.4878865563647271E-2</v>
      </c>
      <c r="H38" s="12">
        <v>46403.29</v>
      </c>
      <c r="I38" s="13">
        <f t="shared" si="29"/>
        <v>3.3353536668240633E-2</v>
      </c>
      <c r="K38" s="12">
        <v>18156.2</v>
      </c>
      <c r="L38" s="13">
        <f t="shared" si="31"/>
        <v>2.1998454188220967E-2</v>
      </c>
      <c r="N38" s="12"/>
      <c r="O38" s="13">
        <f t="shared" si="32"/>
        <v>0</v>
      </c>
      <c r="Q38" s="12"/>
      <c r="R38" s="13">
        <f t="shared" si="33"/>
        <v>0</v>
      </c>
      <c r="T38" s="12"/>
      <c r="U38" s="13">
        <f t="shared" si="34"/>
        <v>0</v>
      </c>
      <c r="W38" s="12"/>
      <c r="X38" s="13">
        <f t="shared" si="35"/>
        <v>0</v>
      </c>
      <c r="Z38" s="12"/>
      <c r="AA38" s="13">
        <f t="shared" si="36"/>
        <v>0</v>
      </c>
      <c r="AC38" s="12"/>
      <c r="AD38" s="13">
        <f t="shared" si="37"/>
        <v>0</v>
      </c>
      <c r="AF38" s="12"/>
      <c r="AG38" s="13">
        <f t="shared" si="38"/>
        <v>0</v>
      </c>
      <c r="AI38" s="12"/>
      <c r="AJ38" s="13">
        <f t="shared" si="39"/>
        <v>0</v>
      </c>
      <c r="AL38" s="12"/>
      <c r="AM38" s="13">
        <f t="shared" si="40"/>
        <v>0</v>
      </c>
      <c r="AO38" s="12">
        <f t="shared" si="41"/>
        <v>93344.37999999999</v>
      </c>
      <c r="AP38" s="13">
        <f t="shared" si="30"/>
        <v>2.7669096383884002E-2</v>
      </c>
    </row>
    <row r="39" spans="1:42">
      <c r="A39" s="4" t="s">
        <v>190</v>
      </c>
      <c r="B39" s="19" t="s">
        <v>75</v>
      </c>
      <c r="E39" s="12">
        <v>42964</v>
      </c>
      <c r="F39" s="13">
        <f t="shared" si="28"/>
        <v>3.7133912273993104E-2</v>
      </c>
      <c r="H39" s="12">
        <v>48954</v>
      </c>
      <c r="I39" s="13">
        <f t="shared" si="29"/>
        <v>3.5186923902530441E-2</v>
      </c>
      <c r="K39" s="12">
        <v>34380</v>
      </c>
      <c r="L39" s="13">
        <f t="shared" si="31"/>
        <v>4.1655569722245669E-2</v>
      </c>
      <c r="N39" s="12"/>
      <c r="O39" s="13">
        <f t="shared" si="32"/>
        <v>0</v>
      </c>
      <c r="Q39" s="12"/>
      <c r="R39" s="13">
        <f t="shared" si="33"/>
        <v>0</v>
      </c>
      <c r="T39" s="12"/>
      <c r="U39" s="13">
        <f t="shared" si="34"/>
        <v>0</v>
      </c>
      <c r="W39" s="12"/>
      <c r="X39" s="13">
        <f t="shared" si="35"/>
        <v>0</v>
      </c>
      <c r="Z39" s="12"/>
      <c r="AA39" s="13">
        <f t="shared" si="36"/>
        <v>0</v>
      </c>
      <c r="AC39" s="12"/>
      <c r="AD39" s="13">
        <f t="shared" si="37"/>
        <v>0</v>
      </c>
      <c r="AF39" s="12"/>
      <c r="AG39" s="13">
        <f t="shared" si="38"/>
        <v>0</v>
      </c>
      <c r="AI39" s="12"/>
      <c r="AJ39" s="13">
        <f t="shared" si="39"/>
        <v>0</v>
      </c>
      <c r="AL39" s="12"/>
      <c r="AM39" s="13">
        <f t="shared" si="40"/>
        <v>0</v>
      </c>
      <c r="AO39" s="12">
        <f t="shared" si="41"/>
        <v>126298</v>
      </c>
      <c r="AP39" s="13">
        <f t="shared" si="30"/>
        <v>3.7437192631112684E-2</v>
      </c>
    </row>
    <row r="40" spans="1:42">
      <c r="A40" s="4" t="s">
        <v>191</v>
      </c>
      <c r="B40" s="19" t="s">
        <v>177</v>
      </c>
      <c r="E40" s="12">
        <v>0</v>
      </c>
      <c r="F40" s="13">
        <f t="shared" si="28"/>
        <v>0</v>
      </c>
      <c r="H40" s="12">
        <v>0</v>
      </c>
      <c r="I40" s="13">
        <f t="shared" si="29"/>
        <v>0</v>
      </c>
      <c r="K40" s="12">
        <v>1090.7</v>
      </c>
      <c r="L40" s="13">
        <f t="shared" si="31"/>
        <v>1.3215162855163862E-3</v>
      </c>
      <c r="N40" s="12"/>
      <c r="O40" s="13">
        <f t="shared" si="32"/>
        <v>0</v>
      </c>
      <c r="Q40" s="12"/>
      <c r="R40" s="13">
        <f t="shared" si="33"/>
        <v>0</v>
      </c>
      <c r="T40" s="12"/>
      <c r="U40" s="13">
        <f t="shared" si="34"/>
        <v>0</v>
      </c>
      <c r="W40" s="12"/>
      <c r="X40" s="13">
        <f t="shared" si="35"/>
        <v>0</v>
      </c>
      <c r="Z40" s="12"/>
      <c r="AA40" s="13">
        <f t="shared" si="36"/>
        <v>0</v>
      </c>
      <c r="AC40" s="12"/>
      <c r="AD40" s="13">
        <f t="shared" si="37"/>
        <v>0</v>
      </c>
      <c r="AF40" s="12"/>
      <c r="AG40" s="13">
        <f t="shared" si="38"/>
        <v>0</v>
      </c>
      <c r="AI40" s="12"/>
      <c r="AJ40" s="13">
        <f t="shared" si="39"/>
        <v>0</v>
      </c>
      <c r="AL40" s="12"/>
      <c r="AM40" s="13">
        <f t="shared" si="40"/>
        <v>0</v>
      </c>
      <c r="AO40" s="12">
        <f t="shared" si="41"/>
        <v>1090.7</v>
      </c>
      <c r="AP40" s="13">
        <f t="shared" si="30"/>
        <v>3.2330477127709547E-4</v>
      </c>
    </row>
    <row r="41" spans="1:42">
      <c r="A41" s="4" t="s">
        <v>192</v>
      </c>
      <c r="B41" s="19" t="s">
        <v>76</v>
      </c>
      <c r="E41" s="12">
        <v>23166.6</v>
      </c>
      <c r="F41" s="13">
        <f t="shared" si="28"/>
        <v>2.0022960899513279E-2</v>
      </c>
      <c r="H41" s="12">
        <v>21429.54</v>
      </c>
      <c r="I41" s="13">
        <f t="shared" si="29"/>
        <v>1.5403023108351356E-2</v>
      </c>
      <c r="K41" s="12">
        <v>31438.5</v>
      </c>
      <c r="L41" s="13">
        <f t="shared" si="31"/>
        <v>3.8091583150460163E-2</v>
      </c>
      <c r="N41" s="12"/>
      <c r="O41" s="13">
        <f t="shared" si="32"/>
        <v>0</v>
      </c>
      <c r="Q41" s="12"/>
      <c r="R41" s="13">
        <f t="shared" si="33"/>
        <v>0</v>
      </c>
      <c r="T41" s="12"/>
      <c r="U41" s="13">
        <f t="shared" si="34"/>
        <v>0</v>
      </c>
      <c r="W41" s="12"/>
      <c r="X41" s="13">
        <f t="shared" si="35"/>
        <v>0</v>
      </c>
      <c r="Z41" s="12"/>
      <c r="AA41" s="13">
        <f t="shared" si="36"/>
        <v>0</v>
      </c>
      <c r="AC41" s="12"/>
      <c r="AD41" s="13">
        <f t="shared" si="37"/>
        <v>0</v>
      </c>
      <c r="AF41" s="12"/>
      <c r="AG41" s="13">
        <f t="shared" si="38"/>
        <v>0</v>
      </c>
      <c r="AI41" s="12"/>
      <c r="AJ41" s="13">
        <f t="shared" si="39"/>
        <v>0</v>
      </c>
      <c r="AL41" s="12"/>
      <c r="AM41" s="13">
        <f t="shared" si="40"/>
        <v>0</v>
      </c>
      <c r="AO41" s="12">
        <f t="shared" si="41"/>
        <v>76034.64</v>
      </c>
      <c r="AP41" s="13">
        <f t="shared" si="30"/>
        <v>2.2538151548855134E-2</v>
      </c>
    </row>
    <row r="42" spans="1:42">
      <c r="A42" s="4" t="s">
        <v>193</v>
      </c>
      <c r="B42" s="19" t="s">
        <v>77</v>
      </c>
      <c r="E42" s="12">
        <v>8245.2999999999993</v>
      </c>
      <c r="F42" s="13">
        <f t="shared" si="28"/>
        <v>7.1264371770029629E-3</v>
      </c>
      <c r="H42" s="12">
        <v>0</v>
      </c>
      <c r="I42" s="13">
        <f t="shared" si="29"/>
        <v>0</v>
      </c>
      <c r="K42" s="12">
        <v>0</v>
      </c>
      <c r="L42" s="13">
        <f t="shared" ref="L42" si="45">K42/$H$17</f>
        <v>0</v>
      </c>
      <c r="N42" s="12"/>
      <c r="O42" s="13">
        <f t="shared" ref="O42" si="46">N42/$H$17</f>
        <v>0</v>
      </c>
      <c r="Q42" s="12"/>
      <c r="R42" s="13">
        <f t="shared" ref="R42" si="47">Q42/$H$17</f>
        <v>0</v>
      </c>
      <c r="T42" s="12"/>
      <c r="U42" s="13">
        <f t="shared" ref="U42" si="48">T42/$H$17</f>
        <v>0</v>
      </c>
      <c r="W42" s="12"/>
      <c r="X42" s="13">
        <f t="shared" ref="X42" si="49">W42/$H$17</f>
        <v>0</v>
      </c>
      <c r="Z42" s="12"/>
      <c r="AA42" s="13">
        <f t="shared" ref="AA42" si="50">Z42/$H$17</f>
        <v>0</v>
      </c>
      <c r="AC42" s="12"/>
      <c r="AD42" s="13">
        <f t="shared" ref="AD42" si="51">AC42/$H$17</f>
        <v>0</v>
      </c>
      <c r="AF42" s="12"/>
      <c r="AG42" s="13">
        <f t="shared" ref="AG42" si="52">AF42/$H$17</f>
        <v>0</v>
      </c>
      <c r="AI42" s="12"/>
      <c r="AJ42" s="13">
        <f t="shared" ref="AJ42" si="53">AI42/$H$17</f>
        <v>0</v>
      </c>
      <c r="AL42" s="12"/>
      <c r="AM42" s="13">
        <f t="shared" ref="AM42" si="54">AL42/$H$17</f>
        <v>0</v>
      </c>
      <c r="AO42" s="12">
        <f t="shared" si="41"/>
        <v>8245.2999999999993</v>
      </c>
      <c r="AP42" s="13">
        <f t="shared" si="30"/>
        <v>2.4440678744027094E-3</v>
      </c>
    </row>
    <row r="43" spans="1:42">
      <c r="A43" s="4" t="s">
        <v>194</v>
      </c>
      <c r="B43" s="19" t="s">
        <v>78</v>
      </c>
      <c r="E43" s="12">
        <v>22785.4</v>
      </c>
      <c r="F43" s="13">
        <f t="shared" si="28"/>
        <v>1.969348861204363E-2</v>
      </c>
      <c r="H43" s="12">
        <v>16000</v>
      </c>
      <c r="I43" s="13">
        <f t="shared" si="29"/>
        <v>1.1500404102636905E-2</v>
      </c>
      <c r="K43" s="12">
        <v>0</v>
      </c>
      <c r="L43" s="13">
        <f t="shared" si="31"/>
        <v>0</v>
      </c>
      <c r="N43" s="12"/>
      <c r="O43" s="13">
        <f t="shared" si="32"/>
        <v>0</v>
      </c>
      <c r="Q43" s="12"/>
      <c r="R43" s="13">
        <f t="shared" si="33"/>
        <v>0</v>
      </c>
      <c r="T43" s="12"/>
      <c r="U43" s="13">
        <f t="shared" si="34"/>
        <v>0</v>
      </c>
      <c r="W43" s="12"/>
      <c r="X43" s="13">
        <f t="shared" si="35"/>
        <v>0</v>
      </c>
      <c r="Z43" s="12"/>
      <c r="AA43" s="13">
        <f t="shared" si="36"/>
        <v>0</v>
      </c>
      <c r="AC43" s="12"/>
      <c r="AD43" s="13">
        <f t="shared" si="37"/>
        <v>0</v>
      </c>
      <c r="AF43" s="12"/>
      <c r="AG43" s="13">
        <f t="shared" si="38"/>
        <v>0</v>
      </c>
      <c r="AI43" s="12"/>
      <c r="AJ43" s="13">
        <f t="shared" si="39"/>
        <v>0</v>
      </c>
      <c r="AL43" s="12"/>
      <c r="AM43" s="13">
        <f t="shared" si="40"/>
        <v>0</v>
      </c>
      <c r="AO43" s="12">
        <f t="shared" si="41"/>
        <v>38785.4</v>
      </c>
      <c r="AP43" s="13">
        <f t="shared" si="30"/>
        <v>1.1496749679921755E-2</v>
      </c>
    </row>
    <row r="44" spans="1:42">
      <c r="A44" s="4" t="s">
        <v>195</v>
      </c>
      <c r="B44" s="19" t="s">
        <v>79</v>
      </c>
      <c r="E44" s="12">
        <v>42923.46</v>
      </c>
      <c r="F44" s="13">
        <f t="shared" si="28"/>
        <v>3.7098873432088543E-2</v>
      </c>
      <c r="H44" s="12">
        <v>0</v>
      </c>
      <c r="I44" s="13">
        <f t="shared" si="29"/>
        <v>0</v>
      </c>
      <c r="K44" s="12">
        <v>8356.5</v>
      </c>
      <c r="L44" s="13">
        <f t="shared" si="31"/>
        <v>1.0124920546362593E-2</v>
      </c>
      <c r="N44" s="12"/>
      <c r="O44" s="13">
        <f t="shared" si="32"/>
        <v>0</v>
      </c>
      <c r="Q44" s="12"/>
      <c r="R44" s="13">
        <f t="shared" si="33"/>
        <v>0</v>
      </c>
      <c r="T44" s="12"/>
      <c r="U44" s="13">
        <f t="shared" si="34"/>
        <v>0</v>
      </c>
      <c r="W44" s="12"/>
      <c r="X44" s="13">
        <f t="shared" si="35"/>
        <v>0</v>
      </c>
      <c r="Z44" s="12"/>
      <c r="AA44" s="13">
        <f t="shared" si="36"/>
        <v>0</v>
      </c>
      <c r="AC44" s="12"/>
      <c r="AD44" s="13">
        <f t="shared" si="37"/>
        <v>0</v>
      </c>
      <c r="AF44" s="12"/>
      <c r="AG44" s="13">
        <f t="shared" si="38"/>
        <v>0</v>
      </c>
      <c r="AI44" s="12"/>
      <c r="AJ44" s="13">
        <f t="shared" si="39"/>
        <v>0</v>
      </c>
      <c r="AL44" s="12"/>
      <c r="AM44" s="13">
        <f t="shared" si="40"/>
        <v>0</v>
      </c>
      <c r="AO44" s="12">
        <f t="shared" si="41"/>
        <v>51279.96</v>
      </c>
      <c r="AP44" s="13">
        <f t="shared" ref="AP44" si="55">AO44/$AO$17</f>
        <v>1.5200381167047404E-2</v>
      </c>
    </row>
    <row r="45" spans="1:42">
      <c r="A45" s="4" t="s">
        <v>196</v>
      </c>
      <c r="B45" s="19" t="s">
        <v>80</v>
      </c>
      <c r="E45" s="12">
        <v>15664.8</v>
      </c>
      <c r="F45" s="13">
        <f t="shared" si="28"/>
        <v>1.3539132971549371E-2</v>
      </c>
      <c r="H45" s="12">
        <v>61328.4</v>
      </c>
      <c r="I45" s="13">
        <f t="shared" si="29"/>
        <v>4.4081336435509828E-2</v>
      </c>
      <c r="K45" s="12">
        <v>48275.6</v>
      </c>
      <c r="L45" s="13">
        <f t="shared" si="31"/>
        <v>5.8491786552741211E-2</v>
      </c>
      <c r="N45" s="12"/>
      <c r="O45" s="13">
        <f t="shared" si="32"/>
        <v>0</v>
      </c>
      <c r="Q45" s="12"/>
      <c r="R45" s="13">
        <f t="shared" si="33"/>
        <v>0</v>
      </c>
      <c r="T45" s="12"/>
      <c r="U45" s="13">
        <f t="shared" si="34"/>
        <v>0</v>
      </c>
      <c r="W45" s="12"/>
      <c r="X45" s="13">
        <f t="shared" si="35"/>
        <v>0</v>
      </c>
      <c r="Z45" s="12"/>
      <c r="AA45" s="13">
        <f t="shared" si="36"/>
        <v>0</v>
      </c>
      <c r="AC45" s="12"/>
      <c r="AD45" s="13">
        <f t="shared" si="37"/>
        <v>0</v>
      </c>
      <c r="AF45" s="12"/>
      <c r="AG45" s="13">
        <f t="shared" si="38"/>
        <v>0</v>
      </c>
      <c r="AI45" s="12"/>
      <c r="AJ45" s="13">
        <f t="shared" si="39"/>
        <v>0</v>
      </c>
      <c r="AL45" s="12"/>
      <c r="AM45" s="13">
        <f t="shared" si="40"/>
        <v>0</v>
      </c>
      <c r="AO45" s="12">
        <f t="shared" si="41"/>
        <v>125268.79999999999</v>
      </c>
      <c r="AP45" s="13">
        <f t="shared" si="30"/>
        <v>3.7132117660361431E-2</v>
      </c>
    </row>
    <row r="46" spans="1:42">
      <c r="A46" s="4" t="s">
        <v>197</v>
      </c>
      <c r="B46" s="19" t="s">
        <v>81</v>
      </c>
      <c r="E46" s="12">
        <v>8738</v>
      </c>
      <c r="F46" s="13">
        <f t="shared" ref="F46" si="56">E46/$E$17</f>
        <v>7.5522792442545327E-3</v>
      </c>
      <c r="H46" s="12">
        <v>7174</v>
      </c>
      <c r="I46" s="13">
        <f>H45/$H$17</f>
        <v>4.4081336435509828E-2</v>
      </c>
      <c r="K46" s="12">
        <v>8618</v>
      </c>
      <c r="L46" s="13">
        <f t="shared" si="31"/>
        <v>1.0441759740148725E-2</v>
      </c>
      <c r="N46" s="12"/>
      <c r="O46" s="13">
        <f t="shared" si="32"/>
        <v>0</v>
      </c>
      <c r="Q46" s="12"/>
      <c r="R46" s="13">
        <f t="shared" si="33"/>
        <v>0</v>
      </c>
      <c r="T46" s="12"/>
      <c r="U46" s="13">
        <f t="shared" si="34"/>
        <v>0</v>
      </c>
      <c r="W46" s="12"/>
      <c r="X46" s="13">
        <f t="shared" si="35"/>
        <v>0</v>
      </c>
      <c r="Z46" s="12"/>
      <c r="AA46" s="13">
        <f t="shared" si="36"/>
        <v>0</v>
      </c>
      <c r="AC46" s="12"/>
      <c r="AD46" s="13">
        <f t="shared" si="37"/>
        <v>0</v>
      </c>
      <c r="AF46" s="12"/>
      <c r="AG46" s="13">
        <f t="shared" si="38"/>
        <v>0</v>
      </c>
      <c r="AI46" s="12"/>
      <c r="AJ46" s="13">
        <f t="shared" si="39"/>
        <v>0</v>
      </c>
      <c r="AL46" s="12"/>
      <c r="AM46" s="13">
        <f t="shared" si="40"/>
        <v>0</v>
      </c>
      <c r="AO46" s="12">
        <f t="shared" si="41"/>
        <v>24530</v>
      </c>
      <c r="AP46" s="13">
        <f t="shared" si="30"/>
        <v>7.2711708438866337E-3</v>
      </c>
    </row>
    <row r="47" spans="1:42">
      <c r="A47" s="4" t="s">
        <v>198</v>
      </c>
      <c r="B47" s="19" t="s">
        <v>82</v>
      </c>
      <c r="E47" s="12">
        <v>27290.98</v>
      </c>
      <c r="F47" s="13">
        <f t="shared" si="28"/>
        <v>2.358767473213156E-2</v>
      </c>
      <c r="H47" s="12">
        <v>107495.54</v>
      </c>
      <c r="I47" s="13">
        <f>H46/$H$17</f>
        <v>5.1564936895198222E-3</v>
      </c>
      <c r="K47" s="12">
        <v>38761.800000000003</v>
      </c>
      <c r="L47" s="13">
        <f t="shared" si="31"/>
        <v>4.6964655685274644E-2</v>
      </c>
      <c r="N47" s="12"/>
      <c r="O47" s="13">
        <f t="shared" si="32"/>
        <v>0</v>
      </c>
      <c r="Q47" s="12"/>
      <c r="R47" s="13">
        <f t="shared" si="33"/>
        <v>0</v>
      </c>
      <c r="T47" s="12"/>
      <c r="U47" s="13">
        <f t="shared" si="34"/>
        <v>0</v>
      </c>
      <c r="W47" s="12"/>
      <c r="X47" s="13">
        <f t="shared" si="35"/>
        <v>0</v>
      </c>
      <c r="Z47" s="12"/>
      <c r="AA47" s="13">
        <f t="shared" si="36"/>
        <v>0</v>
      </c>
      <c r="AC47" s="12"/>
      <c r="AD47" s="13">
        <f t="shared" si="37"/>
        <v>0</v>
      </c>
      <c r="AF47" s="12"/>
      <c r="AG47" s="13">
        <f t="shared" si="38"/>
        <v>0</v>
      </c>
      <c r="AI47" s="12"/>
      <c r="AJ47" s="13">
        <f t="shared" si="39"/>
        <v>0</v>
      </c>
      <c r="AL47" s="12"/>
      <c r="AM47" s="13">
        <f t="shared" si="40"/>
        <v>0</v>
      </c>
      <c r="AO47" s="12">
        <f t="shared" si="41"/>
        <v>173548.32</v>
      </c>
      <c r="AP47" s="13">
        <f t="shared" si="30"/>
        <v>5.144310984058327E-2</v>
      </c>
    </row>
    <row r="48" spans="1:42">
      <c r="A48" s="4" t="s">
        <v>199</v>
      </c>
      <c r="B48" s="19" t="s">
        <v>83</v>
      </c>
      <c r="E48" s="12">
        <v>669.5</v>
      </c>
      <c r="F48" s="13">
        <f t="shared" si="28"/>
        <v>5.7865083017033753E-4</v>
      </c>
      <c r="H48" s="12">
        <v>400</v>
      </c>
      <c r="I48" s="13">
        <f>H47/$H$17</f>
        <v>7.7265134326948093E-2</v>
      </c>
      <c r="K48" s="12">
        <v>168</v>
      </c>
      <c r="L48" s="13">
        <f t="shared" si="31"/>
        <v>2.0355252220294567E-4</v>
      </c>
      <c r="N48" s="12"/>
      <c r="O48" s="13">
        <f t="shared" si="32"/>
        <v>0</v>
      </c>
      <c r="Q48" s="12"/>
      <c r="R48" s="13">
        <f t="shared" si="33"/>
        <v>0</v>
      </c>
      <c r="T48" s="12"/>
      <c r="U48" s="13">
        <f t="shared" si="34"/>
        <v>0</v>
      </c>
      <c r="W48" s="12"/>
      <c r="X48" s="13">
        <f t="shared" si="35"/>
        <v>0</v>
      </c>
      <c r="Z48" s="12"/>
      <c r="AA48" s="13">
        <f t="shared" si="36"/>
        <v>0</v>
      </c>
      <c r="AC48" s="12"/>
      <c r="AD48" s="13">
        <f t="shared" si="37"/>
        <v>0</v>
      </c>
      <c r="AF48" s="12"/>
      <c r="AG48" s="13">
        <f t="shared" si="38"/>
        <v>0</v>
      </c>
      <c r="AI48" s="12"/>
      <c r="AJ48" s="13">
        <f t="shared" si="39"/>
        <v>0</v>
      </c>
      <c r="AL48" s="12"/>
      <c r="AM48" s="13">
        <f t="shared" si="40"/>
        <v>0</v>
      </c>
      <c r="AO48" s="12">
        <f t="shared" si="41"/>
        <v>1237.5</v>
      </c>
      <c r="AP48" s="13">
        <f t="shared" si="30"/>
        <v>3.6681915692253199E-4</v>
      </c>
    </row>
    <row r="49" spans="1:42">
      <c r="A49" s="4" t="s">
        <v>200</v>
      </c>
      <c r="B49" s="19" t="s">
        <v>84</v>
      </c>
      <c r="E49" s="12">
        <v>63354.34</v>
      </c>
      <c r="F49" s="13">
        <f t="shared" si="28"/>
        <v>5.4757343444202869E-2</v>
      </c>
      <c r="H49" s="12">
        <v>5999.76</v>
      </c>
      <c r="I49" s="13">
        <f>H48/$H$17</f>
        <v>2.8751010256592265E-4</v>
      </c>
      <c r="K49" s="12">
        <v>81734.039999999994</v>
      </c>
      <c r="L49" s="13">
        <f t="shared" si="31"/>
        <v>9.9030773760931237E-2</v>
      </c>
      <c r="N49" s="12"/>
      <c r="O49" s="13">
        <f t="shared" si="32"/>
        <v>0</v>
      </c>
      <c r="Q49" s="12"/>
      <c r="R49" s="13">
        <f t="shared" si="33"/>
        <v>0</v>
      </c>
      <c r="T49" s="12"/>
      <c r="U49" s="13">
        <f t="shared" si="34"/>
        <v>0</v>
      </c>
      <c r="W49" s="12"/>
      <c r="X49" s="13">
        <f t="shared" si="35"/>
        <v>0</v>
      </c>
      <c r="Z49" s="12"/>
      <c r="AA49" s="13">
        <f t="shared" si="36"/>
        <v>0</v>
      </c>
      <c r="AC49" s="12"/>
      <c r="AD49" s="13">
        <f t="shared" si="37"/>
        <v>0</v>
      </c>
      <c r="AF49" s="12"/>
      <c r="AG49" s="13">
        <f t="shared" si="38"/>
        <v>0</v>
      </c>
      <c r="AI49" s="12"/>
      <c r="AJ49" s="13">
        <f t="shared" si="39"/>
        <v>0</v>
      </c>
      <c r="AL49" s="12"/>
      <c r="AM49" s="13">
        <f t="shared" si="40"/>
        <v>0</v>
      </c>
      <c r="AO49" s="12">
        <f t="shared" si="41"/>
        <v>151088.13999999998</v>
      </c>
      <c r="AP49" s="13">
        <f t="shared" si="30"/>
        <v>4.4785474049126042E-2</v>
      </c>
    </row>
    <row r="50" spans="1:42">
      <c r="A50" s="4" t="s">
        <v>201</v>
      </c>
      <c r="B50" s="19" t="s">
        <v>85</v>
      </c>
      <c r="E50" s="12">
        <v>4194</v>
      </c>
      <c r="F50" s="13">
        <f t="shared" si="28"/>
        <v>3.6248866045323312E-3</v>
      </c>
      <c r="H50" s="12">
        <v>0</v>
      </c>
      <c r="I50" s="13">
        <f>H49/$H$17</f>
        <v>4.3124790324273006E-3</v>
      </c>
      <c r="K50" s="12">
        <v>0</v>
      </c>
      <c r="L50" s="13">
        <f t="shared" si="31"/>
        <v>0</v>
      </c>
      <c r="N50" s="12"/>
      <c r="O50" s="13">
        <f t="shared" si="32"/>
        <v>0</v>
      </c>
      <c r="Q50" s="12"/>
      <c r="R50" s="13">
        <f t="shared" si="33"/>
        <v>0</v>
      </c>
      <c r="T50" s="12"/>
      <c r="U50" s="13">
        <f t="shared" si="34"/>
        <v>0</v>
      </c>
      <c r="W50" s="12"/>
      <c r="X50" s="13">
        <f t="shared" si="35"/>
        <v>0</v>
      </c>
      <c r="Z50" s="12"/>
      <c r="AA50" s="13">
        <f t="shared" si="36"/>
        <v>0</v>
      </c>
      <c r="AC50" s="12"/>
      <c r="AD50" s="13">
        <f t="shared" si="37"/>
        <v>0</v>
      </c>
      <c r="AF50" s="12"/>
      <c r="AG50" s="13">
        <f t="shared" si="38"/>
        <v>0</v>
      </c>
      <c r="AI50" s="12"/>
      <c r="AJ50" s="13">
        <f t="shared" si="39"/>
        <v>0</v>
      </c>
      <c r="AL50" s="12"/>
      <c r="AM50" s="13">
        <f t="shared" si="40"/>
        <v>0</v>
      </c>
      <c r="AO50" s="12">
        <f t="shared" si="41"/>
        <v>4194</v>
      </c>
      <c r="AP50" s="13">
        <f t="shared" si="30"/>
        <v>1.2431834700065447E-3</v>
      </c>
    </row>
    <row r="51" spans="1:42">
      <c r="A51" s="4" t="s">
        <v>202</v>
      </c>
      <c r="B51" s="19" t="s">
        <v>86</v>
      </c>
      <c r="E51" s="12">
        <v>137983.07999999999</v>
      </c>
      <c r="F51" s="13">
        <f t="shared" si="28"/>
        <v>0.11925918415453338</v>
      </c>
      <c r="H51" s="12">
        <v>76684.75</v>
      </c>
      <c r="I51" s="13">
        <f t="shared" si="29"/>
        <v>5.511910084435534E-2</v>
      </c>
      <c r="K51" s="12">
        <v>182284.82</v>
      </c>
      <c r="L51" s="13">
        <f t="shared" si="31"/>
        <v>0.22086032660898783</v>
      </c>
      <c r="N51" s="12"/>
      <c r="O51" s="13">
        <f t="shared" si="32"/>
        <v>0</v>
      </c>
      <c r="Q51" s="12"/>
      <c r="R51" s="13">
        <f t="shared" si="33"/>
        <v>0</v>
      </c>
      <c r="T51" s="12"/>
      <c r="U51" s="13">
        <f t="shared" si="34"/>
        <v>0</v>
      </c>
      <c r="W51" s="12"/>
      <c r="X51" s="13">
        <f t="shared" si="35"/>
        <v>0</v>
      </c>
      <c r="Z51" s="12"/>
      <c r="AA51" s="13">
        <f t="shared" si="36"/>
        <v>0</v>
      </c>
      <c r="AC51" s="12"/>
      <c r="AD51" s="13">
        <f t="shared" si="37"/>
        <v>0</v>
      </c>
      <c r="AF51" s="12"/>
      <c r="AG51" s="13">
        <f t="shared" si="38"/>
        <v>0</v>
      </c>
      <c r="AI51" s="12"/>
      <c r="AJ51" s="13">
        <f t="shared" si="39"/>
        <v>0</v>
      </c>
      <c r="AL51" s="12"/>
      <c r="AM51" s="13">
        <f t="shared" si="40"/>
        <v>0</v>
      </c>
      <c r="AO51" s="12">
        <f t="shared" si="41"/>
        <v>396952.65</v>
      </c>
      <c r="AP51" s="13">
        <f t="shared" si="30"/>
        <v>0.11766451427164842</v>
      </c>
    </row>
    <row r="52" spans="1:42">
      <c r="A52" s="4" t="s">
        <v>203</v>
      </c>
      <c r="B52" s="19" t="s">
        <v>87</v>
      </c>
      <c r="E52" s="12">
        <v>140.07</v>
      </c>
      <c r="F52" s="13">
        <f t="shared" si="28"/>
        <v>1.2106291528298608E-4</v>
      </c>
      <c r="H52" s="12">
        <v>0</v>
      </c>
      <c r="I52" s="13">
        <f t="shared" si="29"/>
        <v>0</v>
      </c>
      <c r="K52" s="12">
        <v>0</v>
      </c>
      <c r="L52" s="13">
        <f t="shared" si="31"/>
        <v>0</v>
      </c>
      <c r="N52" s="12"/>
      <c r="O52" s="13">
        <f t="shared" si="32"/>
        <v>0</v>
      </c>
      <c r="Q52" s="12"/>
      <c r="R52" s="13">
        <f t="shared" si="33"/>
        <v>0</v>
      </c>
      <c r="T52" s="12"/>
      <c r="U52" s="13">
        <f t="shared" si="34"/>
        <v>0</v>
      </c>
      <c r="W52" s="12"/>
      <c r="X52" s="13">
        <f t="shared" si="35"/>
        <v>0</v>
      </c>
      <c r="Z52" s="12"/>
      <c r="AA52" s="13">
        <f t="shared" si="36"/>
        <v>0</v>
      </c>
      <c r="AC52" s="12"/>
      <c r="AD52" s="13">
        <f t="shared" si="37"/>
        <v>0</v>
      </c>
      <c r="AF52" s="12"/>
      <c r="AG52" s="13">
        <f t="shared" si="38"/>
        <v>0</v>
      </c>
      <c r="AI52" s="12"/>
      <c r="AJ52" s="13">
        <f t="shared" si="39"/>
        <v>0</v>
      </c>
      <c r="AL52" s="12"/>
      <c r="AM52" s="13">
        <f t="shared" si="40"/>
        <v>0</v>
      </c>
      <c r="AO52" s="12">
        <f t="shared" si="41"/>
        <v>140.07</v>
      </c>
      <c r="AP52" s="13">
        <f t="shared" ref="AP52" si="57">AO52/$AO$17</f>
        <v>4.1519482270819437E-5</v>
      </c>
    </row>
    <row r="53" spans="1:42">
      <c r="A53" s="4" t="s">
        <v>204</v>
      </c>
      <c r="B53" s="19" t="s">
        <v>88</v>
      </c>
      <c r="E53" s="12">
        <v>3800</v>
      </c>
      <c r="F53" s="13">
        <f t="shared" si="28"/>
        <v>3.2843512392043057E-3</v>
      </c>
      <c r="H53" s="12">
        <v>3750</v>
      </c>
      <c r="I53" s="13">
        <f t="shared" si="29"/>
        <v>2.6954072115555248E-3</v>
      </c>
      <c r="K53" s="12">
        <v>3700</v>
      </c>
      <c r="L53" s="13">
        <f t="shared" si="31"/>
        <v>4.4830019770886846E-3</v>
      </c>
      <c r="N53" s="12"/>
      <c r="O53" s="13">
        <f t="shared" si="32"/>
        <v>0</v>
      </c>
      <c r="Q53" s="12"/>
      <c r="R53" s="13">
        <f t="shared" si="33"/>
        <v>0</v>
      </c>
      <c r="T53" s="12"/>
      <c r="U53" s="13">
        <f t="shared" si="34"/>
        <v>0</v>
      </c>
      <c r="W53" s="12"/>
      <c r="X53" s="13">
        <f t="shared" si="35"/>
        <v>0</v>
      </c>
      <c r="Z53" s="12"/>
      <c r="AA53" s="13">
        <f t="shared" si="36"/>
        <v>0</v>
      </c>
      <c r="AC53" s="12"/>
      <c r="AD53" s="13">
        <f t="shared" si="37"/>
        <v>0</v>
      </c>
      <c r="AF53" s="12"/>
      <c r="AG53" s="13">
        <f t="shared" si="38"/>
        <v>0</v>
      </c>
      <c r="AI53" s="12"/>
      <c r="AJ53" s="13">
        <f t="shared" si="39"/>
        <v>0</v>
      </c>
      <c r="AL53" s="12"/>
      <c r="AM53" s="13">
        <f t="shared" si="40"/>
        <v>0</v>
      </c>
      <c r="AO53" s="12">
        <f t="shared" si="41"/>
        <v>11250</v>
      </c>
      <c r="AP53" s="13">
        <f t="shared" si="30"/>
        <v>3.3347196083866543E-3</v>
      </c>
    </row>
    <row r="54" spans="1:42">
      <c r="A54" s="4" t="s">
        <v>205</v>
      </c>
      <c r="B54" s="19" t="s">
        <v>89</v>
      </c>
      <c r="E54" s="12">
        <v>800</v>
      </c>
      <c r="F54" s="13">
        <f t="shared" si="28"/>
        <v>6.9144236614827491E-4</v>
      </c>
      <c r="H54" s="12">
        <v>0</v>
      </c>
      <c r="I54" s="13">
        <f t="shared" si="29"/>
        <v>0</v>
      </c>
      <c r="K54" s="12">
        <v>400</v>
      </c>
      <c r="L54" s="13">
        <f t="shared" si="31"/>
        <v>4.846488623879659E-4</v>
      </c>
      <c r="N54" s="12"/>
      <c r="O54" s="13">
        <f t="shared" si="32"/>
        <v>0</v>
      </c>
      <c r="Q54" s="12"/>
      <c r="R54" s="13">
        <f t="shared" si="33"/>
        <v>0</v>
      </c>
      <c r="T54" s="12"/>
      <c r="U54" s="13">
        <f t="shared" si="34"/>
        <v>0</v>
      </c>
      <c r="W54" s="12"/>
      <c r="X54" s="13">
        <f t="shared" si="35"/>
        <v>0</v>
      </c>
      <c r="Z54" s="12"/>
      <c r="AA54" s="13">
        <f t="shared" si="36"/>
        <v>0</v>
      </c>
      <c r="AC54" s="12"/>
      <c r="AD54" s="13">
        <f t="shared" si="37"/>
        <v>0</v>
      </c>
      <c r="AF54" s="12"/>
      <c r="AG54" s="13">
        <f t="shared" si="38"/>
        <v>0</v>
      </c>
      <c r="AI54" s="12"/>
      <c r="AJ54" s="13">
        <f t="shared" si="39"/>
        <v>0</v>
      </c>
      <c r="AL54" s="12"/>
      <c r="AM54" s="13">
        <f t="shared" si="40"/>
        <v>0</v>
      </c>
      <c r="AO54" s="12">
        <f t="shared" si="41"/>
        <v>1200</v>
      </c>
      <c r="AP54" s="13">
        <f t="shared" si="30"/>
        <v>3.5570342489457647E-4</v>
      </c>
    </row>
    <row r="55" spans="1:42">
      <c r="A55" s="4" t="s">
        <v>206</v>
      </c>
      <c r="B55" s="19" t="s">
        <v>90</v>
      </c>
      <c r="E55" s="12">
        <v>186</v>
      </c>
      <c r="F55" s="13">
        <f t="shared" si="28"/>
        <v>1.6076035012947392E-4</v>
      </c>
      <c r="H55" s="12">
        <v>4999</v>
      </c>
      <c r="I55" s="13">
        <f t="shared" si="29"/>
        <v>3.5931575068176183E-3</v>
      </c>
      <c r="K55" s="12">
        <v>2244</v>
      </c>
      <c r="L55" s="13">
        <f t="shared" si="31"/>
        <v>2.7188801179964888E-3</v>
      </c>
      <c r="N55" s="12"/>
      <c r="O55" s="13">
        <f t="shared" si="32"/>
        <v>0</v>
      </c>
      <c r="Q55" s="12"/>
      <c r="R55" s="13">
        <f t="shared" si="33"/>
        <v>0</v>
      </c>
      <c r="T55" s="12"/>
      <c r="U55" s="13">
        <f t="shared" si="34"/>
        <v>0</v>
      </c>
      <c r="W55" s="12"/>
      <c r="X55" s="13">
        <f t="shared" si="35"/>
        <v>0</v>
      </c>
      <c r="Z55" s="12"/>
      <c r="AA55" s="13">
        <f t="shared" si="36"/>
        <v>0</v>
      </c>
      <c r="AC55" s="12"/>
      <c r="AD55" s="13">
        <f t="shared" si="37"/>
        <v>0</v>
      </c>
      <c r="AF55" s="12"/>
      <c r="AG55" s="13">
        <f t="shared" si="38"/>
        <v>0</v>
      </c>
      <c r="AI55" s="12"/>
      <c r="AJ55" s="13">
        <f t="shared" si="39"/>
        <v>0</v>
      </c>
      <c r="AL55" s="12"/>
      <c r="AM55" s="13">
        <f t="shared" si="40"/>
        <v>0</v>
      </c>
      <c r="AO55" s="12">
        <f t="shared" si="41"/>
        <v>7429</v>
      </c>
      <c r="AP55" s="13">
        <f t="shared" si="30"/>
        <v>2.2021006196181738E-3</v>
      </c>
    </row>
    <row r="56" spans="1:42">
      <c r="B56" s="4"/>
      <c r="C56" s="4"/>
      <c r="D56" s="57"/>
      <c r="E56" s="58">
        <f>SUM(E29:E55)</f>
        <v>513243.21000000014</v>
      </c>
      <c r="F56" s="59">
        <f t="shared" si="28"/>
        <v>0.44359762441492007</v>
      </c>
      <c r="G56" s="57"/>
      <c r="H56" s="58">
        <f>SUM(H29:H55)</f>
        <v>634620.49999999977</v>
      </c>
      <c r="I56" s="59">
        <f t="shared" si="29"/>
        <v>0.4561495126135926</v>
      </c>
      <c r="J56" s="57"/>
      <c r="K56" s="58">
        <f>SUM(K29:K55)</f>
        <v>596460.50999999978</v>
      </c>
      <c r="L56" s="59">
        <f t="shared" si="31"/>
        <v>0.72268476907711465</v>
      </c>
      <c r="M56" s="57"/>
      <c r="N56" s="58">
        <f>SUM(N29:N55)</f>
        <v>0</v>
      </c>
      <c r="O56" s="59">
        <f t="shared" ref="O56" si="58">N56/$K$17</f>
        <v>0</v>
      </c>
      <c r="P56" s="57"/>
      <c r="Q56" s="58">
        <f>SUM(Q29:Q55)</f>
        <v>0</v>
      </c>
      <c r="R56" s="59">
        <f t="shared" si="33"/>
        <v>0</v>
      </c>
      <c r="S56" s="57"/>
      <c r="T56" s="58">
        <f>SUM(T29:T55)</f>
        <v>0</v>
      </c>
      <c r="U56" s="59">
        <f t="shared" si="34"/>
        <v>0</v>
      </c>
      <c r="V56" s="57"/>
      <c r="W56" s="58">
        <f>SUM(W29:W55)</f>
        <v>0</v>
      </c>
      <c r="X56" s="59">
        <f t="shared" si="35"/>
        <v>0</v>
      </c>
      <c r="Y56" s="57"/>
      <c r="Z56" s="58">
        <f>SUM(Z29:Z55)</f>
        <v>0</v>
      </c>
      <c r="AA56" s="59">
        <f t="shared" si="36"/>
        <v>0</v>
      </c>
      <c r="AB56" s="57"/>
      <c r="AC56" s="58">
        <f>SUM(AC29:AC55)</f>
        <v>0</v>
      </c>
      <c r="AD56" s="59">
        <f t="shared" si="37"/>
        <v>0</v>
      </c>
      <c r="AE56" s="57"/>
      <c r="AF56" s="58">
        <f>SUM(AF29:AF55)</f>
        <v>0</v>
      </c>
      <c r="AG56" s="59">
        <f t="shared" si="38"/>
        <v>0</v>
      </c>
      <c r="AH56" s="57"/>
      <c r="AI56" s="58">
        <f>SUM(AI29:AI55)</f>
        <v>0</v>
      </c>
      <c r="AJ56" s="59">
        <f t="shared" si="39"/>
        <v>0</v>
      </c>
      <c r="AK56" s="57"/>
      <c r="AL56" s="58">
        <f>SUM(AL29:AL55)</f>
        <v>0</v>
      </c>
      <c r="AM56" s="59">
        <f t="shared" si="40"/>
        <v>0</v>
      </c>
      <c r="AN56" s="57"/>
      <c r="AO56" s="58">
        <f>SUM(AO29:AO55)</f>
        <v>1744324.22</v>
      </c>
      <c r="AP56" s="59">
        <f t="shared" si="30"/>
        <v>0.51705174931713394</v>
      </c>
    </row>
    <row r="57" spans="1:42">
      <c r="E57" s="12"/>
      <c r="F57" s="13"/>
      <c r="H57" s="12"/>
      <c r="I57" s="13"/>
      <c r="K57" s="12"/>
      <c r="L57" s="13"/>
      <c r="N57" s="12"/>
      <c r="O57" s="13"/>
      <c r="Q57" s="12"/>
      <c r="R57" s="13"/>
      <c r="T57" s="12"/>
      <c r="U57" s="13"/>
      <c r="W57" s="12"/>
      <c r="X57" s="13"/>
      <c r="Z57" s="12"/>
      <c r="AA57" s="13"/>
      <c r="AC57" s="12"/>
      <c r="AD57" s="13"/>
      <c r="AF57" s="12"/>
      <c r="AG57" s="13"/>
      <c r="AI57" s="12"/>
      <c r="AJ57" s="13"/>
      <c r="AL57" s="12"/>
      <c r="AM57" s="13"/>
      <c r="AO57" s="12"/>
      <c r="AP57" s="13"/>
    </row>
    <row r="58" spans="1:42">
      <c r="B58" s="5" t="s">
        <v>19</v>
      </c>
      <c r="C58" s="5"/>
      <c r="E58" s="12"/>
      <c r="F58" s="13"/>
      <c r="H58" s="12"/>
      <c r="I58" s="13"/>
      <c r="K58" s="12"/>
      <c r="L58" s="13"/>
      <c r="N58" s="12"/>
      <c r="O58" s="13"/>
      <c r="Q58" s="12"/>
      <c r="R58" s="13"/>
      <c r="T58" s="12"/>
      <c r="U58" s="13"/>
      <c r="W58" s="12"/>
      <c r="X58" s="13"/>
      <c r="Z58" s="12"/>
      <c r="AA58" s="13"/>
      <c r="AC58" s="12"/>
      <c r="AD58" s="13"/>
      <c r="AF58" s="12"/>
      <c r="AG58" s="13"/>
      <c r="AI58" s="12"/>
      <c r="AJ58" s="13"/>
      <c r="AL58" s="12"/>
      <c r="AM58" s="13"/>
      <c r="AO58" s="12"/>
      <c r="AP58" s="13"/>
    </row>
    <row r="59" spans="1:42">
      <c r="A59" s="4" t="s">
        <v>207</v>
      </c>
      <c r="B59" s="8" t="s">
        <v>20</v>
      </c>
      <c r="E59" s="12">
        <v>175568.71</v>
      </c>
      <c r="F59" s="13">
        <f t="shared" ref="F59:F64" si="59">E59/$E$17</f>
        <v>0.15174455533000036</v>
      </c>
      <c r="H59" s="12">
        <v>184311.89</v>
      </c>
      <c r="I59" s="13">
        <f t="shared" ref="I59:I64" si="60">H59/$H$17</f>
        <v>0.13247882599504765</v>
      </c>
      <c r="K59" s="12">
        <v>211373.74</v>
      </c>
      <c r="L59" s="13">
        <f>K59/$K$17</f>
        <v>0.2561051065742242</v>
      </c>
      <c r="N59" s="12"/>
      <c r="O59" s="13">
        <f>N59/$K$17</f>
        <v>0</v>
      </c>
      <c r="Q59" s="12"/>
      <c r="R59" s="13">
        <f>Q59/$K$17</f>
        <v>0</v>
      </c>
      <c r="T59" s="12"/>
      <c r="U59" s="13">
        <f>T59/$K$17</f>
        <v>0</v>
      </c>
      <c r="W59" s="12"/>
      <c r="X59" s="13">
        <f>W59/$K$17</f>
        <v>0</v>
      </c>
      <c r="Z59" s="12"/>
      <c r="AA59" s="13">
        <f>Z59/$K$17</f>
        <v>0</v>
      </c>
      <c r="AC59" s="12"/>
      <c r="AD59" s="13">
        <f>AC59/$K$17</f>
        <v>0</v>
      </c>
      <c r="AF59" s="12"/>
      <c r="AG59" s="13">
        <f>AF59/$K$17</f>
        <v>0</v>
      </c>
      <c r="AI59" s="12"/>
      <c r="AJ59" s="13">
        <f>AI59/$K$17</f>
        <v>0</v>
      </c>
      <c r="AL59" s="12"/>
      <c r="AM59" s="13">
        <f>AL59/$K$17</f>
        <v>0</v>
      </c>
      <c r="AO59" s="12">
        <f t="shared" ref="AO59:AO63" si="61">E59+H59+K59+N59+Q59+T59+W59+Z59+AF59+AC59+AI59+AL59</f>
        <v>571254.34</v>
      </c>
      <c r="AP59" s="13">
        <f t="shared" ref="AP59:AP64" si="62">AO59/$AO$17</f>
        <v>0.1693309376865757</v>
      </c>
    </row>
    <row r="60" spans="1:42">
      <c r="A60" s="4" t="s">
        <v>208</v>
      </c>
      <c r="B60" s="8" t="s">
        <v>21</v>
      </c>
      <c r="E60" s="12">
        <v>9749.6</v>
      </c>
      <c r="F60" s="13">
        <f t="shared" si="59"/>
        <v>8.4266081162490264E-3</v>
      </c>
      <c r="H60" s="12">
        <v>15012.98</v>
      </c>
      <c r="I60" s="13">
        <f t="shared" si="60"/>
        <v>1.0790958549050362E-2</v>
      </c>
      <c r="K60" s="12">
        <v>37601.800000000003</v>
      </c>
      <c r="L60" s="13">
        <f t="shared" ref="L60:L64" si="63">K60/$K$17</f>
        <v>4.5559173984349541E-2</v>
      </c>
      <c r="N60" s="12"/>
      <c r="O60" s="13">
        <f t="shared" ref="O60:O63" si="64">N60/$K$17</f>
        <v>0</v>
      </c>
      <c r="Q60" s="12"/>
      <c r="R60" s="13">
        <f t="shared" ref="R60:R64" si="65">Q60/$K$17</f>
        <v>0</v>
      </c>
      <c r="T60" s="12"/>
      <c r="U60" s="13">
        <f t="shared" ref="U60:U64" si="66">T60/$K$17</f>
        <v>0</v>
      </c>
      <c r="W60" s="12"/>
      <c r="X60" s="13">
        <f t="shared" ref="X60:X64" si="67">W60/$K$17</f>
        <v>0</v>
      </c>
      <c r="Z60" s="12"/>
      <c r="AA60" s="13">
        <f t="shared" ref="AA60:AA64" si="68">Z60/$K$17</f>
        <v>0</v>
      </c>
      <c r="AC60" s="12"/>
      <c r="AD60" s="13">
        <f t="shared" ref="AD60:AD64" si="69">AC60/$K$17</f>
        <v>0</v>
      </c>
      <c r="AF60" s="12"/>
      <c r="AG60" s="13">
        <f t="shared" ref="AG60:AG64" si="70">AF60/$K$17</f>
        <v>0</v>
      </c>
      <c r="AI60" s="12"/>
      <c r="AJ60" s="13">
        <f t="shared" ref="AJ60:AJ64" si="71">AI60/$K$17</f>
        <v>0</v>
      </c>
      <c r="AL60" s="12"/>
      <c r="AM60" s="13">
        <f t="shared" ref="AM60:AM64" si="72">AL60/$K$17</f>
        <v>0</v>
      </c>
      <c r="AO60" s="12">
        <f t="shared" si="61"/>
        <v>62364.380000000005</v>
      </c>
      <c r="AP60" s="13">
        <f t="shared" si="62"/>
        <v>1.8486019631189024E-2</v>
      </c>
    </row>
    <row r="61" spans="1:42">
      <c r="A61" s="4" t="s">
        <v>209</v>
      </c>
      <c r="B61" s="8" t="s">
        <v>22</v>
      </c>
      <c r="E61" s="12">
        <v>29826.55</v>
      </c>
      <c r="F61" s="13">
        <f t="shared" si="59"/>
        <v>2.5779175382549785E-2</v>
      </c>
      <c r="H61" s="12">
        <v>15368.25</v>
      </c>
      <c r="I61" s="13">
        <f t="shared" si="60"/>
        <v>1.1046317834396852E-2</v>
      </c>
      <c r="K61" s="12">
        <v>17878</v>
      </c>
      <c r="L61" s="13">
        <f t="shared" si="63"/>
        <v>2.1661380904430136E-2</v>
      </c>
      <c r="N61" s="12"/>
      <c r="O61" s="13">
        <f t="shared" si="64"/>
        <v>0</v>
      </c>
      <c r="Q61" s="12"/>
      <c r="R61" s="13">
        <f t="shared" si="65"/>
        <v>0</v>
      </c>
      <c r="T61" s="12"/>
      <c r="U61" s="13">
        <f t="shared" si="66"/>
        <v>0</v>
      </c>
      <c r="W61" s="12"/>
      <c r="X61" s="13">
        <f t="shared" si="67"/>
        <v>0</v>
      </c>
      <c r="Z61" s="12"/>
      <c r="AA61" s="13">
        <f t="shared" si="68"/>
        <v>0</v>
      </c>
      <c r="AC61" s="12"/>
      <c r="AD61" s="13">
        <f t="shared" si="69"/>
        <v>0</v>
      </c>
      <c r="AF61" s="12"/>
      <c r="AG61" s="13">
        <f t="shared" si="70"/>
        <v>0</v>
      </c>
      <c r="AI61" s="12"/>
      <c r="AJ61" s="13">
        <f t="shared" si="71"/>
        <v>0</v>
      </c>
      <c r="AL61" s="12"/>
      <c r="AM61" s="13">
        <f t="shared" si="72"/>
        <v>0</v>
      </c>
      <c r="AO61" s="12">
        <f t="shared" si="61"/>
        <v>63072.800000000003</v>
      </c>
      <c r="AP61" s="13">
        <f t="shared" si="62"/>
        <v>1.8696009148075537E-2</v>
      </c>
    </row>
    <row r="62" spans="1:42">
      <c r="A62" s="4" t="s">
        <v>210</v>
      </c>
      <c r="B62" s="8" t="s">
        <v>23</v>
      </c>
      <c r="E62" s="12">
        <v>159.1</v>
      </c>
      <c r="F62" s="13">
        <f t="shared" si="59"/>
        <v>1.3751060056773818E-4</v>
      </c>
      <c r="H62" s="12">
        <v>184</v>
      </c>
      <c r="I62" s="13">
        <f t="shared" si="60"/>
        <v>1.3225464718032441E-4</v>
      </c>
      <c r="K62" s="12">
        <v>217.2</v>
      </c>
      <c r="L62" s="13">
        <f t="shared" si="63"/>
        <v>2.6316433227666547E-4</v>
      </c>
      <c r="N62" s="12"/>
      <c r="O62" s="13">
        <f t="shared" si="64"/>
        <v>0</v>
      </c>
      <c r="Q62" s="12"/>
      <c r="R62" s="13">
        <f t="shared" si="65"/>
        <v>0</v>
      </c>
      <c r="T62" s="12"/>
      <c r="U62" s="13">
        <f t="shared" si="66"/>
        <v>0</v>
      </c>
      <c r="W62" s="12"/>
      <c r="X62" s="13">
        <f t="shared" si="67"/>
        <v>0</v>
      </c>
      <c r="Z62" s="12"/>
      <c r="AA62" s="13">
        <f t="shared" si="68"/>
        <v>0</v>
      </c>
      <c r="AC62" s="12"/>
      <c r="AD62" s="13">
        <f t="shared" si="69"/>
        <v>0</v>
      </c>
      <c r="AF62" s="12"/>
      <c r="AG62" s="13">
        <f t="shared" si="70"/>
        <v>0</v>
      </c>
      <c r="AI62" s="12"/>
      <c r="AJ62" s="13">
        <f t="shared" si="71"/>
        <v>0</v>
      </c>
      <c r="AL62" s="12"/>
      <c r="AM62" s="13">
        <f t="shared" si="72"/>
        <v>0</v>
      </c>
      <c r="AO62" s="12">
        <f t="shared" si="61"/>
        <v>560.29999999999995</v>
      </c>
      <c r="AP62" s="13">
        <f t="shared" si="62"/>
        <v>1.6608385747369264E-4</v>
      </c>
    </row>
    <row r="63" spans="1:42">
      <c r="A63" s="4" t="s">
        <v>211</v>
      </c>
      <c r="B63" s="8" t="s">
        <v>24</v>
      </c>
      <c r="E63" s="20">
        <v>20896.07</v>
      </c>
      <c r="F63" s="13">
        <f t="shared" si="59"/>
        <v>1.806053510499998E-2</v>
      </c>
      <c r="H63" s="20">
        <v>20896.07</v>
      </c>
      <c r="I63" s="13">
        <f t="shared" si="60"/>
        <v>1.5019578072311747E-2</v>
      </c>
      <c r="K63" s="20">
        <v>20896.07</v>
      </c>
      <c r="L63" s="13">
        <f t="shared" si="63"/>
        <v>2.5318141384698255E-2</v>
      </c>
      <c r="N63" s="12"/>
      <c r="O63" s="13">
        <f t="shared" si="64"/>
        <v>0</v>
      </c>
      <c r="Q63" s="20"/>
      <c r="R63" s="13">
        <f t="shared" si="65"/>
        <v>0</v>
      </c>
      <c r="T63" s="20"/>
      <c r="U63" s="13">
        <f t="shared" si="66"/>
        <v>0</v>
      </c>
      <c r="W63" s="20"/>
      <c r="X63" s="13">
        <f t="shared" si="67"/>
        <v>0</v>
      </c>
      <c r="Z63" s="20"/>
      <c r="AA63" s="13">
        <f t="shared" si="68"/>
        <v>0</v>
      </c>
      <c r="AC63" s="20"/>
      <c r="AD63" s="13">
        <f t="shared" si="69"/>
        <v>0</v>
      </c>
      <c r="AF63" s="20"/>
      <c r="AG63" s="13">
        <f t="shared" si="70"/>
        <v>0</v>
      </c>
      <c r="AI63" s="20"/>
      <c r="AJ63" s="13">
        <f t="shared" si="71"/>
        <v>0</v>
      </c>
      <c r="AL63" s="20"/>
      <c r="AM63" s="13">
        <f t="shared" si="72"/>
        <v>0</v>
      </c>
      <c r="AO63" s="12">
        <f t="shared" si="61"/>
        <v>62688.21</v>
      </c>
      <c r="AP63" s="13">
        <f t="shared" si="62"/>
        <v>1.8582009164592031E-2</v>
      </c>
    </row>
    <row r="64" spans="1:42">
      <c r="B64" s="4"/>
      <c r="C64" s="4"/>
      <c r="D64" s="57"/>
      <c r="E64" s="58">
        <f>SUM(E59:E63)</f>
        <v>236200.03</v>
      </c>
      <c r="F64" s="59">
        <f t="shared" si="59"/>
        <v>0.2041483845343669</v>
      </c>
      <c r="G64" s="57"/>
      <c r="H64" s="58">
        <f>SUM(H59:H63)</f>
        <v>235773.19000000003</v>
      </c>
      <c r="I64" s="59">
        <f t="shared" si="60"/>
        <v>0.16946793509798694</v>
      </c>
      <c r="J64" s="57"/>
      <c r="K64" s="58">
        <f>SUM(K59:K63)</f>
        <v>287966.81</v>
      </c>
      <c r="L64" s="59">
        <f t="shared" si="63"/>
        <v>0.34890696717997882</v>
      </c>
      <c r="M64" s="57"/>
      <c r="N64" s="58">
        <f>SUM(N59:N63)</f>
        <v>0</v>
      </c>
      <c r="O64" s="59">
        <f t="shared" ref="O64" si="73">N64/$K$17</f>
        <v>0</v>
      </c>
      <c r="P64" s="57"/>
      <c r="Q64" s="58">
        <f>SUM(Q59:Q63)</f>
        <v>0</v>
      </c>
      <c r="R64" s="59">
        <f t="shared" si="65"/>
        <v>0</v>
      </c>
      <c r="S64" s="57"/>
      <c r="T64" s="58">
        <f>SUM(T59:T63)</f>
        <v>0</v>
      </c>
      <c r="U64" s="59">
        <f t="shared" si="66"/>
        <v>0</v>
      </c>
      <c r="V64" s="57"/>
      <c r="W64" s="58">
        <f>SUM(W59:W63)</f>
        <v>0</v>
      </c>
      <c r="X64" s="59">
        <f t="shared" si="67"/>
        <v>0</v>
      </c>
      <c r="Y64" s="57"/>
      <c r="Z64" s="58">
        <f>SUM(Z59:Z63)</f>
        <v>0</v>
      </c>
      <c r="AA64" s="59">
        <f t="shared" si="68"/>
        <v>0</v>
      </c>
      <c r="AB64" s="57"/>
      <c r="AC64" s="58">
        <f>SUM(AC59:AC63)</f>
        <v>0</v>
      </c>
      <c r="AD64" s="59">
        <f t="shared" si="69"/>
        <v>0</v>
      </c>
      <c r="AE64" s="57"/>
      <c r="AF64" s="58">
        <f>SUM(AF59:AF63)</f>
        <v>0</v>
      </c>
      <c r="AG64" s="59">
        <f t="shared" si="70"/>
        <v>0</v>
      </c>
      <c r="AH64" s="57"/>
      <c r="AI64" s="58">
        <f>SUM(AI59:AI63)</f>
        <v>0</v>
      </c>
      <c r="AJ64" s="59">
        <f t="shared" si="71"/>
        <v>0</v>
      </c>
      <c r="AK64" s="57"/>
      <c r="AL64" s="58">
        <f>SUM(AL59:AL63)</f>
        <v>0</v>
      </c>
      <c r="AM64" s="59">
        <f t="shared" si="72"/>
        <v>0</v>
      </c>
      <c r="AN64" s="57"/>
      <c r="AO64" s="58">
        <f>SUM(AO59:AO63)</f>
        <v>759940.03</v>
      </c>
      <c r="AP64" s="59">
        <f t="shared" si="62"/>
        <v>0.22526105948790601</v>
      </c>
    </row>
    <row r="65" spans="1:42">
      <c r="E65" s="12"/>
      <c r="F65" s="13"/>
      <c r="H65" s="12"/>
      <c r="I65" s="13"/>
      <c r="K65" s="12"/>
      <c r="L65" s="13"/>
      <c r="N65" s="12"/>
      <c r="O65" s="13"/>
      <c r="Q65" s="12"/>
      <c r="R65" s="13"/>
      <c r="T65" s="12"/>
      <c r="U65" s="13"/>
      <c r="W65" s="12"/>
      <c r="X65" s="13"/>
      <c r="Z65" s="12"/>
      <c r="AA65" s="13"/>
      <c r="AC65" s="12"/>
      <c r="AD65" s="13"/>
      <c r="AF65" s="12"/>
      <c r="AG65" s="13"/>
      <c r="AI65" s="12"/>
      <c r="AJ65" s="13"/>
      <c r="AL65" s="12"/>
      <c r="AM65" s="13"/>
      <c r="AO65" s="12"/>
      <c r="AP65" s="13"/>
    </row>
    <row r="66" spans="1:42">
      <c r="B66" s="5" t="s">
        <v>25</v>
      </c>
      <c r="C66" s="5"/>
      <c r="E66" s="12"/>
      <c r="F66" s="13"/>
      <c r="H66" s="12"/>
      <c r="I66" s="13"/>
      <c r="K66" s="12"/>
      <c r="L66" s="13"/>
      <c r="N66" s="12"/>
      <c r="O66" s="13"/>
      <c r="Q66" s="12"/>
      <c r="R66" s="13"/>
      <c r="T66" s="12"/>
      <c r="U66" s="13"/>
      <c r="W66" s="12"/>
      <c r="X66" s="13"/>
      <c r="Z66" s="12"/>
      <c r="AA66" s="13"/>
      <c r="AC66" s="12"/>
      <c r="AD66" s="13"/>
      <c r="AF66" s="12"/>
      <c r="AG66" s="13"/>
      <c r="AI66" s="12"/>
      <c r="AJ66" s="13"/>
      <c r="AL66" s="12"/>
      <c r="AM66" s="13"/>
      <c r="AO66" s="12"/>
      <c r="AP66" s="13"/>
    </row>
    <row r="67" spans="1:42">
      <c r="A67" s="4" t="s">
        <v>213</v>
      </c>
      <c r="B67" s="8" t="s">
        <v>26</v>
      </c>
      <c r="E67" s="12">
        <v>2072</v>
      </c>
      <c r="F67" s="13">
        <f t="shared" ref="F67:F86" si="74">E67/$E$17</f>
        <v>1.7908357283240321E-3</v>
      </c>
      <c r="H67" s="12">
        <v>800</v>
      </c>
      <c r="I67" s="13">
        <f t="shared" ref="I67:I109" si="75">H67/$H$17</f>
        <v>5.750202051318453E-4</v>
      </c>
      <c r="K67" s="12">
        <v>800</v>
      </c>
      <c r="L67" s="13">
        <f t="shared" ref="L67:L108" si="76">K67/$K$17</f>
        <v>9.692977247759318E-4</v>
      </c>
      <c r="N67" s="12"/>
      <c r="O67" s="13">
        <f t="shared" ref="O67:O108" si="77">N67/$K$17</f>
        <v>0</v>
      </c>
      <c r="Q67" s="12"/>
      <c r="R67" s="13">
        <f t="shared" ref="R67:R108" si="78">Q67/$K$17</f>
        <v>0</v>
      </c>
      <c r="T67" s="12"/>
      <c r="U67" s="13">
        <f t="shared" ref="U67:U108" si="79">T67/$K$17</f>
        <v>0</v>
      </c>
      <c r="W67" s="12"/>
      <c r="X67" s="13">
        <f t="shared" ref="X67:X108" si="80">W67/$K$17</f>
        <v>0</v>
      </c>
      <c r="Z67" s="12"/>
      <c r="AA67" s="13">
        <f t="shared" ref="AA67:AA108" si="81">Z67/$K$17</f>
        <v>0</v>
      </c>
      <c r="AC67" s="12"/>
      <c r="AD67" s="13">
        <f t="shared" ref="AD67:AD108" si="82">AC67/$K$17</f>
        <v>0</v>
      </c>
      <c r="AF67" s="12"/>
      <c r="AG67" s="13">
        <f t="shared" ref="AG67:AG108" si="83">AF67/$K$17</f>
        <v>0</v>
      </c>
      <c r="AI67" s="12"/>
      <c r="AJ67" s="13">
        <f t="shared" ref="AJ67:AJ108" si="84">AI67/$K$17</f>
        <v>0</v>
      </c>
      <c r="AL67" s="12"/>
      <c r="AM67" s="13">
        <f t="shared" ref="AM67:AM108" si="85">AL67/$K$17</f>
        <v>0</v>
      </c>
      <c r="AO67" s="12">
        <f t="shared" ref="AO67:AO108" si="86">E67+H67+K67+N67+Q67+T67+W67+Z67+AF67+AC67+AI67+AL67</f>
        <v>3672</v>
      </c>
      <c r="AP67" s="13">
        <f t="shared" ref="AP67:AP95" si="87">AO67/$AO$17</f>
        <v>1.0884524801774041E-3</v>
      </c>
    </row>
    <row r="68" spans="1:42">
      <c r="A68" s="4" t="s">
        <v>214</v>
      </c>
      <c r="B68" s="8" t="s">
        <v>135</v>
      </c>
      <c r="E68" s="12">
        <v>0</v>
      </c>
      <c r="F68" s="13">
        <f t="shared" si="74"/>
        <v>0</v>
      </c>
      <c r="H68" s="12">
        <v>1189.5999999999999</v>
      </c>
      <c r="I68" s="13">
        <f t="shared" si="75"/>
        <v>8.5505504503105383E-4</v>
      </c>
      <c r="K68" s="12">
        <v>134.35</v>
      </c>
      <c r="L68" s="13">
        <f t="shared" si="76"/>
        <v>1.6278143665455805E-4</v>
      </c>
      <c r="N68" s="12"/>
      <c r="O68" s="13">
        <f t="shared" si="77"/>
        <v>0</v>
      </c>
      <c r="Q68" s="12"/>
      <c r="R68" s="13">
        <f t="shared" si="78"/>
        <v>0</v>
      </c>
      <c r="T68" s="12"/>
      <c r="U68" s="13">
        <f t="shared" si="79"/>
        <v>0</v>
      </c>
      <c r="W68" s="12"/>
      <c r="X68" s="13">
        <f t="shared" si="80"/>
        <v>0</v>
      </c>
      <c r="Z68" s="12"/>
      <c r="AA68" s="13">
        <f t="shared" si="81"/>
        <v>0</v>
      </c>
      <c r="AC68" s="12"/>
      <c r="AD68" s="13">
        <f t="shared" si="82"/>
        <v>0</v>
      </c>
      <c r="AF68" s="12"/>
      <c r="AG68" s="13">
        <f t="shared" si="83"/>
        <v>0</v>
      </c>
      <c r="AI68" s="12"/>
      <c r="AJ68" s="13">
        <f t="shared" si="84"/>
        <v>0</v>
      </c>
      <c r="AL68" s="12"/>
      <c r="AM68" s="13">
        <f t="shared" si="85"/>
        <v>0</v>
      </c>
      <c r="AO68" s="12">
        <f t="shared" si="86"/>
        <v>1323.9499999999998</v>
      </c>
      <c r="AP68" s="13">
        <f t="shared" si="87"/>
        <v>3.9244462449097872E-4</v>
      </c>
    </row>
    <row r="69" spans="1:42">
      <c r="A69" s="4" t="s">
        <v>215</v>
      </c>
      <c r="B69" s="8" t="s">
        <v>27</v>
      </c>
      <c r="E69" s="12">
        <v>490</v>
      </c>
      <c r="F69" s="13">
        <f t="shared" si="74"/>
        <v>4.2350844926581841E-4</v>
      </c>
      <c r="H69" s="12">
        <v>5786.14</v>
      </c>
      <c r="I69" s="13">
        <f t="shared" si="75"/>
        <v>4.158934262151969E-3</v>
      </c>
      <c r="K69" s="12">
        <v>4874.28</v>
      </c>
      <c r="L69" s="13">
        <f t="shared" si="76"/>
        <v>5.9057856424010353E-3</v>
      </c>
      <c r="N69" s="12"/>
      <c r="O69" s="13">
        <f t="shared" si="77"/>
        <v>0</v>
      </c>
      <c r="Q69" s="12"/>
      <c r="R69" s="13">
        <f t="shared" si="78"/>
        <v>0</v>
      </c>
      <c r="T69" s="12"/>
      <c r="U69" s="13">
        <f t="shared" si="79"/>
        <v>0</v>
      </c>
      <c r="W69" s="12"/>
      <c r="X69" s="13">
        <f t="shared" si="80"/>
        <v>0</v>
      </c>
      <c r="Z69" s="12"/>
      <c r="AA69" s="13">
        <f t="shared" si="81"/>
        <v>0</v>
      </c>
      <c r="AC69" s="12"/>
      <c r="AD69" s="13">
        <f t="shared" si="82"/>
        <v>0</v>
      </c>
      <c r="AF69" s="12"/>
      <c r="AG69" s="13">
        <f t="shared" si="83"/>
        <v>0</v>
      </c>
      <c r="AI69" s="12"/>
      <c r="AJ69" s="13">
        <f t="shared" si="84"/>
        <v>0</v>
      </c>
      <c r="AL69" s="12"/>
      <c r="AM69" s="13">
        <f t="shared" si="85"/>
        <v>0</v>
      </c>
      <c r="AO69" s="12">
        <f t="shared" si="86"/>
        <v>11150.42</v>
      </c>
      <c r="AP69" s="13">
        <f t="shared" si="87"/>
        <v>3.3052021525108197E-3</v>
      </c>
    </row>
    <row r="70" spans="1:42">
      <c r="A70" s="4" t="s">
        <v>216</v>
      </c>
      <c r="B70" s="8" t="s">
        <v>28</v>
      </c>
      <c r="E70" s="12">
        <v>300</v>
      </c>
      <c r="F70" s="13">
        <f t="shared" si="74"/>
        <v>2.5929088730560309E-4</v>
      </c>
      <c r="H70" s="12">
        <v>200</v>
      </c>
      <c r="I70" s="13">
        <f t="shared" si="75"/>
        <v>1.4375505128296133E-4</v>
      </c>
      <c r="K70" s="12">
        <v>200</v>
      </c>
      <c r="L70" s="13">
        <f t="shared" si="76"/>
        <v>2.4232443119398295E-4</v>
      </c>
      <c r="N70" s="12"/>
      <c r="O70" s="13">
        <f t="shared" si="77"/>
        <v>0</v>
      </c>
      <c r="Q70" s="12"/>
      <c r="R70" s="13">
        <f t="shared" si="78"/>
        <v>0</v>
      </c>
      <c r="T70" s="12"/>
      <c r="U70" s="13">
        <f t="shared" si="79"/>
        <v>0</v>
      </c>
      <c r="W70" s="12"/>
      <c r="X70" s="13">
        <f t="shared" si="80"/>
        <v>0</v>
      </c>
      <c r="Z70" s="12"/>
      <c r="AA70" s="13">
        <f t="shared" si="81"/>
        <v>0</v>
      </c>
      <c r="AC70" s="12"/>
      <c r="AD70" s="13">
        <f t="shared" si="82"/>
        <v>0</v>
      </c>
      <c r="AF70" s="12"/>
      <c r="AG70" s="13">
        <f t="shared" si="83"/>
        <v>0</v>
      </c>
      <c r="AI70" s="12"/>
      <c r="AJ70" s="13">
        <f t="shared" si="84"/>
        <v>0</v>
      </c>
      <c r="AL70" s="12"/>
      <c r="AM70" s="13">
        <f t="shared" si="85"/>
        <v>0</v>
      </c>
      <c r="AO70" s="12">
        <f t="shared" si="86"/>
        <v>700</v>
      </c>
      <c r="AP70" s="13">
        <f t="shared" si="87"/>
        <v>2.0749366452183627E-4</v>
      </c>
    </row>
    <row r="71" spans="1:42">
      <c r="A71" s="4" t="s">
        <v>217</v>
      </c>
      <c r="B71" s="8" t="s">
        <v>29</v>
      </c>
      <c r="E71" s="12">
        <v>21379.8</v>
      </c>
      <c r="F71" s="13">
        <f t="shared" si="74"/>
        <v>1.8478624374721111E-2</v>
      </c>
      <c r="H71" s="12">
        <v>6712</v>
      </c>
      <c r="I71" s="13">
        <f t="shared" si="75"/>
        <v>4.8244195210561816E-3</v>
      </c>
      <c r="K71" s="12">
        <v>7366</v>
      </c>
      <c r="L71" s="13">
        <f t="shared" si="76"/>
        <v>8.9248088008743922E-3</v>
      </c>
      <c r="N71" s="12"/>
      <c r="O71" s="13">
        <f t="shared" si="77"/>
        <v>0</v>
      </c>
      <c r="Q71" s="12"/>
      <c r="R71" s="13">
        <f t="shared" si="78"/>
        <v>0</v>
      </c>
      <c r="T71" s="12"/>
      <c r="U71" s="13">
        <f t="shared" si="79"/>
        <v>0</v>
      </c>
      <c r="W71" s="12"/>
      <c r="X71" s="13">
        <f t="shared" si="80"/>
        <v>0</v>
      </c>
      <c r="Z71" s="12"/>
      <c r="AA71" s="13">
        <f t="shared" si="81"/>
        <v>0</v>
      </c>
      <c r="AC71" s="12"/>
      <c r="AD71" s="13">
        <f t="shared" si="82"/>
        <v>0</v>
      </c>
      <c r="AF71" s="12"/>
      <c r="AG71" s="13">
        <f t="shared" si="83"/>
        <v>0</v>
      </c>
      <c r="AI71" s="12"/>
      <c r="AJ71" s="13">
        <f t="shared" si="84"/>
        <v>0</v>
      </c>
      <c r="AL71" s="12"/>
      <c r="AM71" s="13">
        <f t="shared" si="85"/>
        <v>0</v>
      </c>
      <c r="AO71" s="12">
        <f t="shared" si="86"/>
        <v>35457.800000000003</v>
      </c>
      <c r="AP71" s="13">
        <f t="shared" si="87"/>
        <v>1.0510384082689096E-2</v>
      </c>
    </row>
    <row r="72" spans="1:42">
      <c r="A72" s="4" t="s">
        <v>218</v>
      </c>
      <c r="B72" s="8" t="s">
        <v>30</v>
      </c>
      <c r="E72" s="12">
        <v>56054</v>
      </c>
      <c r="F72" s="13">
        <f t="shared" si="74"/>
        <v>4.8447637990094251E-2</v>
      </c>
      <c r="H72" s="12">
        <v>61265</v>
      </c>
      <c r="I72" s="13">
        <f t="shared" si="75"/>
        <v>4.4035766084253122E-2</v>
      </c>
      <c r="K72" s="12">
        <v>60865</v>
      </c>
      <c r="L72" s="13">
        <f t="shared" si="76"/>
        <v>7.374538252310886E-2</v>
      </c>
      <c r="N72" s="12"/>
      <c r="O72" s="13">
        <f t="shared" si="77"/>
        <v>0</v>
      </c>
      <c r="Q72" s="12"/>
      <c r="R72" s="13">
        <f t="shared" si="78"/>
        <v>0</v>
      </c>
      <c r="T72" s="12"/>
      <c r="U72" s="13">
        <f t="shared" si="79"/>
        <v>0</v>
      </c>
      <c r="W72" s="12"/>
      <c r="X72" s="13">
        <f t="shared" si="80"/>
        <v>0</v>
      </c>
      <c r="Z72" s="12"/>
      <c r="AA72" s="13">
        <f t="shared" si="81"/>
        <v>0</v>
      </c>
      <c r="AC72" s="12"/>
      <c r="AD72" s="13">
        <f t="shared" si="82"/>
        <v>0</v>
      </c>
      <c r="AF72" s="12"/>
      <c r="AG72" s="13">
        <f t="shared" si="83"/>
        <v>0</v>
      </c>
      <c r="AI72" s="12"/>
      <c r="AJ72" s="13">
        <f t="shared" si="84"/>
        <v>0</v>
      </c>
      <c r="AL72" s="12"/>
      <c r="AM72" s="13">
        <f t="shared" si="85"/>
        <v>0</v>
      </c>
      <c r="AO72" s="12">
        <f t="shared" si="86"/>
        <v>178184</v>
      </c>
      <c r="AP72" s="13">
        <f t="shared" si="87"/>
        <v>5.2817215884512679E-2</v>
      </c>
    </row>
    <row r="73" spans="1:42">
      <c r="A73" s="4" t="s">
        <v>219</v>
      </c>
      <c r="B73" s="8" t="s">
        <v>31</v>
      </c>
      <c r="E73" s="12">
        <v>3344.62</v>
      </c>
      <c r="F73" s="13">
        <f t="shared" si="74"/>
        <v>2.8907649583335541E-3</v>
      </c>
      <c r="H73" s="12">
        <v>6048.3</v>
      </c>
      <c r="I73" s="13">
        <f t="shared" si="75"/>
        <v>4.3473683833736747E-3</v>
      </c>
      <c r="K73" s="12">
        <v>3380.07</v>
      </c>
      <c r="L73" s="13">
        <f t="shared" si="76"/>
        <v>4.0953677007292298E-3</v>
      </c>
      <c r="N73" s="12"/>
      <c r="O73" s="13">
        <f t="shared" si="77"/>
        <v>0</v>
      </c>
      <c r="Q73" s="12"/>
      <c r="R73" s="13">
        <f t="shared" si="78"/>
        <v>0</v>
      </c>
      <c r="T73" s="12"/>
      <c r="U73" s="13">
        <f t="shared" si="79"/>
        <v>0</v>
      </c>
      <c r="W73" s="12"/>
      <c r="X73" s="13">
        <f t="shared" si="80"/>
        <v>0</v>
      </c>
      <c r="Z73" s="12"/>
      <c r="AA73" s="13">
        <f t="shared" si="81"/>
        <v>0</v>
      </c>
      <c r="AC73" s="12"/>
      <c r="AD73" s="13">
        <f t="shared" si="82"/>
        <v>0</v>
      </c>
      <c r="AF73" s="12"/>
      <c r="AG73" s="13">
        <f t="shared" si="83"/>
        <v>0</v>
      </c>
      <c r="AI73" s="12"/>
      <c r="AJ73" s="13">
        <f t="shared" si="84"/>
        <v>0</v>
      </c>
      <c r="AL73" s="12"/>
      <c r="AM73" s="13">
        <f t="shared" si="85"/>
        <v>0</v>
      </c>
      <c r="AO73" s="12">
        <f t="shared" si="86"/>
        <v>12772.99</v>
      </c>
      <c r="AP73" s="13">
        <f t="shared" si="87"/>
        <v>3.7861635742868134E-3</v>
      </c>
    </row>
    <row r="74" spans="1:42">
      <c r="A74" s="4" t="s">
        <v>220</v>
      </c>
      <c r="B74" s="8" t="s">
        <v>22</v>
      </c>
      <c r="E74" s="12">
        <v>17658.150000000001</v>
      </c>
      <c r="F74" s="13">
        <f t="shared" si="74"/>
        <v>1.5261991272251451E-2</v>
      </c>
      <c r="H74" s="12">
        <v>6758.85</v>
      </c>
      <c r="I74" s="13">
        <f t="shared" si="75"/>
        <v>4.8580941418192155E-3</v>
      </c>
      <c r="K74" s="12">
        <v>6662.55</v>
      </c>
      <c r="L74" s="13">
        <f t="shared" si="76"/>
        <v>8.0724931952573555E-3</v>
      </c>
      <c r="N74" s="12"/>
      <c r="O74" s="13">
        <f t="shared" si="77"/>
        <v>0</v>
      </c>
      <c r="Q74" s="12"/>
      <c r="R74" s="13">
        <f t="shared" si="78"/>
        <v>0</v>
      </c>
      <c r="T74" s="12"/>
      <c r="U74" s="13">
        <f t="shared" si="79"/>
        <v>0</v>
      </c>
      <c r="W74" s="12"/>
      <c r="X74" s="13">
        <f t="shared" si="80"/>
        <v>0</v>
      </c>
      <c r="Z74" s="12"/>
      <c r="AA74" s="13">
        <f t="shared" si="81"/>
        <v>0</v>
      </c>
      <c r="AC74" s="12"/>
      <c r="AD74" s="13">
        <f t="shared" si="82"/>
        <v>0</v>
      </c>
      <c r="AF74" s="12"/>
      <c r="AG74" s="13">
        <f t="shared" si="83"/>
        <v>0</v>
      </c>
      <c r="AI74" s="12"/>
      <c r="AJ74" s="13">
        <f t="shared" si="84"/>
        <v>0</v>
      </c>
      <c r="AL74" s="12"/>
      <c r="AM74" s="13">
        <f t="shared" si="85"/>
        <v>0</v>
      </c>
      <c r="AO74" s="12">
        <f t="shared" si="86"/>
        <v>31079.55</v>
      </c>
      <c r="AP74" s="13">
        <f t="shared" si="87"/>
        <v>9.2125853159851952E-3</v>
      </c>
    </row>
    <row r="75" spans="1:42">
      <c r="A75" s="4" t="s">
        <v>221</v>
      </c>
      <c r="B75" s="8" t="s">
        <v>32</v>
      </c>
      <c r="E75" s="20">
        <v>66.3</v>
      </c>
      <c r="F75" s="13">
        <f t="shared" si="74"/>
        <v>5.7303286094538281E-5</v>
      </c>
      <c r="H75" s="20">
        <v>70.7</v>
      </c>
      <c r="I75" s="13">
        <f t="shared" si="75"/>
        <v>5.0817410628526826E-5</v>
      </c>
      <c r="K75" s="12">
        <v>67.7</v>
      </c>
      <c r="L75" s="13">
        <f t="shared" si="76"/>
        <v>8.2026819959163234E-5</v>
      </c>
      <c r="N75" s="12"/>
      <c r="O75" s="13">
        <f t="shared" si="77"/>
        <v>0</v>
      </c>
      <c r="Q75" s="12"/>
      <c r="R75" s="13">
        <f t="shared" si="78"/>
        <v>0</v>
      </c>
      <c r="T75" s="12"/>
      <c r="U75" s="13">
        <f t="shared" si="79"/>
        <v>0</v>
      </c>
      <c r="W75" s="12"/>
      <c r="X75" s="13">
        <f t="shared" si="80"/>
        <v>0</v>
      </c>
      <c r="Z75" s="12"/>
      <c r="AA75" s="13">
        <f t="shared" si="81"/>
        <v>0</v>
      </c>
      <c r="AC75" s="12"/>
      <c r="AD75" s="13">
        <f t="shared" si="82"/>
        <v>0</v>
      </c>
      <c r="AF75" s="12"/>
      <c r="AG75" s="13">
        <f t="shared" si="83"/>
        <v>0</v>
      </c>
      <c r="AI75" s="12"/>
      <c r="AJ75" s="13">
        <f t="shared" si="84"/>
        <v>0</v>
      </c>
      <c r="AL75" s="12"/>
      <c r="AM75" s="13">
        <f t="shared" si="85"/>
        <v>0</v>
      </c>
      <c r="AO75" s="12">
        <f t="shared" si="86"/>
        <v>204.7</v>
      </c>
      <c r="AP75" s="13">
        <f t="shared" si="87"/>
        <v>6.0677075896599832E-5</v>
      </c>
    </row>
    <row r="76" spans="1:42">
      <c r="A76" s="4" t="s">
        <v>222</v>
      </c>
      <c r="B76" s="8" t="s">
        <v>33</v>
      </c>
      <c r="E76" s="12">
        <v>7152.67</v>
      </c>
      <c r="F76" s="13">
        <f t="shared" si="74"/>
        <v>6.1820738363472273E-3</v>
      </c>
      <c r="H76" s="12">
        <v>7152.67</v>
      </c>
      <c r="I76" s="13">
        <f t="shared" si="75"/>
        <v>5.1411622133004948E-3</v>
      </c>
      <c r="K76" s="20">
        <v>7152.67</v>
      </c>
      <c r="L76" s="13">
        <f t="shared" si="76"/>
        <v>8.6663334463413302E-3</v>
      </c>
      <c r="N76" s="12"/>
      <c r="O76" s="13">
        <f t="shared" si="77"/>
        <v>0</v>
      </c>
      <c r="Q76" s="20"/>
      <c r="R76" s="13">
        <f t="shared" si="78"/>
        <v>0</v>
      </c>
      <c r="T76" s="20"/>
      <c r="U76" s="13">
        <f t="shared" si="79"/>
        <v>0</v>
      </c>
      <c r="W76" s="20"/>
      <c r="X76" s="13">
        <f t="shared" si="80"/>
        <v>0</v>
      </c>
      <c r="Z76" s="20"/>
      <c r="AA76" s="13">
        <f t="shared" si="81"/>
        <v>0</v>
      </c>
      <c r="AC76" s="20"/>
      <c r="AD76" s="13">
        <f t="shared" si="82"/>
        <v>0</v>
      </c>
      <c r="AF76" s="20"/>
      <c r="AG76" s="13">
        <f t="shared" si="83"/>
        <v>0</v>
      </c>
      <c r="AI76" s="20"/>
      <c r="AJ76" s="13">
        <f t="shared" si="84"/>
        <v>0</v>
      </c>
      <c r="AL76" s="20"/>
      <c r="AM76" s="13">
        <f t="shared" si="85"/>
        <v>0</v>
      </c>
      <c r="AO76" s="12">
        <f t="shared" si="86"/>
        <v>21458.010000000002</v>
      </c>
      <c r="AP76" s="13">
        <f t="shared" si="87"/>
        <v>6.3605730403517267E-3</v>
      </c>
    </row>
    <row r="77" spans="1:42">
      <c r="A77" s="4" t="s">
        <v>223</v>
      </c>
      <c r="B77" s="8" t="s">
        <v>34</v>
      </c>
      <c r="E77" s="12">
        <v>2276.77</v>
      </c>
      <c r="F77" s="13">
        <f t="shared" si="74"/>
        <v>1.9678190449692596E-3</v>
      </c>
      <c r="H77" s="12">
        <v>2432.9499999999998</v>
      </c>
      <c r="I77" s="13">
        <f t="shared" si="75"/>
        <v>1.7487442600944035E-3</v>
      </c>
      <c r="K77" s="12">
        <v>2435.98</v>
      </c>
      <c r="L77" s="13">
        <f t="shared" si="76"/>
        <v>2.951487339499593E-3</v>
      </c>
      <c r="N77" s="12"/>
      <c r="O77" s="13">
        <f t="shared" si="77"/>
        <v>0</v>
      </c>
      <c r="Q77" s="12"/>
      <c r="R77" s="13">
        <f t="shared" si="78"/>
        <v>0</v>
      </c>
      <c r="T77" s="12"/>
      <c r="U77" s="13">
        <f t="shared" si="79"/>
        <v>0</v>
      </c>
      <c r="W77" s="12"/>
      <c r="X77" s="13">
        <f t="shared" si="80"/>
        <v>0</v>
      </c>
      <c r="Z77" s="12"/>
      <c r="AA77" s="13">
        <f t="shared" si="81"/>
        <v>0</v>
      </c>
      <c r="AC77" s="12"/>
      <c r="AD77" s="13">
        <f t="shared" si="82"/>
        <v>0</v>
      </c>
      <c r="AF77" s="12"/>
      <c r="AG77" s="13">
        <f t="shared" si="83"/>
        <v>0</v>
      </c>
      <c r="AI77" s="12"/>
      <c r="AJ77" s="13">
        <f t="shared" si="84"/>
        <v>0</v>
      </c>
      <c r="AL77" s="12"/>
      <c r="AM77" s="13">
        <f t="shared" si="85"/>
        <v>0</v>
      </c>
      <c r="AO77" s="12">
        <f t="shared" si="86"/>
        <v>7145.6999999999989</v>
      </c>
      <c r="AP77" s="13">
        <f t="shared" si="87"/>
        <v>2.1181249693909788E-3</v>
      </c>
    </row>
    <row r="78" spans="1:42">
      <c r="A78" s="4" t="s">
        <v>224</v>
      </c>
      <c r="B78" s="8" t="s">
        <v>35</v>
      </c>
      <c r="E78" s="12">
        <v>17366.509999999998</v>
      </c>
      <c r="F78" s="13">
        <f t="shared" si="74"/>
        <v>1.5009925957672096E-2</v>
      </c>
      <c r="H78" s="12">
        <v>-1975.2</v>
      </c>
      <c r="I78" s="13">
        <f t="shared" si="75"/>
        <v>-1.4197248864705259E-3</v>
      </c>
      <c r="K78" s="12">
        <v>4266.7299999999996</v>
      </c>
      <c r="L78" s="13">
        <f t="shared" si="76"/>
        <v>5.1696646015415137E-3</v>
      </c>
      <c r="N78" s="12"/>
      <c r="O78" s="13">
        <f t="shared" si="77"/>
        <v>0</v>
      </c>
      <c r="Q78" s="12"/>
      <c r="R78" s="13">
        <f t="shared" si="78"/>
        <v>0</v>
      </c>
      <c r="T78" s="12"/>
      <c r="U78" s="13">
        <f t="shared" si="79"/>
        <v>0</v>
      </c>
      <c r="W78" s="12"/>
      <c r="X78" s="13">
        <f t="shared" si="80"/>
        <v>0</v>
      </c>
      <c r="Z78" s="12"/>
      <c r="AA78" s="13">
        <f t="shared" si="81"/>
        <v>0</v>
      </c>
      <c r="AC78" s="12"/>
      <c r="AD78" s="13">
        <f t="shared" si="82"/>
        <v>0</v>
      </c>
      <c r="AF78" s="12"/>
      <c r="AG78" s="13">
        <f t="shared" si="83"/>
        <v>0</v>
      </c>
      <c r="AI78" s="12"/>
      <c r="AJ78" s="13">
        <f t="shared" si="84"/>
        <v>0</v>
      </c>
      <c r="AL78" s="12"/>
      <c r="AM78" s="13">
        <f t="shared" si="85"/>
        <v>0</v>
      </c>
      <c r="AO78" s="12">
        <f t="shared" si="86"/>
        <v>19658.039999999997</v>
      </c>
      <c r="AP78" s="13">
        <f t="shared" si="87"/>
        <v>5.8270267955954826E-3</v>
      </c>
    </row>
    <row r="79" spans="1:42">
      <c r="A79" s="4" t="s">
        <v>225</v>
      </c>
      <c r="B79" s="8" t="s">
        <v>136</v>
      </c>
      <c r="E79" s="12">
        <v>0</v>
      </c>
      <c r="F79" s="13">
        <f t="shared" si="74"/>
        <v>0</v>
      </c>
      <c r="H79" s="12">
        <v>6230.43</v>
      </c>
      <c r="I79" s="13">
        <f t="shared" si="75"/>
        <v>4.4782789208245039E-3</v>
      </c>
      <c r="K79" s="12">
        <v>3115.22</v>
      </c>
      <c r="L79" s="13">
        <f t="shared" si="76"/>
        <v>3.7744695727205974E-3</v>
      </c>
      <c r="N79" s="12"/>
      <c r="O79" s="13">
        <f t="shared" si="77"/>
        <v>0</v>
      </c>
      <c r="Q79" s="12"/>
      <c r="R79" s="13">
        <f t="shared" si="78"/>
        <v>0</v>
      </c>
      <c r="T79" s="12"/>
      <c r="U79" s="13">
        <f t="shared" si="79"/>
        <v>0</v>
      </c>
      <c r="W79" s="12"/>
      <c r="X79" s="13">
        <f t="shared" si="80"/>
        <v>0</v>
      </c>
      <c r="Z79" s="12"/>
      <c r="AA79" s="13">
        <f t="shared" si="81"/>
        <v>0</v>
      </c>
      <c r="AC79" s="12"/>
      <c r="AD79" s="13">
        <f t="shared" si="82"/>
        <v>0</v>
      </c>
      <c r="AF79" s="12"/>
      <c r="AG79" s="13">
        <f t="shared" si="83"/>
        <v>0</v>
      </c>
      <c r="AI79" s="12"/>
      <c r="AJ79" s="13">
        <f t="shared" si="84"/>
        <v>0</v>
      </c>
      <c r="AL79" s="12"/>
      <c r="AM79" s="13">
        <f t="shared" si="85"/>
        <v>0</v>
      </c>
      <c r="AO79" s="12">
        <f t="shared" si="86"/>
        <v>9345.65</v>
      </c>
      <c r="AP79" s="13">
        <f t="shared" si="87"/>
        <v>2.7702330940549986E-3</v>
      </c>
    </row>
    <row r="80" spans="1:42">
      <c r="A80" s="4" t="s">
        <v>226</v>
      </c>
      <c r="B80" s="8" t="s">
        <v>36</v>
      </c>
      <c r="E80" s="12">
        <v>94.88</v>
      </c>
      <c r="F80" s="13">
        <f t="shared" si="74"/>
        <v>8.2005064625185396E-5</v>
      </c>
      <c r="H80" s="12">
        <v>93.22</v>
      </c>
      <c r="I80" s="13">
        <f t="shared" si="75"/>
        <v>6.7004229402988275E-5</v>
      </c>
      <c r="K80" s="12">
        <v>102.58</v>
      </c>
      <c r="L80" s="13">
        <f t="shared" si="76"/>
        <v>1.2428820075939385E-4</v>
      </c>
      <c r="N80" s="12"/>
      <c r="O80" s="13">
        <f t="shared" si="77"/>
        <v>0</v>
      </c>
      <c r="Q80" s="12"/>
      <c r="R80" s="13">
        <f t="shared" si="78"/>
        <v>0</v>
      </c>
      <c r="T80" s="12"/>
      <c r="U80" s="13">
        <f t="shared" si="79"/>
        <v>0</v>
      </c>
      <c r="W80" s="12"/>
      <c r="X80" s="13">
        <f t="shared" si="80"/>
        <v>0</v>
      </c>
      <c r="Z80" s="12"/>
      <c r="AA80" s="13">
        <f t="shared" si="81"/>
        <v>0</v>
      </c>
      <c r="AC80" s="12"/>
      <c r="AD80" s="13">
        <f t="shared" si="82"/>
        <v>0</v>
      </c>
      <c r="AF80" s="12"/>
      <c r="AG80" s="13">
        <f t="shared" si="83"/>
        <v>0</v>
      </c>
      <c r="AI80" s="12"/>
      <c r="AJ80" s="13">
        <f t="shared" si="84"/>
        <v>0</v>
      </c>
      <c r="AL80" s="12"/>
      <c r="AM80" s="13">
        <f t="shared" si="85"/>
        <v>0</v>
      </c>
      <c r="AO80" s="12">
        <f t="shared" si="86"/>
        <v>290.68</v>
      </c>
      <c r="AP80" s="13">
        <f t="shared" si="87"/>
        <v>8.6163226290296243E-5</v>
      </c>
    </row>
    <row r="81" spans="1:42">
      <c r="A81" s="4" t="s">
        <v>227</v>
      </c>
      <c r="B81" s="8" t="s">
        <v>37</v>
      </c>
      <c r="E81" s="12">
        <v>25918</v>
      </c>
      <c r="F81" s="13">
        <f t="shared" si="74"/>
        <v>2.2401004057288735E-2</v>
      </c>
      <c r="H81" s="12">
        <v>26578.400000000001</v>
      </c>
      <c r="I81" s="13">
        <f t="shared" si="75"/>
        <v>1.9103896275095296E-2</v>
      </c>
      <c r="K81" s="12">
        <v>27831.05</v>
      </c>
      <c r="L81" s="13">
        <f t="shared" si="76"/>
        <v>3.3720716803906495E-2</v>
      </c>
      <c r="N81" s="12"/>
      <c r="O81" s="13">
        <f t="shared" si="77"/>
        <v>0</v>
      </c>
      <c r="Q81" s="12"/>
      <c r="R81" s="13">
        <f t="shared" si="78"/>
        <v>0</v>
      </c>
      <c r="T81" s="12"/>
      <c r="U81" s="13">
        <f t="shared" si="79"/>
        <v>0</v>
      </c>
      <c r="W81" s="12"/>
      <c r="X81" s="13">
        <f t="shared" si="80"/>
        <v>0</v>
      </c>
      <c r="Z81" s="12"/>
      <c r="AA81" s="13">
        <f t="shared" si="81"/>
        <v>0</v>
      </c>
      <c r="AC81" s="12"/>
      <c r="AD81" s="13">
        <f t="shared" si="82"/>
        <v>0</v>
      </c>
      <c r="AF81" s="12"/>
      <c r="AG81" s="13">
        <f t="shared" si="83"/>
        <v>0</v>
      </c>
      <c r="AI81" s="12"/>
      <c r="AJ81" s="13">
        <f t="shared" si="84"/>
        <v>0</v>
      </c>
      <c r="AL81" s="12"/>
      <c r="AM81" s="13">
        <f t="shared" si="85"/>
        <v>0</v>
      </c>
      <c r="AO81" s="12">
        <f t="shared" si="86"/>
        <v>80327.45</v>
      </c>
      <c r="AP81" s="13">
        <f t="shared" si="87"/>
        <v>2.3810624231706538E-2</v>
      </c>
    </row>
    <row r="82" spans="1:42">
      <c r="A82" s="4" t="s">
        <v>228</v>
      </c>
      <c r="B82" s="8" t="s">
        <v>38</v>
      </c>
      <c r="E82" s="12">
        <v>1659.5</v>
      </c>
      <c r="F82" s="13">
        <f t="shared" si="74"/>
        <v>1.4343107582788278E-3</v>
      </c>
      <c r="H82" s="12">
        <v>3629.94</v>
      </c>
      <c r="I82" s="13">
        <f t="shared" si="75"/>
        <v>2.6091110542703633E-3</v>
      </c>
      <c r="K82" s="12">
        <v>2721.7</v>
      </c>
      <c r="L82" s="13">
        <f t="shared" si="76"/>
        <v>3.2976720219033166E-3</v>
      </c>
      <c r="N82" s="12"/>
      <c r="O82" s="13">
        <f t="shared" si="77"/>
        <v>0</v>
      </c>
      <c r="Q82" s="12"/>
      <c r="R82" s="13">
        <f t="shared" si="78"/>
        <v>0</v>
      </c>
      <c r="T82" s="12"/>
      <c r="U82" s="13">
        <f t="shared" si="79"/>
        <v>0</v>
      </c>
      <c r="W82" s="12"/>
      <c r="X82" s="13">
        <f t="shared" si="80"/>
        <v>0</v>
      </c>
      <c r="Z82" s="12"/>
      <c r="AA82" s="13">
        <f t="shared" si="81"/>
        <v>0</v>
      </c>
      <c r="AC82" s="12"/>
      <c r="AD82" s="13">
        <f t="shared" si="82"/>
        <v>0</v>
      </c>
      <c r="AF82" s="12"/>
      <c r="AG82" s="13">
        <f t="shared" si="83"/>
        <v>0</v>
      </c>
      <c r="AI82" s="12"/>
      <c r="AJ82" s="13">
        <f t="shared" si="84"/>
        <v>0</v>
      </c>
      <c r="AL82" s="12"/>
      <c r="AM82" s="13">
        <f t="shared" si="85"/>
        <v>0</v>
      </c>
      <c r="AO82" s="12">
        <f t="shared" si="86"/>
        <v>8011.14</v>
      </c>
      <c r="AP82" s="13">
        <f t="shared" si="87"/>
        <v>2.374658279424948E-3</v>
      </c>
    </row>
    <row r="83" spans="1:42">
      <c r="A83" s="4" t="s">
        <v>229</v>
      </c>
      <c r="B83" s="8" t="s">
        <v>39</v>
      </c>
      <c r="E83" s="12">
        <v>8745.06</v>
      </c>
      <c r="F83" s="13">
        <f t="shared" si="74"/>
        <v>7.5583812231357905E-3</v>
      </c>
      <c r="H83" s="12">
        <v>8745.08</v>
      </c>
      <c r="I83" s="13">
        <f t="shared" si="75"/>
        <v>6.2857471193679968E-3</v>
      </c>
      <c r="K83" s="12">
        <v>8841.89</v>
      </c>
      <c r="L83" s="13">
        <f t="shared" si="76"/>
        <v>1.0713029824648829E-2</v>
      </c>
      <c r="N83" s="12"/>
      <c r="O83" s="13">
        <f t="shared" si="77"/>
        <v>0</v>
      </c>
      <c r="Q83" s="12"/>
      <c r="R83" s="13">
        <f t="shared" si="78"/>
        <v>0</v>
      </c>
      <c r="T83" s="12"/>
      <c r="U83" s="13">
        <f t="shared" si="79"/>
        <v>0</v>
      </c>
      <c r="W83" s="12"/>
      <c r="X83" s="13">
        <f t="shared" si="80"/>
        <v>0</v>
      </c>
      <c r="Z83" s="12"/>
      <c r="AA83" s="13">
        <f t="shared" si="81"/>
        <v>0</v>
      </c>
      <c r="AC83" s="12"/>
      <c r="AD83" s="13">
        <f t="shared" si="82"/>
        <v>0</v>
      </c>
      <c r="AF83" s="12"/>
      <c r="AG83" s="13">
        <f t="shared" si="83"/>
        <v>0</v>
      </c>
      <c r="AI83" s="12"/>
      <c r="AJ83" s="13">
        <f t="shared" si="84"/>
        <v>0</v>
      </c>
      <c r="AL83" s="12"/>
      <c r="AM83" s="13">
        <f t="shared" si="85"/>
        <v>0</v>
      </c>
      <c r="AO83" s="12">
        <f t="shared" si="86"/>
        <v>26332.03</v>
      </c>
      <c r="AP83" s="13">
        <f t="shared" si="87"/>
        <v>7.8053277128556121E-3</v>
      </c>
    </row>
    <row r="84" spans="1:42">
      <c r="A84" s="4" t="s">
        <v>230</v>
      </c>
      <c r="B84" s="8" t="s">
        <v>40</v>
      </c>
      <c r="E84" s="12">
        <v>666.6</v>
      </c>
      <c r="F84" s="13">
        <f t="shared" si="74"/>
        <v>5.7614435159305014E-4</v>
      </c>
      <c r="H84" s="12">
        <v>6379.4</v>
      </c>
      <c r="I84" s="13">
        <f t="shared" si="75"/>
        <v>4.585354870772617E-3</v>
      </c>
      <c r="K84" s="12">
        <v>4704.87</v>
      </c>
      <c r="L84" s="13">
        <f t="shared" si="76"/>
        <v>5.7005247329581727E-3</v>
      </c>
      <c r="N84" s="12"/>
      <c r="O84" s="13">
        <f t="shared" si="77"/>
        <v>0</v>
      </c>
      <c r="Q84" s="12"/>
      <c r="R84" s="13">
        <f t="shared" si="78"/>
        <v>0</v>
      </c>
      <c r="T84" s="12"/>
      <c r="U84" s="13">
        <f t="shared" si="79"/>
        <v>0</v>
      </c>
      <c r="W84" s="12"/>
      <c r="X84" s="13">
        <f t="shared" si="80"/>
        <v>0</v>
      </c>
      <c r="Z84" s="12"/>
      <c r="AA84" s="13">
        <f t="shared" si="81"/>
        <v>0</v>
      </c>
      <c r="AC84" s="12"/>
      <c r="AD84" s="13">
        <f t="shared" si="82"/>
        <v>0</v>
      </c>
      <c r="AF84" s="12"/>
      <c r="AG84" s="13">
        <f t="shared" si="83"/>
        <v>0</v>
      </c>
      <c r="AI84" s="12"/>
      <c r="AJ84" s="13">
        <f t="shared" si="84"/>
        <v>0</v>
      </c>
      <c r="AL84" s="12"/>
      <c r="AM84" s="13">
        <f t="shared" si="85"/>
        <v>0</v>
      </c>
      <c r="AO84" s="12">
        <f t="shared" si="86"/>
        <v>11750.869999999999</v>
      </c>
      <c r="AP84" s="13">
        <f t="shared" si="87"/>
        <v>3.4831872537424429E-3</v>
      </c>
    </row>
    <row r="85" spans="1:42">
      <c r="A85" s="4" t="s">
        <v>231</v>
      </c>
      <c r="B85" s="8" t="s">
        <v>41</v>
      </c>
      <c r="E85" s="12">
        <v>13802</v>
      </c>
      <c r="F85" s="13">
        <f t="shared" si="74"/>
        <v>1.1929109421973113E-2</v>
      </c>
      <c r="H85" s="12">
        <v>7978.2</v>
      </c>
      <c r="I85" s="13">
        <f t="shared" si="75"/>
        <v>5.73453275072861E-3</v>
      </c>
      <c r="K85" s="12">
        <v>11664</v>
      </c>
      <c r="L85" s="13">
        <f t="shared" si="76"/>
        <v>1.4132360827233086E-2</v>
      </c>
      <c r="N85" s="12"/>
      <c r="O85" s="13">
        <f t="shared" si="77"/>
        <v>0</v>
      </c>
      <c r="Q85" s="12"/>
      <c r="R85" s="13">
        <f t="shared" si="78"/>
        <v>0</v>
      </c>
      <c r="T85" s="12"/>
      <c r="U85" s="13">
        <f t="shared" si="79"/>
        <v>0</v>
      </c>
      <c r="W85" s="12"/>
      <c r="X85" s="13">
        <f t="shared" si="80"/>
        <v>0</v>
      </c>
      <c r="Z85" s="12"/>
      <c r="AA85" s="13">
        <f t="shared" si="81"/>
        <v>0</v>
      </c>
      <c r="AC85" s="12"/>
      <c r="AD85" s="13">
        <f t="shared" si="82"/>
        <v>0</v>
      </c>
      <c r="AF85" s="12"/>
      <c r="AG85" s="13">
        <f t="shared" si="83"/>
        <v>0</v>
      </c>
      <c r="AI85" s="12"/>
      <c r="AJ85" s="13">
        <f t="shared" si="84"/>
        <v>0</v>
      </c>
      <c r="AL85" s="12"/>
      <c r="AM85" s="13">
        <f t="shared" si="85"/>
        <v>0</v>
      </c>
      <c r="AO85" s="12">
        <f t="shared" si="86"/>
        <v>33444.199999999997</v>
      </c>
      <c r="AP85" s="13">
        <f t="shared" si="87"/>
        <v>9.9135137357159939E-3</v>
      </c>
    </row>
    <row r="86" spans="1:42">
      <c r="A86" s="4" t="s">
        <v>232</v>
      </c>
      <c r="B86" s="8" t="s">
        <v>42</v>
      </c>
      <c r="E86" s="21">
        <v>288.5</v>
      </c>
      <c r="F86" s="13">
        <f t="shared" si="74"/>
        <v>2.4935140329222164E-4</v>
      </c>
      <c r="H86" s="12">
        <v>56</v>
      </c>
      <c r="I86" s="13">
        <f t="shared" si="75"/>
        <v>4.0251414359229171E-5</v>
      </c>
      <c r="K86" s="12">
        <v>0</v>
      </c>
      <c r="L86" s="13">
        <f t="shared" si="76"/>
        <v>0</v>
      </c>
      <c r="N86" s="12"/>
      <c r="O86" s="13">
        <f t="shared" si="77"/>
        <v>0</v>
      </c>
      <c r="Q86" s="12"/>
      <c r="R86" s="13">
        <f t="shared" si="78"/>
        <v>0</v>
      </c>
      <c r="T86" s="12"/>
      <c r="U86" s="13">
        <f t="shared" si="79"/>
        <v>0</v>
      </c>
      <c r="W86" s="12"/>
      <c r="X86" s="13">
        <f t="shared" si="80"/>
        <v>0</v>
      </c>
      <c r="Z86" s="12"/>
      <c r="AA86" s="13">
        <f t="shared" si="81"/>
        <v>0</v>
      </c>
      <c r="AC86" s="12"/>
      <c r="AD86" s="13">
        <f t="shared" si="82"/>
        <v>0</v>
      </c>
      <c r="AF86" s="12"/>
      <c r="AG86" s="13">
        <f t="shared" si="83"/>
        <v>0</v>
      </c>
      <c r="AI86" s="12"/>
      <c r="AJ86" s="13">
        <f t="shared" si="84"/>
        <v>0</v>
      </c>
      <c r="AL86" s="12"/>
      <c r="AM86" s="13">
        <f t="shared" si="85"/>
        <v>0</v>
      </c>
      <c r="AO86" s="12">
        <f t="shared" si="86"/>
        <v>344.5</v>
      </c>
      <c r="AP86" s="13">
        <f t="shared" si="87"/>
        <v>1.02116524896818E-4</v>
      </c>
    </row>
    <row r="87" spans="1:42">
      <c r="A87" s="4" t="s">
        <v>233</v>
      </c>
      <c r="B87" s="8" t="s">
        <v>43</v>
      </c>
      <c r="E87" s="22">
        <v>216.75</v>
      </c>
      <c r="F87" s="13">
        <f t="shared" ref="F87:F96" si="88">E87/$E$17</f>
        <v>1.8733766607829824E-4</v>
      </c>
      <c r="H87" s="12">
        <v>216.75</v>
      </c>
      <c r="I87" s="13">
        <f t="shared" si="75"/>
        <v>1.5579453682790933E-4</v>
      </c>
      <c r="K87" s="12">
        <v>216.75</v>
      </c>
      <c r="L87" s="13">
        <f t="shared" si="76"/>
        <v>2.62619102306479E-4</v>
      </c>
      <c r="N87" s="12"/>
      <c r="O87" s="13">
        <f t="shared" si="77"/>
        <v>0</v>
      </c>
      <c r="Q87" s="12"/>
      <c r="R87" s="13">
        <f t="shared" si="78"/>
        <v>0</v>
      </c>
      <c r="T87" s="12"/>
      <c r="U87" s="13">
        <f t="shared" si="79"/>
        <v>0</v>
      </c>
      <c r="W87" s="12"/>
      <c r="X87" s="13">
        <f t="shared" si="80"/>
        <v>0</v>
      </c>
      <c r="Z87" s="12"/>
      <c r="AA87" s="13">
        <f t="shared" si="81"/>
        <v>0</v>
      </c>
      <c r="AC87" s="12"/>
      <c r="AD87" s="13">
        <f t="shared" si="82"/>
        <v>0</v>
      </c>
      <c r="AF87" s="12"/>
      <c r="AG87" s="13">
        <f t="shared" si="83"/>
        <v>0</v>
      </c>
      <c r="AI87" s="12"/>
      <c r="AJ87" s="13">
        <f t="shared" si="84"/>
        <v>0</v>
      </c>
      <c r="AL87" s="12"/>
      <c r="AM87" s="13">
        <f t="shared" si="85"/>
        <v>0</v>
      </c>
      <c r="AO87" s="12">
        <f t="shared" si="86"/>
        <v>650.25</v>
      </c>
      <c r="AP87" s="13">
        <f t="shared" si="87"/>
        <v>1.9274679336474861E-4</v>
      </c>
    </row>
    <row r="88" spans="1:42">
      <c r="A88" s="4" t="s">
        <v>234</v>
      </c>
      <c r="B88" s="8" t="s">
        <v>44</v>
      </c>
      <c r="E88" s="12">
        <v>0</v>
      </c>
      <c r="F88" s="13">
        <f t="shared" si="88"/>
        <v>0</v>
      </c>
      <c r="H88" s="12">
        <v>0</v>
      </c>
      <c r="I88" s="13"/>
      <c r="K88" s="22">
        <v>226.8</v>
      </c>
      <c r="L88" s="13">
        <f t="shared" si="76"/>
        <v>2.7479590497397666E-4</v>
      </c>
      <c r="N88" s="12"/>
      <c r="O88" s="13">
        <f t="shared" si="77"/>
        <v>0</v>
      </c>
      <c r="Q88" s="12"/>
      <c r="R88" s="13">
        <f t="shared" si="78"/>
        <v>0</v>
      </c>
      <c r="T88" s="12"/>
      <c r="U88" s="13">
        <f t="shared" si="79"/>
        <v>0</v>
      </c>
      <c r="W88" s="12"/>
      <c r="X88" s="13">
        <f t="shared" si="80"/>
        <v>0</v>
      </c>
      <c r="Z88" s="12"/>
      <c r="AA88" s="13">
        <f t="shared" si="81"/>
        <v>0</v>
      </c>
      <c r="AC88" s="12"/>
      <c r="AD88" s="13">
        <f t="shared" si="82"/>
        <v>0</v>
      </c>
      <c r="AF88" s="12"/>
      <c r="AG88" s="13">
        <f t="shared" si="83"/>
        <v>0</v>
      </c>
      <c r="AI88" s="12"/>
      <c r="AJ88" s="13">
        <f t="shared" si="84"/>
        <v>0</v>
      </c>
      <c r="AL88" s="12"/>
      <c r="AM88" s="13">
        <f t="shared" si="85"/>
        <v>0</v>
      </c>
      <c r="AO88" s="12">
        <f t="shared" si="86"/>
        <v>226.8</v>
      </c>
      <c r="AP88" s="13">
        <f t="shared" si="87"/>
        <v>6.7227947305074958E-5</v>
      </c>
    </row>
    <row r="89" spans="1:42">
      <c r="A89" s="4" t="s">
        <v>235</v>
      </c>
      <c r="B89" s="8" t="s">
        <v>178</v>
      </c>
      <c r="E89" s="22">
        <v>226.8</v>
      </c>
      <c r="F89" s="13">
        <f t="shared" si="88"/>
        <v>1.9602391080303594E-4</v>
      </c>
      <c r="H89" s="12">
        <v>226.8</v>
      </c>
      <c r="I89" s="13">
        <f t="shared" si="75"/>
        <v>1.6301822815487815E-4</v>
      </c>
      <c r="K89" s="22">
        <v>-4393</v>
      </c>
      <c r="L89" s="13">
        <f t="shared" si="76"/>
        <v>-5.3226561311758352E-3</v>
      </c>
      <c r="N89" s="12"/>
      <c r="O89" s="13">
        <f t="shared" si="77"/>
        <v>0</v>
      </c>
      <c r="Q89" s="12"/>
      <c r="R89" s="13">
        <f t="shared" si="78"/>
        <v>0</v>
      </c>
      <c r="T89" s="12"/>
      <c r="U89" s="13">
        <f t="shared" si="79"/>
        <v>0</v>
      </c>
      <c r="W89" s="12"/>
      <c r="X89" s="13">
        <f t="shared" si="80"/>
        <v>0</v>
      </c>
      <c r="Z89" s="12"/>
      <c r="AA89" s="13">
        <f t="shared" si="81"/>
        <v>0</v>
      </c>
      <c r="AC89" s="12"/>
      <c r="AD89" s="13">
        <f t="shared" si="82"/>
        <v>0</v>
      </c>
      <c r="AF89" s="12"/>
      <c r="AG89" s="13">
        <f t="shared" si="83"/>
        <v>0</v>
      </c>
      <c r="AI89" s="12"/>
      <c r="AJ89" s="13">
        <f t="shared" si="84"/>
        <v>0</v>
      </c>
      <c r="AL89" s="12"/>
      <c r="AM89" s="13">
        <f t="shared" si="85"/>
        <v>0</v>
      </c>
      <c r="AO89" s="12">
        <f t="shared" si="86"/>
        <v>-3939.4</v>
      </c>
      <c r="AP89" s="13">
        <f t="shared" si="87"/>
        <v>-1.1677150600247455E-3</v>
      </c>
    </row>
    <row r="90" spans="1:42">
      <c r="A90" s="4" t="s">
        <v>236</v>
      </c>
      <c r="B90" s="8" t="s">
        <v>45</v>
      </c>
      <c r="E90" s="22">
        <v>4158</v>
      </c>
      <c r="F90" s="13">
        <f t="shared" si="88"/>
        <v>3.5937716980556588E-3</v>
      </c>
      <c r="H90" s="12">
        <v>327</v>
      </c>
      <c r="I90" s="13">
        <f t="shared" si="75"/>
        <v>2.3503950884764177E-4</v>
      </c>
      <c r="K90" s="12">
        <v>2188.52</v>
      </c>
      <c r="L90" s="13">
        <f t="shared" si="76"/>
        <v>2.6516593207832778E-3</v>
      </c>
      <c r="N90" s="12"/>
      <c r="O90" s="13">
        <f t="shared" si="77"/>
        <v>0</v>
      </c>
      <c r="Q90" s="12"/>
      <c r="R90" s="13">
        <f t="shared" si="78"/>
        <v>0</v>
      </c>
      <c r="T90" s="12"/>
      <c r="U90" s="13">
        <f t="shared" si="79"/>
        <v>0</v>
      </c>
      <c r="W90" s="12"/>
      <c r="X90" s="13">
        <f t="shared" si="80"/>
        <v>0</v>
      </c>
      <c r="Z90" s="12"/>
      <c r="AA90" s="13">
        <f t="shared" si="81"/>
        <v>0</v>
      </c>
      <c r="AC90" s="12"/>
      <c r="AD90" s="13">
        <f t="shared" si="82"/>
        <v>0</v>
      </c>
      <c r="AF90" s="12"/>
      <c r="AG90" s="13">
        <f t="shared" si="83"/>
        <v>0</v>
      </c>
      <c r="AI90" s="12"/>
      <c r="AJ90" s="13">
        <f t="shared" si="84"/>
        <v>0</v>
      </c>
      <c r="AL90" s="12"/>
      <c r="AM90" s="13">
        <f t="shared" si="85"/>
        <v>0</v>
      </c>
      <c r="AO90" s="12">
        <f t="shared" si="86"/>
        <v>6673.52</v>
      </c>
      <c r="AP90" s="13">
        <f t="shared" si="87"/>
        <v>1.9781616000853785E-3</v>
      </c>
    </row>
    <row r="91" spans="1:42">
      <c r="A91" s="4" t="s">
        <v>237</v>
      </c>
      <c r="B91" s="8" t="s">
        <v>46</v>
      </c>
      <c r="E91" s="22">
        <v>3000</v>
      </c>
      <c r="F91" s="13">
        <f t="shared" si="88"/>
        <v>2.5929088730560308E-3</v>
      </c>
      <c r="H91" s="12">
        <v>0</v>
      </c>
      <c r="I91" s="13">
        <f t="shared" si="75"/>
        <v>0</v>
      </c>
      <c r="K91" s="12">
        <v>0</v>
      </c>
      <c r="L91" s="13">
        <f t="shared" si="76"/>
        <v>0</v>
      </c>
      <c r="N91" s="12"/>
      <c r="O91" s="13">
        <f t="shared" si="77"/>
        <v>0</v>
      </c>
      <c r="Q91" s="12"/>
      <c r="R91" s="13">
        <f t="shared" si="78"/>
        <v>0</v>
      </c>
      <c r="T91" s="12"/>
      <c r="U91" s="13">
        <f t="shared" si="79"/>
        <v>0</v>
      </c>
      <c r="W91" s="12"/>
      <c r="X91" s="13">
        <f t="shared" si="80"/>
        <v>0</v>
      </c>
      <c r="Z91" s="12"/>
      <c r="AA91" s="13">
        <f t="shared" si="81"/>
        <v>0</v>
      </c>
      <c r="AC91" s="12"/>
      <c r="AD91" s="13">
        <f t="shared" si="82"/>
        <v>0</v>
      </c>
      <c r="AF91" s="12"/>
      <c r="AG91" s="13">
        <f t="shared" si="83"/>
        <v>0</v>
      </c>
      <c r="AI91" s="12"/>
      <c r="AJ91" s="13">
        <f t="shared" si="84"/>
        <v>0</v>
      </c>
      <c r="AL91" s="12"/>
      <c r="AM91" s="13">
        <f t="shared" si="85"/>
        <v>0</v>
      </c>
      <c r="AO91" s="12">
        <f t="shared" si="86"/>
        <v>3000</v>
      </c>
      <c r="AP91" s="13">
        <f t="shared" si="87"/>
        <v>8.8925856223644119E-4</v>
      </c>
    </row>
    <row r="92" spans="1:42">
      <c r="A92" s="4" t="s">
        <v>238</v>
      </c>
      <c r="B92" s="8" t="s">
        <v>47</v>
      </c>
      <c r="E92" s="22">
        <v>7762</v>
      </c>
      <c r="F92" s="13">
        <f t="shared" si="88"/>
        <v>6.7087195575536371E-3</v>
      </c>
      <c r="H92" s="12">
        <v>32914.400000000001</v>
      </c>
      <c r="I92" s="13">
        <f t="shared" si="75"/>
        <v>2.3658056299739511E-2</v>
      </c>
      <c r="K92" s="12">
        <v>27150.03</v>
      </c>
      <c r="L92" s="13">
        <f t="shared" si="76"/>
        <v>3.2895577883247866E-2</v>
      </c>
      <c r="N92" s="12"/>
      <c r="O92" s="13">
        <f t="shared" si="77"/>
        <v>0</v>
      </c>
      <c r="Q92" s="12"/>
      <c r="R92" s="13">
        <f t="shared" si="78"/>
        <v>0</v>
      </c>
      <c r="T92" s="12"/>
      <c r="U92" s="13">
        <f t="shared" si="79"/>
        <v>0</v>
      </c>
      <c r="W92" s="12"/>
      <c r="X92" s="13">
        <f t="shared" si="80"/>
        <v>0</v>
      </c>
      <c r="Z92" s="12"/>
      <c r="AA92" s="13">
        <f t="shared" si="81"/>
        <v>0</v>
      </c>
      <c r="AC92" s="12"/>
      <c r="AD92" s="13">
        <f t="shared" si="82"/>
        <v>0</v>
      </c>
      <c r="AF92" s="12"/>
      <c r="AG92" s="13">
        <f t="shared" si="83"/>
        <v>0</v>
      </c>
      <c r="AI92" s="12"/>
      <c r="AJ92" s="13">
        <f t="shared" si="84"/>
        <v>0</v>
      </c>
      <c r="AL92" s="12"/>
      <c r="AM92" s="13">
        <f t="shared" si="85"/>
        <v>0</v>
      </c>
      <c r="AO92" s="12">
        <f t="shared" si="86"/>
        <v>67826.429999999993</v>
      </c>
      <c r="AP92" s="13">
        <f t="shared" si="87"/>
        <v>2.0105077874476872E-2</v>
      </c>
    </row>
    <row r="93" spans="1:42">
      <c r="A93" s="4" t="s">
        <v>239</v>
      </c>
      <c r="B93" s="8" t="s">
        <v>48</v>
      </c>
      <c r="E93" s="22">
        <v>29</v>
      </c>
      <c r="F93" s="13">
        <f t="shared" si="88"/>
        <v>2.5064785772874965E-5</v>
      </c>
      <c r="H93" s="12">
        <v>52</v>
      </c>
      <c r="I93" s="13">
        <f t="shared" si="75"/>
        <v>3.7376313333569942E-5</v>
      </c>
      <c r="K93" s="12">
        <v>609.6</v>
      </c>
      <c r="L93" s="13">
        <f t="shared" si="76"/>
        <v>7.3860486627926004E-4</v>
      </c>
      <c r="N93" s="12"/>
      <c r="O93" s="13">
        <f t="shared" si="77"/>
        <v>0</v>
      </c>
      <c r="Q93" s="12"/>
      <c r="R93" s="13">
        <f t="shared" si="78"/>
        <v>0</v>
      </c>
      <c r="T93" s="12"/>
      <c r="U93" s="13">
        <f t="shared" si="79"/>
        <v>0</v>
      </c>
      <c r="W93" s="12"/>
      <c r="X93" s="13">
        <f t="shared" si="80"/>
        <v>0</v>
      </c>
      <c r="Z93" s="12"/>
      <c r="AA93" s="13">
        <f t="shared" si="81"/>
        <v>0</v>
      </c>
      <c r="AC93" s="12"/>
      <c r="AD93" s="13">
        <f t="shared" si="82"/>
        <v>0</v>
      </c>
      <c r="AF93" s="12"/>
      <c r="AG93" s="13">
        <f t="shared" si="83"/>
        <v>0</v>
      </c>
      <c r="AI93" s="12"/>
      <c r="AJ93" s="13">
        <f t="shared" si="84"/>
        <v>0</v>
      </c>
      <c r="AL93" s="12"/>
      <c r="AM93" s="13">
        <f t="shared" si="85"/>
        <v>0</v>
      </c>
      <c r="AO93" s="12">
        <f t="shared" si="86"/>
        <v>690.6</v>
      </c>
      <c r="AP93" s="13">
        <f t="shared" si="87"/>
        <v>2.0470732102682875E-4</v>
      </c>
    </row>
    <row r="94" spans="1:42">
      <c r="A94" s="4" t="s">
        <v>240</v>
      </c>
      <c r="B94" s="8" t="s">
        <v>145</v>
      </c>
      <c r="E94" s="22">
        <v>4190.6000000000004</v>
      </c>
      <c r="F94" s="13">
        <f t="shared" si="88"/>
        <v>3.6219479744762015E-3</v>
      </c>
      <c r="H94" s="12">
        <v>8747.4</v>
      </c>
      <c r="I94" s="13">
        <f t="shared" si="75"/>
        <v>6.2874146779628793E-3</v>
      </c>
      <c r="K94" s="12">
        <v>7671.5</v>
      </c>
      <c r="L94" s="13">
        <f t="shared" si="76"/>
        <v>9.2949593695232004E-3</v>
      </c>
      <c r="N94" s="12"/>
      <c r="O94" s="13">
        <f t="shared" si="77"/>
        <v>0</v>
      </c>
      <c r="Q94" s="12"/>
      <c r="R94" s="13">
        <f t="shared" si="78"/>
        <v>0</v>
      </c>
      <c r="T94" s="12"/>
      <c r="U94" s="13">
        <f t="shared" si="79"/>
        <v>0</v>
      </c>
      <c r="W94" s="12"/>
      <c r="X94" s="13">
        <f t="shared" si="80"/>
        <v>0</v>
      </c>
      <c r="Z94" s="12"/>
      <c r="AA94" s="13">
        <f t="shared" si="81"/>
        <v>0</v>
      </c>
      <c r="AC94" s="12"/>
      <c r="AD94" s="13">
        <f t="shared" si="82"/>
        <v>0</v>
      </c>
      <c r="AF94" s="12"/>
      <c r="AG94" s="13">
        <f t="shared" si="83"/>
        <v>0</v>
      </c>
      <c r="AI94" s="12"/>
      <c r="AJ94" s="13">
        <f t="shared" si="84"/>
        <v>0</v>
      </c>
      <c r="AL94" s="12"/>
      <c r="AM94" s="13">
        <f t="shared" si="85"/>
        <v>0</v>
      </c>
      <c r="AO94" s="12">
        <f t="shared" si="86"/>
        <v>20609.5</v>
      </c>
      <c r="AP94" s="13">
        <f t="shared" si="87"/>
        <v>6.1090581128039785E-3</v>
      </c>
    </row>
    <row r="95" spans="1:42">
      <c r="A95" s="4" t="s">
        <v>241</v>
      </c>
      <c r="B95" s="8" t="s">
        <v>49</v>
      </c>
      <c r="E95" s="22">
        <v>9329.42</v>
      </c>
      <c r="F95" s="13">
        <f t="shared" si="88"/>
        <v>8.063445299488799E-3</v>
      </c>
      <c r="H95" s="20">
        <v>9453.17</v>
      </c>
      <c r="I95" s="13">
        <f t="shared" si="75"/>
        <v>6.794704690682757E-3</v>
      </c>
      <c r="K95" s="12">
        <v>9453.17</v>
      </c>
      <c r="L95" s="13">
        <f t="shared" si="76"/>
        <v>1.145367021615012E-2</v>
      </c>
      <c r="N95" s="12"/>
      <c r="O95" s="13">
        <f t="shared" si="77"/>
        <v>0</v>
      </c>
      <c r="Q95" s="12"/>
      <c r="R95" s="13">
        <f t="shared" si="78"/>
        <v>0</v>
      </c>
      <c r="T95" s="12"/>
      <c r="U95" s="13">
        <f t="shared" si="79"/>
        <v>0</v>
      </c>
      <c r="W95" s="12"/>
      <c r="X95" s="13">
        <f t="shared" si="80"/>
        <v>0</v>
      </c>
      <c r="Z95" s="12"/>
      <c r="AA95" s="13">
        <f t="shared" si="81"/>
        <v>0</v>
      </c>
      <c r="AC95" s="12"/>
      <c r="AD95" s="13">
        <f t="shared" si="82"/>
        <v>0</v>
      </c>
      <c r="AF95" s="12"/>
      <c r="AG95" s="13">
        <f t="shared" si="83"/>
        <v>0</v>
      </c>
      <c r="AI95" s="12"/>
      <c r="AJ95" s="13">
        <f t="shared" si="84"/>
        <v>0</v>
      </c>
      <c r="AL95" s="12"/>
      <c r="AM95" s="13">
        <f t="shared" si="85"/>
        <v>0</v>
      </c>
      <c r="AO95" s="12">
        <f t="shared" si="86"/>
        <v>28235.760000000002</v>
      </c>
      <c r="AP95" s="13">
        <f t="shared" si="87"/>
        <v>8.3696304470844054E-3</v>
      </c>
    </row>
    <row r="96" spans="1:42">
      <c r="A96" s="4" t="s">
        <v>242</v>
      </c>
      <c r="B96" s="8" t="s">
        <v>50</v>
      </c>
      <c r="E96" s="22">
        <v>80207.67</v>
      </c>
      <c r="F96" s="13">
        <f t="shared" si="88"/>
        <v>6.932372641005001E-2</v>
      </c>
      <c r="H96" s="20">
        <v>80426.73</v>
      </c>
      <c r="I96" s="13">
        <f t="shared" si="75"/>
        <v>5.7808743478354414E-2</v>
      </c>
      <c r="K96" s="20">
        <v>80426.73</v>
      </c>
      <c r="L96" s="13">
        <f t="shared" si="76"/>
        <v>9.7446808000210217E-2</v>
      </c>
      <c r="N96" s="12"/>
      <c r="O96" s="13">
        <f t="shared" si="77"/>
        <v>0</v>
      </c>
      <c r="Q96" s="12"/>
      <c r="R96" s="13">
        <f t="shared" si="78"/>
        <v>0</v>
      </c>
      <c r="T96" s="12"/>
      <c r="U96" s="13">
        <f t="shared" si="79"/>
        <v>0</v>
      </c>
      <c r="W96" s="12"/>
      <c r="X96" s="13">
        <f t="shared" si="80"/>
        <v>0</v>
      </c>
      <c r="Z96" s="12"/>
      <c r="AA96" s="13">
        <f t="shared" si="81"/>
        <v>0</v>
      </c>
      <c r="AC96" s="12"/>
      <c r="AD96" s="13">
        <f t="shared" si="82"/>
        <v>0</v>
      </c>
      <c r="AF96" s="12"/>
      <c r="AG96" s="13">
        <f t="shared" si="83"/>
        <v>0</v>
      </c>
      <c r="AI96" s="12"/>
      <c r="AJ96" s="13">
        <f t="shared" si="84"/>
        <v>0</v>
      </c>
      <c r="AL96" s="12"/>
      <c r="AM96" s="13">
        <f t="shared" si="85"/>
        <v>0</v>
      </c>
      <c r="AO96" s="12">
        <f t="shared" si="86"/>
        <v>241061.13</v>
      </c>
      <c r="AP96" s="13">
        <f t="shared" ref="AP96:AP109" si="89">AO96/$AO$17</f>
        <v>7.1455224624963953E-2</v>
      </c>
    </row>
    <row r="97" spans="1:42">
      <c r="A97" s="4" t="s">
        <v>243</v>
      </c>
      <c r="B97" s="8" t="s">
        <v>51</v>
      </c>
      <c r="E97" s="20">
        <v>5940.43</v>
      </c>
      <c r="F97" s="13">
        <f t="shared" ref="F97:F109" si="90">E97/$E$17</f>
        <v>5.134331218922746E-3</v>
      </c>
      <c r="H97" s="12">
        <v>6030.43</v>
      </c>
      <c r="I97" s="13">
        <f t="shared" si="75"/>
        <v>4.3345238695415419E-3</v>
      </c>
      <c r="K97" s="20">
        <v>6108.43</v>
      </c>
      <c r="L97" s="13">
        <f t="shared" si="76"/>
        <v>7.4011091261913069E-3</v>
      </c>
      <c r="N97" s="12"/>
      <c r="O97" s="13">
        <f t="shared" si="77"/>
        <v>0</v>
      </c>
      <c r="Q97" s="20"/>
      <c r="R97" s="13">
        <f t="shared" si="78"/>
        <v>0</v>
      </c>
      <c r="T97" s="20"/>
      <c r="U97" s="13">
        <f t="shared" si="79"/>
        <v>0</v>
      </c>
      <c r="W97" s="20"/>
      <c r="X97" s="13">
        <f t="shared" si="80"/>
        <v>0</v>
      </c>
      <c r="Z97" s="20"/>
      <c r="AA97" s="13">
        <f t="shared" si="81"/>
        <v>0</v>
      </c>
      <c r="AC97" s="20"/>
      <c r="AD97" s="13">
        <f t="shared" si="82"/>
        <v>0</v>
      </c>
      <c r="AF97" s="20"/>
      <c r="AG97" s="13">
        <f t="shared" si="83"/>
        <v>0</v>
      </c>
      <c r="AI97" s="20"/>
      <c r="AJ97" s="13">
        <f t="shared" si="84"/>
        <v>0</v>
      </c>
      <c r="AL97" s="20"/>
      <c r="AM97" s="13">
        <f t="shared" si="85"/>
        <v>0</v>
      </c>
      <c r="AO97" s="12">
        <f t="shared" si="86"/>
        <v>18079.29</v>
      </c>
      <c r="AP97" s="13">
        <f t="shared" si="89"/>
        <v>5.3590544772185566E-3</v>
      </c>
    </row>
    <row r="98" spans="1:42">
      <c r="A98" s="4" t="s">
        <v>244</v>
      </c>
      <c r="B98" s="8" t="s">
        <v>52</v>
      </c>
      <c r="E98" s="12">
        <v>999.83</v>
      </c>
      <c r="F98" s="13">
        <f t="shared" si="90"/>
        <v>8.6415602618253719E-4</v>
      </c>
      <c r="H98" s="12">
        <v>999.83</v>
      </c>
      <c r="I98" s="13">
        <f t="shared" si="75"/>
        <v>7.1865306462121613E-4</v>
      </c>
      <c r="K98" s="12">
        <v>999.83</v>
      </c>
      <c r="L98" s="13">
        <f t="shared" si="76"/>
        <v>1.2114161802033998E-3</v>
      </c>
      <c r="N98" s="12"/>
      <c r="O98" s="13">
        <f t="shared" si="77"/>
        <v>0</v>
      </c>
      <c r="Q98" s="20"/>
      <c r="R98" s="13">
        <f t="shared" si="78"/>
        <v>0</v>
      </c>
      <c r="T98" s="20"/>
      <c r="U98" s="13">
        <f t="shared" si="79"/>
        <v>0</v>
      </c>
      <c r="W98" s="20"/>
      <c r="X98" s="13">
        <f t="shared" si="80"/>
        <v>0</v>
      </c>
      <c r="Z98" s="20"/>
      <c r="AA98" s="13">
        <f t="shared" si="81"/>
        <v>0</v>
      </c>
      <c r="AC98" s="20"/>
      <c r="AD98" s="13">
        <f t="shared" si="82"/>
        <v>0</v>
      </c>
      <c r="AF98" s="20"/>
      <c r="AG98" s="13">
        <f t="shared" si="83"/>
        <v>0</v>
      </c>
      <c r="AI98" s="20"/>
      <c r="AJ98" s="13">
        <f t="shared" si="84"/>
        <v>0</v>
      </c>
      <c r="AL98" s="20"/>
      <c r="AM98" s="13">
        <f t="shared" si="85"/>
        <v>0</v>
      </c>
      <c r="AO98" s="12">
        <f t="shared" si="86"/>
        <v>2999.4900000000002</v>
      </c>
      <c r="AP98" s="13">
        <f t="shared" si="89"/>
        <v>8.8910738828086101E-4</v>
      </c>
    </row>
    <row r="99" spans="1:42">
      <c r="A99" s="4" t="s">
        <v>245</v>
      </c>
      <c r="B99" s="8" t="s">
        <v>53</v>
      </c>
      <c r="E99" s="12">
        <v>3363.49</v>
      </c>
      <c r="F99" s="13">
        <f t="shared" si="90"/>
        <v>2.9070743551450765E-3</v>
      </c>
      <c r="H99" s="12">
        <v>3363.49</v>
      </c>
      <c r="I99" s="13">
        <f t="shared" si="75"/>
        <v>2.4175933871986377E-3</v>
      </c>
      <c r="K99" s="12">
        <v>3363.49</v>
      </c>
      <c r="L99" s="13">
        <f t="shared" si="76"/>
        <v>4.0752790053832479E-3</v>
      </c>
      <c r="N99" s="12"/>
      <c r="O99" s="13">
        <f t="shared" si="77"/>
        <v>0</v>
      </c>
      <c r="Q99" s="12"/>
      <c r="R99" s="13">
        <f t="shared" si="78"/>
        <v>0</v>
      </c>
      <c r="T99" s="12"/>
      <c r="U99" s="13">
        <f t="shared" si="79"/>
        <v>0</v>
      </c>
      <c r="W99" s="12"/>
      <c r="X99" s="13">
        <f t="shared" si="80"/>
        <v>0</v>
      </c>
      <c r="Z99" s="12"/>
      <c r="AA99" s="13">
        <f t="shared" si="81"/>
        <v>0</v>
      </c>
      <c r="AC99" s="12"/>
      <c r="AD99" s="13">
        <f t="shared" si="82"/>
        <v>0</v>
      </c>
      <c r="AF99" s="12"/>
      <c r="AG99" s="13">
        <f t="shared" si="83"/>
        <v>0</v>
      </c>
      <c r="AI99" s="12"/>
      <c r="AJ99" s="13">
        <f t="shared" si="84"/>
        <v>0</v>
      </c>
      <c r="AL99" s="12"/>
      <c r="AM99" s="13">
        <f t="shared" si="85"/>
        <v>0</v>
      </c>
      <c r="AO99" s="12">
        <f t="shared" si="86"/>
        <v>10090.469999999999</v>
      </c>
      <c r="AP99" s="13">
        <f t="shared" si="89"/>
        <v>2.9910122814966475E-3</v>
      </c>
    </row>
    <row r="100" spans="1:42">
      <c r="A100" s="4" t="s">
        <v>246</v>
      </c>
      <c r="B100" s="8" t="s">
        <v>54</v>
      </c>
      <c r="E100" s="12">
        <v>441.83</v>
      </c>
      <c r="F100" s="13">
        <f t="shared" si="90"/>
        <v>3.8187497579411536E-4</v>
      </c>
      <c r="H100" s="12">
        <v>441.83</v>
      </c>
      <c r="I100" s="13">
        <f t="shared" si="75"/>
        <v>3.1757647154175396E-4</v>
      </c>
      <c r="K100" s="12">
        <v>441.83</v>
      </c>
      <c r="L100" s="13">
        <f t="shared" si="76"/>
        <v>5.3533101717218739E-4</v>
      </c>
      <c r="N100" s="12"/>
      <c r="O100" s="13">
        <f t="shared" si="77"/>
        <v>0</v>
      </c>
      <c r="Q100" s="12"/>
      <c r="R100" s="13">
        <f t="shared" si="78"/>
        <v>0</v>
      </c>
      <c r="T100" s="12"/>
      <c r="U100" s="13">
        <f t="shared" si="79"/>
        <v>0</v>
      </c>
      <c r="W100" s="12"/>
      <c r="X100" s="13">
        <f t="shared" si="80"/>
        <v>0</v>
      </c>
      <c r="Z100" s="12"/>
      <c r="AA100" s="13">
        <f t="shared" si="81"/>
        <v>0</v>
      </c>
      <c r="AC100" s="12"/>
      <c r="AD100" s="13">
        <f t="shared" si="82"/>
        <v>0</v>
      </c>
      <c r="AF100" s="12"/>
      <c r="AG100" s="13">
        <f t="shared" si="83"/>
        <v>0</v>
      </c>
      <c r="AI100" s="12"/>
      <c r="AJ100" s="13">
        <f t="shared" si="84"/>
        <v>0</v>
      </c>
      <c r="AL100" s="12"/>
      <c r="AM100" s="13">
        <f t="shared" si="85"/>
        <v>0</v>
      </c>
      <c r="AO100" s="12">
        <f t="shared" si="86"/>
        <v>1325.49</v>
      </c>
      <c r="AP100" s="13">
        <f t="shared" si="89"/>
        <v>3.9290111055292681E-4</v>
      </c>
    </row>
    <row r="101" spans="1:42">
      <c r="A101" s="4" t="s">
        <v>247</v>
      </c>
      <c r="B101" s="8" t="s">
        <v>137</v>
      </c>
      <c r="E101" s="12">
        <v>0</v>
      </c>
      <c r="F101" s="13">
        <f t="shared" si="90"/>
        <v>0</v>
      </c>
      <c r="H101" s="12">
        <v>118</v>
      </c>
      <c r="I101" s="13">
        <f t="shared" si="75"/>
        <v>8.4815480256947173E-5</v>
      </c>
      <c r="K101" s="12">
        <v>19</v>
      </c>
      <c r="L101" s="13">
        <f t="shared" si="76"/>
        <v>2.3020820963428379E-5</v>
      </c>
      <c r="N101" s="12"/>
      <c r="O101" s="13">
        <f t="shared" si="77"/>
        <v>0</v>
      </c>
      <c r="Q101" s="12"/>
      <c r="R101" s="13">
        <f t="shared" si="78"/>
        <v>0</v>
      </c>
      <c r="T101" s="12"/>
      <c r="U101" s="13">
        <f t="shared" si="79"/>
        <v>0</v>
      </c>
      <c r="W101" s="12"/>
      <c r="X101" s="13">
        <f t="shared" si="80"/>
        <v>0</v>
      </c>
      <c r="Z101" s="12"/>
      <c r="AA101" s="13">
        <f t="shared" si="81"/>
        <v>0</v>
      </c>
      <c r="AC101" s="12"/>
      <c r="AD101" s="13">
        <f t="shared" si="82"/>
        <v>0</v>
      </c>
      <c r="AF101" s="12"/>
      <c r="AG101" s="13">
        <f t="shared" si="83"/>
        <v>0</v>
      </c>
      <c r="AI101" s="12"/>
      <c r="AJ101" s="13">
        <f t="shared" si="84"/>
        <v>0</v>
      </c>
      <c r="AL101" s="12"/>
      <c r="AM101" s="13">
        <f t="shared" si="85"/>
        <v>0</v>
      </c>
      <c r="AO101" s="12">
        <f t="shared" si="86"/>
        <v>137</v>
      </c>
      <c r="AP101" s="13">
        <f t="shared" si="89"/>
        <v>4.0609474342130811E-5</v>
      </c>
    </row>
    <row r="102" spans="1:42">
      <c r="A102" s="4" t="s">
        <v>248</v>
      </c>
      <c r="B102" s="8" t="s">
        <v>55</v>
      </c>
      <c r="E102" s="12">
        <v>723.4</v>
      </c>
      <c r="F102" s="13">
        <f t="shared" si="90"/>
        <v>6.2523675958957759E-4</v>
      </c>
      <c r="H102" s="12">
        <v>337.57</v>
      </c>
      <c r="I102" s="13">
        <f t="shared" si="75"/>
        <v>2.4263696330794625E-4</v>
      </c>
      <c r="K102" s="12">
        <v>17177.59</v>
      </c>
      <c r="L102" s="13">
        <f t="shared" si="76"/>
        <v>2.0812748630167247E-2</v>
      </c>
      <c r="N102" s="12"/>
      <c r="O102" s="13">
        <f t="shared" si="77"/>
        <v>0</v>
      </c>
      <c r="Q102" s="12"/>
      <c r="R102" s="13">
        <f t="shared" si="78"/>
        <v>0</v>
      </c>
      <c r="T102" s="12"/>
      <c r="U102" s="13">
        <f t="shared" si="79"/>
        <v>0</v>
      </c>
      <c r="W102" s="12"/>
      <c r="X102" s="13">
        <f t="shared" si="80"/>
        <v>0</v>
      </c>
      <c r="Z102" s="12"/>
      <c r="AA102" s="13">
        <f t="shared" si="81"/>
        <v>0</v>
      </c>
      <c r="AC102" s="12"/>
      <c r="AD102" s="13">
        <f t="shared" si="82"/>
        <v>0</v>
      </c>
      <c r="AF102" s="12"/>
      <c r="AG102" s="13">
        <f t="shared" si="83"/>
        <v>0</v>
      </c>
      <c r="AI102" s="12"/>
      <c r="AJ102" s="13">
        <f t="shared" si="84"/>
        <v>0</v>
      </c>
      <c r="AL102" s="12"/>
      <c r="AM102" s="13">
        <f t="shared" si="85"/>
        <v>0</v>
      </c>
      <c r="AO102" s="12">
        <f t="shared" si="86"/>
        <v>18238.560000000001</v>
      </c>
      <c r="AP102" s="13">
        <f t="shared" si="89"/>
        <v>5.4062652142876895E-3</v>
      </c>
    </row>
    <row r="103" spans="1:42">
      <c r="A103" s="4" t="s">
        <v>249</v>
      </c>
      <c r="B103" s="8" t="s">
        <v>212</v>
      </c>
      <c r="E103" s="20">
        <v>774.79</v>
      </c>
      <c r="F103" s="13">
        <f t="shared" si="90"/>
        <v>6.6965328858502738E-4</v>
      </c>
      <c r="H103" s="12">
        <v>774.79</v>
      </c>
      <c r="I103" s="13">
        <f t="shared" si="75"/>
        <v>5.5689988091762793E-4</v>
      </c>
      <c r="K103" s="12">
        <v>774.79</v>
      </c>
      <c r="L103" s="13">
        <f t="shared" si="76"/>
        <v>9.3875273022393021E-4</v>
      </c>
      <c r="N103" s="12"/>
      <c r="O103" s="13">
        <f t="shared" si="77"/>
        <v>0</v>
      </c>
      <c r="Q103" s="12"/>
      <c r="R103" s="13">
        <f t="shared" si="78"/>
        <v>0</v>
      </c>
      <c r="T103" s="12"/>
      <c r="U103" s="13">
        <f t="shared" si="79"/>
        <v>0</v>
      </c>
      <c r="W103" s="12"/>
      <c r="X103" s="13">
        <f t="shared" si="80"/>
        <v>0</v>
      </c>
      <c r="Z103" s="12"/>
      <c r="AA103" s="13">
        <f t="shared" si="81"/>
        <v>0</v>
      </c>
      <c r="AC103" s="12"/>
      <c r="AD103" s="13">
        <f t="shared" si="82"/>
        <v>0</v>
      </c>
      <c r="AF103" s="12"/>
      <c r="AG103" s="13">
        <f t="shared" si="83"/>
        <v>0</v>
      </c>
      <c r="AI103" s="12"/>
      <c r="AJ103" s="13">
        <f t="shared" si="84"/>
        <v>0</v>
      </c>
      <c r="AL103" s="12"/>
      <c r="AM103" s="13">
        <f t="shared" si="85"/>
        <v>0</v>
      </c>
      <c r="AO103" s="12">
        <f t="shared" si="86"/>
        <v>2324.37</v>
      </c>
      <c r="AP103" s="13">
        <f t="shared" si="89"/>
        <v>6.889886414351722E-4</v>
      </c>
    </row>
    <row r="104" spans="1:42">
      <c r="A104" s="4" t="s">
        <v>250</v>
      </c>
      <c r="B104" s="8" t="s">
        <v>138</v>
      </c>
      <c r="E104" s="20">
        <v>0</v>
      </c>
      <c r="F104" s="13">
        <f t="shared" si="90"/>
        <v>0</v>
      </c>
      <c r="H104" s="12">
        <v>306</v>
      </c>
      <c r="I104" s="13">
        <f t="shared" si="75"/>
        <v>2.1994522846293082E-4</v>
      </c>
      <c r="K104" s="12">
        <v>306</v>
      </c>
      <c r="L104" s="13">
        <f t="shared" si="76"/>
        <v>3.7075637972679393E-4</v>
      </c>
      <c r="N104" s="12"/>
      <c r="O104" s="13">
        <f t="shared" si="77"/>
        <v>0</v>
      </c>
      <c r="Q104" s="12"/>
      <c r="R104" s="13">
        <f t="shared" si="78"/>
        <v>0</v>
      </c>
      <c r="T104" s="12"/>
      <c r="U104" s="13">
        <f t="shared" si="79"/>
        <v>0</v>
      </c>
      <c r="W104" s="12"/>
      <c r="X104" s="13">
        <f t="shared" si="80"/>
        <v>0</v>
      </c>
      <c r="Z104" s="12"/>
      <c r="AA104" s="13">
        <f t="shared" si="81"/>
        <v>0</v>
      </c>
      <c r="AC104" s="12"/>
      <c r="AD104" s="13">
        <f t="shared" si="82"/>
        <v>0</v>
      </c>
      <c r="AF104" s="12"/>
      <c r="AG104" s="13">
        <f t="shared" si="83"/>
        <v>0</v>
      </c>
      <c r="AI104" s="12"/>
      <c r="AJ104" s="13">
        <f t="shared" si="84"/>
        <v>0</v>
      </c>
      <c r="AL104" s="12"/>
      <c r="AM104" s="13">
        <f t="shared" si="85"/>
        <v>0</v>
      </c>
      <c r="AO104" s="12">
        <f t="shared" si="86"/>
        <v>612</v>
      </c>
      <c r="AP104" s="13">
        <f t="shared" si="89"/>
        <v>1.8140874669623401E-4</v>
      </c>
    </row>
    <row r="105" spans="1:42">
      <c r="A105" s="4" t="s">
        <v>251</v>
      </c>
      <c r="B105" s="8" t="s">
        <v>56</v>
      </c>
      <c r="E105" s="12">
        <v>1600</v>
      </c>
      <c r="F105" s="13">
        <f t="shared" si="90"/>
        <v>1.3828847322965498E-3</v>
      </c>
      <c r="H105" s="20">
        <v>1600</v>
      </c>
      <c r="I105" s="13">
        <f t="shared" si="75"/>
        <v>1.1500404102636906E-3</v>
      </c>
      <c r="K105" s="20">
        <v>1600</v>
      </c>
      <c r="L105" s="13">
        <f t="shared" si="76"/>
        <v>1.9385954495518636E-3</v>
      </c>
      <c r="N105" s="12"/>
      <c r="O105" s="13">
        <f t="shared" si="77"/>
        <v>0</v>
      </c>
      <c r="Q105" s="20"/>
      <c r="R105" s="13">
        <f t="shared" si="78"/>
        <v>0</v>
      </c>
      <c r="T105" s="20"/>
      <c r="U105" s="13">
        <f t="shared" si="79"/>
        <v>0</v>
      </c>
      <c r="W105" s="20"/>
      <c r="X105" s="13">
        <f t="shared" si="80"/>
        <v>0</v>
      </c>
      <c r="Z105" s="20"/>
      <c r="AA105" s="13">
        <f t="shared" si="81"/>
        <v>0</v>
      </c>
      <c r="AC105" s="20"/>
      <c r="AD105" s="13">
        <f t="shared" si="82"/>
        <v>0</v>
      </c>
      <c r="AF105" s="20"/>
      <c r="AG105" s="13">
        <f t="shared" si="83"/>
        <v>0</v>
      </c>
      <c r="AI105" s="20"/>
      <c r="AJ105" s="13">
        <f t="shared" si="84"/>
        <v>0</v>
      </c>
      <c r="AL105" s="20"/>
      <c r="AM105" s="13">
        <f t="shared" si="85"/>
        <v>0</v>
      </c>
      <c r="AO105" s="12">
        <f t="shared" si="86"/>
        <v>4800</v>
      </c>
      <c r="AP105" s="13">
        <f t="shared" si="89"/>
        <v>1.4228136995783059E-3</v>
      </c>
    </row>
    <row r="106" spans="1:42">
      <c r="A106" s="4" t="s">
        <v>252</v>
      </c>
      <c r="B106" s="8" t="s">
        <v>57</v>
      </c>
      <c r="E106" s="12">
        <v>925</v>
      </c>
      <c r="F106" s="13">
        <f t="shared" si="90"/>
        <v>7.9948023585894282E-4</v>
      </c>
      <c r="H106" s="12">
        <v>925</v>
      </c>
      <c r="I106" s="13">
        <f t="shared" si="75"/>
        <v>6.6486711218369612E-4</v>
      </c>
      <c r="K106" s="12">
        <v>925</v>
      </c>
      <c r="L106" s="13">
        <f t="shared" si="76"/>
        <v>1.1207504942721712E-3</v>
      </c>
      <c r="N106" s="12"/>
      <c r="O106" s="13">
        <f t="shared" si="77"/>
        <v>0</v>
      </c>
      <c r="Q106" s="12"/>
      <c r="R106" s="13">
        <f t="shared" si="78"/>
        <v>0</v>
      </c>
      <c r="T106" s="12"/>
      <c r="U106" s="13">
        <f t="shared" si="79"/>
        <v>0</v>
      </c>
      <c r="W106" s="12"/>
      <c r="X106" s="13">
        <f t="shared" si="80"/>
        <v>0</v>
      </c>
      <c r="Z106" s="12"/>
      <c r="AA106" s="13">
        <f t="shared" si="81"/>
        <v>0</v>
      </c>
      <c r="AC106" s="12"/>
      <c r="AD106" s="13">
        <f t="shared" si="82"/>
        <v>0</v>
      </c>
      <c r="AF106" s="12"/>
      <c r="AG106" s="13">
        <f t="shared" si="83"/>
        <v>0</v>
      </c>
      <c r="AI106" s="12"/>
      <c r="AJ106" s="13">
        <f t="shared" si="84"/>
        <v>0</v>
      </c>
      <c r="AL106" s="12"/>
      <c r="AM106" s="13">
        <f t="shared" si="85"/>
        <v>0</v>
      </c>
      <c r="AO106" s="12">
        <f t="shared" si="86"/>
        <v>2775</v>
      </c>
      <c r="AP106" s="13">
        <f t="shared" si="89"/>
        <v>8.2256417006870805E-4</v>
      </c>
    </row>
    <row r="107" spans="1:42">
      <c r="A107" s="4" t="s">
        <v>253</v>
      </c>
      <c r="B107" s="8" t="s">
        <v>58</v>
      </c>
      <c r="E107" s="12">
        <v>5750</v>
      </c>
      <c r="F107" s="13">
        <f t="shared" si="90"/>
        <v>4.9697420066907262E-3</v>
      </c>
      <c r="H107" s="12">
        <v>2550</v>
      </c>
      <c r="I107" s="13">
        <f t="shared" si="75"/>
        <v>1.8328769038577569E-3</v>
      </c>
      <c r="K107" s="12">
        <v>10700</v>
      </c>
      <c r="L107" s="13">
        <f t="shared" si="76"/>
        <v>1.2964357068878088E-2</v>
      </c>
      <c r="N107" s="12"/>
      <c r="O107" s="13">
        <f t="shared" si="77"/>
        <v>0</v>
      </c>
      <c r="Q107" s="12"/>
      <c r="R107" s="13">
        <f t="shared" si="78"/>
        <v>0</v>
      </c>
      <c r="T107" s="12"/>
      <c r="U107" s="13">
        <f t="shared" si="79"/>
        <v>0</v>
      </c>
      <c r="W107" s="12"/>
      <c r="X107" s="13">
        <f t="shared" si="80"/>
        <v>0</v>
      </c>
      <c r="Z107" s="12"/>
      <c r="AA107" s="13">
        <f t="shared" si="81"/>
        <v>0</v>
      </c>
      <c r="AC107" s="12"/>
      <c r="AD107" s="13">
        <f t="shared" si="82"/>
        <v>0</v>
      </c>
      <c r="AF107" s="12"/>
      <c r="AG107" s="13">
        <f t="shared" si="83"/>
        <v>0</v>
      </c>
      <c r="AI107" s="12"/>
      <c r="AJ107" s="13">
        <f t="shared" si="84"/>
        <v>0</v>
      </c>
      <c r="AL107" s="12"/>
      <c r="AM107" s="13">
        <f t="shared" si="85"/>
        <v>0</v>
      </c>
      <c r="AO107" s="12">
        <f t="shared" si="86"/>
        <v>19000</v>
      </c>
      <c r="AP107" s="13">
        <f t="shared" si="89"/>
        <v>5.6319708941641273E-3</v>
      </c>
    </row>
    <row r="108" spans="1:42">
      <c r="A108" s="4" t="s">
        <v>254</v>
      </c>
      <c r="B108" s="8" t="s">
        <v>91</v>
      </c>
      <c r="E108" s="12">
        <v>10933.43</v>
      </c>
      <c r="F108" s="13">
        <f t="shared" si="90"/>
        <v>9.449795886645667E-3</v>
      </c>
      <c r="H108" s="12">
        <v>10933.43</v>
      </c>
      <c r="I108" s="13">
        <f t="shared" si="75"/>
        <v>7.8586789517433395E-3</v>
      </c>
      <c r="K108" s="12">
        <v>10933.43</v>
      </c>
      <c r="L108" s="13">
        <f t="shared" si="76"/>
        <v>1.3247186028746145E-2</v>
      </c>
      <c r="N108" s="12"/>
      <c r="O108" s="13">
        <f t="shared" si="77"/>
        <v>0</v>
      </c>
      <c r="Q108" s="12"/>
      <c r="R108" s="13">
        <f t="shared" si="78"/>
        <v>0</v>
      </c>
      <c r="T108" s="12"/>
      <c r="U108" s="13">
        <f t="shared" si="79"/>
        <v>0</v>
      </c>
      <c r="W108" s="12"/>
      <c r="X108" s="13">
        <f t="shared" si="80"/>
        <v>0</v>
      </c>
      <c r="Z108" s="12"/>
      <c r="AA108" s="13">
        <f t="shared" si="81"/>
        <v>0</v>
      </c>
      <c r="AC108" s="12"/>
      <c r="AD108" s="13">
        <f t="shared" si="82"/>
        <v>0</v>
      </c>
      <c r="AF108" s="12"/>
      <c r="AG108" s="13">
        <f t="shared" si="83"/>
        <v>0</v>
      </c>
      <c r="AI108" s="12"/>
      <c r="AJ108" s="13">
        <f t="shared" si="84"/>
        <v>0</v>
      </c>
      <c r="AL108" s="12"/>
      <c r="AM108" s="13">
        <f t="shared" si="85"/>
        <v>0</v>
      </c>
      <c r="AO108" s="12">
        <f t="shared" si="86"/>
        <v>32800.29</v>
      </c>
      <c r="AP108" s="13">
        <f t="shared" si="89"/>
        <v>9.722646242112774E-3</v>
      </c>
    </row>
    <row r="109" spans="1:42">
      <c r="B109" s="4"/>
      <c r="C109" s="4"/>
      <c r="D109" s="57"/>
      <c r="E109" s="58">
        <f>SUM(E67:E108)</f>
        <v>319907.80000000005</v>
      </c>
      <c r="F109" s="59">
        <f t="shared" si="90"/>
        <v>0.27649725772661143</v>
      </c>
      <c r="G109" s="57"/>
      <c r="H109" s="58">
        <f>SUM(H67:H108)</f>
        <v>316876.3</v>
      </c>
      <c r="I109" s="59">
        <f t="shared" si="75"/>
        <v>0.22776284378427517</v>
      </c>
      <c r="J109" s="57"/>
      <c r="K109" s="58">
        <f>SUM(K67:K108)</f>
        <v>334086.13</v>
      </c>
      <c r="L109" s="59">
        <f>K109/$K$17</f>
        <v>0.40478615711024524</v>
      </c>
      <c r="M109" s="57"/>
      <c r="N109" s="58">
        <f>SUM(N67:N108)</f>
        <v>0</v>
      </c>
      <c r="O109" s="59">
        <f>N109/$K$17</f>
        <v>0</v>
      </c>
      <c r="P109" s="57"/>
      <c r="Q109" s="58">
        <f>SUM(Q67:Q108)</f>
        <v>0</v>
      </c>
      <c r="R109" s="59">
        <f>Q109/$K$17</f>
        <v>0</v>
      </c>
      <c r="S109" s="57"/>
      <c r="T109" s="58">
        <f>SUM(T67:T108)</f>
        <v>0</v>
      </c>
      <c r="U109" s="59">
        <f>T109/$K$17</f>
        <v>0</v>
      </c>
      <c r="V109" s="57"/>
      <c r="W109" s="58">
        <f>SUM(W67:W108)</f>
        <v>0</v>
      </c>
      <c r="X109" s="59">
        <f>W109/$K$17</f>
        <v>0</v>
      </c>
      <c r="Y109" s="57"/>
      <c r="Z109" s="58">
        <f>SUM(Z67:Z108)</f>
        <v>0</v>
      </c>
      <c r="AA109" s="59">
        <f>Z109/$K$17</f>
        <v>0</v>
      </c>
      <c r="AB109" s="57"/>
      <c r="AC109" s="58">
        <f>SUM(AC67:AC108)</f>
        <v>0</v>
      </c>
      <c r="AD109" s="59">
        <f>AC109/$K$17</f>
        <v>0</v>
      </c>
      <c r="AE109" s="57"/>
      <c r="AF109" s="58">
        <f>SUM(AF67:AF108)</f>
        <v>0</v>
      </c>
      <c r="AG109" s="59">
        <f>AF109/$K$17</f>
        <v>0</v>
      </c>
      <c r="AH109" s="57"/>
      <c r="AI109" s="58">
        <f>SUM(AI67:AI108)</f>
        <v>0</v>
      </c>
      <c r="AJ109" s="59">
        <f>AI109/$K$17</f>
        <v>0</v>
      </c>
      <c r="AK109" s="57"/>
      <c r="AL109" s="58">
        <f>SUM(AL67:AL108)</f>
        <v>0</v>
      </c>
      <c r="AM109" s="59">
        <f>AL109/$K$17</f>
        <v>0</v>
      </c>
      <c r="AN109" s="57"/>
      <c r="AO109" s="58">
        <f>SUM(AO67:AO108)</f>
        <v>970870.2300000001</v>
      </c>
      <c r="AP109" s="59">
        <f t="shared" si="89"/>
        <v>0.28778488828265436</v>
      </c>
    </row>
    <row r="110" spans="1:42">
      <c r="E110" s="12"/>
      <c r="F110" s="13"/>
      <c r="H110" s="12"/>
      <c r="I110" s="13"/>
      <c r="K110" s="12"/>
      <c r="L110" s="13"/>
      <c r="N110" s="12"/>
      <c r="O110" s="13"/>
      <c r="Q110" s="12"/>
      <c r="R110" s="13"/>
      <c r="T110" s="12"/>
      <c r="U110" s="13"/>
      <c r="W110" s="12"/>
      <c r="X110" s="13"/>
      <c r="Z110" s="12"/>
      <c r="AA110" s="13"/>
      <c r="AC110" s="12"/>
      <c r="AD110" s="13"/>
      <c r="AF110" s="12"/>
      <c r="AG110" s="13"/>
      <c r="AI110" s="12"/>
      <c r="AJ110" s="13"/>
      <c r="AL110" s="12"/>
      <c r="AM110" s="13"/>
      <c r="AO110" s="12"/>
      <c r="AP110" s="13"/>
    </row>
    <row r="111" spans="1:42">
      <c r="B111" s="5" t="s">
        <v>59</v>
      </c>
      <c r="C111" s="5"/>
      <c r="E111" s="12"/>
      <c r="F111" s="13"/>
      <c r="H111" s="12"/>
      <c r="I111" s="13"/>
      <c r="K111" s="12"/>
      <c r="L111" s="13"/>
      <c r="N111" s="12"/>
      <c r="O111" s="13"/>
      <c r="Q111" s="12"/>
      <c r="R111" s="13"/>
      <c r="T111" s="12"/>
      <c r="U111" s="13"/>
      <c r="W111" s="12"/>
      <c r="X111" s="13"/>
      <c r="Z111" s="12"/>
      <c r="AA111" s="13"/>
      <c r="AC111" s="12"/>
      <c r="AD111" s="13"/>
      <c r="AF111" s="12"/>
      <c r="AG111" s="13"/>
      <c r="AI111" s="12"/>
      <c r="AJ111" s="13"/>
      <c r="AL111" s="12"/>
      <c r="AM111" s="13"/>
      <c r="AO111" s="12"/>
      <c r="AP111" s="13"/>
    </row>
    <row r="112" spans="1:42">
      <c r="A112" s="23">
        <v>70090050</v>
      </c>
      <c r="B112" s="8" t="s">
        <v>60</v>
      </c>
      <c r="E112" s="12">
        <v>918208.49</v>
      </c>
      <c r="F112" s="13">
        <f>E112/$E$17</f>
        <v>0.79361031367879331</v>
      </c>
      <c r="H112" s="12">
        <v>879462.92</v>
      </c>
      <c r="I112" s="13">
        <f t="shared" ref="I112:I115" si="91">H112/$H$17</f>
        <v>0.63213618583031461</v>
      </c>
      <c r="K112" s="12">
        <v>798426.07</v>
      </c>
      <c r="L112" s="13">
        <f>K112/$K$17</f>
        <v>0.96739071631598594</v>
      </c>
      <c r="N112" s="12"/>
      <c r="O112" s="13">
        <f>N112/$K$17</f>
        <v>0</v>
      </c>
      <c r="Q112" s="12"/>
      <c r="R112" s="13">
        <f>Q112/$K$17</f>
        <v>0</v>
      </c>
      <c r="T112" s="12"/>
      <c r="U112" s="13">
        <f>T112/$K$17</f>
        <v>0</v>
      </c>
      <c r="W112" s="12"/>
      <c r="X112" s="13">
        <f>W112/$K$17</f>
        <v>0</v>
      </c>
      <c r="Z112" s="12"/>
      <c r="AA112" s="13">
        <f>Z112/$K$17</f>
        <v>0</v>
      </c>
      <c r="AC112" s="12"/>
      <c r="AD112" s="13">
        <f>AC112/$K$17</f>
        <v>0</v>
      </c>
      <c r="AF112" s="12"/>
      <c r="AG112" s="13">
        <f>AF112/$K$17</f>
        <v>0</v>
      </c>
      <c r="AI112" s="12"/>
      <c r="AJ112" s="13">
        <f>AI112/$K$17</f>
        <v>0</v>
      </c>
      <c r="AL112" s="12"/>
      <c r="AM112" s="13">
        <f>AL112/$K$17</f>
        <v>0</v>
      </c>
      <c r="AO112" s="12">
        <f>E112</f>
        <v>918208.49</v>
      </c>
      <c r="AP112" s="13">
        <f>AO112/$AO$17</f>
        <v>0.27217492055023124</v>
      </c>
    </row>
    <row r="113" spans="1:42">
      <c r="A113" s="23">
        <v>70090100</v>
      </c>
      <c r="B113" s="8" t="s">
        <v>61</v>
      </c>
      <c r="E113" s="15">
        <v>-879462.92</v>
      </c>
      <c r="F113" s="13">
        <f>E113/$E$17</f>
        <v>-0.76012240293058875</v>
      </c>
      <c r="H113" s="15">
        <v>-798426.07</v>
      </c>
      <c r="I113" s="13">
        <f t="shared" si="91"/>
        <v>-0.57388890319251629</v>
      </c>
      <c r="K113" s="15">
        <v>-1068472.8899999999</v>
      </c>
      <c r="L113" s="13">
        <f t="shared" ref="L113:L116" si="92">K113/$K$17</f>
        <v>-1.2945854265772054</v>
      </c>
      <c r="N113" s="12"/>
      <c r="O113" s="13">
        <f t="shared" ref="O113" si="93">N113/$K$17</f>
        <v>0</v>
      </c>
      <c r="Q113" s="15"/>
      <c r="R113" s="13">
        <f t="shared" ref="R113:R116" si="94">Q113/$K$17</f>
        <v>0</v>
      </c>
      <c r="T113" s="15"/>
      <c r="U113" s="13">
        <f t="shared" ref="U113:U116" si="95">T113/$K$17</f>
        <v>0</v>
      </c>
      <c r="W113" s="15"/>
      <c r="X113" s="13">
        <f t="shared" ref="X113:X116" si="96">W113/$K$17</f>
        <v>0</v>
      </c>
      <c r="Z113" s="15"/>
      <c r="AA113" s="13">
        <f t="shared" ref="AA113:AA116" si="97">Z113/$K$17</f>
        <v>0</v>
      </c>
      <c r="AC113" s="15"/>
      <c r="AD113" s="13">
        <f t="shared" ref="AD113:AD116" si="98">AC113/$K$17</f>
        <v>0</v>
      </c>
      <c r="AF113" s="15"/>
      <c r="AG113" s="13">
        <f t="shared" ref="AG113:AG116" si="99">AF113/$K$17</f>
        <v>0</v>
      </c>
      <c r="AI113" s="15"/>
      <c r="AJ113" s="13">
        <f t="shared" ref="AJ113:AJ116" si="100">AI113/$K$17</f>
        <v>0</v>
      </c>
      <c r="AL113" s="15"/>
      <c r="AM113" s="13">
        <f t="shared" ref="AM113:AM116" si="101">AL113/$K$17</f>
        <v>0</v>
      </c>
      <c r="AO113" s="15">
        <f>K113</f>
        <v>-1068472.8899999999</v>
      </c>
      <c r="AP113" s="13">
        <f>AO113/$AO$17</f>
        <v>-0.31671622198333838</v>
      </c>
    </row>
    <row r="114" spans="1:42">
      <c r="B114" s="4"/>
      <c r="C114" s="4"/>
      <c r="D114" s="57"/>
      <c r="E114" s="60">
        <f>SUM(E112:E113)</f>
        <v>38745.569999999949</v>
      </c>
      <c r="F114" s="59">
        <f>E114/$E$17</f>
        <v>3.3487910748204473E-2</v>
      </c>
      <c r="G114" s="57"/>
      <c r="H114" s="60">
        <f>SUM(H112:H113)</f>
        <v>81036.850000000093</v>
      </c>
      <c r="I114" s="59">
        <f t="shared" si="91"/>
        <v>5.8247282637798284E-2</v>
      </c>
      <c r="J114" s="57"/>
      <c r="K114" s="61">
        <f>SUM(K112:K113)</f>
        <v>-270046.81999999995</v>
      </c>
      <c r="L114" s="59">
        <f t="shared" si="92"/>
        <v>-0.32719471026121943</v>
      </c>
      <c r="M114" s="57"/>
      <c r="N114" s="61">
        <f>SUM(N112:N113)</f>
        <v>0</v>
      </c>
      <c r="O114" s="59">
        <f t="shared" ref="O114:O116" si="102">N114/$K$17</f>
        <v>0</v>
      </c>
      <c r="P114" s="57"/>
      <c r="Q114" s="61">
        <f>SUM(Q112:Q113)</f>
        <v>0</v>
      </c>
      <c r="R114" s="59">
        <f t="shared" si="94"/>
        <v>0</v>
      </c>
      <c r="S114" s="57"/>
      <c r="T114" s="61">
        <f>SUM(T112:T113)</f>
        <v>0</v>
      </c>
      <c r="U114" s="59">
        <f t="shared" si="95"/>
        <v>0</v>
      </c>
      <c r="V114" s="57"/>
      <c r="W114" s="61">
        <f>SUM(W112:W113)</f>
        <v>0</v>
      </c>
      <c r="X114" s="59">
        <f t="shared" si="96"/>
        <v>0</v>
      </c>
      <c r="Y114" s="57"/>
      <c r="Z114" s="61">
        <f>SUM(Z112:Z113)</f>
        <v>0</v>
      </c>
      <c r="AA114" s="59">
        <f t="shared" si="97"/>
        <v>0</v>
      </c>
      <c r="AB114" s="57"/>
      <c r="AC114" s="61">
        <f>SUM(AC112:AC113)</f>
        <v>0</v>
      </c>
      <c r="AD114" s="59">
        <f t="shared" si="98"/>
        <v>0</v>
      </c>
      <c r="AE114" s="57"/>
      <c r="AF114" s="61">
        <f>SUM(AF112:AF113)</f>
        <v>0</v>
      </c>
      <c r="AG114" s="59">
        <f t="shared" si="99"/>
        <v>0</v>
      </c>
      <c r="AH114" s="57"/>
      <c r="AI114" s="61">
        <f>SUM(AI112:AI113)</f>
        <v>0</v>
      </c>
      <c r="AJ114" s="59">
        <f t="shared" si="100"/>
        <v>0</v>
      </c>
      <c r="AK114" s="57"/>
      <c r="AL114" s="61">
        <f>SUM(AL112:AL113)</f>
        <v>0</v>
      </c>
      <c r="AM114" s="59">
        <f t="shared" si="101"/>
        <v>0</v>
      </c>
      <c r="AN114" s="57"/>
      <c r="AO114" s="61">
        <f>SUM(AO112:AO113)</f>
        <v>-150264.39999999991</v>
      </c>
      <c r="AP114" s="59">
        <f>AO114/$AO$17</f>
        <v>-4.4541301433107139E-2</v>
      </c>
    </row>
    <row r="115" spans="1:42">
      <c r="B115" s="4"/>
      <c r="C115" s="4"/>
      <c r="D115" s="57"/>
      <c r="E115" s="58">
        <f>E56+E64+E109+E114</f>
        <v>1108096.6099999999</v>
      </c>
      <c r="F115" s="44">
        <f>E115/$E$17</f>
        <v>0.95773117742410263</v>
      </c>
      <c r="G115" s="57"/>
      <c r="H115" s="58">
        <f>H56+H64+H109+H114</f>
        <v>1268306.8399999999</v>
      </c>
      <c r="I115" s="59">
        <f t="shared" si="91"/>
        <v>0.91162757413365292</v>
      </c>
      <c r="J115" s="57"/>
      <c r="K115" s="58">
        <f>K56+K64+K109+K114</f>
        <v>948466.62999999977</v>
      </c>
      <c r="L115" s="59">
        <f t="shared" si="92"/>
        <v>1.1491831831061192</v>
      </c>
      <c r="M115" s="57"/>
      <c r="N115" s="58">
        <f>N56+N64+N109+N114</f>
        <v>0</v>
      </c>
      <c r="O115" s="59">
        <f t="shared" si="102"/>
        <v>0</v>
      </c>
      <c r="P115" s="57"/>
      <c r="Q115" s="58">
        <f>Q56+Q64+Q109+Q114</f>
        <v>0</v>
      </c>
      <c r="R115" s="59">
        <f t="shared" si="94"/>
        <v>0</v>
      </c>
      <c r="S115" s="57"/>
      <c r="T115" s="58">
        <f>T56+T64+T109+T114</f>
        <v>0</v>
      </c>
      <c r="U115" s="59">
        <f t="shared" si="95"/>
        <v>0</v>
      </c>
      <c r="V115" s="57"/>
      <c r="W115" s="58">
        <f>W56+W64+W109+W114</f>
        <v>0</v>
      </c>
      <c r="X115" s="59">
        <f t="shared" si="96"/>
        <v>0</v>
      </c>
      <c r="Y115" s="57"/>
      <c r="Z115" s="58">
        <f>Z56+Z64+Z109+Z114</f>
        <v>0</v>
      </c>
      <c r="AA115" s="59">
        <f t="shared" si="97"/>
        <v>0</v>
      </c>
      <c r="AB115" s="57"/>
      <c r="AC115" s="58">
        <f>AC56+AC64+AC109+AC114</f>
        <v>0</v>
      </c>
      <c r="AD115" s="59">
        <f t="shared" si="98"/>
        <v>0</v>
      </c>
      <c r="AE115" s="57"/>
      <c r="AF115" s="58">
        <f>AF56+AF64+AF109+AF114</f>
        <v>0</v>
      </c>
      <c r="AG115" s="59">
        <f t="shared" si="99"/>
        <v>0</v>
      </c>
      <c r="AH115" s="57"/>
      <c r="AI115" s="58">
        <f>AI56+AI64+AI109+AI114</f>
        <v>0</v>
      </c>
      <c r="AJ115" s="59">
        <f t="shared" si="100"/>
        <v>0</v>
      </c>
      <c r="AK115" s="57"/>
      <c r="AL115" s="58">
        <f>AL56+AL64+AL109+AL114</f>
        <v>0</v>
      </c>
      <c r="AM115" s="59">
        <f t="shared" si="101"/>
        <v>0</v>
      </c>
      <c r="AN115" s="57"/>
      <c r="AO115" s="58">
        <f>AO56+AO64+AO109+AO114</f>
        <v>3324870.08</v>
      </c>
      <c r="AP115" s="44">
        <f>AO115/$AO$17</f>
        <v>0.98555639565458708</v>
      </c>
    </row>
    <row r="116" spans="1:42">
      <c r="B116" s="62" t="s">
        <v>62</v>
      </c>
      <c r="C116" s="62"/>
      <c r="D116" s="57"/>
      <c r="E116" s="58">
        <f>E17-E115</f>
        <v>48905.09999999986</v>
      </c>
      <c r="F116" s="59">
        <f>E116/$E$17</f>
        <v>4.2268822575897376E-2</v>
      </c>
      <c r="G116" s="57"/>
      <c r="H116" s="58">
        <f>H17-H115</f>
        <v>122948.62000000058</v>
      </c>
      <c r="I116" s="59">
        <f>K116/$H$17</f>
        <v>-8.8500511617039451E-2</v>
      </c>
      <c r="J116" s="57"/>
      <c r="K116" s="61">
        <f>K17-K115</f>
        <v>-123126.8199999996</v>
      </c>
      <c r="L116" s="59">
        <f t="shared" si="92"/>
        <v>-0.14918318310611914</v>
      </c>
      <c r="M116" s="57"/>
      <c r="N116" s="61">
        <f>N17-N115</f>
        <v>0</v>
      </c>
      <c r="O116" s="59">
        <f t="shared" si="102"/>
        <v>0</v>
      </c>
      <c r="P116" s="57"/>
      <c r="Q116" s="61">
        <f>Q17-Q115</f>
        <v>0</v>
      </c>
      <c r="R116" s="59">
        <f t="shared" si="94"/>
        <v>0</v>
      </c>
      <c r="S116" s="57"/>
      <c r="T116" s="61">
        <f>T17-T115</f>
        <v>0</v>
      </c>
      <c r="U116" s="59">
        <f t="shared" si="95"/>
        <v>0</v>
      </c>
      <c r="V116" s="57"/>
      <c r="W116" s="61">
        <f>W17-W115</f>
        <v>0</v>
      </c>
      <c r="X116" s="59">
        <f t="shared" si="96"/>
        <v>0</v>
      </c>
      <c r="Y116" s="57"/>
      <c r="Z116" s="61">
        <f>Z17-Z115</f>
        <v>0</v>
      </c>
      <c r="AA116" s="59">
        <f t="shared" si="97"/>
        <v>0</v>
      </c>
      <c r="AB116" s="57"/>
      <c r="AC116" s="61">
        <f>AC17-AC115</f>
        <v>0</v>
      </c>
      <c r="AD116" s="59">
        <f t="shared" si="98"/>
        <v>0</v>
      </c>
      <c r="AE116" s="57"/>
      <c r="AF116" s="61">
        <f>AF17-AF115</f>
        <v>0</v>
      </c>
      <c r="AG116" s="59">
        <f t="shared" si="99"/>
        <v>0</v>
      </c>
      <c r="AH116" s="57"/>
      <c r="AI116" s="61">
        <f>AI17-AI115</f>
        <v>0</v>
      </c>
      <c r="AJ116" s="59">
        <f t="shared" si="100"/>
        <v>0</v>
      </c>
      <c r="AK116" s="57"/>
      <c r="AL116" s="61">
        <f>AL17-AL115</f>
        <v>0</v>
      </c>
      <c r="AM116" s="59">
        <f t="shared" si="101"/>
        <v>0</v>
      </c>
      <c r="AN116" s="57"/>
      <c r="AO116" s="58">
        <f>AO17-AO115</f>
        <v>48726.899999999907</v>
      </c>
      <c r="AP116" s="59">
        <f>AO116/$AO$17</f>
        <v>1.4443604345412921E-2</v>
      </c>
    </row>
    <row r="117" spans="1:42">
      <c r="E117" s="12"/>
      <c r="F117" s="13"/>
      <c r="H117" s="12"/>
      <c r="I117" s="13"/>
      <c r="K117" s="12"/>
      <c r="L117" s="13"/>
      <c r="N117" s="12"/>
      <c r="O117" s="13"/>
      <c r="Q117" s="12"/>
      <c r="R117" s="13"/>
      <c r="T117" s="12"/>
      <c r="U117" s="13"/>
      <c r="W117" s="12"/>
      <c r="X117" s="13"/>
      <c r="Z117" s="12"/>
      <c r="AA117" s="13"/>
      <c r="AC117" s="12"/>
      <c r="AD117" s="13"/>
      <c r="AF117" s="12"/>
      <c r="AG117" s="13"/>
      <c r="AI117" s="12"/>
      <c r="AJ117" s="13"/>
      <c r="AL117" s="12"/>
      <c r="AM117" s="13"/>
      <c r="AO117" s="12"/>
      <c r="AP117" s="13"/>
    </row>
    <row r="118" spans="1:42">
      <c r="B118" s="5" t="s">
        <v>63</v>
      </c>
      <c r="C118" s="5"/>
      <c r="E118" s="12"/>
      <c r="F118" s="13"/>
      <c r="H118" s="12"/>
      <c r="I118" s="13"/>
      <c r="K118" s="12"/>
      <c r="L118" s="13"/>
      <c r="N118" s="12"/>
      <c r="O118" s="13"/>
      <c r="Q118" s="12"/>
      <c r="R118" s="13"/>
      <c r="T118" s="12"/>
      <c r="U118" s="13"/>
      <c r="W118" s="12"/>
      <c r="X118" s="13"/>
      <c r="Z118" s="12"/>
      <c r="AA118" s="13"/>
      <c r="AC118" s="12"/>
      <c r="AD118" s="13"/>
      <c r="AF118" s="12"/>
      <c r="AG118" s="13"/>
      <c r="AI118" s="12"/>
      <c r="AJ118" s="13"/>
      <c r="AL118" s="12"/>
      <c r="AM118" s="13"/>
      <c r="AO118" s="12"/>
      <c r="AP118" s="13"/>
    </row>
    <row r="119" spans="1:42">
      <c r="A119" s="4" t="s">
        <v>306</v>
      </c>
      <c r="B119" s="8" t="s">
        <v>142</v>
      </c>
      <c r="E119" s="12">
        <v>0</v>
      </c>
      <c r="F119" s="13">
        <f t="shared" ref="F119:F124" si="103">E119/$E$17</f>
        <v>0</v>
      </c>
      <c r="H119" s="12">
        <v>0.04</v>
      </c>
      <c r="I119" s="13">
        <f t="shared" ref="I119:I124" si="104">H119/$H$17</f>
        <v>2.8751010256592263E-8</v>
      </c>
      <c r="K119" s="12">
        <v>6180.69</v>
      </c>
      <c r="L119" s="13">
        <f>K119/$K$17</f>
        <v>7.4886609431816919E-3</v>
      </c>
      <c r="N119" s="12"/>
      <c r="O119" s="13">
        <f>N119/$K$17</f>
        <v>0</v>
      </c>
      <c r="Q119" s="12"/>
      <c r="R119" s="13">
        <f>Q119/$K$17</f>
        <v>0</v>
      </c>
      <c r="T119" s="12"/>
      <c r="U119" s="13">
        <f>T119/$K$17</f>
        <v>0</v>
      </c>
      <c r="W119" s="12"/>
      <c r="X119" s="13">
        <f>W119/$K$17</f>
        <v>0</v>
      </c>
      <c r="Z119" s="12"/>
      <c r="AA119" s="13">
        <f>Z119/$K$17</f>
        <v>0</v>
      </c>
      <c r="AC119" s="12"/>
      <c r="AD119" s="13">
        <f>AC119/$K$17</f>
        <v>0</v>
      </c>
      <c r="AF119" s="12"/>
      <c r="AG119" s="13">
        <f>AF119/$K$17</f>
        <v>0</v>
      </c>
      <c r="AI119" s="12"/>
      <c r="AJ119" s="13">
        <f>AI119/$K$17</f>
        <v>0</v>
      </c>
      <c r="AL119" s="12"/>
      <c r="AM119" s="13">
        <f>AL119/$K$17</f>
        <v>0</v>
      </c>
      <c r="AO119" s="12">
        <f t="shared" ref="AO119" si="105">E119+H119+K119+N119+Q119+T119+W119+Z119+AF119+AC119+AI119+AL119</f>
        <v>6180.73</v>
      </c>
      <c r="AP119" s="13">
        <f t="shared" ref="AP119:AP124" si="106">AO119/$AO$17</f>
        <v>1.8320890244572128E-3</v>
      </c>
    </row>
    <row r="120" spans="1:42">
      <c r="A120" s="4" t="s">
        <v>255</v>
      </c>
      <c r="B120" s="8" t="s">
        <v>64</v>
      </c>
      <c r="E120" s="12">
        <v>2881.5</v>
      </c>
      <c r="F120" s="13">
        <f t="shared" si="103"/>
        <v>2.4904889725703176E-3</v>
      </c>
      <c r="H120" s="12">
        <v>8957.2000000000007</v>
      </c>
      <c r="I120" s="13">
        <f t="shared" si="104"/>
        <v>6.4382137267587061E-3</v>
      </c>
      <c r="K120" s="12">
        <v>6911.5</v>
      </c>
      <c r="L120" s="13">
        <f t="shared" ref="L120:L124" si="107">K120/$K$17</f>
        <v>8.374126530986065E-3</v>
      </c>
      <c r="N120" s="12"/>
      <c r="O120" s="13">
        <f t="shared" ref="O120:O123" si="108">N120/$K$17</f>
        <v>0</v>
      </c>
      <c r="Q120" s="12"/>
      <c r="R120" s="13">
        <f t="shared" ref="R120:R124" si="109">Q120/$K$17</f>
        <v>0</v>
      </c>
      <c r="T120" s="12"/>
      <c r="U120" s="13">
        <f t="shared" ref="U120:U124" si="110">T120/$K$17</f>
        <v>0</v>
      </c>
      <c r="W120" s="12"/>
      <c r="X120" s="13">
        <f t="shared" ref="X120:X124" si="111">W120/$K$17</f>
        <v>0</v>
      </c>
      <c r="Z120" s="12"/>
      <c r="AA120" s="13">
        <f t="shared" ref="AA120:AA124" si="112">Z120/$K$17</f>
        <v>0</v>
      </c>
      <c r="AC120" s="12"/>
      <c r="AD120" s="13">
        <f t="shared" ref="AD120:AD124" si="113">AC120/$K$17</f>
        <v>0</v>
      </c>
      <c r="AF120" s="12"/>
      <c r="AG120" s="13">
        <f t="shared" ref="AG120:AG124" si="114">AF120/$K$17</f>
        <v>0</v>
      </c>
      <c r="AI120" s="12"/>
      <c r="AJ120" s="13">
        <f t="shared" ref="AJ120:AJ124" si="115">AI120/$K$17</f>
        <v>0</v>
      </c>
      <c r="AL120" s="12"/>
      <c r="AM120" s="13">
        <f t="shared" ref="AM120:AM124" si="116">AL120/$K$17</f>
        <v>0</v>
      </c>
      <c r="AO120" s="12">
        <f t="shared" ref="AO120" si="117">E120+H120+K120+N120+Q120+T120+W120+Z120+AF120+AC120+AI120+AL120</f>
        <v>18750.2</v>
      </c>
      <c r="AP120" s="13">
        <f t="shared" si="106"/>
        <v>5.5579252978819067E-3</v>
      </c>
    </row>
    <row r="121" spans="1:42">
      <c r="A121" s="4" t="s">
        <v>256</v>
      </c>
      <c r="B121" s="8" t="s">
        <v>180</v>
      </c>
      <c r="E121" s="12">
        <v>0</v>
      </c>
      <c r="F121" s="13">
        <f t="shared" si="103"/>
        <v>0</v>
      </c>
      <c r="H121" s="12">
        <v>0</v>
      </c>
      <c r="I121" s="13">
        <f>H121/$E$17</f>
        <v>0</v>
      </c>
      <c r="K121" s="12">
        <v>2688</v>
      </c>
      <c r="L121" s="13">
        <f t="shared" si="107"/>
        <v>3.2568403552471308E-3</v>
      </c>
      <c r="N121" s="12"/>
      <c r="O121" s="13">
        <f t="shared" si="108"/>
        <v>0</v>
      </c>
      <c r="Q121" s="12"/>
      <c r="R121" s="13">
        <f t="shared" si="109"/>
        <v>0</v>
      </c>
      <c r="T121" s="12"/>
      <c r="U121" s="13">
        <f t="shared" si="110"/>
        <v>0</v>
      </c>
      <c r="W121" s="12"/>
      <c r="X121" s="13">
        <f t="shared" si="111"/>
        <v>0</v>
      </c>
      <c r="Z121" s="12"/>
      <c r="AA121" s="13">
        <f t="shared" si="112"/>
        <v>0</v>
      </c>
      <c r="AC121" s="12"/>
      <c r="AD121" s="13">
        <f t="shared" si="113"/>
        <v>0</v>
      </c>
      <c r="AF121" s="12"/>
      <c r="AG121" s="13">
        <f t="shared" si="114"/>
        <v>0</v>
      </c>
      <c r="AI121" s="12"/>
      <c r="AJ121" s="13">
        <f t="shared" si="115"/>
        <v>0</v>
      </c>
      <c r="AL121" s="12"/>
      <c r="AM121" s="13">
        <f t="shared" si="116"/>
        <v>0</v>
      </c>
      <c r="AO121" s="12">
        <v>2688</v>
      </c>
      <c r="AP121" s="13">
        <f t="shared" si="106"/>
        <v>7.9677567176385125E-4</v>
      </c>
    </row>
    <row r="122" spans="1:42">
      <c r="A122" s="4" t="s">
        <v>257</v>
      </c>
      <c r="B122" s="8" t="s">
        <v>181</v>
      </c>
      <c r="E122" s="12">
        <v>15000</v>
      </c>
      <c r="F122" s="13">
        <f t="shared" si="103"/>
        <v>1.2964544365280155E-2</v>
      </c>
      <c r="H122" s="12">
        <v>15000</v>
      </c>
      <c r="I122" s="13">
        <f t="shared" si="104"/>
        <v>1.0781628846222099E-2</v>
      </c>
      <c r="K122" s="12">
        <v>15000</v>
      </c>
      <c r="L122" s="13">
        <f t="shared" si="107"/>
        <v>1.817433233954872E-2</v>
      </c>
      <c r="N122" s="12"/>
      <c r="O122" s="13">
        <f t="shared" si="108"/>
        <v>0</v>
      </c>
      <c r="Q122" s="12"/>
      <c r="R122" s="13">
        <f t="shared" si="109"/>
        <v>0</v>
      </c>
      <c r="T122" s="12"/>
      <c r="U122" s="13">
        <f t="shared" si="110"/>
        <v>0</v>
      </c>
      <c r="W122" s="12"/>
      <c r="X122" s="13">
        <f t="shared" si="111"/>
        <v>0</v>
      </c>
      <c r="Z122" s="12"/>
      <c r="AA122" s="13">
        <f t="shared" si="112"/>
        <v>0</v>
      </c>
      <c r="AC122" s="12"/>
      <c r="AD122" s="13">
        <f t="shared" si="113"/>
        <v>0</v>
      </c>
      <c r="AF122" s="12"/>
      <c r="AG122" s="13">
        <f t="shared" si="114"/>
        <v>0</v>
      </c>
      <c r="AI122" s="12"/>
      <c r="AJ122" s="13">
        <f t="shared" si="115"/>
        <v>0</v>
      </c>
      <c r="AL122" s="12"/>
      <c r="AM122" s="13">
        <f t="shared" si="116"/>
        <v>0</v>
      </c>
      <c r="AO122" s="12">
        <f>E122+H122+K122+N122+Q122+T122+W122+Z122+AF122+AC122+AI122+AL122</f>
        <v>45000</v>
      </c>
      <c r="AP122" s="13">
        <f t="shared" si="106"/>
        <v>1.3338878433546617E-2</v>
      </c>
    </row>
    <row r="123" spans="1:42">
      <c r="A123" s="4" t="s">
        <v>258</v>
      </c>
      <c r="B123" s="8" t="s">
        <v>179</v>
      </c>
      <c r="E123" s="12">
        <v>0</v>
      </c>
      <c r="F123" s="13">
        <f t="shared" si="103"/>
        <v>0</v>
      </c>
      <c r="H123" s="12">
        <v>0</v>
      </c>
      <c r="I123" s="13">
        <f>H123/$E$17</f>
        <v>0</v>
      </c>
      <c r="K123" s="12">
        <v>1558</v>
      </c>
      <c r="L123" s="13">
        <f t="shared" si="107"/>
        <v>1.8877073190011271E-3</v>
      </c>
      <c r="N123" s="12"/>
      <c r="O123" s="13">
        <f t="shared" si="108"/>
        <v>0</v>
      </c>
      <c r="Q123" s="12"/>
      <c r="R123" s="13">
        <f t="shared" si="109"/>
        <v>0</v>
      </c>
      <c r="T123" s="12"/>
      <c r="U123" s="13">
        <f t="shared" si="110"/>
        <v>0</v>
      </c>
      <c r="W123" s="12"/>
      <c r="X123" s="13">
        <f t="shared" si="111"/>
        <v>0</v>
      </c>
      <c r="Z123" s="12"/>
      <c r="AA123" s="13">
        <f t="shared" si="112"/>
        <v>0</v>
      </c>
      <c r="AC123" s="12"/>
      <c r="AD123" s="13">
        <f t="shared" si="113"/>
        <v>0</v>
      </c>
      <c r="AF123" s="12"/>
      <c r="AG123" s="13">
        <f t="shared" si="114"/>
        <v>0</v>
      </c>
      <c r="AI123" s="12"/>
      <c r="AJ123" s="13">
        <f t="shared" si="115"/>
        <v>0</v>
      </c>
      <c r="AL123" s="12"/>
      <c r="AM123" s="13">
        <f t="shared" si="116"/>
        <v>0</v>
      </c>
      <c r="AO123" s="12">
        <v>1558</v>
      </c>
      <c r="AP123" s="13">
        <f t="shared" si="106"/>
        <v>4.6182161332145846E-4</v>
      </c>
    </row>
    <row r="124" spans="1:42">
      <c r="B124" s="4"/>
      <c r="C124" s="4"/>
      <c r="D124" s="57"/>
      <c r="E124" s="58">
        <f>SUM(E119:E122)</f>
        <v>17881.5</v>
      </c>
      <c r="F124" s="59">
        <f t="shared" si="103"/>
        <v>1.5455033337850472E-2</v>
      </c>
      <c r="G124" s="57"/>
      <c r="H124" s="58">
        <f>SUM(H119:H122)</f>
        <v>23957.24</v>
      </c>
      <c r="I124" s="59">
        <f t="shared" si="104"/>
        <v>1.7219871323991061E-2</v>
      </c>
      <c r="J124" s="57"/>
      <c r="K124" s="58">
        <f>SUM(K119:K123)</f>
        <v>32338.19</v>
      </c>
      <c r="L124" s="59">
        <f t="shared" si="107"/>
        <v>3.9181667487964734E-2</v>
      </c>
      <c r="M124" s="57"/>
      <c r="N124" s="58">
        <f>SUM(N119:N123)</f>
        <v>0</v>
      </c>
      <c r="O124" s="59">
        <f t="shared" ref="O124" si="118">N124/$K$17</f>
        <v>0</v>
      </c>
      <c r="P124" s="57"/>
      <c r="Q124" s="58">
        <f>SUM(Q119:Q123)</f>
        <v>0</v>
      </c>
      <c r="R124" s="59">
        <f t="shared" si="109"/>
        <v>0</v>
      </c>
      <c r="S124" s="57"/>
      <c r="T124" s="58">
        <f>SUM(T119:T123)</f>
        <v>0</v>
      </c>
      <c r="U124" s="59">
        <f t="shared" si="110"/>
        <v>0</v>
      </c>
      <c r="V124" s="57"/>
      <c r="W124" s="58">
        <f>SUM(W119:W123)</f>
        <v>0</v>
      </c>
      <c r="X124" s="59">
        <f t="shared" si="111"/>
        <v>0</v>
      </c>
      <c r="Y124" s="57"/>
      <c r="Z124" s="58">
        <f>SUM(Z119:Z123)</f>
        <v>0</v>
      </c>
      <c r="AA124" s="59">
        <f t="shared" si="112"/>
        <v>0</v>
      </c>
      <c r="AB124" s="57"/>
      <c r="AC124" s="58">
        <f>SUM(AC119:AC123)</f>
        <v>0</v>
      </c>
      <c r="AD124" s="59">
        <f t="shared" si="113"/>
        <v>0</v>
      </c>
      <c r="AE124" s="57"/>
      <c r="AF124" s="58">
        <f>SUM(AF119:AF123)</f>
        <v>0</v>
      </c>
      <c r="AG124" s="59">
        <f t="shared" si="114"/>
        <v>0</v>
      </c>
      <c r="AH124" s="57"/>
      <c r="AI124" s="58">
        <f>SUM(AI119:AI123)</f>
        <v>0</v>
      </c>
      <c r="AJ124" s="59">
        <f t="shared" si="115"/>
        <v>0</v>
      </c>
      <c r="AK124" s="57"/>
      <c r="AL124" s="58">
        <f>SUM(AL119:AL123)</f>
        <v>0</v>
      </c>
      <c r="AM124" s="59">
        <f t="shared" si="116"/>
        <v>0</v>
      </c>
      <c r="AN124" s="57"/>
      <c r="AO124" s="58">
        <f>SUM(AO119:AO123)</f>
        <v>74176.929999999993</v>
      </c>
      <c r="AP124" s="59">
        <f t="shared" si="106"/>
        <v>2.1987490040971044E-2</v>
      </c>
    </row>
    <row r="125" spans="1:42">
      <c r="E125" s="12"/>
      <c r="F125" s="13"/>
      <c r="H125" s="12"/>
      <c r="I125" s="13"/>
      <c r="K125" s="12"/>
      <c r="L125" s="13"/>
      <c r="N125" s="12"/>
      <c r="O125" s="13"/>
      <c r="Q125" s="12"/>
      <c r="R125" s="13"/>
      <c r="T125" s="12"/>
      <c r="U125" s="13"/>
      <c r="W125" s="12"/>
      <c r="X125" s="13"/>
      <c r="Z125" s="12"/>
      <c r="AA125" s="13"/>
      <c r="AC125" s="12"/>
      <c r="AD125" s="13"/>
      <c r="AF125" s="12"/>
      <c r="AG125" s="13"/>
      <c r="AI125" s="12"/>
      <c r="AJ125" s="13"/>
      <c r="AL125" s="12"/>
      <c r="AM125" s="13"/>
      <c r="AO125" s="12"/>
      <c r="AP125" s="13"/>
    </row>
    <row r="126" spans="1:42">
      <c r="B126" s="5" t="s">
        <v>65</v>
      </c>
      <c r="C126" s="5"/>
      <c r="E126" s="12"/>
      <c r="F126" s="13"/>
      <c r="H126" s="12"/>
      <c r="I126" s="13"/>
      <c r="K126" s="12"/>
      <c r="L126" s="13"/>
      <c r="N126" s="12"/>
      <c r="O126" s="13"/>
      <c r="Q126" s="12"/>
      <c r="R126" s="13"/>
      <c r="T126" s="12"/>
      <c r="U126" s="13"/>
      <c r="W126" s="12"/>
      <c r="X126" s="13"/>
      <c r="Z126" s="12"/>
      <c r="AA126" s="13"/>
      <c r="AC126" s="12"/>
      <c r="AD126" s="13"/>
      <c r="AF126" s="12"/>
      <c r="AG126" s="13"/>
      <c r="AI126" s="12"/>
      <c r="AJ126" s="13"/>
      <c r="AL126" s="12"/>
      <c r="AM126" s="13"/>
      <c r="AO126" s="12"/>
      <c r="AP126" s="13"/>
    </row>
    <row r="127" spans="1:42">
      <c r="B127" s="5" t="s">
        <v>66</v>
      </c>
      <c r="C127" s="5"/>
      <c r="E127" s="12"/>
      <c r="F127" s="13"/>
      <c r="H127" s="12"/>
      <c r="I127" s="13"/>
      <c r="K127" s="12"/>
      <c r="L127" s="13"/>
      <c r="N127" s="12"/>
      <c r="O127" s="13"/>
      <c r="Q127" s="12"/>
      <c r="R127" s="13"/>
      <c r="T127" s="12"/>
      <c r="U127" s="13"/>
      <c r="W127" s="12"/>
      <c r="X127" s="13"/>
      <c r="Z127" s="12"/>
      <c r="AA127" s="13"/>
      <c r="AC127" s="12"/>
      <c r="AD127" s="13"/>
      <c r="AF127" s="12"/>
      <c r="AG127" s="13"/>
      <c r="AI127" s="12"/>
      <c r="AJ127" s="13"/>
      <c r="AL127" s="12"/>
      <c r="AM127" s="13"/>
      <c r="AO127" s="12"/>
      <c r="AP127" s="13"/>
    </row>
    <row r="128" spans="1:42">
      <c r="A128" s="4" t="s">
        <v>259</v>
      </c>
      <c r="B128" s="8" t="s">
        <v>92</v>
      </c>
      <c r="E128" s="12">
        <v>85531.83</v>
      </c>
      <c r="F128" s="13">
        <f t="shared" ref="F128:F155" si="119">E128/$E$17</f>
        <v>7.392541364524001E-2</v>
      </c>
      <c r="H128" s="24">
        <v>91564.19</v>
      </c>
      <c r="I128" s="13">
        <f t="shared" ref="I128:I157" si="120">H128/$H$17</f>
        <v>6.5814074145664064E-2</v>
      </c>
      <c r="K128" s="12">
        <v>80316.490000000005</v>
      </c>
      <c r="L128" s="13">
        <f>K128/$K$17</f>
        <v>9.7313238773736099E-2</v>
      </c>
      <c r="N128" s="12"/>
      <c r="O128" s="13">
        <f>N128/$K$17</f>
        <v>0</v>
      </c>
      <c r="Q128" s="12"/>
      <c r="R128" s="13">
        <f>Q128/$K$17</f>
        <v>0</v>
      </c>
      <c r="T128" s="12"/>
      <c r="U128" s="13">
        <f>T128/$K$17</f>
        <v>0</v>
      </c>
      <c r="W128" s="12"/>
      <c r="X128" s="13">
        <f>W128/$K$17</f>
        <v>0</v>
      </c>
      <c r="Z128" s="12"/>
      <c r="AA128" s="13">
        <f>Z128/$K$17</f>
        <v>0</v>
      </c>
      <c r="AC128" s="12"/>
      <c r="AD128" s="13">
        <f>AC128/$K$17</f>
        <v>0</v>
      </c>
      <c r="AF128" s="12"/>
      <c r="AG128" s="13">
        <f>AF128/$K$17</f>
        <v>0</v>
      </c>
      <c r="AI128" s="12"/>
      <c r="AJ128" s="13">
        <f>AI128/$K$17</f>
        <v>0</v>
      </c>
      <c r="AL128" s="12"/>
      <c r="AM128" s="13">
        <f>AL128/$K$17</f>
        <v>0</v>
      </c>
      <c r="AO128" s="12">
        <f t="shared" ref="AO128:AO152" si="121">E128+H128+K128+N128+Q128+T128+W128+Z128+AF128+AC128+AI128+AL128</f>
        <v>257412.51</v>
      </c>
      <c r="AP128" s="13">
        <f t="shared" ref="AP128:AP155" si="122">AO128/$AO$17</f>
        <v>7.6302092848091183E-2</v>
      </c>
    </row>
    <row r="129" spans="1:42">
      <c r="A129" s="4" t="s">
        <v>260</v>
      </c>
      <c r="B129" s="8" t="s">
        <v>93</v>
      </c>
      <c r="E129" s="20">
        <v>8312.5</v>
      </c>
      <c r="F129" s="13">
        <f t="shared" si="119"/>
        <v>7.1845183357594194E-3</v>
      </c>
      <c r="H129" s="20">
        <v>8312.5</v>
      </c>
      <c r="I129" s="13">
        <f t="shared" si="120"/>
        <v>5.9748193189480799E-3</v>
      </c>
      <c r="K129" s="20">
        <v>8312.5</v>
      </c>
      <c r="L129" s="13">
        <f t="shared" ref="L129:L157" si="123">K129/$K$17</f>
        <v>1.0071609171499915E-2</v>
      </c>
      <c r="N129" s="12"/>
      <c r="O129" s="13">
        <f t="shared" ref="O129:O155" si="124">N129/$K$17</f>
        <v>0</v>
      </c>
      <c r="Q129" s="20"/>
      <c r="R129" s="13">
        <f t="shared" ref="R129:R155" si="125">Q129/$K$17</f>
        <v>0</v>
      </c>
      <c r="T129" s="20"/>
      <c r="U129" s="13">
        <f t="shared" ref="U129:U155" si="126">T129/$K$17</f>
        <v>0</v>
      </c>
      <c r="W129" s="20"/>
      <c r="X129" s="13">
        <f t="shared" ref="X129:X155" si="127">W129/$K$17</f>
        <v>0</v>
      </c>
      <c r="Z129" s="20"/>
      <c r="AA129" s="13">
        <f t="shared" ref="AA129:AA155" si="128">Z129/$K$17</f>
        <v>0</v>
      </c>
      <c r="AC129" s="20"/>
      <c r="AD129" s="13">
        <f t="shared" ref="AD129:AD155" si="129">AC129/$K$17</f>
        <v>0</v>
      </c>
      <c r="AF129" s="20"/>
      <c r="AG129" s="13">
        <f t="shared" ref="AG129:AG155" si="130">AF129/$K$17</f>
        <v>0</v>
      </c>
      <c r="AI129" s="20"/>
      <c r="AJ129" s="13">
        <f t="shared" ref="AJ129:AJ155" si="131">AI129/$K$17</f>
        <v>0</v>
      </c>
      <c r="AL129" s="20"/>
      <c r="AM129" s="13">
        <f t="shared" ref="AM129:AM155" si="132">AL129/$K$17</f>
        <v>0</v>
      </c>
      <c r="AO129" s="12">
        <f t="shared" si="121"/>
        <v>24937.5</v>
      </c>
      <c r="AP129" s="13">
        <f t="shared" si="122"/>
        <v>7.3919617985904176E-3</v>
      </c>
    </row>
    <row r="130" spans="1:42">
      <c r="A130" s="4" t="s">
        <v>261</v>
      </c>
      <c r="B130" s="8" t="s">
        <v>94</v>
      </c>
      <c r="E130" s="12">
        <v>26393.5</v>
      </c>
      <c r="F130" s="13">
        <f t="shared" si="119"/>
        <v>2.2811980113668116E-2</v>
      </c>
      <c r="H130" s="12">
        <v>11919.6</v>
      </c>
      <c r="I130" s="13">
        <f t="shared" si="120"/>
        <v>8.5675135463619285E-3</v>
      </c>
      <c r="K130" s="12">
        <v>10193.549999999999</v>
      </c>
      <c r="L130" s="13">
        <f t="shared" si="123"/>
        <v>1.2350731027987123E-2</v>
      </c>
      <c r="N130" s="12"/>
      <c r="O130" s="13">
        <f t="shared" si="124"/>
        <v>0</v>
      </c>
      <c r="Q130" s="12"/>
      <c r="R130" s="13">
        <f t="shared" si="125"/>
        <v>0</v>
      </c>
      <c r="T130" s="12"/>
      <c r="U130" s="13">
        <f t="shared" si="126"/>
        <v>0</v>
      </c>
      <c r="W130" s="12"/>
      <c r="X130" s="13">
        <f t="shared" si="127"/>
        <v>0</v>
      </c>
      <c r="Z130" s="12"/>
      <c r="AA130" s="13">
        <f t="shared" si="128"/>
        <v>0</v>
      </c>
      <c r="AC130" s="12"/>
      <c r="AD130" s="13">
        <f t="shared" si="129"/>
        <v>0</v>
      </c>
      <c r="AF130" s="12"/>
      <c r="AG130" s="13">
        <f t="shared" si="130"/>
        <v>0</v>
      </c>
      <c r="AI130" s="12"/>
      <c r="AJ130" s="13">
        <f t="shared" si="131"/>
        <v>0</v>
      </c>
      <c r="AL130" s="12"/>
      <c r="AM130" s="13">
        <f t="shared" si="132"/>
        <v>0</v>
      </c>
      <c r="AO130" s="12">
        <f t="shared" si="121"/>
        <v>48506.649999999994</v>
      </c>
      <c r="AP130" s="13">
        <f t="shared" si="122"/>
        <v>1.4378317945968755E-2</v>
      </c>
    </row>
    <row r="131" spans="1:42">
      <c r="A131" s="4" t="s">
        <v>262</v>
      </c>
      <c r="B131" s="8" t="s">
        <v>95</v>
      </c>
      <c r="E131" s="12">
        <v>159</v>
      </c>
      <c r="F131" s="13">
        <f t="shared" si="119"/>
        <v>1.3742417027196965E-4</v>
      </c>
      <c r="H131" s="12">
        <v>149.4</v>
      </c>
      <c r="I131" s="13">
        <f t="shared" si="120"/>
        <v>1.0738502330837211E-4</v>
      </c>
      <c r="K131" s="12">
        <v>127.1</v>
      </c>
      <c r="L131" s="13">
        <f t="shared" si="123"/>
        <v>1.5399717602377616E-4</v>
      </c>
      <c r="N131" s="12"/>
      <c r="O131" s="13">
        <f t="shared" si="124"/>
        <v>0</v>
      </c>
      <c r="Q131" s="12"/>
      <c r="R131" s="13">
        <f t="shared" si="125"/>
        <v>0</v>
      </c>
      <c r="T131" s="12"/>
      <c r="U131" s="13">
        <f t="shared" si="126"/>
        <v>0</v>
      </c>
      <c r="W131" s="12"/>
      <c r="X131" s="13">
        <f t="shared" si="127"/>
        <v>0</v>
      </c>
      <c r="Z131" s="12"/>
      <c r="AA131" s="13">
        <f t="shared" si="128"/>
        <v>0</v>
      </c>
      <c r="AC131" s="12"/>
      <c r="AD131" s="13">
        <f t="shared" si="129"/>
        <v>0</v>
      </c>
      <c r="AF131" s="12"/>
      <c r="AG131" s="13">
        <f t="shared" si="130"/>
        <v>0</v>
      </c>
      <c r="AI131" s="12"/>
      <c r="AJ131" s="13">
        <f t="shared" si="131"/>
        <v>0</v>
      </c>
      <c r="AL131" s="12"/>
      <c r="AM131" s="13">
        <f t="shared" si="132"/>
        <v>0</v>
      </c>
      <c r="AO131" s="12">
        <f t="shared" si="121"/>
        <v>435.5</v>
      </c>
      <c r="AP131" s="13">
        <f t="shared" si="122"/>
        <v>1.290907012846567E-4</v>
      </c>
    </row>
    <row r="132" spans="1:42">
      <c r="A132" s="4" t="s">
        <v>263</v>
      </c>
      <c r="B132" s="8" t="s">
        <v>96</v>
      </c>
      <c r="E132" s="12">
        <v>618.54999999999995</v>
      </c>
      <c r="F132" s="13">
        <f t="shared" si="119"/>
        <v>5.3461459447626931E-4</v>
      </c>
      <c r="H132" s="12">
        <v>594.65</v>
      </c>
      <c r="I132" s="13">
        <f t="shared" si="120"/>
        <v>4.2741970622706474E-4</v>
      </c>
      <c r="K132" s="12">
        <v>603.54999999999995</v>
      </c>
      <c r="L132" s="13">
        <f t="shared" si="123"/>
        <v>7.3127455223564195E-4</v>
      </c>
      <c r="N132" s="12"/>
      <c r="O132" s="13">
        <f t="shared" si="124"/>
        <v>0</v>
      </c>
      <c r="Q132" s="12"/>
      <c r="R132" s="13">
        <f t="shared" si="125"/>
        <v>0</v>
      </c>
      <c r="T132" s="12"/>
      <c r="U132" s="13">
        <f t="shared" si="126"/>
        <v>0</v>
      </c>
      <c r="W132" s="12"/>
      <c r="X132" s="13">
        <f t="shared" si="127"/>
        <v>0</v>
      </c>
      <c r="Z132" s="12"/>
      <c r="AA132" s="13">
        <f t="shared" si="128"/>
        <v>0</v>
      </c>
      <c r="AC132" s="12"/>
      <c r="AD132" s="13">
        <f t="shared" si="129"/>
        <v>0</v>
      </c>
      <c r="AF132" s="12"/>
      <c r="AG132" s="13">
        <f t="shared" si="130"/>
        <v>0</v>
      </c>
      <c r="AI132" s="12"/>
      <c r="AJ132" s="13">
        <f t="shared" si="131"/>
        <v>0</v>
      </c>
      <c r="AL132" s="12"/>
      <c r="AM132" s="13">
        <f t="shared" si="132"/>
        <v>0</v>
      </c>
      <c r="AO132" s="12">
        <f t="shared" si="121"/>
        <v>1816.7499999999998</v>
      </c>
      <c r="AP132" s="13">
        <f t="shared" si="122"/>
        <v>5.3852016431435142E-4</v>
      </c>
    </row>
    <row r="133" spans="1:42">
      <c r="A133" s="4" t="s">
        <v>264</v>
      </c>
      <c r="B133" s="8" t="s">
        <v>97</v>
      </c>
      <c r="E133" s="12">
        <v>194.34</v>
      </c>
      <c r="F133" s="13">
        <f t="shared" si="119"/>
        <v>1.6796863679656969E-4</v>
      </c>
      <c r="H133" s="12">
        <v>109.95</v>
      </c>
      <c r="I133" s="13">
        <f t="shared" si="120"/>
        <v>7.9029339442807987E-5</v>
      </c>
      <c r="K133" s="12">
        <v>242.78</v>
      </c>
      <c r="L133" s="13">
        <f t="shared" si="123"/>
        <v>2.9415762702637589E-4</v>
      </c>
      <c r="N133" s="12"/>
      <c r="O133" s="13">
        <f t="shared" si="124"/>
        <v>0</v>
      </c>
      <c r="Q133" s="12"/>
      <c r="R133" s="13">
        <f t="shared" si="125"/>
        <v>0</v>
      </c>
      <c r="T133" s="12"/>
      <c r="U133" s="13">
        <f t="shared" si="126"/>
        <v>0</v>
      </c>
      <c r="W133" s="12"/>
      <c r="X133" s="13">
        <f t="shared" si="127"/>
        <v>0</v>
      </c>
      <c r="Z133" s="12"/>
      <c r="AA133" s="13">
        <f t="shared" si="128"/>
        <v>0</v>
      </c>
      <c r="AC133" s="12"/>
      <c r="AD133" s="13">
        <f t="shared" si="129"/>
        <v>0</v>
      </c>
      <c r="AF133" s="12"/>
      <c r="AG133" s="13">
        <f t="shared" si="130"/>
        <v>0</v>
      </c>
      <c r="AI133" s="12"/>
      <c r="AJ133" s="13">
        <f t="shared" si="131"/>
        <v>0</v>
      </c>
      <c r="AL133" s="12"/>
      <c r="AM133" s="13">
        <f t="shared" si="132"/>
        <v>0</v>
      </c>
      <c r="AO133" s="12">
        <f t="shared" si="121"/>
        <v>547.07000000000005</v>
      </c>
      <c r="AP133" s="13">
        <f t="shared" si="122"/>
        <v>1.6216222721422997E-4</v>
      </c>
    </row>
    <row r="134" spans="1:42">
      <c r="A134" s="4" t="s">
        <v>265</v>
      </c>
      <c r="B134" s="8" t="s">
        <v>98</v>
      </c>
      <c r="E134" s="12">
        <v>3890.77</v>
      </c>
      <c r="F134" s="13">
        <f t="shared" si="119"/>
        <v>3.3628040186734045E-3</v>
      </c>
      <c r="H134" s="12">
        <v>952.23</v>
      </c>
      <c r="I134" s="13">
        <f t="shared" si="120"/>
        <v>6.844393624158713E-4</v>
      </c>
      <c r="K134" s="12">
        <v>1298.29</v>
      </c>
      <c r="L134" s="13">
        <f t="shared" si="123"/>
        <v>1.5730369288741806E-3</v>
      </c>
      <c r="N134" s="12"/>
      <c r="O134" s="13">
        <f t="shared" si="124"/>
        <v>0</v>
      </c>
      <c r="Q134" s="12"/>
      <c r="R134" s="13">
        <f t="shared" si="125"/>
        <v>0</v>
      </c>
      <c r="T134" s="12"/>
      <c r="U134" s="13">
        <f t="shared" si="126"/>
        <v>0</v>
      </c>
      <c r="W134" s="12"/>
      <c r="X134" s="13">
        <f t="shared" si="127"/>
        <v>0</v>
      </c>
      <c r="Z134" s="12"/>
      <c r="AA134" s="13">
        <f t="shared" si="128"/>
        <v>0</v>
      </c>
      <c r="AC134" s="12"/>
      <c r="AD134" s="13">
        <f t="shared" si="129"/>
        <v>0</v>
      </c>
      <c r="AF134" s="12"/>
      <c r="AG134" s="13">
        <f t="shared" si="130"/>
        <v>0</v>
      </c>
      <c r="AI134" s="12"/>
      <c r="AJ134" s="13">
        <f t="shared" si="131"/>
        <v>0</v>
      </c>
      <c r="AL134" s="12"/>
      <c r="AM134" s="13">
        <f t="shared" si="132"/>
        <v>0</v>
      </c>
      <c r="AO134" s="12">
        <f t="shared" si="121"/>
        <v>6141.29</v>
      </c>
      <c r="AP134" s="13">
        <f t="shared" si="122"/>
        <v>1.8203982385590113E-3</v>
      </c>
    </row>
    <row r="135" spans="1:42">
      <c r="A135" s="4" t="s">
        <v>266</v>
      </c>
      <c r="B135" s="8" t="s">
        <v>99</v>
      </c>
      <c r="E135" s="12">
        <v>1083</v>
      </c>
      <c r="F135" s="13">
        <f t="shared" si="119"/>
        <v>9.3604010317322719E-4</v>
      </c>
      <c r="H135" s="12">
        <v>1083</v>
      </c>
      <c r="I135" s="13">
        <f t="shared" si="120"/>
        <v>7.7843360269723558E-4</v>
      </c>
      <c r="K135" s="12">
        <v>1083</v>
      </c>
      <c r="L135" s="13">
        <f t="shared" si="123"/>
        <v>1.3121867949154177E-3</v>
      </c>
      <c r="N135" s="12"/>
      <c r="O135" s="13">
        <f t="shared" si="124"/>
        <v>0</v>
      </c>
      <c r="Q135" s="12"/>
      <c r="R135" s="13">
        <f t="shared" si="125"/>
        <v>0</v>
      </c>
      <c r="T135" s="12"/>
      <c r="U135" s="13">
        <f t="shared" si="126"/>
        <v>0</v>
      </c>
      <c r="W135" s="12"/>
      <c r="X135" s="13">
        <f t="shared" si="127"/>
        <v>0</v>
      </c>
      <c r="Z135" s="12"/>
      <c r="AA135" s="13">
        <f t="shared" si="128"/>
        <v>0</v>
      </c>
      <c r="AC135" s="12"/>
      <c r="AD135" s="13">
        <f t="shared" si="129"/>
        <v>0</v>
      </c>
      <c r="AF135" s="12"/>
      <c r="AG135" s="13">
        <f t="shared" si="130"/>
        <v>0</v>
      </c>
      <c r="AI135" s="12"/>
      <c r="AJ135" s="13">
        <f t="shared" si="131"/>
        <v>0</v>
      </c>
      <c r="AL135" s="12"/>
      <c r="AM135" s="13">
        <f t="shared" si="132"/>
        <v>0</v>
      </c>
      <c r="AO135" s="12">
        <f t="shared" si="121"/>
        <v>3249</v>
      </c>
      <c r="AP135" s="13">
        <f t="shared" si="122"/>
        <v>9.6306702290206584E-4</v>
      </c>
    </row>
    <row r="136" spans="1:42">
      <c r="A136" s="4" t="s">
        <v>267</v>
      </c>
      <c r="B136" s="8" t="s">
        <v>100</v>
      </c>
      <c r="E136" s="12">
        <v>15537.56</v>
      </c>
      <c r="F136" s="13">
        <f t="shared" si="119"/>
        <v>1.3429159063213488E-2</v>
      </c>
      <c r="H136" s="12">
        <v>1512</v>
      </c>
      <c r="I136" s="13">
        <f t="shared" si="120"/>
        <v>1.0867881876991876E-3</v>
      </c>
      <c r="K136" s="12">
        <v>0</v>
      </c>
      <c r="L136" s="13">
        <f t="shared" si="123"/>
        <v>0</v>
      </c>
      <c r="N136" s="12"/>
      <c r="O136" s="13">
        <f t="shared" si="124"/>
        <v>0</v>
      </c>
      <c r="Q136" s="12"/>
      <c r="R136" s="13">
        <f t="shared" si="125"/>
        <v>0</v>
      </c>
      <c r="T136" s="12"/>
      <c r="U136" s="13">
        <f t="shared" si="126"/>
        <v>0</v>
      </c>
      <c r="W136" s="12"/>
      <c r="X136" s="13">
        <f t="shared" si="127"/>
        <v>0</v>
      </c>
      <c r="Z136" s="12"/>
      <c r="AA136" s="13">
        <f t="shared" si="128"/>
        <v>0</v>
      </c>
      <c r="AC136" s="12"/>
      <c r="AD136" s="13">
        <f t="shared" si="129"/>
        <v>0</v>
      </c>
      <c r="AF136" s="12"/>
      <c r="AG136" s="13">
        <f t="shared" si="130"/>
        <v>0</v>
      </c>
      <c r="AI136" s="12"/>
      <c r="AJ136" s="13">
        <f t="shared" si="131"/>
        <v>0</v>
      </c>
      <c r="AL136" s="12"/>
      <c r="AM136" s="13">
        <f t="shared" si="132"/>
        <v>0</v>
      </c>
      <c r="AO136" s="12">
        <f t="shared" si="121"/>
        <v>17049.559999999998</v>
      </c>
      <c r="AP136" s="13">
        <f t="shared" si="122"/>
        <v>5.0538224041213123E-3</v>
      </c>
    </row>
    <row r="137" spans="1:42">
      <c r="A137" s="4" t="s">
        <v>268</v>
      </c>
      <c r="B137" s="8" t="s">
        <v>101</v>
      </c>
      <c r="E137" s="12">
        <v>6366.55</v>
      </c>
      <c r="F137" s="13">
        <f t="shared" si="119"/>
        <v>5.5026279952516246E-3</v>
      </c>
      <c r="H137" s="12">
        <v>5083.24</v>
      </c>
      <c r="I137" s="13">
        <f t="shared" si="120"/>
        <v>3.6537071344180014E-3</v>
      </c>
      <c r="K137" s="12">
        <v>3907.44</v>
      </c>
      <c r="L137" s="13">
        <f t="shared" si="123"/>
        <v>4.7343408771230834E-3</v>
      </c>
      <c r="N137" s="12"/>
      <c r="O137" s="13">
        <f t="shared" si="124"/>
        <v>0</v>
      </c>
      <c r="Q137" s="12"/>
      <c r="R137" s="13">
        <f t="shared" si="125"/>
        <v>0</v>
      </c>
      <c r="T137" s="12"/>
      <c r="U137" s="13">
        <f t="shared" si="126"/>
        <v>0</v>
      </c>
      <c r="W137" s="12"/>
      <c r="X137" s="13">
        <f t="shared" si="127"/>
        <v>0</v>
      </c>
      <c r="Z137" s="12"/>
      <c r="AA137" s="13">
        <f t="shared" si="128"/>
        <v>0</v>
      </c>
      <c r="AC137" s="12"/>
      <c r="AD137" s="13">
        <f t="shared" si="129"/>
        <v>0</v>
      </c>
      <c r="AF137" s="12"/>
      <c r="AG137" s="13">
        <f t="shared" si="130"/>
        <v>0</v>
      </c>
      <c r="AI137" s="12"/>
      <c r="AJ137" s="13">
        <f t="shared" si="131"/>
        <v>0</v>
      </c>
      <c r="AL137" s="12"/>
      <c r="AM137" s="13">
        <f t="shared" si="132"/>
        <v>0</v>
      </c>
      <c r="AO137" s="12">
        <f t="shared" si="121"/>
        <v>15357.230000000001</v>
      </c>
      <c r="AP137" s="13">
        <f t="shared" si="122"/>
        <v>4.5521827565781145E-3</v>
      </c>
    </row>
    <row r="138" spans="1:42">
      <c r="A138" s="4" t="s">
        <v>269</v>
      </c>
      <c r="B138" s="8" t="s">
        <v>102</v>
      </c>
      <c r="E138" s="12">
        <v>3458.92</v>
      </c>
      <c r="F138" s="13">
        <f t="shared" si="119"/>
        <v>2.9895547863969889E-3</v>
      </c>
      <c r="H138" s="12">
        <v>3543.28</v>
      </c>
      <c r="I138" s="13">
        <f t="shared" si="120"/>
        <v>2.5468219905494562E-3</v>
      </c>
      <c r="K138" s="12">
        <v>2528.4299999999998</v>
      </c>
      <c r="L138" s="13">
        <f t="shared" si="123"/>
        <v>3.0635018078190115E-3</v>
      </c>
      <c r="N138" s="12"/>
      <c r="O138" s="13">
        <f t="shared" si="124"/>
        <v>0</v>
      </c>
      <c r="Q138" s="12"/>
      <c r="R138" s="13">
        <f t="shared" si="125"/>
        <v>0</v>
      </c>
      <c r="T138" s="12"/>
      <c r="U138" s="13">
        <f t="shared" si="126"/>
        <v>0</v>
      </c>
      <c r="W138" s="12"/>
      <c r="X138" s="13">
        <f t="shared" si="127"/>
        <v>0</v>
      </c>
      <c r="Z138" s="12"/>
      <c r="AA138" s="13">
        <f t="shared" si="128"/>
        <v>0</v>
      </c>
      <c r="AC138" s="12"/>
      <c r="AD138" s="13">
        <f t="shared" si="129"/>
        <v>0</v>
      </c>
      <c r="AF138" s="12"/>
      <c r="AG138" s="13">
        <f t="shared" si="130"/>
        <v>0</v>
      </c>
      <c r="AI138" s="12"/>
      <c r="AJ138" s="13">
        <f t="shared" si="131"/>
        <v>0</v>
      </c>
      <c r="AL138" s="12"/>
      <c r="AM138" s="13">
        <f t="shared" si="132"/>
        <v>0</v>
      </c>
      <c r="AO138" s="12">
        <f t="shared" si="121"/>
        <v>9530.630000000001</v>
      </c>
      <c r="AP138" s="13">
        <f t="shared" si="122"/>
        <v>2.8250647770024979E-3</v>
      </c>
    </row>
    <row r="139" spans="1:42">
      <c r="A139" s="4" t="s">
        <v>270</v>
      </c>
      <c r="B139" s="8" t="s">
        <v>103</v>
      </c>
      <c r="E139" s="12">
        <v>2648.95</v>
      </c>
      <c r="F139" s="13">
        <f t="shared" si="119"/>
        <v>2.2894953197605907E-3</v>
      </c>
      <c r="H139" s="12">
        <v>727.7</v>
      </c>
      <c r="I139" s="13">
        <f t="shared" si="120"/>
        <v>5.230527540930548E-4</v>
      </c>
      <c r="K139" s="12">
        <v>147.75</v>
      </c>
      <c r="L139" s="13">
        <f t="shared" si="123"/>
        <v>1.790171735445549E-4</v>
      </c>
      <c r="N139" s="12"/>
      <c r="O139" s="13">
        <f t="shared" si="124"/>
        <v>0</v>
      </c>
      <c r="Q139" s="12"/>
      <c r="R139" s="13">
        <f t="shared" si="125"/>
        <v>0</v>
      </c>
      <c r="T139" s="12"/>
      <c r="U139" s="13">
        <f t="shared" si="126"/>
        <v>0</v>
      </c>
      <c r="W139" s="12"/>
      <c r="X139" s="13">
        <f t="shared" si="127"/>
        <v>0</v>
      </c>
      <c r="Z139" s="12"/>
      <c r="AA139" s="13">
        <f t="shared" si="128"/>
        <v>0</v>
      </c>
      <c r="AC139" s="12"/>
      <c r="AD139" s="13">
        <f t="shared" si="129"/>
        <v>0</v>
      </c>
      <c r="AF139" s="12"/>
      <c r="AG139" s="13">
        <f t="shared" si="130"/>
        <v>0</v>
      </c>
      <c r="AI139" s="12"/>
      <c r="AJ139" s="13">
        <f t="shared" si="131"/>
        <v>0</v>
      </c>
      <c r="AL139" s="12"/>
      <c r="AM139" s="13">
        <f t="shared" si="132"/>
        <v>0</v>
      </c>
      <c r="AO139" s="12">
        <f t="shared" si="121"/>
        <v>3524.3999999999996</v>
      </c>
      <c r="AP139" s="13">
        <f t="shared" si="122"/>
        <v>1.0447009589153709E-3</v>
      </c>
    </row>
    <row r="140" spans="1:42">
      <c r="A140" s="4" t="s">
        <v>271</v>
      </c>
      <c r="B140" s="8" t="s">
        <v>104</v>
      </c>
      <c r="E140" s="12">
        <v>5585.06</v>
      </c>
      <c r="F140" s="13">
        <f t="shared" si="119"/>
        <v>4.8271838768501061E-3</v>
      </c>
      <c r="H140" s="12">
        <v>6798.1</v>
      </c>
      <c r="I140" s="13">
        <f t="shared" si="120"/>
        <v>4.8863060706334973E-3</v>
      </c>
      <c r="K140" s="12">
        <v>5641.85</v>
      </c>
      <c r="L140" s="13">
        <f t="shared" si="123"/>
        <v>6.8357904606588639E-3</v>
      </c>
      <c r="N140" s="12"/>
      <c r="O140" s="13">
        <f t="shared" si="124"/>
        <v>0</v>
      </c>
      <c r="Q140" s="12"/>
      <c r="R140" s="13">
        <f t="shared" si="125"/>
        <v>0</v>
      </c>
      <c r="T140" s="12"/>
      <c r="U140" s="13">
        <f t="shared" si="126"/>
        <v>0</v>
      </c>
      <c r="W140" s="12"/>
      <c r="X140" s="13">
        <f t="shared" si="127"/>
        <v>0</v>
      </c>
      <c r="Z140" s="12"/>
      <c r="AA140" s="13">
        <f t="shared" si="128"/>
        <v>0</v>
      </c>
      <c r="AC140" s="12"/>
      <c r="AD140" s="13">
        <f t="shared" si="129"/>
        <v>0</v>
      </c>
      <c r="AF140" s="12"/>
      <c r="AG140" s="13">
        <f t="shared" si="130"/>
        <v>0</v>
      </c>
      <c r="AI140" s="12"/>
      <c r="AJ140" s="13">
        <f t="shared" si="131"/>
        <v>0</v>
      </c>
      <c r="AL140" s="12"/>
      <c r="AM140" s="13">
        <f t="shared" si="132"/>
        <v>0</v>
      </c>
      <c r="AO140" s="12">
        <f t="shared" si="121"/>
        <v>18025.010000000002</v>
      </c>
      <c r="AP140" s="13">
        <f t="shared" si="122"/>
        <v>5.3429648256324925E-3</v>
      </c>
    </row>
    <row r="141" spans="1:42">
      <c r="A141" s="4" t="s">
        <v>272</v>
      </c>
      <c r="B141" s="8" t="s">
        <v>105</v>
      </c>
      <c r="E141" s="12">
        <v>1908.8</v>
      </c>
      <c r="F141" s="13">
        <f t="shared" si="119"/>
        <v>1.6497814856297839E-3</v>
      </c>
      <c r="H141" s="12">
        <v>1739.81</v>
      </c>
      <c r="I141" s="13">
        <f t="shared" si="120"/>
        <v>1.2505323788630446E-3</v>
      </c>
      <c r="K141" s="12">
        <f>1040.5-20.98</f>
        <v>1019.52</v>
      </c>
      <c r="L141" s="13">
        <f t="shared" si="123"/>
        <v>1.2352730204544474E-3</v>
      </c>
      <c r="N141" s="12"/>
      <c r="O141" s="13">
        <f t="shared" si="124"/>
        <v>0</v>
      </c>
      <c r="Q141" s="12"/>
      <c r="R141" s="13">
        <f t="shared" si="125"/>
        <v>0</v>
      </c>
      <c r="T141" s="12"/>
      <c r="U141" s="13">
        <f t="shared" si="126"/>
        <v>0</v>
      </c>
      <c r="W141" s="12"/>
      <c r="X141" s="13">
        <f t="shared" si="127"/>
        <v>0</v>
      </c>
      <c r="Z141" s="12"/>
      <c r="AA141" s="13">
        <f t="shared" si="128"/>
        <v>0</v>
      </c>
      <c r="AC141" s="12"/>
      <c r="AD141" s="13">
        <f t="shared" si="129"/>
        <v>0</v>
      </c>
      <c r="AF141" s="12"/>
      <c r="AG141" s="13">
        <f t="shared" si="130"/>
        <v>0</v>
      </c>
      <c r="AI141" s="12"/>
      <c r="AJ141" s="13">
        <f t="shared" si="131"/>
        <v>0</v>
      </c>
      <c r="AL141" s="12"/>
      <c r="AM141" s="13">
        <f t="shared" si="132"/>
        <v>0</v>
      </c>
      <c r="AO141" s="12">
        <f t="shared" si="121"/>
        <v>4668.1299999999992</v>
      </c>
      <c r="AP141" s="13">
        <f t="shared" si="122"/>
        <v>1.3837248573775991E-3</v>
      </c>
    </row>
    <row r="142" spans="1:42">
      <c r="A142" s="4" t="s">
        <v>273</v>
      </c>
      <c r="B142" s="8" t="s">
        <v>106</v>
      </c>
      <c r="E142" s="20">
        <v>283</v>
      </c>
      <c r="F142" s="13">
        <f t="shared" si="119"/>
        <v>2.4459773702495223E-4</v>
      </c>
      <c r="H142" s="20">
        <v>347</v>
      </c>
      <c r="I142" s="13">
        <f t="shared" si="120"/>
        <v>2.4941501397593788E-4</v>
      </c>
      <c r="K142" s="20">
        <v>427</v>
      </c>
      <c r="L142" s="13">
        <f t="shared" si="123"/>
        <v>5.1736266059915356E-4</v>
      </c>
      <c r="N142" s="12"/>
      <c r="O142" s="13">
        <f t="shared" si="124"/>
        <v>0</v>
      </c>
      <c r="Q142" s="20"/>
      <c r="R142" s="13">
        <f t="shared" si="125"/>
        <v>0</v>
      </c>
      <c r="T142" s="20"/>
      <c r="U142" s="13">
        <f t="shared" si="126"/>
        <v>0</v>
      </c>
      <c r="W142" s="20"/>
      <c r="X142" s="13">
        <f t="shared" si="127"/>
        <v>0</v>
      </c>
      <c r="Z142" s="20"/>
      <c r="AA142" s="13">
        <f t="shared" si="128"/>
        <v>0</v>
      </c>
      <c r="AC142" s="20"/>
      <c r="AD142" s="13">
        <f t="shared" si="129"/>
        <v>0</v>
      </c>
      <c r="AF142" s="20"/>
      <c r="AG142" s="13">
        <f t="shared" si="130"/>
        <v>0</v>
      </c>
      <c r="AI142" s="20"/>
      <c r="AJ142" s="13">
        <f t="shared" si="131"/>
        <v>0</v>
      </c>
      <c r="AL142" s="20"/>
      <c r="AM142" s="13">
        <f t="shared" si="132"/>
        <v>0</v>
      </c>
      <c r="AO142" s="12">
        <f t="shared" si="121"/>
        <v>1057</v>
      </c>
      <c r="AP142" s="13">
        <f t="shared" si="122"/>
        <v>3.1331543342797276E-4</v>
      </c>
    </row>
    <row r="143" spans="1:42">
      <c r="A143" s="4" t="s">
        <v>274</v>
      </c>
      <c r="B143" s="8" t="s">
        <v>107</v>
      </c>
      <c r="E143" s="12">
        <v>665.91</v>
      </c>
      <c r="F143" s="13">
        <f t="shared" si="119"/>
        <v>5.7554798255224718E-4</v>
      </c>
      <c r="H143" s="12">
        <v>665.91</v>
      </c>
      <c r="I143" s="13">
        <f t="shared" si="120"/>
        <v>4.7863963099918384E-4</v>
      </c>
      <c r="K143" s="12">
        <v>665.91</v>
      </c>
      <c r="L143" s="13">
        <f t="shared" si="123"/>
        <v>8.0683130988192593E-4</v>
      </c>
      <c r="N143" s="12"/>
      <c r="O143" s="13">
        <f t="shared" si="124"/>
        <v>0</v>
      </c>
      <c r="Q143" s="12"/>
      <c r="R143" s="13">
        <f t="shared" si="125"/>
        <v>0</v>
      </c>
      <c r="T143" s="12"/>
      <c r="U143" s="13">
        <f t="shared" si="126"/>
        <v>0</v>
      </c>
      <c r="W143" s="12"/>
      <c r="X143" s="13">
        <f t="shared" si="127"/>
        <v>0</v>
      </c>
      <c r="Z143" s="12"/>
      <c r="AA143" s="13">
        <f t="shared" si="128"/>
        <v>0</v>
      </c>
      <c r="AC143" s="12"/>
      <c r="AD143" s="13">
        <f t="shared" si="129"/>
        <v>0</v>
      </c>
      <c r="AF143" s="12"/>
      <c r="AG143" s="13">
        <f t="shared" si="130"/>
        <v>0</v>
      </c>
      <c r="AI143" s="12"/>
      <c r="AJ143" s="13">
        <f t="shared" si="131"/>
        <v>0</v>
      </c>
      <c r="AL143" s="12"/>
      <c r="AM143" s="13">
        <f t="shared" si="132"/>
        <v>0</v>
      </c>
      <c r="AO143" s="12">
        <f t="shared" si="121"/>
        <v>1997.73</v>
      </c>
      <c r="AP143" s="13">
        <f t="shared" si="122"/>
        <v>5.921661691788686E-4</v>
      </c>
    </row>
    <row r="144" spans="1:42">
      <c r="A144" s="4" t="s">
        <v>275</v>
      </c>
      <c r="B144" s="8" t="s">
        <v>108</v>
      </c>
      <c r="E144" s="12">
        <v>380</v>
      </c>
      <c r="F144" s="13">
        <f t="shared" si="119"/>
        <v>3.2843512392043058E-4</v>
      </c>
      <c r="H144" s="12">
        <v>335</v>
      </c>
      <c r="I144" s="13">
        <f t="shared" si="120"/>
        <v>2.4078971089896021E-4</v>
      </c>
      <c r="K144" s="12">
        <v>1945.95</v>
      </c>
      <c r="L144" s="13">
        <f t="shared" si="123"/>
        <v>2.3577561344096556E-3</v>
      </c>
      <c r="N144" s="12"/>
      <c r="O144" s="13">
        <f t="shared" si="124"/>
        <v>0</v>
      </c>
      <c r="Q144" s="12"/>
      <c r="R144" s="13">
        <f t="shared" si="125"/>
        <v>0</v>
      </c>
      <c r="T144" s="12"/>
      <c r="U144" s="13">
        <f t="shared" si="126"/>
        <v>0</v>
      </c>
      <c r="W144" s="12"/>
      <c r="X144" s="13">
        <f t="shared" si="127"/>
        <v>0</v>
      </c>
      <c r="Z144" s="12"/>
      <c r="AA144" s="13">
        <f t="shared" si="128"/>
        <v>0</v>
      </c>
      <c r="AC144" s="12"/>
      <c r="AD144" s="13">
        <f t="shared" si="129"/>
        <v>0</v>
      </c>
      <c r="AF144" s="12"/>
      <c r="AG144" s="13">
        <f t="shared" si="130"/>
        <v>0</v>
      </c>
      <c r="AI144" s="12"/>
      <c r="AJ144" s="13">
        <f t="shared" si="131"/>
        <v>0</v>
      </c>
      <c r="AL144" s="12"/>
      <c r="AM144" s="13">
        <f t="shared" si="132"/>
        <v>0</v>
      </c>
      <c r="AO144" s="12">
        <f t="shared" si="121"/>
        <v>2660.95</v>
      </c>
      <c r="AP144" s="13">
        <f t="shared" si="122"/>
        <v>7.8875752372768596E-4</v>
      </c>
    </row>
    <row r="145" spans="1:42">
      <c r="A145" s="4" t="s">
        <v>276</v>
      </c>
      <c r="B145" s="8" t="s">
        <v>109</v>
      </c>
      <c r="E145" s="12">
        <v>7042.75</v>
      </c>
      <c r="F145" s="13">
        <f t="shared" si="119"/>
        <v>6.0870696552384543E-3</v>
      </c>
      <c r="H145" s="12">
        <v>4990.53</v>
      </c>
      <c r="I145" s="13">
        <f t="shared" si="120"/>
        <v>3.5870694803957844E-3</v>
      </c>
      <c r="K145" s="12">
        <v>4718.96</v>
      </c>
      <c r="L145" s="13">
        <f t="shared" si="123"/>
        <v>5.7175964891357893E-3</v>
      </c>
      <c r="N145" s="12"/>
      <c r="O145" s="13">
        <f t="shared" si="124"/>
        <v>0</v>
      </c>
      <c r="Q145" s="12"/>
      <c r="R145" s="13">
        <f t="shared" si="125"/>
        <v>0</v>
      </c>
      <c r="T145" s="12"/>
      <c r="U145" s="13">
        <f t="shared" si="126"/>
        <v>0</v>
      </c>
      <c r="W145" s="12"/>
      <c r="X145" s="13">
        <f t="shared" si="127"/>
        <v>0</v>
      </c>
      <c r="Z145" s="12"/>
      <c r="AA145" s="13">
        <f t="shared" si="128"/>
        <v>0</v>
      </c>
      <c r="AC145" s="12"/>
      <c r="AD145" s="13">
        <f t="shared" si="129"/>
        <v>0</v>
      </c>
      <c r="AF145" s="12"/>
      <c r="AG145" s="13">
        <f t="shared" si="130"/>
        <v>0</v>
      </c>
      <c r="AI145" s="12"/>
      <c r="AJ145" s="13">
        <f t="shared" si="131"/>
        <v>0</v>
      </c>
      <c r="AL145" s="12"/>
      <c r="AM145" s="13">
        <f t="shared" si="132"/>
        <v>0</v>
      </c>
      <c r="AO145" s="12">
        <f t="shared" si="121"/>
        <v>16752.239999999998</v>
      </c>
      <c r="AP145" s="13">
        <f t="shared" si="122"/>
        <v>4.9656909522132657E-3</v>
      </c>
    </row>
    <row r="146" spans="1:42">
      <c r="A146" s="4" t="s">
        <v>277</v>
      </c>
      <c r="B146" s="8" t="s">
        <v>110</v>
      </c>
      <c r="E146" s="12">
        <v>163.34</v>
      </c>
      <c r="F146" s="13">
        <f t="shared" si="119"/>
        <v>1.4117524510832402E-4</v>
      </c>
      <c r="H146" s="12">
        <v>759.35</v>
      </c>
      <c r="I146" s="13">
        <f t="shared" si="120"/>
        <v>5.4580199095858337E-4</v>
      </c>
      <c r="K146" s="12">
        <v>0</v>
      </c>
      <c r="L146" s="13">
        <f t="shared" si="123"/>
        <v>0</v>
      </c>
      <c r="N146" s="12"/>
      <c r="O146" s="13">
        <f t="shared" si="124"/>
        <v>0</v>
      </c>
      <c r="Q146" s="12"/>
      <c r="R146" s="13">
        <f t="shared" si="125"/>
        <v>0</v>
      </c>
      <c r="T146" s="12"/>
      <c r="U146" s="13">
        <f t="shared" si="126"/>
        <v>0</v>
      </c>
      <c r="W146" s="12"/>
      <c r="X146" s="13">
        <f t="shared" si="127"/>
        <v>0</v>
      </c>
      <c r="Z146" s="12"/>
      <c r="AA146" s="13">
        <f t="shared" si="128"/>
        <v>0</v>
      </c>
      <c r="AC146" s="12"/>
      <c r="AD146" s="13">
        <f t="shared" si="129"/>
        <v>0</v>
      </c>
      <c r="AF146" s="12"/>
      <c r="AG146" s="13">
        <f t="shared" si="130"/>
        <v>0</v>
      </c>
      <c r="AI146" s="12"/>
      <c r="AJ146" s="13">
        <f t="shared" si="131"/>
        <v>0</v>
      </c>
      <c r="AL146" s="12"/>
      <c r="AM146" s="13">
        <f t="shared" si="132"/>
        <v>0</v>
      </c>
      <c r="AO146" s="12">
        <f t="shared" si="121"/>
        <v>922.69</v>
      </c>
      <c r="AP146" s="13">
        <f t="shared" si="122"/>
        <v>2.7350332759664732E-4</v>
      </c>
    </row>
    <row r="147" spans="1:42">
      <c r="A147" s="4" t="s">
        <v>278</v>
      </c>
      <c r="B147" s="8" t="s">
        <v>111</v>
      </c>
      <c r="E147" s="12">
        <v>128.80000000000001</v>
      </c>
      <c r="F147" s="13">
        <f t="shared" si="119"/>
        <v>1.1132222094987227E-4</v>
      </c>
      <c r="H147" s="12">
        <v>81.97</v>
      </c>
      <c r="I147" s="13">
        <f t="shared" si="120"/>
        <v>5.8918007768321692E-5</v>
      </c>
      <c r="K147" s="12">
        <v>125.94</v>
      </c>
      <c r="L147" s="13">
        <f t="shared" si="123"/>
        <v>1.5259169432285105E-4</v>
      </c>
      <c r="N147" s="12"/>
      <c r="O147" s="13">
        <f t="shared" si="124"/>
        <v>0</v>
      </c>
      <c r="Q147" s="12"/>
      <c r="R147" s="13">
        <f t="shared" si="125"/>
        <v>0</v>
      </c>
      <c r="T147" s="12"/>
      <c r="U147" s="13">
        <f t="shared" si="126"/>
        <v>0</v>
      </c>
      <c r="W147" s="12"/>
      <c r="X147" s="13">
        <f t="shared" si="127"/>
        <v>0</v>
      </c>
      <c r="Z147" s="12"/>
      <c r="AA147" s="13">
        <f t="shared" si="128"/>
        <v>0</v>
      </c>
      <c r="AC147" s="12"/>
      <c r="AD147" s="13">
        <f t="shared" si="129"/>
        <v>0</v>
      </c>
      <c r="AF147" s="12"/>
      <c r="AG147" s="13">
        <f t="shared" si="130"/>
        <v>0</v>
      </c>
      <c r="AI147" s="12"/>
      <c r="AJ147" s="13">
        <f t="shared" si="131"/>
        <v>0</v>
      </c>
      <c r="AL147" s="12"/>
      <c r="AM147" s="13">
        <f t="shared" si="132"/>
        <v>0</v>
      </c>
      <c r="AO147" s="12">
        <f t="shared" si="121"/>
        <v>336.71000000000004</v>
      </c>
      <c r="AP147" s="13">
        <f t="shared" si="122"/>
        <v>9.9807416830210717E-5</v>
      </c>
    </row>
    <row r="148" spans="1:42">
      <c r="A148" s="4" t="s">
        <v>279</v>
      </c>
      <c r="B148" s="8" t="s">
        <v>112</v>
      </c>
      <c r="E148" s="12">
        <v>208</v>
      </c>
      <c r="F148" s="13">
        <f t="shared" si="119"/>
        <v>1.7977501519855148E-4</v>
      </c>
      <c r="H148" s="12">
        <v>208</v>
      </c>
      <c r="I148" s="13">
        <f t="shared" si="120"/>
        <v>1.4950525333427977E-4</v>
      </c>
      <c r="K148" s="12">
        <v>208</v>
      </c>
      <c r="L148" s="13">
        <f t="shared" si="123"/>
        <v>2.5201740844174228E-4</v>
      </c>
      <c r="N148" s="12"/>
      <c r="O148" s="13">
        <f t="shared" si="124"/>
        <v>0</v>
      </c>
      <c r="Q148" s="12"/>
      <c r="R148" s="13">
        <f t="shared" si="125"/>
        <v>0</v>
      </c>
      <c r="T148" s="12"/>
      <c r="U148" s="13">
        <f t="shared" si="126"/>
        <v>0</v>
      </c>
      <c r="W148" s="12"/>
      <c r="X148" s="13">
        <f t="shared" si="127"/>
        <v>0</v>
      </c>
      <c r="Z148" s="12"/>
      <c r="AA148" s="13">
        <f t="shared" si="128"/>
        <v>0</v>
      </c>
      <c r="AC148" s="12"/>
      <c r="AD148" s="13">
        <f t="shared" si="129"/>
        <v>0</v>
      </c>
      <c r="AF148" s="12"/>
      <c r="AG148" s="13">
        <f t="shared" si="130"/>
        <v>0</v>
      </c>
      <c r="AI148" s="12"/>
      <c r="AJ148" s="13">
        <f t="shared" si="131"/>
        <v>0</v>
      </c>
      <c r="AL148" s="12"/>
      <c r="AM148" s="13">
        <f t="shared" si="132"/>
        <v>0</v>
      </c>
      <c r="AO148" s="12">
        <f t="shared" si="121"/>
        <v>624</v>
      </c>
      <c r="AP148" s="13">
        <f t="shared" si="122"/>
        <v>1.8496578094517977E-4</v>
      </c>
    </row>
    <row r="149" spans="1:42">
      <c r="A149" s="4" t="s">
        <v>280</v>
      </c>
      <c r="B149" s="8" t="s">
        <v>141</v>
      </c>
      <c r="E149" s="12">
        <v>0</v>
      </c>
      <c r="F149" s="13">
        <f t="shared" si="119"/>
        <v>0</v>
      </c>
      <c r="H149" s="12">
        <v>319.01</v>
      </c>
      <c r="I149" s="13">
        <f t="shared" si="120"/>
        <v>2.2929649454888745E-4</v>
      </c>
      <c r="K149" s="12">
        <v>0</v>
      </c>
      <c r="L149" s="13">
        <f t="shared" si="123"/>
        <v>0</v>
      </c>
      <c r="N149" s="12"/>
      <c r="O149" s="13">
        <f t="shared" si="124"/>
        <v>0</v>
      </c>
      <c r="Q149" s="12"/>
      <c r="R149" s="13">
        <f t="shared" si="125"/>
        <v>0</v>
      </c>
      <c r="T149" s="12"/>
      <c r="U149" s="13">
        <f t="shared" si="126"/>
        <v>0</v>
      </c>
      <c r="W149" s="12"/>
      <c r="X149" s="13">
        <f t="shared" si="127"/>
        <v>0</v>
      </c>
      <c r="Z149" s="12"/>
      <c r="AA149" s="13">
        <f t="shared" si="128"/>
        <v>0</v>
      </c>
      <c r="AC149" s="12"/>
      <c r="AD149" s="13">
        <f t="shared" si="129"/>
        <v>0</v>
      </c>
      <c r="AF149" s="12"/>
      <c r="AG149" s="13">
        <f t="shared" si="130"/>
        <v>0</v>
      </c>
      <c r="AI149" s="12"/>
      <c r="AJ149" s="13">
        <f t="shared" si="131"/>
        <v>0</v>
      </c>
      <c r="AL149" s="12"/>
      <c r="AM149" s="13">
        <f t="shared" si="132"/>
        <v>0</v>
      </c>
      <c r="AO149" s="12">
        <f t="shared" si="121"/>
        <v>319.01</v>
      </c>
      <c r="AP149" s="13">
        <f t="shared" si="122"/>
        <v>9.4560791313015699E-5</v>
      </c>
    </row>
    <row r="150" spans="1:42">
      <c r="A150" s="4" t="s">
        <v>281</v>
      </c>
      <c r="B150" s="8" t="s">
        <v>113</v>
      </c>
      <c r="E150" s="12">
        <v>51.32</v>
      </c>
      <c r="F150" s="13">
        <f t="shared" si="119"/>
        <v>4.4356027788411837E-5</v>
      </c>
      <c r="H150" s="12">
        <v>783.62</v>
      </c>
      <c r="I150" s="13">
        <f t="shared" si="120"/>
        <v>5.6324666643177076E-4</v>
      </c>
      <c r="K150" s="12">
        <v>2175.4</v>
      </c>
      <c r="L150" s="13">
        <f t="shared" si="123"/>
        <v>2.6357628380969528E-3</v>
      </c>
      <c r="N150" s="12"/>
      <c r="O150" s="13">
        <f t="shared" si="124"/>
        <v>0</v>
      </c>
      <c r="Q150" s="12"/>
      <c r="R150" s="13">
        <f t="shared" si="125"/>
        <v>0</v>
      </c>
      <c r="T150" s="12"/>
      <c r="U150" s="13">
        <f t="shared" si="126"/>
        <v>0</v>
      </c>
      <c r="W150" s="12"/>
      <c r="X150" s="13">
        <f t="shared" si="127"/>
        <v>0</v>
      </c>
      <c r="Z150" s="12"/>
      <c r="AA150" s="13">
        <f t="shared" si="128"/>
        <v>0</v>
      </c>
      <c r="AC150" s="12"/>
      <c r="AD150" s="13">
        <f t="shared" si="129"/>
        <v>0</v>
      </c>
      <c r="AF150" s="12"/>
      <c r="AG150" s="13">
        <f t="shared" si="130"/>
        <v>0</v>
      </c>
      <c r="AI150" s="12"/>
      <c r="AJ150" s="13">
        <f t="shared" si="131"/>
        <v>0</v>
      </c>
      <c r="AL150" s="12"/>
      <c r="AM150" s="13">
        <f t="shared" si="132"/>
        <v>0</v>
      </c>
      <c r="AO150" s="12">
        <f t="shared" si="121"/>
        <v>3010.34</v>
      </c>
      <c r="AP150" s="13">
        <f t="shared" si="122"/>
        <v>8.9232354008094946E-4</v>
      </c>
    </row>
    <row r="151" spans="1:42">
      <c r="A151" s="4" t="s">
        <v>282</v>
      </c>
      <c r="B151" s="8" t="s">
        <v>114</v>
      </c>
      <c r="E151" s="12">
        <v>220</v>
      </c>
      <c r="F151" s="13">
        <f t="shared" si="119"/>
        <v>1.901466506907756E-4</v>
      </c>
      <c r="H151" s="12">
        <v>616</v>
      </c>
      <c r="I151" s="13">
        <f t="shared" si="120"/>
        <v>4.4276555795152083E-4</v>
      </c>
      <c r="K151" s="12">
        <v>100</v>
      </c>
      <c r="L151" s="13">
        <f t="shared" si="123"/>
        <v>1.2116221559699148E-4</v>
      </c>
      <c r="N151" s="12"/>
      <c r="O151" s="13">
        <f t="shared" si="124"/>
        <v>0</v>
      </c>
      <c r="Q151" s="12"/>
      <c r="R151" s="13">
        <f t="shared" si="125"/>
        <v>0</v>
      </c>
      <c r="T151" s="12"/>
      <c r="U151" s="13">
        <f t="shared" si="126"/>
        <v>0</v>
      </c>
      <c r="W151" s="12"/>
      <c r="X151" s="13">
        <f t="shared" si="127"/>
        <v>0</v>
      </c>
      <c r="Z151" s="12"/>
      <c r="AA151" s="13">
        <f t="shared" si="128"/>
        <v>0</v>
      </c>
      <c r="AC151" s="12"/>
      <c r="AD151" s="13">
        <f t="shared" si="129"/>
        <v>0</v>
      </c>
      <c r="AF151" s="12"/>
      <c r="AG151" s="13">
        <f t="shared" si="130"/>
        <v>0</v>
      </c>
      <c r="AI151" s="12"/>
      <c r="AJ151" s="13">
        <f t="shared" si="131"/>
        <v>0</v>
      </c>
      <c r="AL151" s="12"/>
      <c r="AM151" s="13">
        <f t="shared" si="132"/>
        <v>0</v>
      </c>
      <c r="AO151" s="12">
        <f t="shared" si="121"/>
        <v>936</v>
      </c>
      <c r="AP151" s="13">
        <f t="shared" si="122"/>
        <v>2.7744867141776965E-4</v>
      </c>
    </row>
    <row r="152" spans="1:42">
      <c r="A152" s="4" t="s">
        <v>283</v>
      </c>
      <c r="B152" s="8" t="s">
        <v>115</v>
      </c>
      <c r="E152" s="25">
        <v>800.63</v>
      </c>
      <c r="F152" s="13">
        <f t="shared" si="119"/>
        <v>6.9198687701161666E-4</v>
      </c>
      <c r="H152" s="12">
        <v>672.81</v>
      </c>
      <c r="I152" s="13">
        <f t="shared" si="120"/>
        <v>4.8359918026844598E-4</v>
      </c>
      <c r="K152" s="12">
        <v>498.73</v>
      </c>
      <c r="L152" s="13">
        <f t="shared" si="123"/>
        <v>6.0427231784687555E-4</v>
      </c>
      <c r="N152" s="12"/>
      <c r="O152" s="13">
        <f t="shared" si="124"/>
        <v>0</v>
      </c>
      <c r="Q152" s="12"/>
      <c r="R152" s="13">
        <f t="shared" si="125"/>
        <v>0</v>
      </c>
      <c r="T152" s="12"/>
      <c r="U152" s="13">
        <f t="shared" si="126"/>
        <v>0</v>
      </c>
      <c r="W152" s="12"/>
      <c r="X152" s="13">
        <f t="shared" si="127"/>
        <v>0</v>
      </c>
      <c r="Z152" s="12"/>
      <c r="AA152" s="13">
        <f t="shared" si="128"/>
        <v>0</v>
      </c>
      <c r="AC152" s="12"/>
      <c r="AD152" s="13">
        <f t="shared" si="129"/>
        <v>0</v>
      </c>
      <c r="AF152" s="12"/>
      <c r="AG152" s="13">
        <f t="shared" si="130"/>
        <v>0</v>
      </c>
      <c r="AI152" s="12"/>
      <c r="AJ152" s="13">
        <f t="shared" si="131"/>
        <v>0</v>
      </c>
      <c r="AL152" s="12"/>
      <c r="AM152" s="13">
        <f t="shared" si="132"/>
        <v>0</v>
      </c>
      <c r="AO152" s="12">
        <f t="shared" si="121"/>
        <v>1972.17</v>
      </c>
      <c r="AP152" s="13">
        <f t="shared" si="122"/>
        <v>5.8458968622861413E-4</v>
      </c>
    </row>
    <row r="153" spans="1:42">
      <c r="A153" s="4" t="s">
        <v>284</v>
      </c>
      <c r="B153" s="8" t="s">
        <v>116</v>
      </c>
      <c r="E153" s="25">
        <v>-0.01</v>
      </c>
      <c r="F153" s="13">
        <f t="shared" si="119"/>
        <v>-8.6430295768534363E-9</v>
      </c>
      <c r="H153" s="12">
        <v>0</v>
      </c>
      <c r="I153" s="13">
        <f t="shared" si="120"/>
        <v>0</v>
      </c>
      <c r="K153" s="12">
        <v>0</v>
      </c>
      <c r="L153" s="13">
        <f t="shared" si="123"/>
        <v>0</v>
      </c>
      <c r="N153" s="12"/>
      <c r="O153" s="13">
        <f t="shared" si="124"/>
        <v>0</v>
      </c>
      <c r="Q153" s="12"/>
      <c r="R153" s="13">
        <f t="shared" si="125"/>
        <v>0</v>
      </c>
      <c r="T153" s="12"/>
      <c r="U153" s="13">
        <f t="shared" si="126"/>
        <v>0</v>
      </c>
      <c r="W153" s="12"/>
      <c r="X153" s="13">
        <f t="shared" si="127"/>
        <v>0</v>
      </c>
      <c r="Z153" s="12"/>
      <c r="AA153" s="13">
        <f t="shared" si="128"/>
        <v>0</v>
      </c>
      <c r="AC153" s="12"/>
      <c r="AD153" s="13">
        <f t="shared" si="129"/>
        <v>0</v>
      </c>
      <c r="AF153" s="12"/>
      <c r="AG153" s="13">
        <f t="shared" si="130"/>
        <v>0</v>
      </c>
      <c r="AI153" s="12"/>
      <c r="AJ153" s="13">
        <f t="shared" si="131"/>
        <v>0</v>
      </c>
      <c r="AL153" s="12"/>
      <c r="AM153" s="13">
        <f t="shared" si="132"/>
        <v>0</v>
      </c>
      <c r="AO153" s="25">
        <v>-0.01</v>
      </c>
      <c r="AP153" s="13">
        <f t="shared" si="122"/>
        <v>-2.9641952074548038E-9</v>
      </c>
    </row>
    <row r="154" spans="1:42">
      <c r="A154" s="4" t="s">
        <v>285</v>
      </c>
      <c r="B154" s="8" t="s">
        <v>117</v>
      </c>
      <c r="E154" s="12">
        <v>96491.55</v>
      </c>
      <c r="F154" s="13">
        <f t="shared" si="119"/>
        <v>8.3397932056643226E-2</v>
      </c>
      <c r="H154" s="12">
        <v>96106.16</v>
      </c>
      <c r="I154" s="13">
        <f t="shared" si="120"/>
        <v>6.9078729797042437E-2</v>
      </c>
      <c r="K154" s="12">
        <v>96809.68</v>
      </c>
      <c r="L154" s="13">
        <f t="shared" si="123"/>
        <v>0.11729675320035753</v>
      </c>
      <c r="N154" s="12"/>
      <c r="O154" s="13">
        <f t="shared" si="124"/>
        <v>0</v>
      </c>
      <c r="Q154" s="12"/>
      <c r="R154" s="13">
        <f t="shared" si="125"/>
        <v>0</v>
      </c>
      <c r="T154" s="12"/>
      <c r="U154" s="13">
        <f t="shared" si="126"/>
        <v>0</v>
      </c>
      <c r="W154" s="12"/>
      <c r="X154" s="13">
        <f t="shared" si="127"/>
        <v>0</v>
      </c>
      <c r="Z154" s="12"/>
      <c r="AA154" s="13">
        <f t="shared" si="128"/>
        <v>0</v>
      </c>
      <c r="AC154" s="12"/>
      <c r="AD154" s="13">
        <f t="shared" si="129"/>
        <v>0</v>
      </c>
      <c r="AF154" s="12"/>
      <c r="AG154" s="13">
        <f t="shared" si="130"/>
        <v>0</v>
      </c>
      <c r="AI154" s="12"/>
      <c r="AJ154" s="13">
        <f t="shared" si="131"/>
        <v>0</v>
      </c>
      <c r="AL154" s="12"/>
      <c r="AM154" s="13">
        <f t="shared" si="132"/>
        <v>0</v>
      </c>
      <c r="AO154" s="12">
        <f>E154+H154</f>
        <v>192597.71000000002</v>
      </c>
      <c r="AP154" s="13">
        <f t="shared" si="122"/>
        <v>5.7089720894877023E-2</v>
      </c>
    </row>
    <row r="155" spans="1:42">
      <c r="A155" s="4" t="s">
        <v>286</v>
      </c>
      <c r="B155" s="8" t="s">
        <v>317</v>
      </c>
      <c r="E155" s="12">
        <v>0</v>
      </c>
      <c r="F155" s="13">
        <f t="shared" si="119"/>
        <v>0</v>
      </c>
      <c r="H155" s="12">
        <v>5014</v>
      </c>
      <c r="I155" s="13">
        <f t="shared" si="120"/>
        <v>3.6039391356638404E-3</v>
      </c>
      <c r="K155" s="12">
        <v>0</v>
      </c>
      <c r="L155" s="13">
        <f t="shared" si="123"/>
        <v>0</v>
      </c>
      <c r="N155" s="12"/>
      <c r="O155" s="13">
        <f t="shared" si="124"/>
        <v>0</v>
      </c>
      <c r="Q155" s="12"/>
      <c r="R155" s="13">
        <f t="shared" si="125"/>
        <v>0</v>
      </c>
      <c r="T155" s="12"/>
      <c r="U155" s="13">
        <f t="shared" si="126"/>
        <v>0</v>
      </c>
      <c r="W155" s="12"/>
      <c r="X155" s="13">
        <f t="shared" si="127"/>
        <v>0</v>
      </c>
      <c r="Z155" s="12"/>
      <c r="AA155" s="13">
        <f t="shared" si="128"/>
        <v>0</v>
      </c>
      <c r="AC155" s="12"/>
      <c r="AD155" s="13">
        <f t="shared" si="129"/>
        <v>0</v>
      </c>
      <c r="AF155" s="12"/>
      <c r="AG155" s="13">
        <f t="shared" si="130"/>
        <v>0</v>
      </c>
      <c r="AI155" s="12"/>
      <c r="AJ155" s="13">
        <f t="shared" si="131"/>
        <v>0</v>
      </c>
      <c r="AL155" s="12"/>
      <c r="AM155" s="13">
        <f t="shared" si="132"/>
        <v>0</v>
      </c>
      <c r="AO155" s="12">
        <v>5014</v>
      </c>
      <c r="AP155" s="13">
        <f t="shared" si="122"/>
        <v>1.4862474770178386E-3</v>
      </c>
    </row>
    <row r="156" spans="1:42">
      <c r="E156" s="12"/>
      <c r="F156" s="13"/>
      <c r="H156" s="12"/>
      <c r="I156" s="13"/>
      <c r="K156" s="12"/>
      <c r="L156" s="13"/>
      <c r="N156" s="12"/>
      <c r="O156" s="13"/>
      <c r="Q156" s="12"/>
      <c r="R156" s="13"/>
      <c r="T156" s="12"/>
      <c r="U156" s="13"/>
      <c r="W156" s="12"/>
      <c r="X156" s="13"/>
      <c r="Z156" s="12"/>
      <c r="AA156" s="13"/>
      <c r="AC156" s="12"/>
      <c r="AD156" s="13"/>
      <c r="AF156" s="12"/>
      <c r="AG156" s="13"/>
      <c r="AI156" s="12"/>
      <c r="AJ156" s="13"/>
      <c r="AL156" s="12"/>
      <c r="AM156" s="13"/>
      <c r="AO156" s="12"/>
      <c r="AP156" s="13"/>
    </row>
    <row r="157" spans="1:42">
      <c r="B157" s="4"/>
      <c r="C157" s="4"/>
      <c r="D157" s="57"/>
      <c r="E157" s="58">
        <f>SUM(E128:E155)</f>
        <v>268124.62</v>
      </c>
      <c r="F157" s="59">
        <f>E157/$E$17</f>
        <v>0.23174090209425885</v>
      </c>
      <c r="G157" s="57"/>
      <c r="H157" s="58">
        <f>SUM(H128:H155)</f>
        <v>244989.01</v>
      </c>
      <c r="I157" s="59">
        <f t="shared" si="120"/>
        <v>0.17609203848155963</v>
      </c>
      <c r="J157" s="57"/>
      <c r="K157" s="58">
        <f>SUM(K128:K155)</f>
        <v>223097.82</v>
      </c>
      <c r="L157" s="59">
        <f t="shared" si="123"/>
        <v>0.27031026166058797</v>
      </c>
      <c r="M157" s="57"/>
      <c r="N157" s="58">
        <f>SUM(N128:N155)</f>
        <v>0</v>
      </c>
      <c r="O157" s="59">
        <f t="shared" ref="O157" si="133">N157/$K$17</f>
        <v>0</v>
      </c>
      <c r="P157" s="57"/>
      <c r="Q157" s="58">
        <f>SUM(Q128:Q155)</f>
        <v>0</v>
      </c>
      <c r="R157" s="59">
        <f t="shared" ref="R157" si="134">Q157/$K$17</f>
        <v>0</v>
      </c>
      <c r="S157" s="57"/>
      <c r="T157" s="58">
        <f>SUM(T128:T155)</f>
        <v>0</v>
      </c>
      <c r="U157" s="59">
        <f t="shared" ref="U157" si="135">T157/$K$17</f>
        <v>0</v>
      </c>
      <c r="V157" s="57"/>
      <c r="W157" s="58">
        <f>SUM(W128:W155)</f>
        <v>0</v>
      </c>
      <c r="X157" s="59">
        <f t="shared" ref="X157" si="136">W157/$K$17</f>
        <v>0</v>
      </c>
      <c r="Y157" s="57"/>
      <c r="Z157" s="58">
        <f>SUM(Z128:Z155)</f>
        <v>0</v>
      </c>
      <c r="AA157" s="59">
        <f t="shared" ref="AA157" si="137">Z157/$K$17</f>
        <v>0</v>
      </c>
      <c r="AB157" s="57"/>
      <c r="AC157" s="58">
        <f>SUM(AC128:AC155)</f>
        <v>0</v>
      </c>
      <c r="AD157" s="59">
        <f t="shared" ref="AD157" si="138">AC157/$K$17</f>
        <v>0</v>
      </c>
      <c r="AE157" s="57"/>
      <c r="AF157" s="58">
        <f>SUM(AF128:AF155)</f>
        <v>0</v>
      </c>
      <c r="AG157" s="59">
        <f t="shared" ref="AG157" si="139">AF157/$K$17</f>
        <v>0</v>
      </c>
      <c r="AH157" s="57"/>
      <c r="AI157" s="58">
        <f>SUM(AI128:AI155)</f>
        <v>0</v>
      </c>
      <c r="AJ157" s="59">
        <f t="shared" ref="AJ157" si="140">AI157/$K$17</f>
        <v>0</v>
      </c>
      <c r="AK157" s="57"/>
      <c r="AL157" s="58">
        <f>SUM(AL128:AL155)</f>
        <v>0</v>
      </c>
      <c r="AM157" s="59">
        <f t="shared" ref="AM157" si="141">AL157/$K$17</f>
        <v>0</v>
      </c>
      <c r="AN157" s="57"/>
      <c r="AO157" s="58">
        <f>SUM(AO128:AO155)</f>
        <v>639401.77</v>
      </c>
      <c r="AP157" s="59">
        <f>AO157/$AO$17</f>
        <v>0.18953116622721189</v>
      </c>
    </row>
    <row r="158" spans="1:42">
      <c r="E158" s="12"/>
      <c r="F158" s="13"/>
      <c r="H158" s="12"/>
      <c r="I158" s="13"/>
      <c r="K158" s="12"/>
      <c r="L158" s="13"/>
      <c r="N158" s="12"/>
      <c r="O158" s="13"/>
      <c r="Q158" s="12"/>
      <c r="R158" s="13"/>
      <c r="T158" s="12"/>
      <c r="U158" s="13"/>
      <c r="W158" s="12"/>
      <c r="X158" s="13"/>
      <c r="Z158" s="12"/>
      <c r="AA158" s="13"/>
      <c r="AC158" s="12"/>
      <c r="AD158" s="13"/>
      <c r="AF158" s="12"/>
      <c r="AG158" s="13"/>
      <c r="AI158" s="12"/>
      <c r="AJ158" s="13"/>
      <c r="AL158" s="12"/>
      <c r="AM158" s="13"/>
      <c r="AO158" s="12"/>
      <c r="AP158" s="13"/>
    </row>
    <row r="159" spans="1:42">
      <c r="B159" s="5" t="s">
        <v>67</v>
      </c>
      <c r="C159" s="5"/>
      <c r="E159" s="12"/>
      <c r="F159" s="13"/>
      <c r="H159" s="12"/>
      <c r="I159" s="13"/>
      <c r="K159" s="12"/>
      <c r="L159" s="13"/>
      <c r="N159" s="12"/>
      <c r="O159" s="13"/>
      <c r="Q159" s="12"/>
      <c r="R159" s="13"/>
      <c r="T159" s="12"/>
      <c r="U159" s="13"/>
      <c r="W159" s="12"/>
      <c r="X159" s="13"/>
      <c r="Z159" s="12"/>
      <c r="AA159" s="13"/>
      <c r="AC159" s="12"/>
      <c r="AD159" s="13"/>
      <c r="AF159" s="12"/>
      <c r="AG159" s="13"/>
      <c r="AI159" s="12"/>
      <c r="AJ159" s="13"/>
      <c r="AL159" s="12"/>
      <c r="AM159" s="13"/>
      <c r="AO159" s="12"/>
      <c r="AP159" s="13"/>
    </row>
    <row r="160" spans="1:42">
      <c r="A160" s="4" t="s">
        <v>287</v>
      </c>
      <c r="B160" s="8" t="s">
        <v>307</v>
      </c>
      <c r="E160" s="12">
        <v>11577.8</v>
      </c>
      <c r="F160" s="13">
        <f t="shared" ref="F160:F170" si="142">E160/$E$17</f>
        <v>1.0006726783489371E-2</v>
      </c>
      <c r="H160" s="12">
        <v>20352.8</v>
      </c>
      <c r="I160" s="13">
        <f>H159/$H$17</f>
        <v>0</v>
      </c>
      <c r="K160" s="12">
        <v>14534</v>
      </c>
      <c r="L160" s="13">
        <f t="shared" ref="L160:L169" si="143">K160/$K$17</f>
        <v>1.7609716414866739E-2</v>
      </c>
      <c r="N160" s="12"/>
      <c r="O160" s="13">
        <f t="shared" ref="O160:O169" si="144">N160/$K$17</f>
        <v>0</v>
      </c>
      <c r="Q160" s="12"/>
      <c r="R160" s="13">
        <f t="shared" ref="R160:R169" si="145">Q160/$K$17</f>
        <v>0</v>
      </c>
      <c r="T160" s="12"/>
      <c r="U160" s="13">
        <f t="shared" ref="U160:U169" si="146">T160/$K$17</f>
        <v>0</v>
      </c>
      <c r="W160" s="12"/>
      <c r="X160" s="13">
        <f t="shared" ref="X160:X169" si="147">W160/$K$17</f>
        <v>0</v>
      </c>
      <c r="Z160" s="12"/>
      <c r="AA160" s="13">
        <f t="shared" ref="AA160:AA169" si="148">Z160/$K$17</f>
        <v>0</v>
      </c>
      <c r="AC160" s="12"/>
      <c r="AD160" s="13">
        <f t="shared" ref="AD160:AD169" si="149">AC160/$K$17</f>
        <v>0</v>
      </c>
      <c r="AF160" s="12"/>
      <c r="AG160" s="13">
        <f t="shared" ref="AG160:AG169" si="150">AF160/$K$17</f>
        <v>0</v>
      </c>
      <c r="AI160" s="12"/>
      <c r="AJ160" s="13">
        <f t="shared" ref="AJ160:AJ169" si="151">AI160/$K$17</f>
        <v>0</v>
      </c>
      <c r="AL160" s="12"/>
      <c r="AM160" s="13">
        <f t="shared" ref="AM160:AM169" si="152">AL160/$K$17</f>
        <v>0</v>
      </c>
      <c r="AO160" s="12">
        <f>E160+H159+K160+N160+Q160+T160+W160+Z160+AF160+AC160+AI160+AL160</f>
        <v>26111.8</v>
      </c>
      <c r="AP160" s="13">
        <f t="shared" ref="AP160:AP170" si="153">AO160/$AO$17</f>
        <v>7.7400472418018345E-3</v>
      </c>
    </row>
    <row r="161" spans="1:42">
      <c r="A161" s="4" t="s">
        <v>288</v>
      </c>
      <c r="B161" s="8" t="s">
        <v>118</v>
      </c>
      <c r="E161" s="12">
        <v>720</v>
      </c>
      <c r="F161" s="13">
        <f t="shared" si="142"/>
        <v>6.2229812953344741E-4</v>
      </c>
      <c r="H161" s="12">
        <v>600</v>
      </c>
      <c r="I161" s="13">
        <f t="shared" ref="I161:I170" si="154">H161/$H$17</f>
        <v>4.3126515384888395E-4</v>
      </c>
      <c r="K161" s="12">
        <v>480</v>
      </c>
      <c r="L161" s="13">
        <f t="shared" si="143"/>
        <v>5.8157863486555912E-4</v>
      </c>
      <c r="N161" s="12"/>
      <c r="O161" s="13">
        <f t="shared" si="144"/>
        <v>0</v>
      </c>
      <c r="Q161" s="12"/>
      <c r="R161" s="13">
        <f t="shared" si="145"/>
        <v>0</v>
      </c>
      <c r="T161" s="12"/>
      <c r="U161" s="13">
        <f t="shared" si="146"/>
        <v>0</v>
      </c>
      <c r="W161" s="12"/>
      <c r="X161" s="13">
        <f t="shared" si="147"/>
        <v>0</v>
      </c>
      <c r="Z161" s="12"/>
      <c r="AA161" s="13">
        <f t="shared" si="148"/>
        <v>0</v>
      </c>
      <c r="AC161" s="12"/>
      <c r="AD161" s="13">
        <f t="shared" si="149"/>
        <v>0</v>
      </c>
      <c r="AF161" s="12"/>
      <c r="AG161" s="13">
        <f t="shared" si="150"/>
        <v>0</v>
      </c>
      <c r="AI161" s="12"/>
      <c r="AJ161" s="13">
        <f t="shared" si="151"/>
        <v>0</v>
      </c>
      <c r="AL161" s="12"/>
      <c r="AM161" s="13">
        <f t="shared" si="152"/>
        <v>0</v>
      </c>
      <c r="AO161" s="12">
        <f t="shared" ref="AO161:AO169" si="155">E161+H161+K161+N161+Q161+T161+W161+Z161+AF161+AC161+AI161+AL161</f>
        <v>1800</v>
      </c>
      <c r="AP161" s="13">
        <f t="shared" si="153"/>
        <v>5.3355513734186467E-4</v>
      </c>
    </row>
    <row r="162" spans="1:42">
      <c r="A162" s="4" t="s">
        <v>289</v>
      </c>
      <c r="B162" s="8" t="s">
        <v>119</v>
      </c>
      <c r="E162" s="12">
        <v>1200</v>
      </c>
      <c r="F162" s="13">
        <f t="shared" si="142"/>
        <v>1.0371635492224124E-3</v>
      </c>
      <c r="H162" s="12">
        <v>1000</v>
      </c>
      <c r="I162" s="13">
        <f t="shared" si="154"/>
        <v>7.1877525641480654E-4</v>
      </c>
      <c r="K162" s="12">
        <v>800</v>
      </c>
      <c r="L162" s="13">
        <f t="shared" si="143"/>
        <v>9.692977247759318E-4</v>
      </c>
      <c r="N162" s="12"/>
      <c r="O162" s="13">
        <f t="shared" si="144"/>
        <v>0</v>
      </c>
      <c r="Q162" s="12"/>
      <c r="R162" s="13">
        <f t="shared" si="145"/>
        <v>0</v>
      </c>
      <c r="T162" s="12"/>
      <c r="U162" s="13">
        <f t="shared" si="146"/>
        <v>0</v>
      </c>
      <c r="W162" s="12"/>
      <c r="X162" s="13">
        <f t="shared" si="147"/>
        <v>0</v>
      </c>
      <c r="Z162" s="12"/>
      <c r="AA162" s="13">
        <f t="shared" si="148"/>
        <v>0</v>
      </c>
      <c r="AC162" s="12"/>
      <c r="AD162" s="13">
        <f t="shared" si="149"/>
        <v>0</v>
      </c>
      <c r="AF162" s="12"/>
      <c r="AG162" s="13">
        <f t="shared" si="150"/>
        <v>0</v>
      </c>
      <c r="AI162" s="12"/>
      <c r="AJ162" s="13">
        <f t="shared" si="151"/>
        <v>0</v>
      </c>
      <c r="AL162" s="12"/>
      <c r="AM162" s="13">
        <f t="shared" si="152"/>
        <v>0</v>
      </c>
      <c r="AO162" s="12">
        <f t="shared" si="155"/>
        <v>3000</v>
      </c>
      <c r="AP162" s="13">
        <f t="shared" si="153"/>
        <v>8.8925856223644119E-4</v>
      </c>
    </row>
    <row r="163" spans="1:42">
      <c r="A163" s="4" t="s">
        <v>290</v>
      </c>
      <c r="B163" s="8" t="s">
        <v>120</v>
      </c>
      <c r="E163" s="12">
        <v>284.98</v>
      </c>
      <c r="F163" s="13">
        <f t="shared" si="142"/>
        <v>2.4630905688116927E-4</v>
      </c>
      <c r="H163" s="12">
        <v>0</v>
      </c>
      <c r="I163" s="13">
        <f t="shared" si="154"/>
        <v>0</v>
      </c>
      <c r="K163" s="12">
        <v>0</v>
      </c>
      <c r="L163" s="13">
        <f t="shared" si="143"/>
        <v>0</v>
      </c>
      <c r="N163" s="12"/>
      <c r="O163" s="13">
        <f t="shared" si="144"/>
        <v>0</v>
      </c>
      <c r="Q163" s="12"/>
      <c r="R163" s="13">
        <f t="shared" si="145"/>
        <v>0</v>
      </c>
      <c r="T163" s="12"/>
      <c r="U163" s="13">
        <f t="shared" si="146"/>
        <v>0</v>
      </c>
      <c r="W163" s="12"/>
      <c r="X163" s="13">
        <f t="shared" si="147"/>
        <v>0</v>
      </c>
      <c r="Z163" s="12"/>
      <c r="AA163" s="13">
        <f t="shared" si="148"/>
        <v>0</v>
      </c>
      <c r="AC163" s="12"/>
      <c r="AD163" s="13">
        <f t="shared" si="149"/>
        <v>0</v>
      </c>
      <c r="AF163" s="12"/>
      <c r="AG163" s="13">
        <f t="shared" si="150"/>
        <v>0</v>
      </c>
      <c r="AI163" s="12"/>
      <c r="AJ163" s="13">
        <f t="shared" si="151"/>
        <v>0</v>
      </c>
      <c r="AL163" s="12"/>
      <c r="AM163" s="13">
        <f t="shared" si="152"/>
        <v>0</v>
      </c>
      <c r="AO163" s="12">
        <f t="shared" si="155"/>
        <v>284.98</v>
      </c>
      <c r="AP163" s="13">
        <f t="shared" si="153"/>
        <v>8.4473635022047007E-5</v>
      </c>
    </row>
    <row r="164" spans="1:42">
      <c r="A164" s="4" t="s">
        <v>291</v>
      </c>
      <c r="B164" s="8" t="s">
        <v>121</v>
      </c>
      <c r="E164" s="12">
        <v>6701</v>
      </c>
      <c r="F164" s="13">
        <f t="shared" si="142"/>
        <v>5.7916941194494876E-3</v>
      </c>
      <c r="H164" s="12">
        <v>7946.8</v>
      </c>
      <c r="I164" s="13">
        <f t="shared" si="154"/>
        <v>5.7119632076771849E-3</v>
      </c>
      <c r="K164" s="26">
        <v>21110.06</v>
      </c>
      <c r="L164" s="13">
        <f t="shared" si="143"/>
        <v>2.557741640985426E-2</v>
      </c>
      <c r="N164" s="12"/>
      <c r="O164" s="13">
        <f t="shared" si="144"/>
        <v>0</v>
      </c>
      <c r="Q164" s="12"/>
      <c r="R164" s="13">
        <f t="shared" si="145"/>
        <v>0</v>
      </c>
      <c r="T164" s="12"/>
      <c r="U164" s="13">
        <f t="shared" si="146"/>
        <v>0</v>
      </c>
      <c r="W164" s="12"/>
      <c r="X164" s="13">
        <f t="shared" si="147"/>
        <v>0</v>
      </c>
      <c r="Z164" s="12"/>
      <c r="AA164" s="13">
        <f t="shared" si="148"/>
        <v>0</v>
      </c>
      <c r="AC164" s="12"/>
      <c r="AD164" s="13">
        <f t="shared" si="149"/>
        <v>0</v>
      </c>
      <c r="AF164" s="12"/>
      <c r="AG164" s="13">
        <f t="shared" si="150"/>
        <v>0</v>
      </c>
      <c r="AI164" s="12"/>
      <c r="AJ164" s="13">
        <f t="shared" si="151"/>
        <v>0</v>
      </c>
      <c r="AL164" s="12"/>
      <c r="AM164" s="13">
        <f t="shared" si="152"/>
        <v>0</v>
      </c>
      <c r="AO164" s="12">
        <f t="shared" si="155"/>
        <v>35757.86</v>
      </c>
      <c r="AP164" s="13">
        <f t="shared" si="153"/>
        <v>1.0599327724083984E-2</v>
      </c>
    </row>
    <row r="165" spans="1:42">
      <c r="A165" s="4" t="s">
        <v>292</v>
      </c>
      <c r="B165" s="8" t="s">
        <v>122</v>
      </c>
      <c r="E165" s="12">
        <v>14135.44</v>
      </c>
      <c r="F165" s="13">
        <f t="shared" si="142"/>
        <v>1.2217302600183715E-2</v>
      </c>
      <c r="H165" s="12">
        <v>14135.44</v>
      </c>
      <c r="I165" s="13">
        <f t="shared" si="154"/>
        <v>1.0160204510536114E-2</v>
      </c>
      <c r="K165" s="12">
        <v>14135.44</v>
      </c>
      <c r="L165" s="13">
        <f t="shared" si="143"/>
        <v>1.7126812288383371E-2</v>
      </c>
      <c r="N165" s="12"/>
      <c r="O165" s="13">
        <f t="shared" si="144"/>
        <v>0</v>
      </c>
      <c r="Q165" s="12"/>
      <c r="R165" s="13">
        <f t="shared" si="145"/>
        <v>0</v>
      </c>
      <c r="T165" s="12"/>
      <c r="U165" s="13">
        <f t="shared" si="146"/>
        <v>0</v>
      </c>
      <c r="W165" s="12"/>
      <c r="X165" s="13">
        <f t="shared" si="147"/>
        <v>0</v>
      </c>
      <c r="Z165" s="12"/>
      <c r="AA165" s="13">
        <f t="shared" si="148"/>
        <v>0</v>
      </c>
      <c r="AC165" s="12"/>
      <c r="AD165" s="13">
        <f t="shared" si="149"/>
        <v>0</v>
      </c>
      <c r="AF165" s="12"/>
      <c r="AG165" s="13">
        <f t="shared" si="150"/>
        <v>0</v>
      </c>
      <c r="AI165" s="12"/>
      <c r="AJ165" s="13">
        <f t="shared" si="151"/>
        <v>0</v>
      </c>
      <c r="AL165" s="12"/>
      <c r="AM165" s="13">
        <f t="shared" si="152"/>
        <v>0</v>
      </c>
      <c r="AO165" s="12">
        <f t="shared" si="155"/>
        <v>42406.32</v>
      </c>
      <c r="AP165" s="13">
        <f t="shared" si="153"/>
        <v>1.257006105097948E-2</v>
      </c>
    </row>
    <row r="166" spans="1:42">
      <c r="A166" s="4" t="s">
        <v>293</v>
      </c>
      <c r="B166" s="8" t="s">
        <v>107</v>
      </c>
      <c r="E166" s="12">
        <v>204.18</v>
      </c>
      <c r="F166" s="13">
        <f t="shared" si="142"/>
        <v>1.7647337790019347E-4</v>
      </c>
      <c r="H166" s="12">
        <v>204.18</v>
      </c>
      <c r="I166" s="13">
        <f t="shared" si="154"/>
        <v>1.4675953185477522E-4</v>
      </c>
      <c r="K166" s="12">
        <v>204.18</v>
      </c>
      <c r="L166" s="13">
        <f t="shared" si="143"/>
        <v>2.4738901180593718E-4</v>
      </c>
      <c r="N166" s="12"/>
      <c r="O166" s="13">
        <f t="shared" si="144"/>
        <v>0</v>
      </c>
      <c r="Q166" s="12"/>
      <c r="R166" s="13">
        <f t="shared" si="145"/>
        <v>0</v>
      </c>
      <c r="T166" s="12"/>
      <c r="U166" s="13">
        <f t="shared" si="146"/>
        <v>0</v>
      </c>
      <c r="W166" s="12"/>
      <c r="X166" s="13">
        <f t="shared" si="147"/>
        <v>0</v>
      </c>
      <c r="Z166" s="12"/>
      <c r="AA166" s="13">
        <f t="shared" si="148"/>
        <v>0</v>
      </c>
      <c r="AC166" s="12"/>
      <c r="AD166" s="13">
        <f t="shared" si="149"/>
        <v>0</v>
      </c>
      <c r="AF166" s="12"/>
      <c r="AG166" s="13">
        <f t="shared" si="150"/>
        <v>0</v>
      </c>
      <c r="AI166" s="12"/>
      <c r="AJ166" s="13">
        <f t="shared" si="151"/>
        <v>0</v>
      </c>
      <c r="AL166" s="12"/>
      <c r="AM166" s="13">
        <f t="shared" si="152"/>
        <v>0</v>
      </c>
      <c r="AO166" s="12">
        <f t="shared" si="155"/>
        <v>612.54</v>
      </c>
      <c r="AP166" s="13">
        <f t="shared" si="153"/>
        <v>1.8156881323743655E-4</v>
      </c>
    </row>
    <row r="167" spans="1:42">
      <c r="A167" s="4" t="s">
        <v>294</v>
      </c>
      <c r="B167" s="8" t="s">
        <v>123</v>
      </c>
      <c r="E167" s="12">
        <v>750</v>
      </c>
      <c r="F167" s="13">
        <f t="shared" si="142"/>
        <v>6.482272182640077E-4</v>
      </c>
      <c r="H167" s="12">
        <v>664.13</v>
      </c>
      <c r="I167" s="13">
        <f t="shared" si="154"/>
        <v>4.7736021104276548E-4</v>
      </c>
      <c r="K167" s="12">
        <v>474</v>
      </c>
      <c r="L167" s="13">
        <f t="shared" si="143"/>
        <v>5.743089019297396E-4</v>
      </c>
      <c r="N167" s="12"/>
      <c r="O167" s="13">
        <f t="shared" si="144"/>
        <v>0</v>
      </c>
      <c r="Q167" s="12"/>
      <c r="R167" s="13">
        <f t="shared" si="145"/>
        <v>0</v>
      </c>
      <c r="T167" s="12"/>
      <c r="U167" s="13">
        <f t="shared" si="146"/>
        <v>0</v>
      </c>
      <c r="W167" s="12"/>
      <c r="X167" s="13">
        <f t="shared" si="147"/>
        <v>0</v>
      </c>
      <c r="Z167" s="12"/>
      <c r="AA167" s="13">
        <f t="shared" si="148"/>
        <v>0</v>
      </c>
      <c r="AC167" s="12"/>
      <c r="AD167" s="13">
        <f t="shared" si="149"/>
        <v>0</v>
      </c>
      <c r="AF167" s="12"/>
      <c r="AG167" s="13">
        <f t="shared" si="150"/>
        <v>0</v>
      </c>
      <c r="AI167" s="12"/>
      <c r="AJ167" s="13">
        <f t="shared" si="151"/>
        <v>0</v>
      </c>
      <c r="AL167" s="12"/>
      <c r="AM167" s="13">
        <f t="shared" si="152"/>
        <v>0</v>
      </c>
      <c r="AO167" s="12">
        <f t="shared" si="155"/>
        <v>1888.13</v>
      </c>
      <c r="AP167" s="13">
        <f t="shared" si="153"/>
        <v>5.5967858970516391E-4</v>
      </c>
    </row>
    <row r="168" spans="1:42">
      <c r="A168" s="4" t="s">
        <v>295</v>
      </c>
      <c r="B168" s="8" t="s">
        <v>124</v>
      </c>
      <c r="E168" s="12">
        <v>924.4</v>
      </c>
      <c r="F168" s="13">
        <f t="shared" si="142"/>
        <v>7.9896165408433167E-4</v>
      </c>
      <c r="H168" s="12">
        <v>3090.4</v>
      </c>
      <c r="I168" s="13">
        <f t="shared" si="154"/>
        <v>2.2213030524243184E-3</v>
      </c>
      <c r="K168" s="12">
        <v>196.19</v>
      </c>
      <c r="L168" s="13">
        <f t="shared" si="143"/>
        <v>2.3770815077973757E-4</v>
      </c>
      <c r="N168" s="12"/>
      <c r="O168" s="13">
        <f t="shared" si="144"/>
        <v>0</v>
      </c>
      <c r="Q168" s="12"/>
      <c r="R168" s="13">
        <f t="shared" si="145"/>
        <v>0</v>
      </c>
      <c r="T168" s="12"/>
      <c r="U168" s="13">
        <f t="shared" si="146"/>
        <v>0</v>
      </c>
      <c r="W168" s="12"/>
      <c r="X168" s="13">
        <f t="shared" si="147"/>
        <v>0</v>
      </c>
      <c r="Z168" s="12"/>
      <c r="AA168" s="13">
        <f t="shared" si="148"/>
        <v>0</v>
      </c>
      <c r="AC168" s="12"/>
      <c r="AD168" s="13">
        <f t="shared" si="149"/>
        <v>0</v>
      </c>
      <c r="AF168" s="12"/>
      <c r="AG168" s="13">
        <f t="shared" si="150"/>
        <v>0</v>
      </c>
      <c r="AI168" s="12"/>
      <c r="AJ168" s="13">
        <f t="shared" si="151"/>
        <v>0</v>
      </c>
      <c r="AL168" s="12"/>
      <c r="AM168" s="13">
        <f t="shared" si="152"/>
        <v>0</v>
      </c>
      <c r="AO168" s="12">
        <f t="shared" si="155"/>
        <v>4210.99</v>
      </c>
      <c r="AP168" s="13">
        <f t="shared" si="153"/>
        <v>1.2482196376640104E-3</v>
      </c>
    </row>
    <row r="169" spans="1:42">
      <c r="A169" s="4" t="s">
        <v>296</v>
      </c>
      <c r="B169" s="8" t="s">
        <v>125</v>
      </c>
      <c r="E169" s="12">
        <v>9558</v>
      </c>
      <c r="F169" s="13">
        <f t="shared" si="142"/>
        <v>8.2610076695565152E-3</v>
      </c>
      <c r="H169" s="12">
        <v>0</v>
      </c>
      <c r="I169" s="13">
        <f t="shared" si="154"/>
        <v>0</v>
      </c>
      <c r="K169" s="12">
        <v>0</v>
      </c>
      <c r="L169" s="13">
        <f t="shared" si="143"/>
        <v>0</v>
      </c>
      <c r="N169" s="12"/>
      <c r="O169" s="13">
        <f t="shared" si="144"/>
        <v>0</v>
      </c>
      <c r="Q169" s="12"/>
      <c r="R169" s="13">
        <f t="shared" si="145"/>
        <v>0</v>
      </c>
      <c r="T169" s="12"/>
      <c r="U169" s="13">
        <f t="shared" si="146"/>
        <v>0</v>
      </c>
      <c r="W169" s="12"/>
      <c r="X169" s="13">
        <f t="shared" si="147"/>
        <v>0</v>
      </c>
      <c r="Z169" s="12"/>
      <c r="AA169" s="13">
        <f t="shared" si="148"/>
        <v>0</v>
      </c>
      <c r="AC169" s="12"/>
      <c r="AD169" s="13">
        <f t="shared" si="149"/>
        <v>0</v>
      </c>
      <c r="AF169" s="12"/>
      <c r="AG169" s="13">
        <f t="shared" si="150"/>
        <v>0</v>
      </c>
      <c r="AI169" s="12"/>
      <c r="AJ169" s="13">
        <f t="shared" si="151"/>
        <v>0</v>
      </c>
      <c r="AL169" s="12"/>
      <c r="AM169" s="13">
        <f t="shared" si="152"/>
        <v>0</v>
      </c>
      <c r="AO169" s="12">
        <f t="shared" si="155"/>
        <v>9558</v>
      </c>
      <c r="AP169" s="13">
        <f t="shared" si="153"/>
        <v>2.8331777792853017E-3</v>
      </c>
    </row>
    <row r="170" spans="1:42">
      <c r="B170" s="4"/>
      <c r="C170" s="4"/>
      <c r="D170" s="57"/>
      <c r="E170" s="58">
        <f>SUM(E160:E169)</f>
        <v>46055.8</v>
      </c>
      <c r="F170" s="59">
        <f t="shared" si="142"/>
        <v>3.9806164158564653E-2</v>
      </c>
      <c r="G170" s="57"/>
      <c r="H170" s="58">
        <f>SUM(H159:H169)</f>
        <v>47993.75</v>
      </c>
      <c r="I170" s="59">
        <f t="shared" si="154"/>
        <v>3.4496719962558126E-2</v>
      </c>
      <c r="J170" s="57"/>
      <c r="K170" s="58">
        <f>SUM(K160:K169)</f>
        <v>51933.87</v>
      </c>
      <c r="L170" s="59">
        <f>SUM(L160:L168)</f>
        <v>6.2924227537261276E-2</v>
      </c>
      <c r="M170" s="57"/>
      <c r="N170" s="58">
        <f>SUM(N160:N169)</f>
        <v>0</v>
      </c>
      <c r="O170" s="59">
        <f>SUM(O160:O168)</f>
        <v>0</v>
      </c>
      <c r="P170" s="57"/>
      <c r="Q170" s="58">
        <f>SUM(Q160:Q169)</f>
        <v>0</v>
      </c>
      <c r="R170" s="59">
        <f>SUM(R160:R168)</f>
        <v>0</v>
      </c>
      <c r="S170" s="57"/>
      <c r="T170" s="58">
        <f>SUM(T160:T169)</f>
        <v>0</v>
      </c>
      <c r="U170" s="59">
        <f>SUM(U160:U168)</f>
        <v>0</v>
      </c>
      <c r="V170" s="57"/>
      <c r="W170" s="58">
        <f>SUM(W160:W169)</f>
        <v>0</v>
      </c>
      <c r="X170" s="59">
        <f>SUM(X160:X168)</f>
        <v>0</v>
      </c>
      <c r="Y170" s="57"/>
      <c r="Z170" s="58">
        <f>SUM(Z160:Z169)</f>
        <v>0</v>
      </c>
      <c r="AA170" s="59">
        <f>SUM(AA160:AA168)</f>
        <v>0</v>
      </c>
      <c r="AB170" s="57"/>
      <c r="AC170" s="58">
        <f>SUM(AC160:AC169)</f>
        <v>0</v>
      </c>
      <c r="AD170" s="59">
        <f>SUM(AD160:AD168)</f>
        <v>0</v>
      </c>
      <c r="AE170" s="57"/>
      <c r="AF170" s="58">
        <f>SUM(AF160:AF169)</f>
        <v>0</v>
      </c>
      <c r="AG170" s="59">
        <f>SUM(AG160:AG168)</f>
        <v>0</v>
      </c>
      <c r="AH170" s="57"/>
      <c r="AI170" s="58">
        <f>SUM(AI160:AI169)</f>
        <v>0</v>
      </c>
      <c r="AJ170" s="59">
        <f>SUM(AJ160:AJ168)</f>
        <v>0</v>
      </c>
      <c r="AK170" s="57"/>
      <c r="AL170" s="58">
        <f>SUM(AL160:AL169)</f>
        <v>0</v>
      </c>
      <c r="AM170" s="59">
        <f>SUM(AM160:AM168)</f>
        <v>0</v>
      </c>
      <c r="AN170" s="57"/>
      <c r="AO170" s="58">
        <f>SUM(AO160:AO169)</f>
        <v>125630.62</v>
      </c>
      <c r="AP170" s="59">
        <f t="shared" si="153"/>
        <v>3.7239368171357562E-2</v>
      </c>
    </row>
    <row r="171" spans="1:42">
      <c r="E171" s="12"/>
      <c r="F171" s="13"/>
      <c r="H171" s="12"/>
      <c r="I171" s="13"/>
      <c r="K171" s="12"/>
      <c r="L171" s="13"/>
      <c r="N171" s="12"/>
      <c r="O171" s="13"/>
      <c r="Q171" s="12"/>
      <c r="R171" s="13"/>
      <c r="T171" s="12"/>
      <c r="U171" s="13"/>
      <c r="W171" s="12"/>
      <c r="X171" s="13"/>
      <c r="Z171" s="12"/>
      <c r="AA171" s="13"/>
      <c r="AC171" s="12"/>
      <c r="AD171" s="13"/>
      <c r="AF171" s="12"/>
      <c r="AG171" s="13"/>
      <c r="AI171" s="12"/>
      <c r="AJ171" s="13"/>
      <c r="AL171" s="12"/>
      <c r="AM171" s="13"/>
      <c r="AO171" s="12"/>
      <c r="AP171" s="13"/>
    </row>
    <row r="172" spans="1:42">
      <c r="B172" s="5" t="s">
        <v>68</v>
      </c>
      <c r="C172" s="5"/>
      <c r="E172" s="12"/>
      <c r="F172" s="13"/>
      <c r="H172" s="12"/>
      <c r="I172" s="13"/>
      <c r="K172" s="12"/>
      <c r="L172" s="13"/>
      <c r="N172" s="12"/>
      <c r="O172" s="13"/>
      <c r="Q172" s="12"/>
      <c r="R172" s="13"/>
      <c r="T172" s="12"/>
      <c r="U172" s="13"/>
      <c r="W172" s="12"/>
      <c r="X172" s="13"/>
      <c r="Z172" s="12"/>
      <c r="AA172" s="13"/>
      <c r="AC172" s="12"/>
      <c r="AD172" s="13"/>
      <c r="AF172" s="12"/>
      <c r="AG172" s="13"/>
      <c r="AI172" s="12"/>
      <c r="AJ172" s="13"/>
      <c r="AL172" s="12"/>
      <c r="AM172" s="13"/>
      <c r="AO172" s="12"/>
      <c r="AP172" s="13"/>
    </row>
    <row r="173" spans="1:42">
      <c r="A173" s="4" t="s">
        <v>297</v>
      </c>
      <c r="B173" s="8" t="s">
        <v>126</v>
      </c>
      <c r="E173" s="12">
        <v>196.15</v>
      </c>
      <c r="F173" s="13">
        <f t="shared" ref="F173:F185" si="156">E173/$E$17</f>
        <v>1.6953302514998017E-4</v>
      </c>
      <c r="H173" s="12">
        <v>359.69</v>
      </c>
      <c r="I173" s="13">
        <f t="shared" ref="I173:I183" si="157">H173/$H$17</f>
        <v>2.5853627197984177E-4</v>
      </c>
      <c r="K173" s="12">
        <v>194.51</v>
      </c>
      <c r="L173" s="13">
        <f t="shared" ref="L173:L181" si="158">K173/$K$17</f>
        <v>2.3567262555770809E-4</v>
      </c>
      <c r="N173" s="12"/>
      <c r="O173" s="13">
        <f t="shared" ref="O173:O181" si="159">N173/$K$17</f>
        <v>0</v>
      </c>
      <c r="Q173" s="12"/>
      <c r="R173" s="13">
        <f t="shared" ref="R173:R181" si="160">Q173/$K$17</f>
        <v>0</v>
      </c>
      <c r="T173" s="12"/>
      <c r="U173" s="13">
        <f t="shared" ref="U173:U181" si="161">T173/$K$17</f>
        <v>0</v>
      </c>
      <c r="W173" s="12"/>
      <c r="X173" s="13">
        <f t="shared" ref="X173:X181" si="162">W173/$K$17</f>
        <v>0</v>
      </c>
      <c r="Z173" s="12"/>
      <c r="AA173" s="13">
        <f t="shared" ref="AA173:AA181" si="163">Z173/$K$17</f>
        <v>0</v>
      </c>
      <c r="AC173" s="12"/>
      <c r="AD173" s="13">
        <f t="shared" ref="AD173:AD181" si="164">AC173/$K$17</f>
        <v>0</v>
      </c>
      <c r="AF173" s="12"/>
      <c r="AG173" s="13">
        <f t="shared" ref="AG173:AG181" si="165">AF173/$K$17</f>
        <v>0</v>
      </c>
      <c r="AI173" s="12"/>
      <c r="AJ173" s="13">
        <f t="shared" ref="AJ173:AJ181" si="166">AI173/$K$17</f>
        <v>0</v>
      </c>
      <c r="AL173" s="12"/>
      <c r="AM173" s="13">
        <f t="shared" ref="AM173:AM181" si="167">AL173/$K$17</f>
        <v>0</v>
      </c>
      <c r="AO173" s="12">
        <f t="shared" ref="AO173:AO181" si="168">E173+H173+K173+N173+Q173+T173+W173+Z173+AF173+AC173+AI173+AL173</f>
        <v>750.35</v>
      </c>
      <c r="AP173" s="13">
        <f>AO173/$AO$17</f>
        <v>2.2241838739137123E-4</v>
      </c>
    </row>
    <row r="174" spans="1:42">
      <c r="A174" s="4" t="s">
        <v>298</v>
      </c>
      <c r="B174" s="8" t="s">
        <v>127</v>
      </c>
      <c r="E174" s="12">
        <v>8416.83</v>
      </c>
      <c r="F174" s="13">
        <f t="shared" si="156"/>
        <v>7.2746910633347305E-3</v>
      </c>
      <c r="H174" s="12">
        <v>7866.38</v>
      </c>
      <c r="I174" s="13">
        <f t="shared" si="157"/>
        <v>5.6541593015563066E-3</v>
      </c>
      <c r="K174" s="12">
        <v>9925.27</v>
      </c>
      <c r="L174" s="13">
        <f t="shared" si="158"/>
        <v>1.2025677035983517E-2</v>
      </c>
      <c r="N174" s="12"/>
      <c r="O174" s="13">
        <f t="shared" si="159"/>
        <v>0</v>
      </c>
      <c r="Q174" s="12"/>
      <c r="R174" s="13">
        <f t="shared" si="160"/>
        <v>0</v>
      </c>
      <c r="T174" s="12"/>
      <c r="U174" s="13">
        <f t="shared" si="161"/>
        <v>0</v>
      </c>
      <c r="W174" s="12"/>
      <c r="X174" s="13">
        <f t="shared" si="162"/>
        <v>0</v>
      </c>
      <c r="Z174" s="12"/>
      <c r="AA174" s="13">
        <f t="shared" si="163"/>
        <v>0</v>
      </c>
      <c r="AC174" s="12"/>
      <c r="AD174" s="13">
        <f t="shared" si="164"/>
        <v>0</v>
      </c>
      <c r="AF174" s="12"/>
      <c r="AG174" s="13">
        <f t="shared" si="165"/>
        <v>0</v>
      </c>
      <c r="AI174" s="12"/>
      <c r="AJ174" s="13">
        <f t="shared" si="166"/>
        <v>0</v>
      </c>
      <c r="AL174" s="12"/>
      <c r="AM174" s="13">
        <f t="shared" si="167"/>
        <v>0</v>
      </c>
      <c r="AO174" s="12">
        <f t="shared" si="168"/>
        <v>26208.48</v>
      </c>
      <c r="AP174" s="13">
        <f>AO174/$AO$17</f>
        <v>7.7687050810675076E-3</v>
      </c>
    </row>
    <row r="175" spans="1:42">
      <c r="A175" s="4" t="s">
        <v>299</v>
      </c>
      <c r="B175" s="8" t="s">
        <v>128</v>
      </c>
      <c r="E175" s="12">
        <v>1691.37</v>
      </c>
      <c r="F175" s="13">
        <f t="shared" si="156"/>
        <v>1.4618560935402596E-3</v>
      </c>
      <c r="H175" s="12">
        <v>1495.48</v>
      </c>
      <c r="I175" s="13">
        <f t="shared" si="157"/>
        <v>1.0749140204632151E-3</v>
      </c>
      <c r="K175" s="12">
        <v>1507.41</v>
      </c>
      <c r="L175" s="13">
        <f t="shared" si="158"/>
        <v>1.8264113541306092E-3</v>
      </c>
      <c r="N175" s="12"/>
      <c r="O175" s="13">
        <f t="shared" si="159"/>
        <v>0</v>
      </c>
      <c r="Q175" s="12"/>
      <c r="R175" s="13">
        <f t="shared" si="160"/>
        <v>0</v>
      </c>
      <c r="T175" s="12"/>
      <c r="U175" s="13">
        <f t="shared" si="161"/>
        <v>0</v>
      </c>
      <c r="W175" s="12"/>
      <c r="X175" s="13">
        <f t="shared" si="162"/>
        <v>0</v>
      </c>
      <c r="Z175" s="12"/>
      <c r="AA175" s="13">
        <f t="shared" si="163"/>
        <v>0</v>
      </c>
      <c r="AC175" s="12"/>
      <c r="AD175" s="13">
        <f t="shared" si="164"/>
        <v>0</v>
      </c>
      <c r="AF175" s="12"/>
      <c r="AG175" s="13">
        <f t="shared" si="165"/>
        <v>0</v>
      </c>
      <c r="AI175" s="12"/>
      <c r="AJ175" s="13">
        <f t="shared" si="166"/>
        <v>0</v>
      </c>
      <c r="AL175" s="12"/>
      <c r="AM175" s="13">
        <f t="shared" si="167"/>
        <v>0</v>
      </c>
      <c r="AO175" s="12">
        <f t="shared" si="168"/>
        <v>4694.26</v>
      </c>
      <c r="AP175" s="13">
        <f>AO175/$AO$17</f>
        <v>1.3914702994546788E-3</v>
      </c>
    </row>
    <row r="176" spans="1:42">
      <c r="A176" s="4" t="s">
        <v>300</v>
      </c>
      <c r="B176" s="8" t="s">
        <v>129</v>
      </c>
      <c r="E176" s="12">
        <v>24648.78</v>
      </c>
      <c r="F176" s="13">
        <f t="shared" si="156"/>
        <v>2.1304013457335343E-2</v>
      </c>
      <c r="H176" s="12">
        <v>33305</v>
      </c>
      <c r="I176" s="13">
        <f t="shared" si="157"/>
        <v>2.3938809914895134E-2</v>
      </c>
      <c r="K176" s="12">
        <v>26378.01</v>
      </c>
      <c r="L176" s="13">
        <f t="shared" si="158"/>
        <v>3.1960181346395972E-2</v>
      </c>
      <c r="N176" s="12"/>
      <c r="O176" s="13">
        <f t="shared" si="159"/>
        <v>0</v>
      </c>
      <c r="Q176" s="12"/>
      <c r="R176" s="13">
        <f t="shared" si="160"/>
        <v>0</v>
      </c>
      <c r="T176" s="12"/>
      <c r="U176" s="13">
        <f t="shared" si="161"/>
        <v>0</v>
      </c>
      <c r="W176" s="12"/>
      <c r="X176" s="13">
        <f t="shared" si="162"/>
        <v>0</v>
      </c>
      <c r="Z176" s="12"/>
      <c r="AA176" s="13">
        <f t="shared" si="163"/>
        <v>0</v>
      </c>
      <c r="AC176" s="12"/>
      <c r="AD176" s="13">
        <f t="shared" si="164"/>
        <v>0</v>
      </c>
      <c r="AF176" s="12"/>
      <c r="AG176" s="13">
        <f t="shared" si="165"/>
        <v>0</v>
      </c>
      <c r="AI176" s="12"/>
      <c r="AJ176" s="13">
        <f t="shared" si="166"/>
        <v>0</v>
      </c>
      <c r="AL176" s="12"/>
      <c r="AM176" s="13">
        <f t="shared" si="167"/>
        <v>0</v>
      </c>
      <c r="AO176" s="12">
        <f t="shared" si="168"/>
        <v>84331.79</v>
      </c>
      <c r="AP176" s="13">
        <f>AO176/$AO$17</f>
        <v>2.4997588775408495E-2</v>
      </c>
    </row>
    <row r="177" spans="1:42">
      <c r="A177" s="4" t="s">
        <v>301</v>
      </c>
      <c r="B177" s="8" t="s">
        <v>130</v>
      </c>
      <c r="E177" s="15">
        <v>10722.25</v>
      </c>
      <c r="F177" s="13">
        <f t="shared" si="156"/>
        <v>9.2672723880416752E-3</v>
      </c>
      <c r="H177" s="12">
        <v>11657.31</v>
      </c>
      <c r="I177" s="13">
        <f t="shared" si="157"/>
        <v>8.3789859843568879E-3</v>
      </c>
      <c r="K177" s="15">
        <v>10100.89</v>
      </c>
      <c r="L177" s="13">
        <f t="shared" si="158"/>
        <v>1.2238462119014951E-2</v>
      </c>
      <c r="N177" s="12"/>
      <c r="O177" s="13">
        <f t="shared" si="159"/>
        <v>0</v>
      </c>
      <c r="Q177" s="15"/>
      <c r="R177" s="13">
        <f t="shared" si="160"/>
        <v>0</v>
      </c>
      <c r="T177" s="15"/>
      <c r="U177" s="13">
        <f t="shared" si="161"/>
        <v>0</v>
      </c>
      <c r="W177" s="15"/>
      <c r="X177" s="13">
        <f t="shared" si="162"/>
        <v>0</v>
      </c>
      <c r="Z177" s="15"/>
      <c r="AA177" s="13">
        <f t="shared" si="163"/>
        <v>0</v>
      </c>
      <c r="AC177" s="15"/>
      <c r="AD177" s="13">
        <f t="shared" si="164"/>
        <v>0</v>
      </c>
      <c r="AF177" s="15"/>
      <c r="AG177" s="13">
        <f t="shared" si="165"/>
        <v>0</v>
      </c>
      <c r="AI177" s="15"/>
      <c r="AJ177" s="13">
        <f t="shared" si="166"/>
        <v>0</v>
      </c>
      <c r="AL177" s="15"/>
      <c r="AM177" s="13">
        <f t="shared" si="167"/>
        <v>0</v>
      </c>
      <c r="AO177" s="15">
        <f t="shared" si="168"/>
        <v>32480.449999999997</v>
      </c>
      <c r="AP177" s="13">
        <f t="shared" ref="AP177:AP185" si="169">AO177/$AO$17</f>
        <v>9.6278394225975377E-3</v>
      </c>
    </row>
    <row r="178" spans="1:42">
      <c r="A178" s="4" t="s">
        <v>302</v>
      </c>
      <c r="B178" s="8" t="s">
        <v>140</v>
      </c>
      <c r="E178" s="12">
        <v>0</v>
      </c>
      <c r="F178" s="13">
        <f t="shared" si="156"/>
        <v>0</v>
      </c>
      <c r="H178" s="12">
        <v>36.39</v>
      </c>
      <c r="I178" s="13">
        <f t="shared" si="157"/>
        <v>2.6156231580934813E-5</v>
      </c>
      <c r="K178" s="15">
        <v>842.21</v>
      </c>
      <c r="L178" s="13">
        <f t="shared" si="158"/>
        <v>1.020440295979422E-3</v>
      </c>
      <c r="N178" s="12"/>
      <c r="O178" s="13">
        <f t="shared" si="159"/>
        <v>0</v>
      </c>
      <c r="Q178" s="15"/>
      <c r="R178" s="13">
        <f t="shared" si="160"/>
        <v>0</v>
      </c>
      <c r="T178" s="15"/>
      <c r="U178" s="13">
        <f t="shared" si="161"/>
        <v>0</v>
      </c>
      <c r="W178" s="15"/>
      <c r="X178" s="13">
        <f t="shared" si="162"/>
        <v>0</v>
      </c>
      <c r="Z178" s="15"/>
      <c r="AA178" s="13">
        <f t="shared" si="163"/>
        <v>0</v>
      </c>
      <c r="AC178" s="15"/>
      <c r="AD178" s="13">
        <f t="shared" si="164"/>
        <v>0</v>
      </c>
      <c r="AF178" s="15"/>
      <c r="AG178" s="13">
        <f t="shared" si="165"/>
        <v>0</v>
      </c>
      <c r="AI178" s="15"/>
      <c r="AJ178" s="13">
        <f t="shared" si="166"/>
        <v>0</v>
      </c>
      <c r="AL178" s="15"/>
      <c r="AM178" s="13">
        <f t="shared" si="167"/>
        <v>0</v>
      </c>
      <c r="AO178" s="15">
        <f t="shared" si="168"/>
        <v>878.6</v>
      </c>
      <c r="AP178" s="13">
        <f t="shared" si="169"/>
        <v>2.6043419092697907E-4</v>
      </c>
    </row>
    <row r="179" spans="1:42">
      <c r="A179" s="4" t="s">
        <v>303</v>
      </c>
      <c r="B179" s="8" t="s">
        <v>131</v>
      </c>
      <c r="E179" s="15">
        <v>330</v>
      </c>
      <c r="F179" s="13">
        <f t="shared" si="156"/>
        <v>2.8521997603616343E-4</v>
      </c>
      <c r="H179" s="12">
        <v>-66</v>
      </c>
      <c r="I179" s="13">
        <f t="shared" si="157"/>
        <v>-4.7439166923377238E-5</v>
      </c>
      <c r="K179" s="15">
        <v>0</v>
      </c>
      <c r="L179" s="13">
        <f t="shared" si="158"/>
        <v>0</v>
      </c>
      <c r="N179" s="12"/>
      <c r="O179" s="13">
        <f t="shared" si="159"/>
        <v>0</v>
      </c>
      <c r="Q179" s="20"/>
      <c r="R179" s="13">
        <f t="shared" si="160"/>
        <v>0</v>
      </c>
      <c r="T179" s="20"/>
      <c r="U179" s="13">
        <f t="shared" si="161"/>
        <v>0</v>
      </c>
      <c r="W179" s="20"/>
      <c r="X179" s="13">
        <f t="shared" si="162"/>
        <v>0</v>
      </c>
      <c r="Z179" s="20"/>
      <c r="AA179" s="13">
        <f t="shared" si="163"/>
        <v>0</v>
      </c>
      <c r="AC179" s="20"/>
      <c r="AD179" s="13">
        <f t="shared" si="164"/>
        <v>0</v>
      </c>
      <c r="AF179" s="20"/>
      <c r="AG179" s="13">
        <f t="shared" si="165"/>
        <v>0</v>
      </c>
      <c r="AI179" s="20"/>
      <c r="AJ179" s="13">
        <f t="shared" si="166"/>
        <v>0</v>
      </c>
      <c r="AL179" s="20"/>
      <c r="AM179" s="13">
        <f t="shared" si="167"/>
        <v>0</v>
      </c>
      <c r="AO179" s="15">
        <f t="shared" si="168"/>
        <v>264</v>
      </c>
      <c r="AP179" s="13">
        <f t="shared" si="169"/>
        <v>7.8254753476806826E-5</v>
      </c>
    </row>
    <row r="180" spans="1:42">
      <c r="A180" s="4" t="s">
        <v>304</v>
      </c>
      <c r="B180" s="8" t="s">
        <v>132</v>
      </c>
      <c r="E180" s="20">
        <v>4739.96</v>
      </c>
      <c r="F180" s="13">
        <f t="shared" si="156"/>
        <v>4.0967614473102218E-3</v>
      </c>
      <c r="H180" s="12">
        <v>4652.57</v>
      </c>
      <c r="I180" s="13">
        <f t="shared" si="157"/>
        <v>3.3441521947378365E-3</v>
      </c>
      <c r="K180" s="20">
        <v>4565.13</v>
      </c>
      <c r="L180" s="13">
        <f t="shared" si="158"/>
        <v>5.5312126528829367E-3</v>
      </c>
      <c r="N180" s="12"/>
      <c r="O180" s="13">
        <f t="shared" si="159"/>
        <v>0</v>
      </c>
      <c r="Q180" s="20"/>
      <c r="R180" s="13">
        <f t="shared" si="160"/>
        <v>0</v>
      </c>
      <c r="T180" s="20"/>
      <c r="U180" s="13">
        <f t="shared" si="161"/>
        <v>0</v>
      </c>
      <c r="W180" s="20"/>
      <c r="X180" s="13">
        <f t="shared" si="162"/>
        <v>0</v>
      </c>
      <c r="Z180" s="20"/>
      <c r="AA180" s="13">
        <f t="shared" si="163"/>
        <v>0</v>
      </c>
      <c r="AC180" s="20"/>
      <c r="AD180" s="13">
        <f t="shared" si="164"/>
        <v>0</v>
      </c>
      <c r="AF180" s="20"/>
      <c r="AG180" s="13">
        <f t="shared" si="165"/>
        <v>0</v>
      </c>
      <c r="AI180" s="20"/>
      <c r="AJ180" s="13">
        <f t="shared" si="166"/>
        <v>0</v>
      </c>
      <c r="AL180" s="20"/>
      <c r="AM180" s="13">
        <f t="shared" si="167"/>
        <v>0</v>
      </c>
      <c r="AO180" s="12">
        <f t="shared" si="168"/>
        <v>13957.66</v>
      </c>
      <c r="AP180" s="13">
        <f t="shared" si="169"/>
        <v>4.1373228879283616E-3</v>
      </c>
    </row>
    <row r="181" spans="1:42">
      <c r="A181" s="4" t="s">
        <v>305</v>
      </c>
      <c r="B181" s="8" t="s">
        <v>133</v>
      </c>
      <c r="E181" s="12">
        <v>50</v>
      </c>
      <c r="F181" s="13">
        <f t="shared" si="156"/>
        <v>4.3215147884267182E-5</v>
      </c>
      <c r="H181" s="12">
        <v>20</v>
      </c>
      <c r="I181" s="13">
        <f t="shared" si="157"/>
        <v>1.4375505128296132E-5</v>
      </c>
      <c r="K181" s="12">
        <v>60</v>
      </c>
      <c r="L181" s="13">
        <f t="shared" si="158"/>
        <v>7.2697329358194891E-5</v>
      </c>
      <c r="N181" s="12"/>
      <c r="O181" s="13">
        <f t="shared" si="159"/>
        <v>0</v>
      </c>
      <c r="Q181" s="12"/>
      <c r="R181" s="13">
        <f t="shared" si="160"/>
        <v>0</v>
      </c>
      <c r="T181" s="12"/>
      <c r="U181" s="13">
        <f t="shared" si="161"/>
        <v>0</v>
      </c>
      <c r="W181" s="12"/>
      <c r="X181" s="13">
        <f t="shared" si="162"/>
        <v>0</v>
      </c>
      <c r="Z181" s="12"/>
      <c r="AA181" s="13">
        <f t="shared" si="163"/>
        <v>0</v>
      </c>
      <c r="AC181" s="12"/>
      <c r="AD181" s="13">
        <f t="shared" si="164"/>
        <v>0</v>
      </c>
      <c r="AF181" s="12"/>
      <c r="AG181" s="13">
        <f t="shared" si="165"/>
        <v>0</v>
      </c>
      <c r="AI181" s="12"/>
      <c r="AJ181" s="13">
        <f t="shared" si="166"/>
        <v>0</v>
      </c>
      <c r="AL181" s="12"/>
      <c r="AM181" s="13">
        <f t="shared" si="167"/>
        <v>0</v>
      </c>
      <c r="AO181" s="12">
        <f t="shared" si="168"/>
        <v>130</v>
      </c>
      <c r="AP181" s="13">
        <f t="shared" si="169"/>
        <v>3.8534537696912454E-5</v>
      </c>
    </row>
    <row r="182" spans="1:42">
      <c r="E182" s="12"/>
      <c r="F182" s="13"/>
      <c r="H182" s="12"/>
      <c r="I182" s="13"/>
      <c r="K182" s="12"/>
      <c r="L182" s="13"/>
      <c r="N182" s="12"/>
      <c r="O182" s="13"/>
      <c r="Q182" s="12"/>
      <c r="R182" s="13"/>
      <c r="T182" s="12"/>
      <c r="U182" s="13"/>
      <c r="W182" s="12"/>
      <c r="X182" s="13"/>
      <c r="Z182" s="12"/>
      <c r="AA182" s="13"/>
      <c r="AC182" s="12"/>
      <c r="AD182" s="13"/>
      <c r="AF182" s="12"/>
      <c r="AG182" s="13"/>
      <c r="AI182" s="12"/>
      <c r="AJ182" s="13"/>
      <c r="AL182" s="12"/>
      <c r="AM182" s="13"/>
      <c r="AO182" s="12"/>
      <c r="AP182" s="13"/>
    </row>
    <row r="183" spans="1:42">
      <c r="B183" s="4"/>
      <c r="C183" s="4"/>
      <c r="D183" s="57"/>
      <c r="E183" s="58">
        <f>SUM(E173:E182)</f>
        <v>50795.34</v>
      </c>
      <c r="F183" s="59">
        <f t="shared" si="156"/>
        <v>4.3902562598632643E-2</v>
      </c>
      <c r="G183" s="57"/>
      <c r="H183" s="58">
        <f>SUM(H173:H182)</f>
        <v>59326.82</v>
      </c>
      <c r="I183" s="59">
        <f t="shared" si="157"/>
        <v>4.2642650257775076E-2</v>
      </c>
      <c r="J183" s="57"/>
      <c r="K183" s="58">
        <f>SUM(K173:K182)</f>
        <v>53573.429999999993</v>
      </c>
      <c r="L183" s="59">
        <f>K183/$K$17</f>
        <v>6.4910754759303302E-2</v>
      </c>
      <c r="M183" s="57"/>
      <c r="N183" s="58">
        <f>SUM(N173:N182)</f>
        <v>0</v>
      </c>
      <c r="O183" s="59">
        <f>N183/$K$17</f>
        <v>0</v>
      </c>
      <c r="P183" s="57"/>
      <c r="Q183" s="58">
        <f>SUM(Q173:Q182)</f>
        <v>0</v>
      </c>
      <c r="R183" s="59">
        <f>Q183/$K$17</f>
        <v>0</v>
      </c>
      <c r="S183" s="57"/>
      <c r="T183" s="58">
        <f>SUM(T173:T182)</f>
        <v>0</v>
      </c>
      <c r="U183" s="59">
        <f>T183/$K$17</f>
        <v>0</v>
      </c>
      <c r="V183" s="57"/>
      <c r="W183" s="58">
        <f>SUM(W173:W182)</f>
        <v>0</v>
      </c>
      <c r="X183" s="59">
        <f>W183/$K$17</f>
        <v>0</v>
      </c>
      <c r="Y183" s="57"/>
      <c r="Z183" s="58">
        <f>SUM(Z173:Z182)</f>
        <v>0</v>
      </c>
      <c r="AA183" s="59">
        <f>Z183/$K$17</f>
        <v>0</v>
      </c>
      <c r="AB183" s="57"/>
      <c r="AC183" s="58">
        <f>SUM(AC173:AC182)</f>
        <v>0</v>
      </c>
      <c r="AD183" s="59">
        <f>AC183/$K$17</f>
        <v>0</v>
      </c>
      <c r="AE183" s="57"/>
      <c r="AF183" s="58">
        <f>SUM(AF173:AF182)</f>
        <v>0</v>
      </c>
      <c r="AG183" s="59">
        <f>AF183/$K$17</f>
        <v>0</v>
      </c>
      <c r="AH183" s="57"/>
      <c r="AI183" s="58">
        <f>SUM(AI173:AI182)</f>
        <v>0</v>
      </c>
      <c r="AJ183" s="59">
        <f>AI183/$K$17</f>
        <v>0</v>
      </c>
      <c r="AK183" s="57"/>
      <c r="AL183" s="58">
        <f>SUM(AL173:AL182)</f>
        <v>0</v>
      </c>
      <c r="AM183" s="59">
        <f>AL183/$K$17</f>
        <v>0</v>
      </c>
      <c r="AN183" s="57"/>
      <c r="AO183" s="63">
        <f>SUM(AO173:AO182)</f>
        <v>163695.59</v>
      </c>
      <c r="AP183" s="59">
        <f t="shared" si="169"/>
        <v>4.8522568335948653E-2</v>
      </c>
    </row>
    <row r="184" spans="1:42">
      <c r="B184" s="4"/>
      <c r="C184" s="4"/>
      <c r="D184" s="57"/>
      <c r="E184" s="43">
        <f>E157+E170+E183</f>
        <v>364975.76</v>
      </c>
      <c r="F184" s="59">
        <f t="shared" si="156"/>
        <v>0.31544962885145617</v>
      </c>
      <c r="G184" s="57"/>
      <c r="H184" s="43">
        <f>H157+H170+H183</f>
        <v>352309.58</v>
      </c>
      <c r="I184" s="59">
        <f>H184/$H$17</f>
        <v>0.25323140870189281</v>
      </c>
      <c r="J184" s="57"/>
      <c r="K184" s="43">
        <f>K157+K170+K183</f>
        <v>328605.12</v>
      </c>
      <c r="L184" s="59">
        <f>K184/$K$17</f>
        <v>0.39814524395715256</v>
      </c>
      <c r="M184" s="57"/>
      <c r="N184" s="43">
        <f>N157+N170+N183</f>
        <v>0</v>
      </c>
      <c r="O184" s="59">
        <f>N184/$K$17</f>
        <v>0</v>
      </c>
      <c r="P184" s="57"/>
      <c r="Q184" s="43">
        <f>Q157+Q170+Q183</f>
        <v>0</v>
      </c>
      <c r="R184" s="59">
        <f>Q184/$K$17</f>
        <v>0</v>
      </c>
      <c r="S184" s="57"/>
      <c r="T184" s="43">
        <f>T157+T170+T183</f>
        <v>0</v>
      </c>
      <c r="U184" s="59">
        <f>T184/$K$17</f>
        <v>0</v>
      </c>
      <c r="V184" s="57"/>
      <c r="W184" s="43">
        <f>W157+W170+W183</f>
        <v>0</v>
      </c>
      <c r="X184" s="59">
        <f>W184/$K$17</f>
        <v>0</v>
      </c>
      <c r="Y184" s="57"/>
      <c r="Z184" s="43">
        <f>Z157+Z170+Z183</f>
        <v>0</v>
      </c>
      <c r="AA184" s="59">
        <f>Z184/$K$17</f>
        <v>0</v>
      </c>
      <c r="AB184" s="57"/>
      <c r="AC184" s="43">
        <f>AC157+AC170+AC183</f>
        <v>0</v>
      </c>
      <c r="AD184" s="59">
        <f>AC184/$K$17</f>
        <v>0</v>
      </c>
      <c r="AE184" s="57"/>
      <c r="AF184" s="43">
        <f>AF157+AF170+AF183</f>
        <v>0</v>
      </c>
      <c r="AG184" s="59">
        <f>AF184/$K$17</f>
        <v>0</v>
      </c>
      <c r="AH184" s="57"/>
      <c r="AI184" s="43">
        <f>AI157+AI170+AI183</f>
        <v>0</v>
      </c>
      <c r="AJ184" s="59">
        <f>AI184/$K$17</f>
        <v>0</v>
      </c>
      <c r="AK184" s="57"/>
      <c r="AL184" s="43">
        <f>AL157+AL170+AL183</f>
        <v>0</v>
      </c>
      <c r="AM184" s="59">
        <f>AL184/$K$17</f>
        <v>0</v>
      </c>
      <c r="AN184" s="57"/>
      <c r="AO184" s="43">
        <f>E184+H184+K184</f>
        <v>1045890.4600000001</v>
      </c>
      <c r="AP184" s="59">
        <f t="shared" si="169"/>
        <v>0.31002234890547004</v>
      </c>
    </row>
    <row r="185" spans="1:42" ht="14.4" thickBot="1">
      <c r="B185" s="62" t="s">
        <v>69</v>
      </c>
      <c r="C185" s="62"/>
      <c r="D185" s="57"/>
      <c r="E185" s="64">
        <f>48905.1+17881.5-E170-E183-E157</f>
        <v>-298189.15999999997</v>
      </c>
      <c r="F185" s="65">
        <f t="shared" si="156"/>
        <v>-0.25772577293770815</v>
      </c>
      <c r="G185" s="57"/>
      <c r="H185" s="64">
        <f>122948.62+23957.24- H157-H183-H170</f>
        <v>-205403.72000000003</v>
      </c>
      <c r="I185" s="59">
        <f>H185/$H$17</f>
        <v>-0.14763911151155515</v>
      </c>
      <c r="J185" s="57"/>
      <c r="K185" s="64">
        <f>K116+K124-K157-K170-K183</f>
        <v>-419393.74999999959</v>
      </c>
      <c r="L185" s="65">
        <f>K185/$K$17</f>
        <v>-0.50814675957530697</v>
      </c>
      <c r="M185" s="57"/>
      <c r="N185" s="64">
        <f>N116+N124-N157-N170-N183</f>
        <v>0</v>
      </c>
      <c r="O185" s="65">
        <f>N185/$K$17</f>
        <v>0</v>
      </c>
      <c r="P185" s="57"/>
      <c r="Q185" s="64">
        <f>Q116+Q124-Q157-Q170-Q183</f>
        <v>0</v>
      </c>
      <c r="R185" s="65">
        <f>Q185/$K$17</f>
        <v>0</v>
      </c>
      <c r="S185" s="57"/>
      <c r="T185" s="64">
        <f>T116+T124-T157-T170-T183</f>
        <v>0</v>
      </c>
      <c r="U185" s="65">
        <f>T185/$K$17</f>
        <v>0</v>
      </c>
      <c r="V185" s="57"/>
      <c r="W185" s="64">
        <f>W116+W124-W157-W170-W183</f>
        <v>0</v>
      </c>
      <c r="X185" s="65">
        <f>W185/$K$17</f>
        <v>0</v>
      </c>
      <c r="Y185" s="57"/>
      <c r="Z185" s="64">
        <f>Z116+Z124-Z157-Z170-Z183</f>
        <v>0</v>
      </c>
      <c r="AA185" s="65">
        <f>Z185/$K$17</f>
        <v>0</v>
      </c>
      <c r="AB185" s="57"/>
      <c r="AC185" s="64">
        <f>AC116+AC124-AC157-AC170-AC183</f>
        <v>0</v>
      </c>
      <c r="AD185" s="65">
        <f>AC185/$K$17</f>
        <v>0</v>
      </c>
      <c r="AE185" s="57"/>
      <c r="AF185" s="64">
        <f>AF116+AF124-AF157-AF170-AF183</f>
        <v>0</v>
      </c>
      <c r="AG185" s="65">
        <f>AF185/$K$17</f>
        <v>0</v>
      </c>
      <c r="AH185" s="57"/>
      <c r="AI185" s="64">
        <f>AI116+AI124-AI157-AI170-AI183</f>
        <v>0</v>
      </c>
      <c r="AJ185" s="65">
        <f>AI185/$K$17</f>
        <v>0</v>
      </c>
      <c r="AK185" s="57"/>
      <c r="AL185" s="64">
        <f>AL116+AL124-AL157-AL170-AL183</f>
        <v>0</v>
      </c>
      <c r="AM185" s="65">
        <f>AL185/$K$17</f>
        <v>0</v>
      </c>
      <c r="AN185" s="57"/>
      <c r="AO185" s="64">
        <f>E185+H185+K185</f>
        <v>-922986.62999999966</v>
      </c>
      <c r="AP185" s="65">
        <f t="shared" si="169"/>
        <v>-0.27359125451908595</v>
      </c>
    </row>
    <row r="186" spans="1:42" ht="14.4" thickTop="1">
      <c r="E186" s="27"/>
      <c r="F186" s="28"/>
      <c r="H186" s="27"/>
      <c r="I186" s="28"/>
      <c r="K186" s="27"/>
      <c r="L186" s="28"/>
      <c r="N186" s="27"/>
      <c r="O186" s="28"/>
      <c r="Q186" s="27"/>
      <c r="R186" s="28"/>
      <c r="T186" s="27"/>
      <c r="U186" s="28"/>
      <c r="W186" s="27"/>
      <c r="X186" s="28"/>
      <c r="Z186" s="27"/>
      <c r="AA186" s="28"/>
      <c r="AC186" s="27"/>
      <c r="AD186" s="28"/>
      <c r="AF186" s="27"/>
      <c r="AG186" s="28"/>
      <c r="AI186" s="27"/>
      <c r="AJ186" s="28"/>
      <c r="AL186" s="27"/>
      <c r="AM186" s="28"/>
      <c r="AO186" s="27"/>
      <c r="AP186" s="28"/>
    </row>
    <row r="188" spans="1:42">
      <c r="B188" s="5" t="s">
        <v>148</v>
      </c>
    </row>
    <row r="189" spans="1:42">
      <c r="B189" s="8" t="s">
        <v>149</v>
      </c>
    </row>
    <row r="190" spans="1:42">
      <c r="B190" s="8" t="s">
        <v>150</v>
      </c>
    </row>
    <row r="191" spans="1:42">
      <c r="B191" s="8" t="s">
        <v>151</v>
      </c>
    </row>
    <row r="192" spans="1:42">
      <c r="B192" s="8" t="s">
        <v>152</v>
      </c>
      <c r="M192" s="6" t="s">
        <v>318</v>
      </c>
    </row>
    <row r="193" spans="2:5">
      <c r="B193" s="8" t="s">
        <v>153</v>
      </c>
    </row>
    <row r="194" spans="2:5">
      <c r="B194" s="8" t="s">
        <v>154</v>
      </c>
    </row>
    <row r="195" spans="2:5">
      <c r="B195" s="8" t="s">
        <v>155</v>
      </c>
    </row>
    <row r="198" spans="2:5">
      <c r="B198" s="29" t="s">
        <v>143</v>
      </c>
    </row>
    <row r="199" spans="2:5">
      <c r="B199" s="30"/>
    </row>
    <row r="200" spans="2:5" ht="55.2">
      <c r="B200" s="31" t="s">
        <v>144</v>
      </c>
      <c r="E200" s="32"/>
    </row>
    <row r="201" spans="2:5" ht="41.4">
      <c r="B201" s="33" t="s">
        <v>146</v>
      </c>
    </row>
    <row r="204" spans="2:5">
      <c r="B204" s="34" t="s">
        <v>147</v>
      </c>
    </row>
    <row r="207" spans="2:5">
      <c r="B207" s="8" t="s">
        <v>166</v>
      </c>
    </row>
    <row r="208" spans="2:5">
      <c r="B208" s="8" t="s">
        <v>164</v>
      </c>
    </row>
    <row r="209" spans="2:2">
      <c r="B209" s="8" t="s">
        <v>165</v>
      </c>
    </row>
  </sheetData>
  <mergeCells count="13">
    <mergeCell ref="AO5:AP6"/>
    <mergeCell ref="Z5:AA6"/>
    <mergeCell ref="AF5:AG6"/>
    <mergeCell ref="AL5:AM6"/>
    <mergeCell ref="AC5:AD6"/>
    <mergeCell ref="AI5:AJ6"/>
    <mergeCell ref="E5:F6"/>
    <mergeCell ref="K5:L6"/>
    <mergeCell ref="Q5:R6"/>
    <mergeCell ref="W5:X6"/>
    <mergeCell ref="H5:I6"/>
    <mergeCell ref="N5:O6"/>
    <mergeCell ref="T5:U6"/>
  </mergeCells>
  <printOptions horizontalCentered="1"/>
  <pageMargins left="0.23622047244094491" right="0.23622047244094491" top="0.74803149606299213" bottom="0.74803149606299213" header="0.31496062992125984" footer="0.31496062992125984"/>
  <pageSetup paperSize="8" scale="65" fitToWidth="2" fitToHeight="2" orientation="portrait" r:id="rId1"/>
  <rowBreaks count="1" manualBreakCount="1">
    <brk id="110" min="1" max="44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8"/>
  <sheetViews>
    <sheetView workbookViewId="0">
      <selection activeCell="D29" sqref="D29"/>
    </sheetView>
  </sheetViews>
  <sheetFormatPr defaultColWidth="9" defaultRowHeight="13.8"/>
  <cols>
    <col min="1" max="1" width="9" style="1"/>
    <col min="2" max="2" width="11.33203125" style="1" customWidth="1"/>
    <col min="3" max="3" width="13.5546875" style="1" customWidth="1"/>
    <col min="4" max="4" width="12.5546875" style="1" customWidth="1"/>
    <col min="5" max="5" width="6.88671875" style="1" customWidth="1"/>
    <col min="6" max="16384" width="9" style="1"/>
  </cols>
  <sheetData>
    <row r="1" spans="1:4">
      <c r="A1" s="2" t="s">
        <v>156</v>
      </c>
      <c r="B1" s="2"/>
      <c r="C1" s="2"/>
    </row>
    <row r="2" spans="1:4">
      <c r="A2" s="2" t="s">
        <v>157</v>
      </c>
      <c r="B2" s="2"/>
      <c r="C2" s="2"/>
      <c r="D2" s="2"/>
    </row>
    <row r="3" spans="1:4">
      <c r="A3" s="1" t="s">
        <v>158</v>
      </c>
    </row>
    <row r="4" spans="1:4">
      <c r="A4" s="1" t="s">
        <v>173</v>
      </c>
    </row>
    <row r="6" spans="1:4">
      <c r="A6" s="2" t="s">
        <v>159</v>
      </c>
      <c r="B6" s="2"/>
      <c r="C6" s="2"/>
    </row>
    <row r="7" spans="1:4">
      <c r="A7" s="1" t="s">
        <v>167</v>
      </c>
    </row>
    <row r="9" spans="1:4">
      <c r="A9" s="2" t="s">
        <v>160</v>
      </c>
      <c r="B9" s="2"/>
      <c r="C9" s="2"/>
    </row>
    <row r="10" spans="1:4">
      <c r="A10" s="1" t="s">
        <v>161</v>
      </c>
    </row>
    <row r="11" spans="1:4">
      <c r="A11" s="1" t="s">
        <v>162</v>
      </c>
    </row>
    <row r="12" spans="1:4">
      <c r="A12" s="1" t="s">
        <v>163</v>
      </c>
    </row>
    <row r="14" spans="1:4">
      <c r="A14" s="3" t="s">
        <v>168</v>
      </c>
    </row>
    <row r="15" spans="1:4">
      <c r="A15" s="1" t="s">
        <v>170</v>
      </c>
    </row>
    <row r="16" spans="1:4">
      <c r="A16" s="1" t="s">
        <v>169</v>
      </c>
    </row>
    <row r="17" spans="1:1">
      <c r="A17" s="1" t="s">
        <v>171</v>
      </c>
    </row>
    <row r="18" spans="1:1">
      <c r="A18" s="1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P&amp;L</vt:lpstr>
      <vt:lpstr>MITIGATING</vt:lpstr>
      <vt:lpstr>'P&amp;L'!Print_Area</vt:lpstr>
      <vt:lpstr>'P&amp;L'!Print_Titles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</dc:creator>
  <cp:lastModifiedBy>Ryan Yeo</cp:lastModifiedBy>
  <cp:lastPrinted>2025-06-01T12:20:00Z</cp:lastPrinted>
  <dcterms:created xsi:type="dcterms:W3CDTF">2022-12-29T05:47:00Z</dcterms:created>
  <dcterms:modified xsi:type="dcterms:W3CDTF">2025-06-01T14:37:24Z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23575E4951B94D7288FB5F5296694C9E_13</vt:lpwstr>
  </property>
  <property fmtid="{D5CDD505-2E9C-101B-9397-08002B2CF9AE}" pid="3" name="KSOProductBuildVer">
    <vt:lpwstr>1033-12.2.0.16909</vt:lpwstr>
  </property>
</Properties>
</file>