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k\Google Drive\Fantasy\Stats Rankings\"/>
    </mc:Choice>
  </mc:AlternateContent>
  <bookViews>
    <workbookView xWindow="0" yWindow="0" windowWidth="15240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21" i="1"/>
  <c r="F2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3" i="1"/>
  <c r="V18" i="1"/>
  <c r="U18" i="1"/>
  <c r="R18" i="1" l="1"/>
  <c r="M18" i="1"/>
  <c r="V3" i="1"/>
  <c r="H18" i="1"/>
  <c r="C18" i="1"/>
  <c r="F22" i="1" l="1"/>
  <c r="F23" i="1"/>
  <c r="F24" i="1"/>
  <c r="F25" i="1"/>
  <c r="F26" i="1"/>
  <c r="F27" i="1"/>
  <c r="F28" i="1"/>
  <c r="F29" i="1"/>
  <c r="F30" i="1"/>
  <c r="F31" i="1"/>
  <c r="F32" i="1"/>
  <c r="F33" i="1"/>
  <c r="F34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V16" i="1" l="1"/>
  <c r="V15" i="1"/>
  <c r="V14" i="1"/>
  <c r="V13" i="1"/>
  <c r="V12" i="1"/>
  <c r="V11" i="1"/>
  <c r="V10" i="1"/>
  <c r="V9" i="1"/>
  <c r="V8" i="1"/>
  <c r="V7" i="1"/>
  <c r="V6" i="1"/>
  <c r="V5" i="1"/>
  <c r="V4" i="1"/>
</calcChain>
</file>

<file path=xl/sharedStrings.xml><?xml version="1.0" encoding="utf-8"?>
<sst xmlns="http://schemas.openxmlformats.org/spreadsheetml/2006/main" count="132" uniqueCount="50">
  <si>
    <t>Rank</t>
  </si>
  <si>
    <t>Value</t>
  </si>
  <si>
    <t>Team</t>
  </si>
  <si>
    <t>Charlie</t>
  </si>
  <si>
    <t>Erik</t>
  </si>
  <si>
    <t>Horlacher</t>
  </si>
  <si>
    <t>Chandler</t>
  </si>
  <si>
    <t>Tommy</t>
  </si>
  <si>
    <t>Andrew</t>
  </si>
  <si>
    <t>Richard</t>
  </si>
  <si>
    <t>Carman</t>
  </si>
  <si>
    <t>Ozzie</t>
  </si>
  <si>
    <t>Stefan</t>
  </si>
  <si>
    <t>Brendan</t>
  </si>
  <si>
    <t>Trey</t>
  </si>
  <si>
    <t>Peter</t>
  </si>
  <si>
    <t>Geoffrey</t>
  </si>
  <si>
    <t>SD</t>
  </si>
  <si>
    <t>AVE</t>
  </si>
  <si>
    <t>TOP 10</t>
  </si>
  <si>
    <t>16 Trey</t>
  </si>
  <si>
    <t>13 Charlie</t>
  </si>
  <si>
    <t>16 Brendan</t>
  </si>
  <si>
    <t>13 Erik</t>
  </si>
  <si>
    <t>14 Stefan</t>
  </si>
  <si>
    <t>15 Chandler</t>
  </si>
  <si>
    <t>13 Horlacher</t>
  </si>
  <si>
    <t>16 Chandler</t>
  </si>
  <si>
    <t>14 Brendan</t>
  </si>
  <si>
    <t>14 Richard</t>
  </si>
  <si>
    <t>Bot 10</t>
  </si>
  <si>
    <t>16 Andrew</t>
  </si>
  <si>
    <t>13 Geoffrey</t>
  </si>
  <si>
    <t>14 Carman</t>
  </si>
  <si>
    <t>13 Peter</t>
  </si>
  <si>
    <t>14 Peter</t>
  </si>
  <si>
    <t>13 Trey</t>
  </si>
  <si>
    <t>14 Horlacher</t>
  </si>
  <si>
    <t>16 Ozzie</t>
  </si>
  <si>
    <t>BEST</t>
  </si>
  <si>
    <t>WORST</t>
  </si>
  <si>
    <t>13 Brendan</t>
  </si>
  <si>
    <t>16 Carman</t>
  </si>
  <si>
    <t>MANAGER RANKINGS</t>
  </si>
  <si>
    <t>Total</t>
  </si>
  <si>
    <t>Percentile</t>
  </si>
  <si>
    <t>Z</t>
  </si>
  <si>
    <t>VALUE</t>
  </si>
  <si>
    <t>PERCENTILE</t>
  </si>
  <si>
    <t>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</si>
</sst>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9BC2E6"/>
      </top>
      <bottom style="thin">
        <color rgb="FF9BC2E6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9BC2E6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/>
    <xf numFmtId="0" fontId="0" fillId="0" borderId="0" xfId="0" applyAlignment="1">
      <alignment horizontal="left"/>
    </xf>
    <xf numFmtId="0" fontId="3" fillId="3" borderId="0" xfId="0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" fillId="2" borderId="12" xfId="0" applyFont="1" applyFill="1" applyBorder="1"/>
    <xf numFmtId="0" fontId="3" fillId="3" borderId="12" xfId="0" applyFont="1" applyFill="1" applyBorder="1"/>
    <xf numFmtId="0" fontId="3" fillId="0" borderId="12" xfId="0" applyFont="1" applyFill="1" applyBorder="1"/>
    <xf numFmtId="0" fontId="3" fillId="0" borderId="13" xfId="0" applyFont="1" applyFill="1" applyBorder="1"/>
    <xf numFmtId="0" fontId="0" fillId="0" borderId="14" xfId="0" applyBorder="1"/>
    <xf numFmtId="0" fontId="3" fillId="0" borderId="15" xfId="0" applyFont="1" applyFill="1" applyBorder="1"/>
    <xf numFmtId="0" fontId="3" fillId="0" borderId="16" xfId="0" applyFont="1" applyFill="1" applyBorder="1"/>
    <xf numFmtId="0" fontId="0" fillId="0" borderId="16" xfId="0" applyBorder="1"/>
    <xf numFmtId="0" fontId="0" fillId="0" borderId="17" xfId="0" applyBorder="1"/>
    <xf numFmtId="0" fontId="2" fillId="2" borderId="0" xfId="0" applyFont="1" applyFill="1" applyBorder="1"/>
    <xf numFmtId="0" fontId="3" fillId="3" borderId="18" xfId="0" applyFont="1" applyFill="1" applyBorder="1"/>
    <xf numFmtId="0" fontId="4" fillId="0" borderId="0" xfId="0" applyFont="1" applyFill="1" applyBorder="1"/>
    <xf numFmtId="0" fontId="5" fillId="0" borderId="0" xfId="0" applyFont="1"/>
    <xf numFmtId="0" fontId="2" fillId="4" borderId="0" xfId="0" applyFont="1" applyFill="1" applyBorder="1"/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3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5B9BD5"/>
          <bgColor rgb="FF5B9B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rgb="FF9BC2E6"/>
        </right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border outline="0">
        <left style="thin">
          <color indexed="64"/>
        </left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4" defaultTableStyle="TableStyleMedium2" defaultPivotStyle="PivotStyleLight16">
    <tableStyle name="TableStyleMedium2 2" pivot="0" count="7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  <tableStyle name="TableStyleMedium2 3" pivot="0" count="7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TableStyleMedium2 4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TableStyleMedium2 5" pivot="0" count="7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 Score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Sheet1!$C$3:$C$16</c:f>
              <c:strCache>
                <c:ptCount val="14"/>
                <c:pt idx="0">
                  <c:v>Charlie</c:v>
                </c:pt>
                <c:pt idx="1">
                  <c:v>Erik</c:v>
                </c:pt>
                <c:pt idx="2">
                  <c:v>Horlacher</c:v>
                </c:pt>
                <c:pt idx="3">
                  <c:v>Chandler</c:v>
                </c:pt>
                <c:pt idx="4">
                  <c:v>Tommy</c:v>
                </c:pt>
                <c:pt idx="5">
                  <c:v>Andrew</c:v>
                </c:pt>
                <c:pt idx="6">
                  <c:v>Richard</c:v>
                </c:pt>
                <c:pt idx="7">
                  <c:v>Carman</c:v>
                </c:pt>
                <c:pt idx="8">
                  <c:v>Ozzie</c:v>
                </c:pt>
                <c:pt idx="9">
                  <c:v>Stefan</c:v>
                </c:pt>
                <c:pt idx="10">
                  <c:v>Brendan</c:v>
                </c:pt>
                <c:pt idx="11">
                  <c:v>Trey</c:v>
                </c:pt>
                <c:pt idx="12">
                  <c:v>Peter</c:v>
                </c:pt>
                <c:pt idx="13">
                  <c:v>Geoffrey</c:v>
                </c:pt>
              </c:strCache>
            </c:strRef>
          </c:cat>
          <c:val>
            <c:numRef>
              <c:f>Sheet1!$D$3:$D$16</c:f>
              <c:numCache>
                <c:formatCode>General</c:formatCode>
                <c:ptCount val="14"/>
                <c:pt idx="0">
                  <c:v>0.98036603256217514</c:v>
                </c:pt>
                <c:pt idx="1">
                  <c:v>0.91685939309214082</c:v>
                </c:pt>
                <c:pt idx="2">
                  <c:v>0.85104447679509199</c:v>
                </c:pt>
                <c:pt idx="3">
                  <c:v>0.75707492395455667</c:v>
                </c:pt>
                <c:pt idx="4">
                  <c:v>0.58735363006536201</c:v>
                </c:pt>
                <c:pt idx="5">
                  <c:v>0.47883167333089743</c:v>
                </c:pt>
                <c:pt idx="6">
                  <c:v>0.41671091569285174</c:v>
                </c:pt>
                <c:pt idx="7">
                  <c:v>0.39332199824996017</c:v>
                </c:pt>
                <c:pt idx="8">
                  <c:v>0.39312158631591443</c:v>
                </c:pt>
                <c:pt idx="9">
                  <c:v>0.3599476863778075</c:v>
                </c:pt>
                <c:pt idx="10">
                  <c:v>0.28105131426691476</c:v>
                </c:pt>
                <c:pt idx="11">
                  <c:v>0.16363565265059685</c:v>
                </c:pt>
                <c:pt idx="12">
                  <c:v>9.8062755473625668E-2</c:v>
                </c:pt>
                <c:pt idx="13">
                  <c:v>8.2517881770006851E-2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3-4C07-BA79-352F5A479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946752"/>
        <c:axId val="500756336"/>
      </c:barChart>
      <c:catAx>
        <c:axId val="31994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56336"/>
        <c:crosses val="autoZero"/>
        <c:auto val="1"/>
        <c:lblAlgn val="ctr"/>
        <c:lblOffset val="100"/>
        <c:noMultiLvlLbl val="0"/>
      </c:catAx>
      <c:valAx>
        <c:axId val="5007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Score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Sheet1!$H$3:$H$16</c:f>
              <c:strCache>
                <c:ptCount val="14"/>
                <c:pt idx="0">
                  <c:v>Stefan</c:v>
                </c:pt>
                <c:pt idx="1">
                  <c:v>Brendan</c:v>
                </c:pt>
                <c:pt idx="2">
                  <c:v>Richard</c:v>
                </c:pt>
                <c:pt idx="3">
                  <c:v>Trey</c:v>
                </c:pt>
                <c:pt idx="4">
                  <c:v>Geoffrey</c:v>
                </c:pt>
                <c:pt idx="5">
                  <c:v>Charlie</c:v>
                </c:pt>
                <c:pt idx="6">
                  <c:v>Tommy</c:v>
                </c:pt>
                <c:pt idx="7">
                  <c:v>Andrew</c:v>
                </c:pt>
                <c:pt idx="8">
                  <c:v>Erik</c:v>
                </c:pt>
                <c:pt idx="9">
                  <c:v>Ozzie</c:v>
                </c:pt>
                <c:pt idx="10">
                  <c:v>Chandler</c:v>
                </c:pt>
                <c:pt idx="11">
                  <c:v>Peter</c:v>
                </c:pt>
                <c:pt idx="12">
                  <c:v>Horlacher</c:v>
                </c:pt>
                <c:pt idx="13">
                  <c:v>Carman</c:v>
                </c:pt>
              </c:strCache>
            </c:strRef>
          </c:cat>
          <c:val>
            <c:numRef>
              <c:f>Sheet1!$I$3:$I$16</c:f>
              <c:numCache>
                <c:formatCode>General</c:formatCode>
                <c:ptCount val="14"/>
                <c:pt idx="0">
                  <c:v>0.93735040526593927</c:v>
                </c:pt>
                <c:pt idx="1">
                  <c:v>0.89186548872910509</c:v>
                </c:pt>
                <c:pt idx="2">
                  <c:v>0.84231103043629574</c:v>
                </c:pt>
                <c:pt idx="3">
                  <c:v>0.83485329121513907</c:v>
                </c:pt>
                <c:pt idx="4">
                  <c:v>0.71495325245815455</c:v>
                </c:pt>
                <c:pt idx="5">
                  <c:v>0.71350714497367462</c:v>
                </c:pt>
                <c:pt idx="6">
                  <c:v>0.46438927896807514</c:v>
                </c:pt>
                <c:pt idx="7">
                  <c:v>0.41422716543073063</c:v>
                </c:pt>
                <c:pt idx="8">
                  <c:v>0.35817783812475057</c:v>
                </c:pt>
                <c:pt idx="9">
                  <c:v>0.28742107450553944</c:v>
                </c:pt>
                <c:pt idx="10">
                  <c:v>0.22956113156373223</c:v>
                </c:pt>
                <c:pt idx="11">
                  <c:v>0.18194708369936965</c:v>
                </c:pt>
                <c:pt idx="12">
                  <c:v>0.11032936748994886</c:v>
                </c:pt>
                <c:pt idx="13">
                  <c:v>3.7937553949621873E-2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6-4426-851E-5C21708AE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403184"/>
        <c:axId val="596567536"/>
      </c:barChart>
      <c:catAx>
        <c:axId val="5024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7536"/>
        <c:crosses val="autoZero"/>
        <c:auto val="1"/>
        <c:lblAlgn val="ctr"/>
        <c:lblOffset val="100"/>
        <c:noMultiLvlLbl val="0"/>
      </c:catAx>
      <c:valAx>
        <c:axId val="5965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 Score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Sheet1!$M$3:$M$16</c:f>
              <c:strCache>
                <c:ptCount val="14"/>
                <c:pt idx="0">
                  <c:v>Chandler</c:v>
                </c:pt>
                <c:pt idx="1">
                  <c:v>Geoffrey</c:v>
                </c:pt>
                <c:pt idx="2">
                  <c:v>Peter</c:v>
                </c:pt>
                <c:pt idx="3">
                  <c:v>Horlacher</c:v>
                </c:pt>
                <c:pt idx="4">
                  <c:v>Andrew</c:v>
                </c:pt>
                <c:pt idx="5">
                  <c:v>Stefan</c:v>
                </c:pt>
                <c:pt idx="6">
                  <c:v>Richard</c:v>
                </c:pt>
                <c:pt idx="7">
                  <c:v>Erik</c:v>
                </c:pt>
                <c:pt idx="8">
                  <c:v>Tommy</c:v>
                </c:pt>
                <c:pt idx="9">
                  <c:v>Trey</c:v>
                </c:pt>
                <c:pt idx="10">
                  <c:v>Brendan</c:v>
                </c:pt>
                <c:pt idx="11">
                  <c:v>Ozzie</c:v>
                </c:pt>
                <c:pt idx="12">
                  <c:v>Charlie</c:v>
                </c:pt>
                <c:pt idx="13">
                  <c:v>Carman</c:v>
                </c:pt>
              </c:strCache>
            </c:strRef>
          </c:cat>
          <c:val>
            <c:numRef>
              <c:f>Sheet1!$N$3:$N$16</c:f>
              <c:numCache>
                <c:formatCode>General</c:formatCode>
                <c:ptCount val="14"/>
                <c:pt idx="0">
                  <c:v>0.98449351165352272</c:v>
                </c:pt>
                <c:pt idx="1">
                  <c:v>0.86078260929039008</c:v>
                </c:pt>
                <c:pt idx="2">
                  <c:v>0.84872557407249394</c:v>
                </c:pt>
                <c:pt idx="3">
                  <c:v>0.80849716920092085</c:v>
                </c:pt>
                <c:pt idx="4">
                  <c:v>0.58520397434042049</c:v>
                </c:pt>
                <c:pt idx="5">
                  <c:v>0.53138519965316355</c:v>
                </c:pt>
                <c:pt idx="6">
                  <c:v>0.50314749450917162</c:v>
                </c:pt>
                <c:pt idx="7">
                  <c:v>0.39165872629128945</c:v>
                </c:pt>
                <c:pt idx="8">
                  <c:v>0.38605047026038347</c:v>
                </c:pt>
                <c:pt idx="9">
                  <c:v>0.28318508739093606</c:v>
                </c:pt>
                <c:pt idx="10">
                  <c:v>0.20461395467725724</c:v>
                </c:pt>
                <c:pt idx="11">
                  <c:v>0.17714539480120006</c:v>
                </c:pt>
                <c:pt idx="12">
                  <c:v>0.10561581183246185</c:v>
                </c:pt>
                <c:pt idx="13">
                  <c:v>9.5742244271833338E-2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F-44EC-833C-79453E4AA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756664"/>
        <c:axId val="319311984"/>
      </c:barChart>
      <c:catAx>
        <c:axId val="50075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11984"/>
        <c:crosses val="autoZero"/>
        <c:auto val="1"/>
        <c:lblAlgn val="ctr"/>
        <c:lblOffset val="100"/>
        <c:noMultiLvlLbl val="0"/>
      </c:catAx>
      <c:valAx>
        <c:axId val="3193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5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 Score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Sheet1!$R$3:$R$16</c:f>
              <c:strCache>
                <c:ptCount val="14"/>
                <c:pt idx="0">
                  <c:v>Trey</c:v>
                </c:pt>
                <c:pt idx="1">
                  <c:v>Brendan</c:v>
                </c:pt>
                <c:pt idx="2">
                  <c:v>Chandler</c:v>
                </c:pt>
                <c:pt idx="3">
                  <c:v>Tommy</c:v>
                </c:pt>
                <c:pt idx="4">
                  <c:v>Stefan</c:v>
                </c:pt>
                <c:pt idx="5">
                  <c:v>Horlacher</c:v>
                </c:pt>
                <c:pt idx="6">
                  <c:v>Geoffrey</c:v>
                </c:pt>
                <c:pt idx="7">
                  <c:v>Richard</c:v>
                </c:pt>
                <c:pt idx="8">
                  <c:v>Charlie</c:v>
                </c:pt>
                <c:pt idx="9">
                  <c:v>Erik</c:v>
                </c:pt>
                <c:pt idx="10">
                  <c:v>Peter</c:v>
                </c:pt>
                <c:pt idx="11">
                  <c:v>Carman</c:v>
                </c:pt>
                <c:pt idx="12">
                  <c:v>Ozzie</c:v>
                </c:pt>
                <c:pt idx="13">
                  <c:v>Andrew</c:v>
                </c:pt>
              </c:strCache>
            </c:strRef>
          </c:cat>
          <c:val>
            <c:numRef>
              <c:f>Sheet1!$S$3:$S$16</c:f>
              <c:numCache>
                <c:formatCode>General</c:formatCode>
                <c:ptCount val="14"/>
                <c:pt idx="0">
                  <c:v>0.96730021219337237</c:v>
                </c:pt>
                <c:pt idx="1">
                  <c:v>0.94030091538285798</c:v>
                </c:pt>
                <c:pt idx="2">
                  <c:v>0.75570766444972304</c:v>
                </c:pt>
                <c:pt idx="3">
                  <c:v>0.66842048732402737</c:v>
                </c:pt>
                <c:pt idx="4">
                  <c:v>0.6473001465854884</c:v>
                </c:pt>
                <c:pt idx="5">
                  <c:v>0.59589199877873655</c:v>
                </c:pt>
                <c:pt idx="6">
                  <c:v>0.53265153732013271</c:v>
                </c:pt>
                <c:pt idx="7">
                  <c:v>0.44716302427578702</c:v>
                </c:pt>
                <c:pt idx="8">
                  <c:v>0.42537635905667504</c:v>
                </c:pt>
                <c:pt idx="9">
                  <c:v>0.34146331640850569</c:v>
                </c:pt>
                <c:pt idx="10">
                  <c:v>0.27032404123455051</c:v>
                </c:pt>
                <c:pt idx="11">
                  <c:v>0.17666692732508887</c:v>
                </c:pt>
                <c:pt idx="12">
                  <c:v>0.15865750445820051</c:v>
                </c:pt>
                <c:pt idx="13">
                  <c:v>2.4926887904033426E-2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B-4F8C-AF08-2F599F768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878784"/>
        <c:axId val="596881080"/>
      </c:barChart>
      <c:catAx>
        <c:axId val="5968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81080"/>
        <c:crosses val="autoZero"/>
        <c:auto val="1"/>
        <c:lblAlgn val="ctr"/>
        <c:lblOffset val="100"/>
        <c:noMultiLvlLbl val="0"/>
      </c:catAx>
      <c:valAx>
        <c:axId val="5968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Score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Sheet1!$F$21:$F$34</c:f>
              <c:strCache>
                <c:ptCount val="14"/>
                <c:pt idx="0">
                  <c:v>Charlie</c:v>
                </c:pt>
                <c:pt idx="1">
                  <c:v>Chandler</c:v>
                </c:pt>
                <c:pt idx="2">
                  <c:v>Brendan</c:v>
                </c:pt>
                <c:pt idx="3">
                  <c:v>Trey</c:v>
                </c:pt>
                <c:pt idx="4">
                  <c:v>Stefan</c:v>
                </c:pt>
                <c:pt idx="5">
                  <c:v>Horlacher</c:v>
                </c:pt>
                <c:pt idx="6">
                  <c:v>Erik</c:v>
                </c:pt>
                <c:pt idx="7">
                  <c:v>Richard</c:v>
                </c:pt>
                <c:pt idx="8">
                  <c:v>Tommy</c:v>
                </c:pt>
                <c:pt idx="9">
                  <c:v>Geoffrey</c:v>
                </c:pt>
                <c:pt idx="10">
                  <c:v>Andrew</c:v>
                </c:pt>
                <c:pt idx="11">
                  <c:v>Ozzie</c:v>
                </c:pt>
                <c:pt idx="12">
                  <c:v>Peter</c:v>
                </c:pt>
                <c:pt idx="13">
                  <c:v>Carman</c:v>
                </c:pt>
              </c:strCache>
            </c:strRef>
          </c:cat>
          <c:val>
            <c:numRef>
              <c:f>Sheet1!$H$21:$H$34</c:f>
              <c:numCache>
                <c:formatCode>General</c:formatCode>
                <c:ptCount val="14"/>
                <c:pt idx="0">
                  <c:v>0.85577271301117519</c:v>
                </c:pt>
                <c:pt idx="1">
                  <c:v>0.84631592658686317</c:v>
                </c:pt>
                <c:pt idx="2">
                  <c:v>0.82656790212286457</c:v>
                </c:pt>
                <c:pt idx="3">
                  <c:v>0.79121854302167705</c:v>
                </c:pt>
                <c:pt idx="4">
                  <c:v>0.77341837109276268</c:v>
                </c:pt>
                <c:pt idx="5">
                  <c:v>0.65776991032152354</c:v>
                </c:pt>
                <c:pt idx="6">
                  <c:v>0.63379646254713007</c:v>
                </c:pt>
                <c:pt idx="7">
                  <c:v>0.60707598108008431</c:v>
                </c:pt>
                <c:pt idx="8">
                  <c:v>0.60671829779148978</c:v>
                </c:pt>
                <c:pt idx="9">
                  <c:v>0.40762205823189307</c:v>
                </c:pt>
                <c:pt idx="10">
                  <c:v>0.10957372466784267</c:v>
                </c:pt>
                <c:pt idx="11">
                  <c:v>0.10614297922857306</c:v>
                </c:pt>
                <c:pt idx="12">
                  <c:v>9.8220968137839176E-2</c:v>
                </c:pt>
                <c:pt idx="13">
                  <c:v>3.0531202972959574E-2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6-4CA0-BD8C-F4B9A28FE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810360"/>
        <c:axId val="497809376"/>
      </c:barChart>
      <c:catAx>
        <c:axId val="49781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9376"/>
        <c:crosses val="autoZero"/>
        <c:auto val="1"/>
        <c:lblAlgn val="ctr"/>
        <c:lblOffset val="100"/>
        <c:noMultiLvlLbl val="0"/>
      </c:catAx>
      <c:valAx>
        <c:axId val="4978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1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19</xdr:row>
      <xdr:rowOff>175260</xdr:rowOff>
    </xdr:from>
    <xdr:to>
      <xdr:col>17</xdr:col>
      <xdr:colOff>495300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02639D-033E-49E2-8E11-AE2CD4517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60960</xdr:colOff>
      <xdr:row>20</xdr:row>
      <xdr:rowOff>15240</xdr:rowOff>
    </xdr:from>
    <xdr:to>
      <xdr:col>23</xdr:col>
      <xdr:colOff>1104900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05ECE3-9735-43DF-A282-AA4F9E24F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35</xdr:row>
      <xdr:rowOff>68580</xdr:rowOff>
    </xdr:from>
    <xdr:to>
      <xdr:col>17</xdr:col>
      <xdr:colOff>495300</xdr:colOff>
      <xdr:row>50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3A62A7-CB19-49E0-AE68-AFE3C8AF5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106680</xdr:colOff>
      <xdr:row>35</xdr:row>
      <xdr:rowOff>106680</xdr:rowOff>
    </xdr:from>
    <xdr:to>
      <xdr:col>23</xdr:col>
      <xdr:colOff>1150620</xdr:colOff>
      <xdr:row>50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0CF96A-527E-4119-8DEF-593E37FDF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220980</xdr:colOff>
      <xdr:row>35</xdr:row>
      <xdr:rowOff>60960</xdr:rowOff>
    </xdr:from>
    <xdr:to>
      <xdr:col>10</xdr:col>
      <xdr:colOff>30480</xdr:colOff>
      <xdr:row>50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62689A-A4FB-4DA6-B003-0399558CF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D16" totalsRowShown="0" headerRowDxfId="0" tableBorderDxfId="4">
  <autoFilter ref="A2:D16"/>
  <tableColumns count="4">
    <tableColumn id="1" name="Rank" dataDxfId="3"/>
    <tableColumn id="2" name="Value" dataDxfId="2"/>
    <tableColumn id="3" name="Team" dataDxfId="1"/>
    <tableColumn id="4" name="Percenti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workbookViewId="0">
      <selection activeCell="E3" sqref="E3"/>
    </sheetView>
  </sheetViews>
  <sheetFormatPr defaultRowHeight="14.4" x14ac:dyDescent="0.3"/>
  <cols>
    <col min="1" max="1" width="11.5546875" customWidth="1"/>
    <col min="2" max="2" width="11.6640625" customWidth="1"/>
    <col min="3" max="3" width="11" customWidth="1"/>
    <col min="4" max="5" width="11.5546875" customWidth="1"/>
    <col min="6" max="6" width="18.77734375" customWidth="1"/>
    <col min="8" max="8" width="12.44140625" bestFit="1" customWidth="1"/>
    <col min="23" max="23" width="15.88671875" bestFit="1" customWidth="1"/>
    <col min="24" max="24" width="19.44140625" bestFit="1" customWidth="1"/>
  </cols>
  <sheetData>
    <row r="1" spans="1:24" s="12" customFormat="1" x14ac:dyDescent="0.3">
      <c r="A1" s="21">
        <v>2013</v>
      </c>
      <c r="B1" s="22"/>
      <c r="C1" s="22"/>
      <c r="D1" s="22"/>
      <c r="E1" s="22"/>
      <c r="F1" s="22">
        <v>2014</v>
      </c>
      <c r="G1" s="22"/>
      <c r="H1" s="22"/>
      <c r="I1" s="23"/>
      <c r="J1" s="23"/>
      <c r="K1" s="23">
        <v>2015</v>
      </c>
      <c r="L1" s="23"/>
      <c r="M1" s="23"/>
      <c r="N1" s="23"/>
      <c r="O1" s="23"/>
      <c r="P1" s="23">
        <v>2016</v>
      </c>
      <c r="Q1" s="23"/>
      <c r="R1" s="24"/>
    </row>
    <row r="2" spans="1:24" x14ac:dyDescent="0.3">
      <c r="A2" s="3" t="s">
        <v>0</v>
      </c>
      <c r="B2" s="3" t="s">
        <v>1</v>
      </c>
      <c r="C2" s="4" t="s">
        <v>2</v>
      </c>
      <c r="D2" s="34" t="s">
        <v>45</v>
      </c>
      <c r="E2" s="36"/>
      <c r="F2" s="2" t="s">
        <v>0</v>
      </c>
      <c r="G2" s="3" t="s">
        <v>1</v>
      </c>
      <c r="H2" s="4" t="s">
        <v>2</v>
      </c>
      <c r="I2" s="34" t="s">
        <v>45</v>
      </c>
      <c r="J2" s="36"/>
      <c r="K2" s="2" t="s">
        <v>0</v>
      </c>
      <c r="L2" s="3" t="s">
        <v>1</v>
      </c>
      <c r="M2" s="4" t="s">
        <v>2</v>
      </c>
      <c r="N2" s="34" t="s">
        <v>45</v>
      </c>
      <c r="O2" s="36"/>
      <c r="P2" s="2" t="s">
        <v>0</v>
      </c>
      <c r="Q2" s="3" t="s">
        <v>1</v>
      </c>
      <c r="R2" s="25" t="s">
        <v>2</v>
      </c>
      <c r="S2" s="34" t="s">
        <v>45</v>
      </c>
      <c r="T2" s="37"/>
      <c r="U2" s="34" t="s">
        <v>2</v>
      </c>
      <c r="V2" s="34" t="s">
        <v>1</v>
      </c>
      <c r="W2" s="38" t="s">
        <v>46</v>
      </c>
      <c r="X2" s="38" t="s">
        <v>45</v>
      </c>
    </row>
    <row r="3" spans="1:24" x14ac:dyDescent="0.3">
      <c r="A3" s="6">
        <v>1</v>
      </c>
      <c r="B3" s="6">
        <v>532.07064955515568</v>
      </c>
      <c r="C3" s="7" t="s">
        <v>3</v>
      </c>
      <c r="D3" s="1">
        <v>0.98036603256217514</v>
      </c>
      <c r="E3" s="1"/>
      <c r="F3" s="5">
        <v>1</v>
      </c>
      <c r="G3" s="6">
        <v>487.44203959686422</v>
      </c>
      <c r="H3" s="7" t="s">
        <v>12</v>
      </c>
      <c r="I3" s="13">
        <v>0.93735040526593927</v>
      </c>
      <c r="J3" s="11"/>
      <c r="K3" s="5">
        <v>1</v>
      </c>
      <c r="L3" s="6">
        <v>485.98738187926216</v>
      </c>
      <c r="M3" s="7" t="s">
        <v>6</v>
      </c>
      <c r="N3" s="13">
        <v>0.98449351165352272</v>
      </c>
      <c r="O3" s="11"/>
      <c r="P3" s="5">
        <v>1</v>
      </c>
      <c r="Q3" s="6">
        <v>537.63596549032502</v>
      </c>
      <c r="R3" s="26" t="s">
        <v>14</v>
      </c>
      <c r="S3">
        <v>0.96730021219337237</v>
      </c>
      <c r="U3" s="11" t="s">
        <v>14</v>
      </c>
      <c r="V3">
        <f>(B14+G6+L12+Q3)/4</f>
        <v>447.37256357950605</v>
      </c>
      <c r="W3">
        <f>(V3-$V$18)/$U$18</f>
        <v>0.81065658139459418</v>
      </c>
      <c r="X3">
        <f>_xlfn.NORM.S.DIST(W3,TRUE)</f>
        <v>0.79121854302167705</v>
      </c>
    </row>
    <row r="4" spans="1:24" x14ac:dyDescent="0.3">
      <c r="A4" s="9">
        <v>2</v>
      </c>
      <c r="B4" s="9">
        <v>495.16549012620573</v>
      </c>
      <c r="C4" s="10" t="s">
        <v>4</v>
      </c>
      <c r="D4" s="1">
        <v>0.91685939309214082</v>
      </c>
      <c r="E4" s="1"/>
      <c r="F4" s="8">
        <v>2</v>
      </c>
      <c r="G4" s="9">
        <v>474.64496832478233</v>
      </c>
      <c r="H4" s="10" t="s">
        <v>13</v>
      </c>
      <c r="I4" s="11">
        <v>0.89186548872910509</v>
      </c>
      <c r="J4" s="11"/>
      <c r="K4" s="8">
        <v>2</v>
      </c>
      <c r="L4" s="9">
        <v>460.93266606732516</v>
      </c>
      <c r="M4" s="10" t="s">
        <v>16</v>
      </c>
      <c r="N4" s="1">
        <v>0.86078260929039008</v>
      </c>
      <c r="O4" s="1"/>
      <c r="P4" s="8">
        <v>2</v>
      </c>
      <c r="Q4" s="9">
        <v>522.29380513465424</v>
      </c>
      <c r="R4" s="27" t="s">
        <v>13</v>
      </c>
      <c r="S4">
        <v>0.94030091538285798</v>
      </c>
      <c r="U4" t="s">
        <v>13</v>
      </c>
      <c r="V4">
        <f>(B13+G4+L13+Q4)/4</f>
        <v>450.35463771755201</v>
      </c>
      <c r="W4">
        <f t="shared" ref="W4:W16" si="0">(V4-$V$18)/$U$18</f>
        <v>0.94068912081238298</v>
      </c>
      <c r="X4">
        <f t="shared" ref="X4:X16" si="1">_xlfn.NORM.S.DIST(W4,TRUE)</f>
        <v>0.82656790212286457</v>
      </c>
    </row>
    <row r="5" spans="1:24" x14ac:dyDescent="0.3">
      <c r="A5" s="6">
        <v>3</v>
      </c>
      <c r="B5" s="6">
        <v>476.45288089384263</v>
      </c>
      <c r="C5" s="7" t="s">
        <v>5</v>
      </c>
      <c r="D5" s="1">
        <v>0.85104447679509199</v>
      </c>
      <c r="E5" s="1"/>
      <c r="F5" s="5">
        <v>3</v>
      </c>
      <c r="G5" s="6">
        <v>464.60624346602594</v>
      </c>
      <c r="H5" s="7" t="s">
        <v>9</v>
      </c>
      <c r="I5" s="1">
        <v>0.84231103043629574</v>
      </c>
      <c r="J5" s="11"/>
      <c r="K5" s="5">
        <v>3</v>
      </c>
      <c r="L5" s="6">
        <v>459.6984667528734</v>
      </c>
      <c r="M5" s="7" t="s">
        <v>15</v>
      </c>
      <c r="N5" s="1">
        <v>0.84872557407249394</v>
      </c>
      <c r="O5" s="1"/>
      <c r="P5" s="5">
        <v>3</v>
      </c>
      <c r="Q5" s="6">
        <v>475.77747992348617</v>
      </c>
      <c r="R5" s="26" t="s">
        <v>6</v>
      </c>
      <c r="S5">
        <v>0.75570766444972304</v>
      </c>
      <c r="U5" t="s">
        <v>6</v>
      </c>
      <c r="V5">
        <f>(B6+G13+L3+Q5)/4</f>
        <v>452.19092716688158</v>
      </c>
      <c r="W5">
        <f t="shared" si="0"/>
        <v>1.0207600275534472</v>
      </c>
      <c r="X5">
        <f t="shared" si="1"/>
        <v>0.84631592658686317</v>
      </c>
    </row>
    <row r="6" spans="1:24" x14ac:dyDescent="0.3">
      <c r="A6" s="9">
        <v>4</v>
      </c>
      <c r="B6" s="9">
        <v>457.70373229980999</v>
      </c>
      <c r="C6" s="10" t="s">
        <v>6</v>
      </c>
      <c r="D6" s="1">
        <v>0.75707492395455667</v>
      </c>
      <c r="E6" s="1"/>
      <c r="F6" s="8">
        <v>4</v>
      </c>
      <c r="G6" s="9">
        <v>463.29031874371691</v>
      </c>
      <c r="H6" s="10" t="s">
        <v>14</v>
      </c>
      <c r="I6" s="1">
        <v>0.83485329121513907</v>
      </c>
      <c r="J6" s="11"/>
      <c r="K6" s="8">
        <v>4</v>
      </c>
      <c r="L6" s="9">
        <v>455.99509103624513</v>
      </c>
      <c r="M6" s="10" t="s">
        <v>5</v>
      </c>
      <c r="N6" s="1">
        <v>0.80849716920092085</v>
      </c>
      <c r="O6" s="1"/>
      <c r="P6" s="8">
        <v>4</v>
      </c>
      <c r="Q6" s="9">
        <v>461.95260072601275</v>
      </c>
      <c r="R6" s="27" t="s">
        <v>7</v>
      </c>
      <c r="S6">
        <v>0.66842048732402737</v>
      </c>
      <c r="U6" t="s">
        <v>7</v>
      </c>
      <c r="V6">
        <f>(B7+G9+L11+Q6)/4</f>
        <v>434.99132227734003</v>
      </c>
      <c r="W6">
        <f t="shared" si="0"/>
        <v>0.27077588992392293</v>
      </c>
      <c r="X6">
        <f t="shared" si="1"/>
        <v>0.60671829779148978</v>
      </c>
    </row>
    <row r="7" spans="1:24" x14ac:dyDescent="0.3">
      <c r="A7" s="6">
        <v>5</v>
      </c>
      <c r="B7" s="6">
        <v>431.75018537372665</v>
      </c>
      <c r="C7" s="7" t="s">
        <v>7</v>
      </c>
      <c r="D7" s="1">
        <v>0.58735363006536201</v>
      </c>
      <c r="E7" s="1"/>
      <c r="F7" s="5">
        <v>5</v>
      </c>
      <c r="G7" s="6">
        <v>445.77785654454408</v>
      </c>
      <c r="H7" s="7" t="s">
        <v>16</v>
      </c>
      <c r="I7" s="1">
        <v>0.71495325245815455</v>
      </c>
      <c r="J7" s="11"/>
      <c r="K7" s="5">
        <v>5</v>
      </c>
      <c r="L7" s="6">
        <v>440.65152568727393</v>
      </c>
      <c r="M7" s="7" t="s">
        <v>8</v>
      </c>
      <c r="N7" s="1">
        <v>0.58520397434042049</v>
      </c>
      <c r="O7" s="1"/>
      <c r="P7" s="5">
        <v>5</v>
      </c>
      <c r="Q7" s="6">
        <v>458.85878954810437</v>
      </c>
      <c r="R7" s="26" t="s">
        <v>12</v>
      </c>
      <c r="S7">
        <v>0.6473001465854884</v>
      </c>
      <c r="U7" t="s">
        <v>12</v>
      </c>
      <c r="V7">
        <f>(B12+G3+L8+Q7)/4</f>
        <v>445.98499080867941</v>
      </c>
      <c r="W7">
        <f t="shared" si="0"/>
        <v>0.75015184453523698</v>
      </c>
      <c r="X7">
        <f t="shared" si="1"/>
        <v>0.77341837109276268</v>
      </c>
    </row>
    <row r="8" spans="1:24" x14ac:dyDescent="0.3">
      <c r="A8" s="9">
        <v>6</v>
      </c>
      <c r="B8" s="9">
        <v>416.82556611154121</v>
      </c>
      <c r="C8" s="10" t="s">
        <v>8</v>
      </c>
      <c r="D8" s="1">
        <v>0.47883167333089743</v>
      </c>
      <c r="E8" s="1"/>
      <c r="F8" s="8">
        <v>6</v>
      </c>
      <c r="G8" s="9">
        <v>445.59418489051535</v>
      </c>
      <c r="H8" s="10" t="s">
        <v>3</v>
      </c>
      <c r="I8" s="1">
        <v>0.71350714497367462</v>
      </c>
      <c r="J8" s="11"/>
      <c r="K8" s="8">
        <v>6</v>
      </c>
      <c r="L8" s="9">
        <v>437.4650628981081</v>
      </c>
      <c r="M8" s="10" t="s">
        <v>12</v>
      </c>
      <c r="N8" s="1">
        <v>0.53138519965316355</v>
      </c>
      <c r="O8" s="1"/>
      <c r="P8" s="8">
        <v>6</v>
      </c>
      <c r="Q8" s="9">
        <v>451.57999836657575</v>
      </c>
      <c r="R8" s="27" t="s">
        <v>5</v>
      </c>
      <c r="S8">
        <v>0.59589199877873655</v>
      </c>
      <c r="U8" t="s">
        <v>5</v>
      </c>
      <c r="V8">
        <f>(B5+G15+L6+Q8)/4</f>
        <v>438.10127180085817</v>
      </c>
      <c r="W8">
        <f t="shared" si="0"/>
        <v>0.4063844010755574</v>
      </c>
      <c r="X8">
        <f t="shared" si="1"/>
        <v>0.65776991032152354</v>
      </c>
    </row>
    <row r="9" spans="1:24" x14ac:dyDescent="0.3">
      <c r="A9" s="6">
        <v>7</v>
      </c>
      <c r="B9" s="6">
        <v>408.25604330684382</v>
      </c>
      <c r="C9" s="7" t="s">
        <v>9</v>
      </c>
      <c r="D9" s="1">
        <v>0.41671091569285174</v>
      </c>
      <c r="E9" s="1"/>
      <c r="F9" s="5">
        <v>7</v>
      </c>
      <c r="G9" s="6">
        <v>417.39866248024867</v>
      </c>
      <c r="H9" s="7" t="s">
        <v>7</v>
      </c>
      <c r="I9" s="1">
        <v>0.46438927896807514</v>
      </c>
      <c r="J9" s="11"/>
      <c r="K9" s="5">
        <v>7</v>
      </c>
      <c r="L9" s="6">
        <v>435.81050714302728</v>
      </c>
      <c r="M9" s="7" t="s">
        <v>9</v>
      </c>
      <c r="N9" s="1">
        <v>0.50314749450917162</v>
      </c>
      <c r="O9" s="1"/>
      <c r="P9" s="5">
        <v>7</v>
      </c>
      <c r="Q9" s="6">
        <v>442.93070030851021</v>
      </c>
      <c r="R9" s="26" t="s">
        <v>16</v>
      </c>
      <c r="S9">
        <v>0.53265153732013271</v>
      </c>
      <c r="U9" t="s">
        <v>16</v>
      </c>
      <c r="V9">
        <f>(B16+G7+L4+Q9)/4</f>
        <v>423.42280436078789</v>
      </c>
      <c r="W9">
        <f t="shared" si="0"/>
        <v>-0.23366621726498929</v>
      </c>
      <c r="X9">
        <f t="shared" si="1"/>
        <v>0.40762205823189307</v>
      </c>
    </row>
    <row r="10" spans="1:24" x14ac:dyDescent="0.3">
      <c r="A10" s="9">
        <v>8</v>
      </c>
      <c r="B10" s="9">
        <v>404.96642570668121</v>
      </c>
      <c r="C10" s="10" t="s">
        <v>10</v>
      </c>
      <c r="D10" s="1">
        <v>0.39332199824996017</v>
      </c>
      <c r="E10" s="1"/>
      <c r="F10" s="8">
        <v>8</v>
      </c>
      <c r="G10" s="9">
        <v>411.90228114936457</v>
      </c>
      <c r="H10" s="10" t="s">
        <v>8</v>
      </c>
      <c r="I10" s="1">
        <v>0.41422716543073063</v>
      </c>
      <c r="J10" s="11"/>
      <c r="K10" s="8">
        <v>8</v>
      </c>
      <c r="L10" s="9">
        <v>429.20542017350999</v>
      </c>
      <c r="M10" s="10" t="s">
        <v>4</v>
      </c>
      <c r="N10" s="1">
        <v>0.39165872629128945</v>
      </c>
      <c r="O10" s="1"/>
      <c r="P10" s="8">
        <v>8</v>
      </c>
      <c r="Q10" s="9">
        <v>431.37782305603281</v>
      </c>
      <c r="R10" s="27" t="s">
        <v>9</v>
      </c>
      <c r="S10">
        <v>0.44716302427578702</v>
      </c>
      <c r="U10" t="s">
        <v>9</v>
      </c>
      <c r="V10">
        <f>(B9+G5+L9+Q10)/4</f>
        <v>435.01265424298248</v>
      </c>
      <c r="W10">
        <f t="shared" si="0"/>
        <v>0.2717060645389236</v>
      </c>
      <c r="X10">
        <f t="shared" si="1"/>
        <v>0.60707598108008431</v>
      </c>
    </row>
    <row r="11" spans="1:24" x14ac:dyDescent="0.3">
      <c r="A11" s="6">
        <v>9</v>
      </c>
      <c r="B11" s="6">
        <v>404.93802186251378</v>
      </c>
      <c r="C11" s="7" t="s">
        <v>11</v>
      </c>
      <c r="D11" s="1">
        <v>0.39312158631591443</v>
      </c>
      <c r="E11" s="1"/>
      <c r="F11" s="5">
        <v>9</v>
      </c>
      <c r="G11" s="6">
        <v>405.57059675865059</v>
      </c>
      <c r="H11" s="7" t="s">
        <v>4</v>
      </c>
      <c r="I11" s="1">
        <v>0.35817783812475057</v>
      </c>
      <c r="J11" s="11"/>
      <c r="K11" s="5">
        <v>9</v>
      </c>
      <c r="L11" s="6">
        <v>428.86384052937206</v>
      </c>
      <c r="M11" s="7" t="s">
        <v>7</v>
      </c>
      <c r="N11" s="1">
        <v>0.38605047026038347</v>
      </c>
      <c r="O11" s="1"/>
      <c r="P11" s="5">
        <v>9</v>
      </c>
      <c r="Q11" s="6">
        <v>428.40173050332328</v>
      </c>
      <c r="R11" s="26" t="s">
        <v>3</v>
      </c>
      <c r="S11">
        <v>0.42537635905667504</v>
      </c>
      <c r="U11" t="s">
        <v>3</v>
      </c>
      <c r="V11">
        <f>(B3+G8+L15+Q11)/4</f>
        <v>453.12564078021916</v>
      </c>
      <c r="W11">
        <f t="shared" si="0"/>
        <v>1.0615179628508926</v>
      </c>
      <c r="X11">
        <f t="shared" si="1"/>
        <v>0.85577271301117519</v>
      </c>
    </row>
    <row r="12" spans="1:24" x14ac:dyDescent="0.3">
      <c r="A12" s="9">
        <v>10</v>
      </c>
      <c r="B12" s="9">
        <v>400.17407119164102</v>
      </c>
      <c r="C12" s="10" t="s">
        <v>12</v>
      </c>
      <c r="D12" s="1">
        <v>0.3599476863778075</v>
      </c>
      <c r="E12" s="1"/>
      <c r="F12" s="8">
        <v>10</v>
      </c>
      <c r="G12" s="9">
        <v>397.03903819627669</v>
      </c>
      <c r="H12" s="10" t="s">
        <v>11</v>
      </c>
      <c r="I12" s="1">
        <v>0.28742107450553944</v>
      </c>
      <c r="J12" s="11"/>
      <c r="K12" s="8">
        <v>10</v>
      </c>
      <c r="L12" s="9">
        <v>422.23798448196067</v>
      </c>
      <c r="M12" s="10" t="s">
        <v>14</v>
      </c>
      <c r="N12" s="1">
        <v>0.28318508739093606</v>
      </c>
      <c r="O12" s="1"/>
      <c r="P12" s="8">
        <v>10</v>
      </c>
      <c r="Q12" s="9">
        <v>416.55054690128628</v>
      </c>
      <c r="R12" s="27" t="s">
        <v>4</v>
      </c>
      <c r="S12">
        <v>0.34146331640850569</v>
      </c>
      <c r="U12" t="s">
        <v>4</v>
      </c>
      <c r="V12">
        <f>(B4+G11+L10+Q12)/4</f>
        <v>436.62301348991315</v>
      </c>
      <c r="W12">
        <f t="shared" si="0"/>
        <v>0.34192534567005084</v>
      </c>
      <c r="X12">
        <f t="shared" si="1"/>
        <v>0.63379646254713007</v>
      </c>
    </row>
    <row r="13" spans="1:24" x14ac:dyDescent="0.3">
      <c r="A13" s="6">
        <v>11</v>
      </c>
      <c r="B13" s="6">
        <v>388.12212303346917</v>
      </c>
      <c r="C13" s="7" t="s">
        <v>13</v>
      </c>
      <c r="D13" s="1">
        <v>0.28105131426691476</v>
      </c>
      <c r="E13" s="1"/>
      <c r="F13" s="5">
        <v>11</v>
      </c>
      <c r="G13" s="6">
        <v>389.29511456496795</v>
      </c>
      <c r="H13" s="7" t="s">
        <v>6</v>
      </c>
      <c r="I13" s="1">
        <v>0.22956113156373223</v>
      </c>
      <c r="J13" s="11"/>
      <c r="K13" s="5">
        <v>11</v>
      </c>
      <c r="L13" s="6">
        <v>416.35765437730231</v>
      </c>
      <c r="M13" s="7" t="s">
        <v>13</v>
      </c>
      <c r="N13" s="1">
        <v>0.20461395467725724</v>
      </c>
      <c r="O13" s="1"/>
      <c r="P13" s="5">
        <v>11</v>
      </c>
      <c r="Q13" s="6">
        <v>405.61136185781498</v>
      </c>
      <c r="R13" s="26" t="s">
        <v>15</v>
      </c>
      <c r="S13">
        <v>0.27032404123455051</v>
      </c>
      <c r="U13" t="s">
        <v>15</v>
      </c>
      <c r="V13">
        <f>(B15+G14+L5+Q13)/4</f>
        <v>399.15734134776471</v>
      </c>
      <c r="W13">
        <f t="shared" si="0"/>
        <v>-1.2917551948245423</v>
      </c>
      <c r="X13">
        <f t="shared" si="1"/>
        <v>9.8220968137839176E-2</v>
      </c>
    </row>
    <row r="14" spans="1:24" x14ac:dyDescent="0.3">
      <c r="A14" s="9">
        <v>12</v>
      </c>
      <c r="B14" s="9">
        <v>366.3259856020216</v>
      </c>
      <c r="C14" s="10" t="s">
        <v>14</v>
      </c>
      <c r="D14" s="1">
        <v>0.16363565265059685</v>
      </c>
      <c r="E14" s="1"/>
      <c r="F14" s="8">
        <v>12</v>
      </c>
      <c r="G14" s="9">
        <v>382.05554800450631</v>
      </c>
      <c r="H14" s="10" t="s">
        <v>15</v>
      </c>
      <c r="I14" s="11">
        <v>0.18194708369936965</v>
      </c>
      <c r="J14" s="11"/>
      <c r="K14" s="8">
        <v>12</v>
      </c>
      <c r="L14" s="9">
        <v>413.99836564275699</v>
      </c>
      <c r="M14" s="10" t="s">
        <v>11</v>
      </c>
      <c r="N14" s="1">
        <v>0.17714539480120006</v>
      </c>
      <c r="O14" s="1"/>
      <c r="P14" s="8">
        <v>12</v>
      </c>
      <c r="Q14" s="9">
        <v>388.59645002707566</v>
      </c>
      <c r="R14" s="27" t="s">
        <v>10</v>
      </c>
      <c r="S14">
        <v>0.17666692732508887</v>
      </c>
      <c r="U14" t="s">
        <v>10</v>
      </c>
      <c r="V14">
        <f>(B10+G16+L16+Q14)/4</f>
        <v>385.82649174974438</v>
      </c>
      <c r="W14">
        <f t="shared" si="0"/>
        <v>-1.8730433002111693</v>
      </c>
      <c r="X14">
        <f t="shared" si="1"/>
        <v>3.0531202972959574E-2</v>
      </c>
    </row>
    <row r="15" spans="1:24" x14ac:dyDescent="0.3">
      <c r="A15" s="6">
        <v>13</v>
      </c>
      <c r="B15" s="6">
        <v>349.26398877586416</v>
      </c>
      <c r="C15" s="7" t="s">
        <v>15</v>
      </c>
      <c r="D15" s="1">
        <v>9.8062755473625668E-2</v>
      </c>
      <c r="E15" s="1"/>
      <c r="F15" s="5">
        <v>13</v>
      </c>
      <c r="G15" s="6">
        <v>368.37711690676934</v>
      </c>
      <c r="H15" s="7" t="s">
        <v>5</v>
      </c>
      <c r="I15" s="13">
        <v>0.11032936748994886</v>
      </c>
      <c r="J15" s="11"/>
      <c r="K15" s="5">
        <v>13</v>
      </c>
      <c r="L15" s="6">
        <v>406.43599817188237</v>
      </c>
      <c r="M15" s="7" t="s">
        <v>3</v>
      </c>
      <c r="N15" s="1">
        <v>0.10561581183246185</v>
      </c>
      <c r="O15" s="1"/>
      <c r="P15" s="5">
        <v>13</v>
      </c>
      <c r="Q15" s="6">
        <v>384.73156528829901</v>
      </c>
      <c r="R15" s="26" t="s">
        <v>11</v>
      </c>
      <c r="S15">
        <v>0.15865750445820051</v>
      </c>
      <c r="U15" t="s">
        <v>11</v>
      </c>
      <c r="V15">
        <f>(B11+G12+L14+Q15)/4</f>
        <v>400.1767477474616</v>
      </c>
      <c r="W15">
        <f t="shared" si="0"/>
        <v>-1.2473042533941623</v>
      </c>
      <c r="X15">
        <f t="shared" si="1"/>
        <v>0.10614297922857306</v>
      </c>
    </row>
    <row r="16" spans="1:24" x14ac:dyDescent="0.3">
      <c r="A16" s="9">
        <v>14</v>
      </c>
      <c r="B16" s="9">
        <v>344.04999452277212</v>
      </c>
      <c r="C16" s="10" t="s">
        <v>16</v>
      </c>
      <c r="D16" s="1">
        <v>8.2517881770006851E-2</v>
      </c>
      <c r="E16" s="1"/>
      <c r="F16" s="8">
        <v>14</v>
      </c>
      <c r="G16" s="9">
        <v>344.61495596088031</v>
      </c>
      <c r="H16" s="10" t="s">
        <v>10</v>
      </c>
      <c r="I16" s="11">
        <v>3.7937553949621873E-2</v>
      </c>
      <c r="J16" s="11"/>
      <c r="K16" s="8">
        <v>14</v>
      </c>
      <c r="L16" s="9">
        <v>405.12813530434028</v>
      </c>
      <c r="M16" s="10" t="s">
        <v>10</v>
      </c>
      <c r="N16" s="1">
        <v>9.5742244271833338E-2</v>
      </c>
      <c r="O16" s="1"/>
      <c r="P16" s="8">
        <v>14</v>
      </c>
      <c r="Q16" s="9">
        <v>333.02523024837166</v>
      </c>
      <c r="R16" s="27" t="s">
        <v>8</v>
      </c>
      <c r="S16">
        <v>2.4926887904033426E-2</v>
      </c>
      <c r="U16" t="s">
        <v>8</v>
      </c>
      <c r="V16">
        <f>(B8+G10+L7+Q16)/4</f>
        <v>400.60115079913783</v>
      </c>
      <c r="W16">
        <f t="shared" si="0"/>
        <v>-1.2287982726601354</v>
      </c>
      <c r="X16">
        <f t="shared" si="1"/>
        <v>0.10957372466784267</v>
      </c>
    </row>
    <row r="17" spans="1:22" x14ac:dyDescent="0.3">
      <c r="A17" s="28" t="s">
        <v>17</v>
      </c>
      <c r="B17" s="11" t="s">
        <v>18</v>
      </c>
      <c r="C17" s="35" t="s">
        <v>44</v>
      </c>
      <c r="D17" s="1"/>
      <c r="E17" s="1"/>
      <c r="F17" s="1" t="s">
        <v>17</v>
      </c>
      <c r="G17" s="1" t="s">
        <v>18</v>
      </c>
      <c r="H17" s="35" t="s">
        <v>44</v>
      </c>
      <c r="I17" s="1"/>
      <c r="J17" s="1"/>
      <c r="K17" s="1" t="s">
        <v>17</v>
      </c>
      <c r="L17" s="1" t="s">
        <v>18</v>
      </c>
      <c r="M17" s="35" t="s">
        <v>44</v>
      </c>
      <c r="N17" s="1"/>
      <c r="O17" s="1"/>
      <c r="P17" s="1" t="s">
        <v>17</v>
      </c>
      <c r="Q17" s="1" t="s">
        <v>18</v>
      </c>
      <c r="R17" s="29" t="s">
        <v>44</v>
      </c>
      <c r="U17" t="s">
        <v>17</v>
      </c>
      <c r="V17" t="s">
        <v>18</v>
      </c>
    </row>
    <row r="18" spans="1:22" x14ac:dyDescent="0.3">
      <c r="A18" s="30">
        <v>54.503467454060647</v>
      </c>
      <c r="B18" s="31">
        <v>419.71893988300639</v>
      </c>
      <c r="C18" s="32">
        <f>SUM(B3:B16)</f>
        <v>5876.0651583620893</v>
      </c>
      <c r="D18" s="32"/>
      <c r="E18" s="32"/>
      <c r="F18" s="32">
        <v>43.175699852555816</v>
      </c>
      <c r="G18" s="32">
        <v>421.25778039915087</v>
      </c>
      <c r="H18" s="32">
        <f>SUM(G3:G16)</f>
        <v>5897.6089255881125</v>
      </c>
      <c r="I18" s="32"/>
      <c r="J18" s="32"/>
      <c r="K18" s="32">
        <v>23.348762171237421</v>
      </c>
      <c r="L18" s="32">
        <v>435.62629286751718</v>
      </c>
      <c r="M18" s="32">
        <f>SUM(L3:L16)</f>
        <v>6098.7681001452402</v>
      </c>
      <c r="N18" s="32"/>
      <c r="O18" s="32"/>
      <c r="P18" s="32">
        <v>53.792081261390038</v>
      </c>
      <c r="Q18" s="32">
        <v>438.5231462414194</v>
      </c>
      <c r="R18" s="33">
        <f>SUM(Q3:Q16)</f>
        <v>6139.3240473798714</v>
      </c>
      <c r="U18">
        <f>_xlfn.STDEV.S(V3:V16)</f>
        <v>22.933291554544553</v>
      </c>
      <c r="V18">
        <f>AVERAGE(V3:V16)</f>
        <v>428.78153984777344</v>
      </c>
    </row>
    <row r="19" spans="1:22" ht="15" thickBot="1" x14ac:dyDescent="0.35"/>
    <row r="20" spans="1:22" ht="15" thickBot="1" x14ac:dyDescent="0.35">
      <c r="A20" s="16" t="s">
        <v>19</v>
      </c>
      <c r="B20" s="17"/>
      <c r="C20" s="16" t="s">
        <v>30</v>
      </c>
      <c r="F20" s="43" t="s">
        <v>43</v>
      </c>
      <c r="G20" s="16" t="s">
        <v>47</v>
      </c>
      <c r="H20" s="16" t="s">
        <v>48</v>
      </c>
      <c r="I20" s="16" t="s">
        <v>49</v>
      </c>
    </row>
    <row r="21" spans="1:22" x14ac:dyDescent="0.3">
      <c r="A21" s="14" t="s">
        <v>20</v>
      </c>
      <c r="B21" s="19" t="s">
        <v>39</v>
      </c>
      <c r="C21" s="14" t="s">
        <v>31</v>
      </c>
      <c r="D21" s="20" t="s">
        <v>40</v>
      </c>
      <c r="E21" s="20"/>
      <c r="F21" s="40" t="str">
        <f>INDEX($U$3:$U$16,MATCH(G21,$V$3:$V$16,0))</f>
        <v>Charlie</v>
      </c>
      <c r="G21" s="39">
        <f>LARGE($V$3:$V$16,1)</f>
        <v>453.12564078021916</v>
      </c>
      <c r="H21" s="39">
        <f>INDEX($X$3:$X$16,MATCH(F21,$U$3:$U$16,0))</f>
        <v>0.85577271301117519</v>
      </c>
      <c r="I21" s="39">
        <v>1</v>
      </c>
    </row>
    <row r="22" spans="1:22" x14ac:dyDescent="0.3">
      <c r="A22" s="14" t="s">
        <v>21</v>
      </c>
      <c r="B22" s="18"/>
      <c r="C22" s="14" t="s">
        <v>32</v>
      </c>
      <c r="F22" s="41" t="str">
        <f t="shared" ref="F22:F34" si="2">INDEX($U$3:$U$16,MATCH(G22,$V$3:$V$16,0))</f>
        <v>Chandler</v>
      </c>
      <c r="G22" s="14">
        <f>LARGE($V$3:$V$16,2)</f>
        <v>452.19092716688158</v>
      </c>
      <c r="H22" s="14">
        <f t="shared" ref="H22:H34" si="3">INDEX($X$3:$X$16,MATCH(F22,$U$3:$U$16,0))</f>
        <v>0.84631592658686317</v>
      </c>
      <c r="I22" s="14">
        <v>1</v>
      </c>
    </row>
    <row r="23" spans="1:22" x14ac:dyDescent="0.3">
      <c r="A23" s="14" t="s">
        <v>22</v>
      </c>
      <c r="B23" s="18"/>
      <c r="C23" s="14" t="s">
        <v>33</v>
      </c>
      <c r="F23" s="41" t="str">
        <f t="shared" si="2"/>
        <v>Brendan</v>
      </c>
      <c r="G23" s="14">
        <f>LARGE($V$3:$V$16,3)</f>
        <v>450.35463771755201</v>
      </c>
      <c r="H23" s="14">
        <f t="shared" si="3"/>
        <v>0.82656790212286457</v>
      </c>
      <c r="I23" s="14">
        <v>1</v>
      </c>
    </row>
    <row r="24" spans="1:22" x14ac:dyDescent="0.3">
      <c r="A24" s="14" t="s">
        <v>23</v>
      </c>
      <c r="B24" s="18"/>
      <c r="C24" s="14" t="s">
        <v>34</v>
      </c>
      <c r="F24" s="41" t="str">
        <f t="shared" si="2"/>
        <v>Trey</v>
      </c>
      <c r="G24" s="14">
        <f>LARGE($V$3:$V$16,4)</f>
        <v>447.37256357950605</v>
      </c>
      <c r="H24" s="14">
        <f t="shared" si="3"/>
        <v>0.79121854302167705</v>
      </c>
      <c r="I24" s="14">
        <v>1</v>
      </c>
    </row>
    <row r="25" spans="1:22" x14ac:dyDescent="0.3">
      <c r="A25" s="14" t="s">
        <v>24</v>
      </c>
      <c r="B25" s="18"/>
      <c r="C25" s="14" t="s">
        <v>36</v>
      </c>
      <c r="F25" s="41" t="str">
        <f t="shared" si="2"/>
        <v>Stefan</v>
      </c>
      <c r="G25" s="14">
        <f>LARGE($V$3:$V$16,5)</f>
        <v>445.98499080867941</v>
      </c>
      <c r="H25" s="14">
        <f t="shared" si="3"/>
        <v>0.77341837109276268</v>
      </c>
      <c r="I25" s="14">
        <v>1</v>
      </c>
    </row>
    <row r="26" spans="1:22" x14ac:dyDescent="0.3">
      <c r="A26" s="14" t="s">
        <v>25</v>
      </c>
      <c r="B26" s="18"/>
      <c r="C26" s="14" t="s">
        <v>37</v>
      </c>
      <c r="F26" s="41" t="str">
        <f t="shared" si="2"/>
        <v>Horlacher</v>
      </c>
      <c r="G26" s="14">
        <f>LARGE($V$3:$V$16,6)</f>
        <v>438.10127180085817</v>
      </c>
      <c r="H26" s="14">
        <f t="shared" si="3"/>
        <v>0.65776991032152354</v>
      </c>
      <c r="I26" s="14">
        <v>2</v>
      </c>
    </row>
    <row r="27" spans="1:22" x14ac:dyDescent="0.3">
      <c r="A27" s="14" t="s">
        <v>26</v>
      </c>
      <c r="B27" s="18"/>
      <c r="C27" s="14" t="s">
        <v>35</v>
      </c>
      <c r="F27" s="41" t="str">
        <f t="shared" si="2"/>
        <v>Erik</v>
      </c>
      <c r="G27" s="14">
        <f>LARGE($V$3:$V$16,7)</f>
        <v>436.62301348991315</v>
      </c>
      <c r="H27" s="14">
        <f t="shared" si="3"/>
        <v>0.63379646254713007</v>
      </c>
      <c r="I27" s="14">
        <v>2</v>
      </c>
    </row>
    <row r="28" spans="1:22" x14ac:dyDescent="0.3">
      <c r="A28" s="14" t="s">
        <v>27</v>
      </c>
      <c r="B28" s="18"/>
      <c r="C28" s="14" t="s">
        <v>38</v>
      </c>
      <c r="F28" s="41" t="str">
        <f t="shared" si="2"/>
        <v>Richard</v>
      </c>
      <c r="G28" s="14">
        <f>LARGE($V$3:$V$16,8)</f>
        <v>435.01265424298248</v>
      </c>
      <c r="H28" s="14">
        <f t="shared" si="3"/>
        <v>0.60707598108008431</v>
      </c>
      <c r="I28" s="14">
        <v>2</v>
      </c>
    </row>
    <row r="29" spans="1:22" x14ac:dyDescent="0.3">
      <c r="A29" s="14" t="s">
        <v>28</v>
      </c>
      <c r="B29" s="18"/>
      <c r="C29" s="14" t="s">
        <v>41</v>
      </c>
      <c r="F29" s="41" t="str">
        <f t="shared" si="2"/>
        <v>Tommy</v>
      </c>
      <c r="G29" s="14">
        <f>LARGE($V$3:$V$16,9)</f>
        <v>434.99132227734003</v>
      </c>
      <c r="H29" s="14">
        <f t="shared" si="3"/>
        <v>0.60671829779148978</v>
      </c>
      <c r="I29" s="14">
        <v>2</v>
      </c>
    </row>
    <row r="30" spans="1:22" ht="15" thickBot="1" x14ac:dyDescent="0.35">
      <c r="A30" s="15" t="s">
        <v>29</v>
      </c>
      <c r="B30" s="18"/>
      <c r="C30" s="15" t="s">
        <v>42</v>
      </c>
      <c r="F30" s="41" t="str">
        <f t="shared" si="2"/>
        <v>Geoffrey</v>
      </c>
      <c r="G30" s="14">
        <f>LARGE($V$3:$V$16,10)</f>
        <v>423.42280436078789</v>
      </c>
      <c r="H30" s="14">
        <f t="shared" si="3"/>
        <v>0.40762205823189307</v>
      </c>
      <c r="I30" s="14">
        <v>3</v>
      </c>
    </row>
    <row r="31" spans="1:22" x14ac:dyDescent="0.3">
      <c r="F31" s="41" t="str">
        <f t="shared" si="2"/>
        <v>Andrew</v>
      </c>
      <c r="G31" s="14">
        <f>LARGE($V$3:$V$16,11)</f>
        <v>400.60115079913783</v>
      </c>
      <c r="H31" s="14">
        <f t="shared" si="3"/>
        <v>0.10957372466784267</v>
      </c>
      <c r="I31" s="14">
        <v>4</v>
      </c>
    </row>
    <row r="32" spans="1:22" x14ac:dyDescent="0.3">
      <c r="F32" s="41" t="str">
        <f t="shared" si="2"/>
        <v>Ozzie</v>
      </c>
      <c r="G32" s="14">
        <f>LARGE($V$3:$V$16,12)</f>
        <v>400.1767477474616</v>
      </c>
      <c r="H32" s="14">
        <f t="shared" si="3"/>
        <v>0.10614297922857306</v>
      </c>
      <c r="I32" s="14">
        <v>4</v>
      </c>
    </row>
    <row r="33" spans="6:9" x14ac:dyDescent="0.3">
      <c r="F33" s="41" t="str">
        <f t="shared" si="2"/>
        <v>Peter</v>
      </c>
      <c r="G33" s="14">
        <f>LARGE($V$3:$V$16,13)</f>
        <v>399.15734134776471</v>
      </c>
      <c r="H33" s="14">
        <f t="shared" si="3"/>
        <v>9.8220968137839176E-2</v>
      </c>
      <c r="I33" s="14">
        <v>4</v>
      </c>
    </row>
    <row r="34" spans="6:9" ht="15" thickBot="1" x14ac:dyDescent="0.35">
      <c r="F34" s="42" t="str">
        <f t="shared" si="2"/>
        <v>Carman</v>
      </c>
      <c r="G34" s="15">
        <f>LARGE($V$3:$V$16,14)</f>
        <v>385.82649174974438</v>
      </c>
      <c r="H34" s="15">
        <f t="shared" si="3"/>
        <v>3.0531202972959574E-2</v>
      </c>
      <c r="I34" s="15">
        <v>4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</dc:creator>
  <cp:lastModifiedBy>Rik</cp:lastModifiedBy>
  <dcterms:created xsi:type="dcterms:W3CDTF">2017-03-16T03:37:53Z</dcterms:created>
  <dcterms:modified xsi:type="dcterms:W3CDTF">2017-06-02T04:17:43Z</dcterms:modified>
</cp:coreProperties>
</file>