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aj\OneDrive\Thermoacoustic project\Python Code\"/>
    </mc:Choice>
  </mc:AlternateContent>
  <xr:revisionPtr revIDLastSave="83" documentId="8_{C19012AC-1694-454C-8FDC-A07E672321D2}" xr6:coauthVersionLast="45" xr6:coauthVersionMax="45" xr10:uidLastSave="{6F515B4C-3436-4232-956D-98609C3039DE}"/>
  <bookViews>
    <workbookView xWindow="-108" yWindow="-108" windowWidth="23256" windowHeight="12576" activeTab="1" xr2:uid="{32A15B29-5848-4C64-AAD6-99685BEA4583}"/>
  </bookViews>
  <sheets>
    <sheet name="IAM for TVP" sheetId="1" r:id="rId1"/>
    <sheet name="Ul for TVP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0" i="2" l="1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29" i="2"/>
  <c r="N30" i="2" l="1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29" i="2"/>
  <c r="M30" i="2" l="1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29" i="2"/>
  <c r="H4" i="2"/>
  <c r="H5" i="2"/>
  <c r="H6" i="2"/>
  <c r="H7" i="2"/>
  <c r="H8" i="2"/>
  <c r="H3" i="2"/>
  <c r="G4" i="2"/>
  <c r="G5" i="2"/>
  <c r="G6" i="2"/>
  <c r="G7" i="2"/>
  <c r="G8" i="2"/>
  <c r="G3" i="2"/>
  <c r="F4" i="2"/>
  <c r="F5" i="2"/>
  <c r="F6" i="2"/>
  <c r="F7" i="2"/>
  <c r="F8" i="2"/>
  <c r="F3" i="2"/>
  <c r="E4" i="2"/>
  <c r="E5" i="2"/>
  <c r="E6" i="2"/>
  <c r="E7" i="2"/>
  <c r="E8" i="2"/>
  <c r="E3" i="2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<sst xmlns="http://schemas.openxmlformats.org/spreadsheetml/2006/main" count="2" uniqueCount="2">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</sst>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'IAM for TVP'!$F$3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515951333398094"/>
                  <c:y val="-0.71425398491989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'IAM for TVP'!$E$4:$E$13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'IAM for TVP'!$F$4:$F$13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</c:v>
                </c:pt>
                <c:pt idx="4">
                  <c:v>0.98</c:v>
                </c:pt>
                <c:pt idx="5">
                  <c:v>0.95</c:v>
                </c:pt>
                <c:pt idx="6">
                  <c:v>0.88</c:v>
                </c:pt>
                <c:pt idx="7">
                  <c:v>0.72</c:v>
                </c:pt>
                <c:pt idx="8">
                  <c:v>0.36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F-4765-BB56-B379B040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30096"/>
        <c:axId val="1392911344"/>
      </c:scatterChart>
      <c:valAx>
        <c:axId val="93883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11344"/>
        <c:crosses val="autoZero"/>
        <c:crossBetween val="midCat"/>
      </c:valAx>
      <c:valAx>
        <c:axId val="13929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3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1941819772528438E-2"/>
                  <c:y val="-0.41851961213181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'Ul for TVP'!$C$3:$C$8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185</c:v>
                </c:pt>
              </c:numCache>
            </c:numRef>
          </c:xVal>
          <c:yVal>
            <c:numRef>
              <c:f>'Ul for TVP'!$G$3:$G$8</c:f>
              <c:numCache>
                <c:formatCode>General</c:formatCode>
                <c:ptCount val="6"/>
                <c:pt idx="0">
                  <c:v>0.7321428571428571</c:v>
                </c:pt>
                <c:pt idx="1">
                  <c:v>0.72653061224489801</c:v>
                </c:pt>
                <c:pt idx="2">
                  <c:v>0.71173469387755106</c:v>
                </c:pt>
                <c:pt idx="3">
                  <c:v>0.69183673469387752</c:v>
                </c:pt>
                <c:pt idx="4">
                  <c:v>0.66734693877551021</c:v>
                </c:pt>
                <c:pt idx="5">
                  <c:v>0.43367346938775508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9-435A-810F-DA544D1E8A12}"/>
            </c:ext>
          </c:extLst>
        </c:ser>
        <c:ser>
          <c:idx val="1"/>
          <c:order val="1"/>
          <c:tx>
            <c:v>Using Ac for efficiency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7505818022747159"/>
                  <c:y val="-0.434656240886555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'Ul for TVP'!$C$3:$C$8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185</c:v>
                </c:pt>
              </c:numCache>
            </c:numRef>
          </c:xVal>
          <c:yVal>
            <c:numRef>
              <c:f>'Ul for TVP'!$H$3:$H$8</c:f>
              <c:numCache>
                <c:formatCode>General</c:formatCode>
                <c:ptCount val="6"/>
                <c:pt idx="0">
                  <c:v>0.77989130434782605</c:v>
                </c:pt>
                <c:pt idx="1">
                  <c:v>0.77391304347826084</c:v>
                </c:pt>
                <c:pt idx="2">
                  <c:v>0.75815217391304346</c:v>
                </c:pt>
                <c:pt idx="3">
                  <c:v>0.7369565217391304</c:v>
                </c:pt>
                <c:pt idx="4">
                  <c:v>0.71086956521739131</c:v>
                </c:pt>
                <c:pt idx="5">
                  <c:v>0.46195652173913043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9-435A-810F-DA544D1E8A12}"/>
            </c:ext>
          </c:extLst>
        </c:ser>
        <c:ser>
          <c:idx val="2"/>
          <c:order val="2"/>
          <c:tx>
            <c:v>For Data Sheet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49208314656859"/>
                  <c:y val="-0.5341428419011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'Ul for TVP'!$K$3:$K$13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xVal>
          <c:yVal>
            <c:numRef>
              <c:f>'Ul for TVP'!$L$3:$L$13</c:f>
              <c:numCache>
                <c:formatCode>General</c:formatCode>
                <c:ptCount val="11"/>
                <c:pt idx="0">
                  <c:v>0.71499999999999997</c:v>
                </c:pt>
                <c:pt idx="1">
                  <c:v>0.70499999999999996</c:v>
                </c:pt>
                <c:pt idx="2">
                  <c:v>0.69</c:v>
                </c:pt>
                <c:pt idx="3">
                  <c:v>0.67</c:v>
                </c:pt>
                <c:pt idx="4">
                  <c:v>0.63500000000000001</c:v>
                </c:pt>
                <c:pt idx="5">
                  <c:v>0.6</c:v>
                </c:pt>
                <c:pt idx="6">
                  <c:v>0.56000000000000005</c:v>
                </c:pt>
                <c:pt idx="7">
                  <c:v>0.52</c:v>
                </c:pt>
                <c:pt idx="8">
                  <c:v>0.49</c:v>
                </c:pt>
                <c:pt idx="9">
                  <c:v>0.435</c:v>
                </c:pt>
                <c:pt idx="10">
                  <c:v>0.38500000000000001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59-435A-810F-DA544D1E8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836848"/>
        <c:axId val="1335142224"/>
      </c:scatterChart>
      <c:valAx>
        <c:axId val="138683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142224"/>
        <c:crosses val="autoZero"/>
        <c:crossBetween val="midCat"/>
      </c:valAx>
      <c:valAx>
        <c:axId val="13351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83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'Ul for TVP'!$K$29:$K$49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'Ul for TVP'!$L$29:$L$49</c:f>
              <c:numCache>
                <c:formatCode>General</c:formatCode>
                <c:ptCount val="21"/>
                <c:pt idx="0">
                  <c:v>0.7456521739130435</c:v>
                </c:pt>
                <c:pt idx="1">
                  <c:v>0.85217391304347823</c:v>
                </c:pt>
                <c:pt idx="2">
                  <c:v>0.95869565217391306</c:v>
                </c:pt>
                <c:pt idx="3">
                  <c:v>1.0652173913043479</c:v>
                </c:pt>
                <c:pt idx="4">
                  <c:v>1.1717391304347826</c:v>
                </c:pt>
                <c:pt idx="5">
                  <c:v>1.2782608695652176</c:v>
                </c:pt>
                <c:pt idx="6">
                  <c:v>1.3847826086956521</c:v>
                </c:pt>
                <c:pt idx="7">
                  <c:v>1.491304347826087</c:v>
                </c:pt>
                <c:pt idx="8">
                  <c:v>1.5978260869565217</c:v>
                </c:pt>
                <c:pt idx="9">
                  <c:v>1.7043478260869565</c:v>
                </c:pt>
                <c:pt idx="10">
                  <c:v>1.8108695652173914</c:v>
                </c:pt>
                <c:pt idx="11">
                  <c:v>1.9173913043478261</c:v>
                </c:pt>
                <c:pt idx="12">
                  <c:v>2.0239130434782608</c:v>
                </c:pt>
                <c:pt idx="13">
                  <c:v>2.1304347826086958</c:v>
                </c:pt>
                <c:pt idx="14">
                  <c:v>2.2369565217391303</c:v>
                </c:pt>
                <c:pt idx="15">
                  <c:v>2.3434782608695652</c:v>
                </c:pt>
                <c:pt idx="16">
                  <c:v>2.4500000000000002</c:v>
                </c:pt>
                <c:pt idx="17">
                  <c:v>2.5565217391304351</c:v>
                </c:pt>
                <c:pt idx="18">
                  <c:v>2.6630434782608696</c:v>
                </c:pt>
                <c:pt idx="19">
                  <c:v>2.7695652173913041</c:v>
                </c:pt>
                <c:pt idx="20">
                  <c:v>2.8760869565217391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B-467B-8CC6-5140DBCC71BE}"/>
            </c:ext>
          </c:extLst>
        </c:ser>
        <c:ser>
          <c:idx val="1"/>
          <c:order val="1"/>
          <c:tx>
            <c:v>DIN CERTCO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'Ul for TVP'!$K$29:$K$49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'Ul for TVP'!$M$29:$M$49</c:f>
              <c:numCache>
                <c:formatCode>General</c:formatCode>
                <c:ptCount val="21"/>
                <c:pt idx="0">
                  <c:v>0.53260869565217395</c:v>
                </c:pt>
                <c:pt idx="1">
                  <c:v>0.6604347826086957</c:v>
                </c:pt>
                <c:pt idx="2">
                  <c:v>0.78826086956521735</c:v>
                </c:pt>
                <c:pt idx="3">
                  <c:v>0.9160869565217391</c:v>
                </c:pt>
                <c:pt idx="4">
                  <c:v>1.0439130434782609</c:v>
                </c:pt>
                <c:pt idx="5">
                  <c:v>1.1717391304347826</c:v>
                </c:pt>
                <c:pt idx="6">
                  <c:v>1.2995652173913044</c:v>
                </c:pt>
                <c:pt idx="7">
                  <c:v>1.4273913043478261</c:v>
                </c:pt>
                <c:pt idx="8">
                  <c:v>1.5552173913043479</c:v>
                </c:pt>
                <c:pt idx="9">
                  <c:v>1.6830434782608696</c:v>
                </c:pt>
                <c:pt idx="10">
                  <c:v>1.8108695652173914</c:v>
                </c:pt>
                <c:pt idx="11">
                  <c:v>1.9386956521739132</c:v>
                </c:pt>
                <c:pt idx="12">
                  <c:v>2.0665217391304349</c:v>
                </c:pt>
                <c:pt idx="13">
                  <c:v>2.1943478260869567</c:v>
                </c:pt>
                <c:pt idx="14">
                  <c:v>2.3221739130434784</c:v>
                </c:pt>
                <c:pt idx="15">
                  <c:v>2.4500000000000002</c:v>
                </c:pt>
                <c:pt idx="16">
                  <c:v>2.5778260869565215</c:v>
                </c:pt>
                <c:pt idx="17">
                  <c:v>2.7056521739130432</c:v>
                </c:pt>
                <c:pt idx="18">
                  <c:v>2.833478260869565</c:v>
                </c:pt>
                <c:pt idx="19">
                  <c:v>2.9613043478260868</c:v>
                </c:pt>
                <c:pt idx="20">
                  <c:v>3.0891304347826085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DB-467B-8CC6-5140DBCC71BE}"/>
            </c:ext>
          </c:extLst>
        </c:ser>
        <c:ser>
          <c:idx val="2"/>
          <c:order val="2"/>
          <c:tx>
            <c:v>With proper efficiency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'Ul for TVP'!$K$29:$K$49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'Ul for TVP'!$N$29:$N$49</c:f>
              <c:numCache>
                <c:formatCode>General</c:formatCode>
                <c:ptCount val="21"/>
                <c:pt idx="0">
                  <c:v>0.7</c:v>
                </c:pt>
                <c:pt idx="1">
                  <c:v>0.79999999999999993</c:v>
                </c:pt>
                <c:pt idx="2">
                  <c:v>0.89999999999999991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1.2999999999999998</c:v>
                </c:pt>
                <c:pt idx="7">
                  <c:v>1.4</c:v>
                </c:pt>
                <c:pt idx="8">
                  <c:v>1.5</c:v>
                </c:pt>
                <c:pt idx="9">
                  <c:v>1.6</c:v>
                </c:pt>
                <c:pt idx="10">
                  <c:v>1.7</c:v>
                </c:pt>
                <c:pt idx="11">
                  <c:v>1.8</c:v>
                </c:pt>
                <c:pt idx="12">
                  <c:v>1.9</c:v>
                </c:pt>
                <c:pt idx="13">
                  <c:v>2</c:v>
                </c:pt>
                <c:pt idx="14">
                  <c:v>2.1</c:v>
                </c:pt>
                <c:pt idx="15">
                  <c:v>2.2000000000000002</c:v>
                </c:pt>
                <c:pt idx="16">
                  <c:v>2.2999999999999998</c:v>
                </c:pt>
                <c:pt idx="17">
                  <c:v>2.4</c:v>
                </c:pt>
                <c:pt idx="18">
                  <c:v>2.5</c:v>
                </c:pt>
                <c:pt idx="19">
                  <c:v>2.6</c:v>
                </c:pt>
                <c:pt idx="20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8-410B-857F-F02FC59E3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172896"/>
        <c:axId val="688240272"/>
      </c:scatterChart>
      <c:valAx>
        <c:axId val="127517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40272"/>
        <c:crosses val="autoZero"/>
        <c:crossBetween val="midCat"/>
      </c:valAx>
      <c:valAx>
        <c:axId val="6882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17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947CA-6482-455B-8500-3667ADBDB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388620</xdr:colOff>
      <xdr:row>9</xdr:row>
      <xdr:rowOff>60960</xdr:rowOff>
    </xdr:from>
    <xdr:to>
      <xdr:col>9</xdr:col>
      <xdr:colOff>83820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17726-C6A0-4B7D-B205-0A2E70F58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377613</xdr:colOff>
      <xdr:row>29</xdr:row>
      <xdr:rowOff>95552</xdr:rowOff>
    </xdr:from>
    <xdr:to>
      <xdr:col>9</xdr:col>
      <xdr:colOff>91738</xdr:colOff>
      <xdr:row>44</xdr:row>
      <xdr:rowOff>28562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9F2ABC-47FC-4310-9825-FD6AEEE80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03AE-643A-45FA-AB51-6C97A3945ADF}">
  <dimension ref="E3:F13"/>
  <sheetViews>
    <sheetView zoomScale="72" workbookViewId="0">
      <selection activeCell="F38" sqref="F38"/>
    </sheetView>
  </sheetViews>
  <sheetFormatPr defaultRowHeight="14.4" x14ac:dyDescent="0.3"/>
  <sheetData>
    <row r="3" spans="5:6" x14ac:dyDescent="0.3">
      <c r="E3" t="s">
        <v>0</v>
      </c>
      <c r="F3" t="s">
        <v>1</v>
      </c>
    </row>
    <row r="4" spans="5:6" x14ac:dyDescent="0.3">
      <c r="E4">
        <v>0</v>
      </c>
      <c r="F4">
        <v>1</v>
      </c>
    </row>
    <row r="5" spans="5:6" x14ac:dyDescent="0.3">
      <c r="E5">
        <v>10</v>
      </c>
      <c r="F5">
        <v>1</v>
      </c>
    </row>
    <row r="6" spans="5:6" x14ac:dyDescent="0.3">
      <c r="E6">
        <v>20</v>
      </c>
      <c r="F6">
        <v>1</v>
      </c>
    </row>
    <row r="7" spans="5:6" x14ac:dyDescent="0.3">
      <c r="E7">
        <v>30</v>
      </c>
      <c r="F7">
        <v>0.99</v>
      </c>
    </row>
    <row r="8" spans="5:6" x14ac:dyDescent="0.3">
      <c r="E8">
        <v>40</v>
      </c>
      <c r="F8">
        <v>0.98</v>
      </c>
    </row>
    <row r="9" spans="5:6" x14ac:dyDescent="0.3">
      <c r="E9">
        <v>50</v>
      </c>
      <c r="F9">
        <v>0.95</v>
      </c>
    </row>
    <row r="10" spans="5:6" x14ac:dyDescent="0.3">
      <c r="E10">
        <v>60</v>
      </c>
      <c r="F10">
        <v>0.88</v>
      </c>
    </row>
    <row r="11" spans="5:6" x14ac:dyDescent="0.3">
      <c r="E11">
        <v>70</v>
      </c>
      <c r="F11">
        <v>0.72</v>
      </c>
    </row>
    <row r="12" spans="5:6" x14ac:dyDescent="0.3">
      <c r="E12">
        <v>80</v>
      </c>
      <c r="F12">
        <v>0.36</v>
      </c>
    </row>
    <row r="13" spans="5:6" x14ac:dyDescent="0.3">
      <c r="E13">
        <v>90</v>
      </c>
      <c r="F1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B8F2F-7E09-4F3C-BB60-9067ECC1BEEE}">
  <dimension ref="C3:P49"/>
  <sheetViews>
    <sheetView tabSelected="1" topLeftCell="A22" zoomScale="89" workbookViewId="0">
      <selection activeCell="R47" sqref="R47"/>
    </sheetView>
  </sheetViews>
  <sheetFormatPr defaultRowHeight="14.4" x14ac:dyDescent="0.3"/>
  <sheetData>
    <row r="3" spans="3:12" x14ac:dyDescent="0.3">
      <c r="C3">
        <v>0</v>
      </c>
      <c r="D3">
        <v>1435</v>
      </c>
      <c r="E3">
        <f>1000*1.96</f>
        <v>1960</v>
      </c>
      <c r="F3">
        <f>1000*1.84</f>
        <v>1840</v>
      </c>
      <c r="G3">
        <f>D3/E3</f>
        <v>0.7321428571428571</v>
      </c>
      <c r="H3">
        <f>D3/F3</f>
        <v>0.77989130434782605</v>
      </c>
      <c r="K3">
        <v>0</v>
      </c>
      <c r="L3">
        <v>0.71499999999999997</v>
      </c>
    </row>
    <row r="4" spans="3:12" x14ac:dyDescent="0.3">
      <c r="C4">
        <v>10</v>
      </c>
      <c r="D4">
        <v>1424</v>
      </c>
      <c r="E4">
        <f t="shared" ref="E4:E8" si="0">1000*1.96</f>
        <v>1960</v>
      </c>
      <c r="F4">
        <f t="shared" ref="F4:F8" si="1">1000*1.84</f>
        <v>1840</v>
      </c>
      <c r="G4">
        <f t="shared" ref="G4:G8" si="2">D4/E4</f>
        <v>0.72653061224489801</v>
      </c>
      <c r="H4">
        <f t="shared" ref="H4:H8" si="3">D4/F4</f>
        <v>0.77391304347826084</v>
      </c>
      <c r="K4">
        <v>20</v>
      </c>
      <c r="L4">
        <v>0.70499999999999996</v>
      </c>
    </row>
    <row r="5" spans="3:12" x14ac:dyDescent="0.3">
      <c r="C5">
        <v>30</v>
      </c>
      <c r="D5">
        <v>1395</v>
      </c>
      <c r="E5">
        <f t="shared" si="0"/>
        <v>1960</v>
      </c>
      <c r="F5">
        <f t="shared" si="1"/>
        <v>1840</v>
      </c>
      <c r="G5">
        <f t="shared" si="2"/>
        <v>0.71173469387755106</v>
      </c>
      <c r="H5">
        <f t="shared" si="3"/>
        <v>0.75815217391304346</v>
      </c>
      <c r="K5">
        <v>40</v>
      </c>
      <c r="L5">
        <v>0.69</v>
      </c>
    </row>
    <row r="6" spans="3:12" x14ac:dyDescent="0.3">
      <c r="C6">
        <v>50</v>
      </c>
      <c r="D6">
        <v>1356</v>
      </c>
      <c r="E6">
        <f t="shared" si="0"/>
        <v>1960</v>
      </c>
      <c r="F6">
        <f t="shared" si="1"/>
        <v>1840</v>
      </c>
      <c r="G6">
        <f t="shared" si="2"/>
        <v>0.69183673469387752</v>
      </c>
      <c r="H6">
        <f t="shared" si="3"/>
        <v>0.7369565217391304</v>
      </c>
      <c r="K6">
        <v>60</v>
      </c>
      <c r="L6">
        <v>0.67</v>
      </c>
    </row>
    <row r="7" spans="3:12" x14ac:dyDescent="0.3">
      <c r="C7">
        <v>70</v>
      </c>
      <c r="D7">
        <v>1308</v>
      </c>
      <c r="E7">
        <f t="shared" si="0"/>
        <v>1960</v>
      </c>
      <c r="F7">
        <f t="shared" si="1"/>
        <v>1840</v>
      </c>
      <c r="G7">
        <f t="shared" si="2"/>
        <v>0.66734693877551021</v>
      </c>
      <c r="H7">
        <f t="shared" si="3"/>
        <v>0.71086956521739131</v>
      </c>
      <c r="K7">
        <v>80</v>
      </c>
      <c r="L7">
        <v>0.63500000000000001</v>
      </c>
    </row>
    <row r="8" spans="3:12" x14ac:dyDescent="0.3">
      <c r="C8">
        <v>185</v>
      </c>
      <c r="D8">
        <v>850</v>
      </c>
      <c r="E8">
        <f t="shared" si="0"/>
        <v>1960</v>
      </c>
      <c r="F8">
        <f t="shared" si="1"/>
        <v>1840</v>
      </c>
      <c r="G8">
        <f t="shared" si="2"/>
        <v>0.43367346938775508</v>
      </c>
      <c r="H8">
        <f t="shared" si="3"/>
        <v>0.46195652173913043</v>
      </c>
      <c r="K8">
        <v>100</v>
      </c>
      <c r="L8">
        <v>0.6</v>
      </c>
    </row>
    <row r="9" spans="3:12" x14ac:dyDescent="0.3">
      <c r="K9">
        <v>120</v>
      </c>
      <c r="L9">
        <v>0.56000000000000005</v>
      </c>
    </row>
    <row r="10" spans="3:12" x14ac:dyDescent="0.3">
      <c r="K10">
        <v>140</v>
      </c>
      <c r="L10">
        <v>0.52</v>
      </c>
    </row>
    <row r="11" spans="3:12" x14ac:dyDescent="0.3">
      <c r="K11">
        <v>160</v>
      </c>
      <c r="L11">
        <v>0.49</v>
      </c>
    </row>
    <row r="12" spans="3:12" x14ac:dyDescent="0.3">
      <c r="K12">
        <v>180</v>
      </c>
      <c r="L12">
        <v>0.435</v>
      </c>
    </row>
    <row r="13" spans="3:12" x14ac:dyDescent="0.3">
      <c r="K13">
        <v>200</v>
      </c>
      <c r="L13">
        <v>0.38500000000000001</v>
      </c>
    </row>
    <row r="29" spans="11:16" x14ac:dyDescent="0.3">
      <c r="K29">
        <v>0</v>
      </c>
      <c r="L29">
        <f>(49/4600)*K29+(343/460)</f>
        <v>0.7456521739130435</v>
      </c>
      <c r="M29">
        <f>(147/11500)*K29+(49/92)</f>
        <v>0.53260869565217395</v>
      </c>
      <c r="N29">
        <f>0.01*K29+0.7</f>
        <v>0.7</v>
      </c>
      <c r="P29">
        <f>0.504+0.0006*K29</f>
        <v>0.504</v>
      </c>
    </row>
    <row r="30" spans="11:16" x14ac:dyDescent="0.3">
      <c r="K30">
        <v>10</v>
      </c>
      <c r="L30">
        <f t="shared" ref="L30:L49" si="4">(49/4600)*K30+(343/460)</f>
        <v>0.85217391304347823</v>
      </c>
      <c r="M30">
        <f t="shared" ref="M30:M49" si="5">(147/11500)*K30+(49/92)</f>
        <v>0.6604347826086957</v>
      </c>
      <c r="N30">
        <f t="shared" ref="N30:N49" si="6">0.01*K30+0.7</f>
        <v>0.79999999999999993</v>
      </c>
      <c r="P30">
        <f t="shared" ref="P30:P49" si="7">0.504+0.0006*K30</f>
        <v>0.51</v>
      </c>
    </row>
    <row r="31" spans="11:16" x14ac:dyDescent="0.3">
      <c r="K31">
        <v>20</v>
      </c>
      <c r="L31">
        <f t="shared" si="4"/>
        <v>0.95869565217391306</v>
      </c>
      <c r="M31">
        <f t="shared" si="5"/>
        <v>0.78826086956521735</v>
      </c>
      <c r="N31">
        <f t="shared" si="6"/>
        <v>0.89999999999999991</v>
      </c>
      <c r="P31">
        <f t="shared" si="7"/>
        <v>0.51600000000000001</v>
      </c>
    </row>
    <row r="32" spans="11:16" x14ac:dyDescent="0.3">
      <c r="K32">
        <v>30</v>
      </c>
      <c r="L32">
        <f t="shared" si="4"/>
        <v>1.0652173913043479</v>
      </c>
      <c r="M32">
        <f t="shared" si="5"/>
        <v>0.9160869565217391</v>
      </c>
      <c r="N32">
        <f t="shared" si="6"/>
        <v>1</v>
      </c>
      <c r="P32">
        <f t="shared" si="7"/>
        <v>0.52200000000000002</v>
      </c>
    </row>
    <row r="33" spans="11:16" x14ac:dyDescent="0.3">
      <c r="K33">
        <v>40</v>
      </c>
      <c r="L33">
        <f t="shared" si="4"/>
        <v>1.1717391304347826</v>
      </c>
      <c r="M33">
        <f t="shared" si="5"/>
        <v>1.0439130434782609</v>
      </c>
      <c r="N33">
        <f t="shared" si="6"/>
        <v>1.1000000000000001</v>
      </c>
      <c r="P33">
        <f t="shared" si="7"/>
        <v>0.52800000000000002</v>
      </c>
    </row>
    <row r="34" spans="11:16" x14ac:dyDescent="0.3">
      <c r="K34">
        <v>50</v>
      </c>
      <c r="L34">
        <f t="shared" si="4"/>
        <v>1.2782608695652176</v>
      </c>
      <c r="M34">
        <f t="shared" si="5"/>
        <v>1.1717391304347826</v>
      </c>
      <c r="N34">
        <f t="shared" si="6"/>
        <v>1.2</v>
      </c>
      <c r="P34">
        <f t="shared" si="7"/>
        <v>0.53400000000000003</v>
      </c>
    </row>
    <row r="35" spans="11:16" x14ac:dyDescent="0.3">
      <c r="K35">
        <v>60</v>
      </c>
      <c r="L35">
        <f t="shared" si="4"/>
        <v>1.3847826086956521</v>
      </c>
      <c r="M35">
        <f t="shared" si="5"/>
        <v>1.2995652173913044</v>
      </c>
      <c r="N35">
        <f t="shared" si="6"/>
        <v>1.2999999999999998</v>
      </c>
      <c r="P35">
        <f t="shared" si="7"/>
        <v>0.54</v>
      </c>
    </row>
    <row r="36" spans="11:16" x14ac:dyDescent="0.3">
      <c r="K36">
        <v>70</v>
      </c>
      <c r="L36">
        <f t="shared" si="4"/>
        <v>1.491304347826087</v>
      </c>
      <c r="M36">
        <f t="shared" si="5"/>
        <v>1.4273913043478261</v>
      </c>
      <c r="N36">
        <f t="shared" si="6"/>
        <v>1.4</v>
      </c>
      <c r="P36">
        <f t="shared" si="7"/>
        <v>0.54600000000000004</v>
      </c>
    </row>
    <row r="37" spans="11:16" x14ac:dyDescent="0.3">
      <c r="K37">
        <v>80</v>
      </c>
      <c r="L37">
        <f t="shared" si="4"/>
        <v>1.5978260869565217</v>
      </c>
      <c r="M37">
        <f t="shared" si="5"/>
        <v>1.5552173913043479</v>
      </c>
      <c r="N37">
        <f t="shared" si="6"/>
        <v>1.5</v>
      </c>
      <c r="P37">
        <f t="shared" si="7"/>
        <v>0.55200000000000005</v>
      </c>
    </row>
    <row r="38" spans="11:16" x14ac:dyDescent="0.3">
      <c r="K38">
        <v>90</v>
      </c>
      <c r="L38">
        <f t="shared" si="4"/>
        <v>1.7043478260869565</v>
      </c>
      <c r="M38">
        <f t="shared" si="5"/>
        <v>1.6830434782608696</v>
      </c>
      <c r="N38">
        <f t="shared" si="6"/>
        <v>1.6</v>
      </c>
      <c r="P38">
        <f t="shared" si="7"/>
        <v>0.55800000000000005</v>
      </c>
    </row>
    <row r="39" spans="11:16" x14ac:dyDescent="0.3">
      <c r="K39">
        <v>100</v>
      </c>
      <c r="L39">
        <f t="shared" si="4"/>
        <v>1.8108695652173914</v>
      </c>
      <c r="M39">
        <f t="shared" si="5"/>
        <v>1.8108695652173914</v>
      </c>
      <c r="N39">
        <f t="shared" si="6"/>
        <v>1.7</v>
      </c>
      <c r="P39">
        <f t="shared" si="7"/>
        <v>0.56400000000000006</v>
      </c>
    </row>
    <row r="40" spans="11:16" x14ac:dyDescent="0.3">
      <c r="K40">
        <v>110</v>
      </c>
      <c r="L40">
        <f t="shared" si="4"/>
        <v>1.9173913043478261</v>
      </c>
      <c r="M40">
        <f t="shared" si="5"/>
        <v>1.9386956521739132</v>
      </c>
      <c r="N40">
        <f t="shared" si="6"/>
        <v>1.8</v>
      </c>
      <c r="P40">
        <f t="shared" si="7"/>
        <v>0.56999999999999995</v>
      </c>
    </row>
    <row r="41" spans="11:16" x14ac:dyDescent="0.3">
      <c r="K41">
        <v>120</v>
      </c>
      <c r="L41">
        <f t="shared" si="4"/>
        <v>2.0239130434782608</v>
      </c>
      <c r="M41">
        <f t="shared" si="5"/>
        <v>2.0665217391304349</v>
      </c>
      <c r="N41">
        <f t="shared" si="6"/>
        <v>1.9</v>
      </c>
      <c r="P41">
        <f t="shared" si="7"/>
        <v>0.57599999999999996</v>
      </c>
    </row>
    <row r="42" spans="11:16" x14ac:dyDescent="0.3">
      <c r="K42">
        <v>130</v>
      </c>
      <c r="L42">
        <f t="shared" si="4"/>
        <v>2.1304347826086958</v>
      </c>
      <c r="M42">
        <f t="shared" si="5"/>
        <v>2.1943478260869567</v>
      </c>
      <c r="N42">
        <f t="shared" si="6"/>
        <v>2</v>
      </c>
      <c r="P42">
        <f t="shared" si="7"/>
        <v>0.58199999999999996</v>
      </c>
    </row>
    <row r="43" spans="11:16" x14ac:dyDescent="0.3">
      <c r="K43">
        <v>140</v>
      </c>
      <c r="L43">
        <f t="shared" si="4"/>
        <v>2.2369565217391303</v>
      </c>
      <c r="M43">
        <f t="shared" si="5"/>
        <v>2.3221739130434784</v>
      </c>
      <c r="N43">
        <f t="shared" si="6"/>
        <v>2.1</v>
      </c>
      <c r="P43">
        <f t="shared" si="7"/>
        <v>0.58799999999999997</v>
      </c>
    </row>
    <row r="44" spans="11:16" x14ac:dyDescent="0.3">
      <c r="K44">
        <v>150</v>
      </c>
      <c r="L44">
        <f t="shared" si="4"/>
        <v>2.3434782608695652</v>
      </c>
      <c r="M44">
        <f t="shared" si="5"/>
        <v>2.4500000000000002</v>
      </c>
      <c r="N44">
        <f t="shared" si="6"/>
        <v>2.2000000000000002</v>
      </c>
      <c r="P44">
        <f t="shared" si="7"/>
        <v>0.59399999999999997</v>
      </c>
    </row>
    <row r="45" spans="11:16" x14ac:dyDescent="0.3">
      <c r="K45">
        <v>160</v>
      </c>
      <c r="L45">
        <f t="shared" si="4"/>
        <v>2.4500000000000002</v>
      </c>
      <c r="M45">
        <f t="shared" si="5"/>
        <v>2.5778260869565215</v>
      </c>
      <c r="N45">
        <f t="shared" si="6"/>
        <v>2.2999999999999998</v>
      </c>
      <c r="P45">
        <f t="shared" si="7"/>
        <v>0.6</v>
      </c>
    </row>
    <row r="46" spans="11:16" x14ac:dyDescent="0.3">
      <c r="K46">
        <v>170</v>
      </c>
      <c r="L46">
        <f t="shared" si="4"/>
        <v>2.5565217391304351</v>
      </c>
      <c r="M46">
        <f t="shared" si="5"/>
        <v>2.7056521739130432</v>
      </c>
      <c r="N46">
        <f t="shared" si="6"/>
        <v>2.4</v>
      </c>
      <c r="P46">
        <f t="shared" si="7"/>
        <v>0.60599999999999998</v>
      </c>
    </row>
    <row r="47" spans="11:16" x14ac:dyDescent="0.3">
      <c r="K47">
        <v>180</v>
      </c>
      <c r="L47">
        <f t="shared" si="4"/>
        <v>2.6630434782608696</v>
      </c>
      <c r="M47">
        <f t="shared" si="5"/>
        <v>2.833478260869565</v>
      </c>
      <c r="N47">
        <f t="shared" si="6"/>
        <v>2.5</v>
      </c>
      <c r="P47">
        <f t="shared" si="7"/>
        <v>0.61199999999999999</v>
      </c>
    </row>
    <row r="48" spans="11:16" x14ac:dyDescent="0.3">
      <c r="K48">
        <v>190</v>
      </c>
      <c r="L48">
        <f t="shared" si="4"/>
        <v>2.7695652173913041</v>
      </c>
      <c r="M48">
        <f t="shared" si="5"/>
        <v>2.9613043478260868</v>
      </c>
      <c r="N48">
        <f t="shared" si="6"/>
        <v>2.6</v>
      </c>
      <c r="P48">
        <f t="shared" si="7"/>
        <v>0.61799999999999999</v>
      </c>
    </row>
    <row r="49" spans="11:16" x14ac:dyDescent="0.3">
      <c r="K49">
        <v>200</v>
      </c>
      <c r="L49">
        <f t="shared" si="4"/>
        <v>2.8760869565217391</v>
      </c>
      <c r="M49">
        <f t="shared" si="5"/>
        <v>3.0891304347826085</v>
      </c>
      <c r="N49">
        <f t="shared" si="6"/>
        <v>2.7</v>
      </c>
      <c r="P49">
        <f t="shared" si="7"/>
        <v>0.624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IAM for TVP</vt:lpstr>
      <vt:lpstr>Ul for TVP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Burrows</dc:creator>
  <cp:lastModifiedBy>Max Burrows</cp:lastModifiedBy>
  <dcterms:created xsi:type="dcterms:W3CDTF">2020-03-04T23:31:31Z</dcterms:created>
  <dcterms:modified xsi:type="dcterms:W3CDTF">2020-03-20T12:44:25Z</dcterms:modified>
</cp:coreProperties>
</file>