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<sst xmlns="http://schemas.openxmlformats.org/spreadsheetml/2006/main" count="308" uniqueCount="183">
  <si>
    <t xml:space="preserve">symbol</t>
  </si>
  <si>
    <t xml:space="preserve">C_S(CSH)</t>
  </si>
  <si>
    <t xml:space="preserve">formula</t>
  </si>
  <si>
    <t xml:space="preserve">Al</t>
  </si>
  <si>
    <t xml:space="preserve">Na</t>
  </si>
  <si>
    <t xml:space="preserve">Ca</t>
  </si>
  <si>
    <t xml:space="preserve">Si</t>
  </si>
  <si>
    <t xml:space="preserve">O</t>
  </si>
  <si>
    <t xml:space="preserve">H</t>
  </si>
  <si>
    <t xml:space="preserve">H_2</t>
  </si>
  <si>
    <t xml:space="preserve">MolMassCSH</t>
  </si>
  <si>
    <t xml:space="preserve">MolVolCSH</t>
  </si>
  <si>
    <t xml:space="preserve">G0(CSH)ic</t>
  </si>
  <si>
    <t xml:space="preserve">G0(CSH)dc</t>
  </si>
  <si>
    <t xml:space="preserve">H0(CSH)</t>
  </si>
  <si>
    <t xml:space="preserve">Hmix(CSH)</t>
  </si>
  <si>
    <t xml:space="preserve">Cp0(CSH)</t>
  </si>
  <si>
    <t xml:space="preserve">C/S</t>
  </si>
  <si>
    <t xml:space="preserve">N/S</t>
  </si>
  <si>
    <t xml:space="preserve">A/S</t>
  </si>
  <si>
    <t xml:space="preserve">CaO</t>
  </si>
  <si>
    <t xml:space="preserve">SiO2</t>
  </si>
  <si>
    <t xml:space="preserve">NaOH</t>
  </si>
  <si>
    <t xml:space="preserve">Al2O3</t>
  </si>
  <si>
    <t xml:space="preserve">remaining O</t>
  </si>
  <si>
    <t xml:space="preserve">H2O</t>
  </si>
  <si>
    <t xml:space="preserve">remaining H</t>
  </si>
  <si>
    <t xml:space="preserve">CSH072</t>
  </si>
  <si>
    <t xml:space="preserve">CSH067</t>
  </si>
  <si>
    <t xml:space="preserve">CSH071</t>
  </si>
  <si>
    <t xml:space="preserve">CSH080</t>
  </si>
  <si>
    <t xml:space="preserve">CSH090</t>
  </si>
  <si>
    <t xml:space="preserve">CSH099</t>
  </si>
  <si>
    <t xml:space="preserve">CSH109</t>
  </si>
  <si>
    <t xml:space="preserve">CSH118</t>
  </si>
  <si>
    <t xml:space="preserve">CSH128</t>
  </si>
  <si>
    <t xml:space="preserve">CSH137</t>
  </si>
  <si>
    <t xml:space="preserve">CSH147</t>
  </si>
  <si>
    <t xml:space="preserve">CSH156</t>
  </si>
  <si>
    <t xml:space="preserve">CSH165</t>
  </si>
  <si>
    <t xml:space="preserve">CSH172</t>
  </si>
  <si>
    <t xml:space="preserve">CSH177</t>
  </si>
  <si>
    <t xml:space="preserve">CSH180</t>
  </si>
  <si>
    <t xml:space="preserve">CSH183</t>
  </si>
  <si>
    <t xml:space="preserve">CSH184</t>
  </si>
  <si>
    <t xml:space="preserve">CSH186</t>
  </si>
  <si>
    <t xml:space="preserve">CSH187</t>
  </si>
  <si>
    <t xml:space="preserve">CSH188</t>
  </si>
  <si>
    <t xml:space="preserve">CSH0.8+N0</t>
  </si>
  <si>
    <t xml:space="preserve">CSH0.8+N0.008</t>
  </si>
  <si>
    <t xml:space="preserve">CSH0.78+N0.046</t>
  </si>
  <si>
    <t xml:space="preserve">CSH0.74+N0.112</t>
  </si>
  <si>
    <t xml:space="preserve">CSH0.73+N0.142</t>
  </si>
  <si>
    <t xml:space="preserve">CSH0.99+N0</t>
  </si>
  <si>
    <t xml:space="preserve">CSH0.99+N0.004</t>
  </si>
  <si>
    <t xml:space="preserve">CSH0.98+N0.027</t>
  </si>
  <si>
    <t xml:space="preserve">CSH0.94+N0.092</t>
  </si>
  <si>
    <t xml:space="preserve">CSH0.92+N0.144</t>
  </si>
  <si>
    <t xml:space="preserve">CSH1.18+N0</t>
  </si>
  <si>
    <t xml:space="preserve">CSH1.18+N0.002</t>
  </si>
  <si>
    <t xml:space="preserve">CSH1.17+N0.017</t>
  </si>
  <si>
    <t xml:space="preserve">CSH1.14+N0.069</t>
  </si>
  <si>
    <t xml:space="preserve">CSH1.11+N0.118</t>
  </si>
  <si>
    <t xml:space="preserve">CSH1.56+N0</t>
  </si>
  <si>
    <t xml:space="preserve">CSH1.56+N0.001</t>
  </si>
  <si>
    <t xml:space="preserve">CSH1.55+N0.009</t>
  </si>
  <si>
    <t xml:space="preserve">CSH1.52+N0.04</t>
  </si>
  <si>
    <t xml:space="preserve">CSH1.5+N0.074</t>
  </si>
  <si>
    <t xml:space="preserve">CSH072+N0000</t>
  </si>
  <si>
    <t xml:space="preserve">CSH073+N0064</t>
  </si>
  <si>
    <t xml:space="preserve">CSH074+N0156</t>
  </si>
  <si>
    <t xml:space="preserve">CSH075+N0238</t>
  </si>
  <si>
    <t xml:space="preserve">CSH077+N0318</t>
  </si>
  <si>
    <r>
      <rPr>
        <sz val="11"/>
        <color rgb="FF000000"/>
        <rFont val="Calibri"/>
        <family val="2"/>
        <charset val="1"/>
      </rPr>
      <t xml:space="preserve">CSH080+</t>
    </r>
    <r>
      <rPr>
        <sz val="11"/>
        <color rgb="FF000000"/>
        <rFont val="Calibri"/>
        <family val="2"/>
      </rPr>
      <t xml:space="preserve">N0000</t>
    </r>
  </si>
  <si>
    <t xml:space="preserve">CSH081+N0064</t>
  </si>
  <si>
    <t xml:space="preserve">CSH081+N0142</t>
  </si>
  <si>
    <t xml:space="preserve">CSH081+N0226</t>
  </si>
  <si>
    <t xml:space="preserve">CSH081+N0324</t>
  </si>
  <si>
    <r>
      <rPr>
        <sz val="11"/>
        <color rgb="FF000000"/>
        <rFont val="Calibri"/>
        <family val="2"/>
        <charset val="1"/>
      </rPr>
      <t xml:space="preserve">CSH089+</t>
    </r>
    <r>
      <rPr>
        <sz val="11"/>
        <color rgb="FF000000"/>
        <rFont val="Calibri"/>
        <family val="2"/>
      </rPr>
      <t xml:space="preserve">N0000</t>
    </r>
  </si>
  <si>
    <t xml:space="preserve">CSH090+N0048</t>
  </si>
  <si>
    <t xml:space="preserve">CSH090+N0118</t>
  </si>
  <si>
    <t xml:space="preserve">CSH090+N0198</t>
  </si>
  <si>
    <t xml:space="preserve">CSH090+N0302</t>
  </si>
  <si>
    <r>
      <rPr>
        <sz val="11"/>
        <color rgb="FF000000"/>
        <rFont val="Calibri"/>
        <family val="2"/>
        <charset val="1"/>
      </rPr>
      <t xml:space="preserve">CSH098+</t>
    </r>
    <r>
      <rPr>
        <sz val="11"/>
        <color rgb="FF000000"/>
        <rFont val="Calibri"/>
        <family val="2"/>
      </rPr>
      <t xml:space="preserve">N0000</t>
    </r>
  </si>
  <si>
    <t xml:space="preserve">CSH099+N0041</t>
  </si>
  <si>
    <t xml:space="preserve">CSH099+N0105</t>
  </si>
  <si>
    <t xml:space="preserve">CSH099+N0189</t>
  </si>
  <si>
    <t xml:space="preserve">CSH099+N0274</t>
  </si>
  <si>
    <r>
      <rPr>
        <sz val="11"/>
        <color rgb="FF000000"/>
        <rFont val="Calibri"/>
        <family val="2"/>
        <charset val="1"/>
      </rPr>
      <t xml:space="preserve">CSH106+</t>
    </r>
    <r>
      <rPr>
        <sz val="11"/>
        <color rgb="FF000000"/>
        <rFont val="Calibri"/>
        <family val="2"/>
      </rPr>
      <t xml:space="preserve">N0000</t>
    </r>
  </si>
  <si>
    <t xml:space="preserve">CSH108+N0036</t>
  </si>
  <si>
    <t xml:space="preserve">CSH109+N0099</t>
  </si>
  <si>
    <t xml:space="preserve">CSH109+N0181</t>
  </si>
  <si>
    <t xml:space="preserve">CSH109+N0248</t>
  </si>
  <si>
    <r>
      <rPr>
        <sz val="11"/>
        <color rgb="FF000000"/>
        <rFont val="Calibri"/>
        <family val="2"/>
        <charset val="1"/>
      </rPr>
      <t xml:space="preserve">CSH115+</t>
    </r>
    <r>
      <rPr>
        <sz val="11"/>
        <color rgb="FF000000"/>
        <rFont val="Calibri"/>
        <family val="2"/>
      </rPr>
      <t xml:space="preserve">N0000</t>
    </r>
  </si>
  <si>
    <t xml:space="preserve">CSH118+N0034</t>
  </si>
  <si>
    <t xml:space="preserve">CSH118+N0097</t>
  </si>
  <si>
    <t xml:space="preserve">CSH118+N0155</t>
  </si>
  <si>
    <t xml:space="preserve">CSH118+N0222</t>
  </si>
  <si>
    <r>
      <rPr>
        <sz val="11"/>
        <color rgb="FF000000"/>
        <rFont val="Calibri"/>
        <family val="2"/>
        <charset val="1"/>
      </rPr>
      <t xml:space="preserve">CSH123+</t>
    </r>
    <r>
      <rPr>
        <sz val="11"/>
        <color rgb="FF000000"/>
        <rFont val="Calibri"/>
        <family val="2"/>
      </rPr>
      <t xml:space="preserve">N0000</t>
    </r>
  </si>
  <si>
    <t xml:space="preserve">CSH127+N0033</t>
  </si>
  <si>
    <t xml:space="preserve">CSH127+N0079</t>
  </si>
  <si>
    <t xml:space="preserve">CSH127+N0132</t>
  </si>
  <si>
    <t xml:space="preserve">CSH127+N0196</t>
  </si>
  <si>
    <r>
      <rPr>
        <sz val="11"/>
        <color rgb="FF000000"/>
        <rFont val="Calibri"/>
        <family val="2"/>
        <charset val="1"/>
      </rPr>
      <t xml:space="preserve">CSH132+</t>
    </r>
    <r>
      <rPr>
        <sz val="11"/>
        <color rgb="FF000000"/>
        <rFont val="Calibri"/>
        <family val="2"/>
      </rPr>
      <t xml:space="preserve">N0000</t>
    </r>
  </si>
  <si>
    <t xml:space="preserve">CSH136+N0029</t>
  </si>
  <si>
    <t xml:space="preserve">CSH137+N0070</t>
  </si>
  <si>
    <t xml:space="preserve">CSH137+N0123</t>
  </si>
  <si>
    <t xml:space="preserve">CSH137+N0169</t>
  </si>
  <si>
    <r>
      <rPr>
        <sz val="11"/>
        <color rgb="FF000000"/>
        <rFont val="Calibri"/>
        <family val="2"/>
        <charset val="1"/>
      </rPr>
      <t xml:space="preserve">CSH140+</t>
    </r>
    <r>
      <rPr>
        <sz val="11"/>
        <color rgb="FF000000"/>
        <rFont val="Calibri"/>
        <family val="2"/>
      </rPr>
      <t xml:space="preserve">N0000</t>
    </r>
  </si>
  <si>
    <t xml:space="preserve">CSH145+N0025</t>
  </si>
  <si>
    <t xml:space="preserve">CSH146+N0056</t>
  </si>
  <si>
    <t xml:space="preserve">CSH146+N0100</t>
  </si>
  <si>
    <t xml:space="preserve">CSH146+N0139</t>
  </si>
  <si>
    <t xml:space="preserve">CSH148+N0000</t>
  </si>
  <si>
    <t xml:space="preserve">CSH154+N0019</t>
  </si>
  <si>
    <t xml:space="preserve">CSH155+N0043</t>
  </si>
  <si>
    <t xml:space="preserve">CSH155+N0076</t>
  </si>
  <si>
    <t xml:space="preserve">CSH155+N0106</t>
  </si>
  <si>
    <t xml:space="preserve">CSH155+N0000</t>
  </si>
  <si>
    <t xml:space="preserve">CSH161+N0014</t>
  </si>
  <si>
    <t xml:space="preserve">CSH162+N0030</t>
  </si>
  <si>
    <t xml:space="preserve">CSH163+N0052</t>
  </si>
  <si>
    <t xml:space="preserve">CSH163+N0072</t>
  </si>
  <si>
    <t xml:space="preserve">K</t>
  </si>
  <si>
    <t xml:space="preserve">CSH072+K0000</t>
  </si>
  <si>
    <t xml:space="preserve">CSH073+K0073</t>
  </si>
  <si>
    <t xml:space="preserve">CSH073+K0170</t>
  </si>
  <si>
    <t xml:space="preserve">CSH074+K0253</t>
  </si>
  <si>
    <t xml:space="preserve">CSH076+K0327</t>
  </si>
  <si>
    <t xml:space="preserve">CSH080+K0000</t>
  </si>
  <si>
    <t xml:space="preserve">CSH081+K0072</t>
  </si>
  <si>
    <t xml:space="preserve">CSH081+K0155</t>
  </si>
  <si>
    <t xml:space="preserve">CSH081+K0239</t>
  </si>
  <si>
    <t xml:space="preserve">CSH081+K0333</t>
  </si>
  <si>
    <t xml:space="preserve">CSH089+K0000</t>
  </si>
  <si>
    <t xml:space="preserve">CSH090+K0056</t>
  </si>
  <si>
    <t xml:space="preserve">CSH090+K0131</t>
  </si>
  <si>
    <t xml:space="preserve">CSH090+K0211</t>
  </si>
  <si>
    <t xml:space="preserve">CSH090+K0309</t>
  </si>
  <si>
    <t xml:space="preserve">CSH098+K0000</t>
  </si>
  <si>
    <t xml:space="preserve">CSH099+K0051</t>
  </si>
  <si>
    <t xml:space="preserve">CSH099+K0119</t>
  </si>
  <si>
    <t xml:space="preserve">CSH099+K0199</t>
  </si>
  <si>
    <t xml:space="preserve">CSH099+K0281</t>
  </si>
  <si>
    <t xml:space="preserve">CSH106+K0000</t>
  </si>
  <si>
    <t xml:space="preserve">CSH108+K0046</t>
  </si>
  <si>
    <t xml:space="preserve">CSH108+K0112</t>
  </si>
  <si>
    <t xml:space="preserve">CSH109+K0191</t>
  </si>
  <si>
    <t xml:space="preserve">CSH109+K0253</t>
  </si>
  <si>
    <t xml:space="preserve">CSH115+K0000</t>
  </si>
  <si>
    <t xml:space="preserve">CSH118+K0042</t>
  </si>
  <si>
    <t xml:space="preserve">CSH118+K0107</t>
  </si>
  <si>
    <t xml:space="preserve">CSH118+K0163</t>
  </si>
  <si>
    <t xml:space="preserve">CSH118+K0226</t>
  </si>
  <si>
    <t xml:space="preserve">CSH123+K0000</t>
  </si>
  <si>
    <t xml:space="preserve">CSH127+K0039</t>
  </si>
  <si>
    <t xml:space="preserve">CSH127+K0086</t>
  </si>
  <si>
    <t xml:space="preserve">CSH127+K0138</t>
  </si>
  <si>
    <t xml:space="preserve">CSH127+K0197</t>
  </si>
  <si>
    <t xml:space="preserve">CSH132+K0000</t>
  </si>
  <si>
    <t xml:space="preserve">CSH136+K0032</t>
  </si>
  <si>
    <t xml:space="preserve">CSH137+K0075</t>
  </si>
  <si>
    <t xml:space="preserve">CSH137+K0126</t>
  </si>
  <si>
    <t xml:space="preserve">CSH137+K0169</t>
  </si>
  <si>
    <t xml:space="preserve">CSH140+K0000</t>
  </si>
  <si>
    <t xml:space="preserve">CSH145+K0027</t>
  </si>
  <si>
    <t xml:space="preserve">CSH146+K0059</t>
  </si>
  <si>
    <t xml:space="preserve">CSH146+K0101</t>
  </si>
  <si>
    <t xml:space="preserve">CSH146+K0138</t>
  </si>
  <si>
    <t xml:space="preserve">CSH148+K0000</t>
  </si>
  <si>
    <t xml:space="preserve">CSH154+K0020</t>
  </si>
  <si>
    <t xml:space="preserve">CSH154+K0044</t>
  </si>
  <si>
    <t xml:space="preserve">CSH155+K0076</t>
  </si>
  <si>
    <t xml:space="preserve">CSH155+K0106</t>
  </si>
  <si>
    <t xml:space="preserve">CSH155+K0000</t>
  </si>
  <si>
    <t xml:space="preserve">CSH161+K0014</t>
  </si>
  <si>
    <t xml:space="preserve">CSH162+K0030</t>
  </si>
  <si>
    <t xml:space="preserve">CSH163+K0052</t>
  </si>
  <si>
    <t xml:space="preserve">CSH163+K0072</t>
  </si>
  <si>
    <t xml:space="preserve">R3 ( CSH071+A00102 + 4.2352H+ + 0.0003e- = 2.9248SiO2@ + 5.2351H2O@ + 2.0729Ca+2 + 0.0297Al+3 )</t>
  </si>
  <si>
    <t xml:space="preserve">--</t>
  </si>
  <si>
    <t xml:space="preserve">Ca2.0729Al0.0297Si2.9248O11.0847H6.235</t>
  </si>
  <si>
    <t xml:space="preserve">ch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</si>
</sst>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E+00"/>
    <numFmt numFmtId="167" formatCode="0.0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1048576"/>
  <sheetViews>
    <sheetView showFormulas="false" showGridLines="true" showRowColHeaders="true" showZeros="true" rightToLeft="false" tabSelected="true" showOutlineSymbols="true" defaultGridColor="true" view="normal" topLeftCell="K1" colorId="64" zoomScale="100" zoomScaleNormal="100" zoomScalePageLayoutView="100" workbookViewId="0">
      <pane xSplit="0" ySplit="1" topLeftCell="A133" activePane="bottomLeft" state="frozen"/>
      <selection pane="topLeft" activeCell="K1" activeCellId="0" sqref="K1"/>
      <selection pane="bottomLeft" activeCell="K101" activeCellId="0" sqref="K101:L155"/>
    </sheetView>
  </sheetViews>
  <sheetFormatPr defaultRowHeight="13.8" zeroHeight="false" outlineLevelRow="0" outlineLevelCol="0"/>
  <cols>
    <col collapsed="false" customWidth="true" hidden="false" outlineLevel="0" max="1" min="1" style="0" width="18.39"/>
    <col collapsed="false" customWidth="true" hidden="false" outlineLevel="0" max="2" min="2" style="0" width="8.43"/>
    <col collapsed="false" customWidth="true" hidden="false" outlineLevel="0" max="3" min="3" style="0" width="42.82"/>
    <col collapsed="false" customWidth="true" hidden="false" outlineLevel="0" max="9" min="4" style="0" width="8.43"/>
    <col collapsed="false" customWidth="true" hidden="false" outlineLevel="0" max="11" min="10" style="0" width="12.09"/>
    <col collapsed="false" customWidth="true" hidden="false" outlineLevel="0" max="17" min="12" style="0" width="8.43"/>
    <col collapsed="false" customWidth="true" hidden="false" outlineLevel="0" max="18" min="18" style="0" width="18.74"/>
    <col collapsed="false" customWidth="true" hidden="false" outlineLevel="0" max="19" min="19" style="0" width="8.43"/>
    <col collapsed="false" customWidth="true" hidden="false" outlineLevel="0" max="22" min="20" style="0" width="12.98"/>
    <col collapsed="false" customWidth="true" hidden="false" outlineLevel="0" max="31" min="23" style="0" width="12.71"/>
    <col collapsed="false" customWidth="true" hidden="false" outlineLevel="0" max="32" min="32" style="0" width="14.77"/>
    <col collapsed="false" customWidth="true" hidden="false" outlineLevel="0" max="1025" min="33" style="0" width="8.4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22</v>
      </c>
      <c r="Y1" s="0" t="s">
        <v>23</v>
      </c>
      <c r="Z1" s="0" t="s">
        <v>24</v>
      </c>
      <c r="AA1" s="0" t="s">
        <v>25</v>
      </c>
      <c r="AB1" s="0" t="s">
        <v>26</v>
      </c>
      <c r="AK1" s="0" t="s">
        <v>24</v>
      </c>
      <c r="AL1" s="0" t="s">
        <v>24</v>
      </c>
      <c r="AM1" s="0" t="s">
        <v>26</v>
      </c>
    </row>
    <row r="2" customFormat="false" ht="13.8" hidden="false" customHeight="false" outlineLevel="0" collapsed="false">
      <c r="A2" s="0" t="s">
        <v>27</v>
      </c>
      <c r="B2" s="1" t="n">
        <v>0.72257599</v>
      </c>
      <c r="C2" s="1" t="str">
        <f aca="false">_xlfn.CONCAT("Ca", ROUND(F2, 4), "Si",ROUND(G2, 4), "O",ROUND(H2, 4), "H",J2)</f>
        <v>Ca2.1124Si2.9234O11.0717H6.225</v>
      </c>
      <c r="D2" s="1"/>
      <c r="E2" s="1"/>
      <c r="F2" s="0" t="n">
        <v>2.112414</v>
      </c>
      <c r="G2" s="0" t="n">
        <v>2.923449</v>
      </c>
      <c r="H2" s="0" t="n">
        <v>11.071726</v>
      </c>
      <c r="I2" s="0" t="n">
        <v>6.2248276</v>
      </c>
      <c r="J2" s="0" t="n">
        <f aca="false">I2-AB2</f>
        <v>6.225</v>
      </c>
      <c r="K2" s="0" t="n">
        <v>0.35018314</v>
      </c>
      <c r="L2" s="0" t="n">
        <v>13.882576</v>
      </c>
      <c r="M2" s="0" t="n">
        <v>-4688.2309</v>
      </c>
      <c r="N2" s="0" t="n">
        <v>-4688.2309</v>
      </c>
      <c r="O2" s="0" t="n">
        <v>-5078.3457</v>
      </c>
      <c r="P2" s="0" t="n">
        <v>-3.0562343</v>
      </c>
      <c r="Q2" s="0" t="n">
        <v>348.65586</v>
      </c>
      <c r="R2" s="0" t="str">
        <f aca="false">_xlfn.CONCAT("CSH", S2)</f>
        <v>CSH0.72</v>
      </c>
      <c r="S2" s="1" t="n">
        <f aca="false">ROUND(B2,2)</f>
        <v>0.72</v>
      </c>
      <c r="T2" s="1"/>
      <c r="U2" s="1"/>
      <c r="V2" s="0" t="n">
        <f aca="false">ROUND(F2,4)</f>
        <v>2.1124</v>
      </c>
      <c r="W2" s="0" t="n">
        <f aca="false">ROUND(G2,4)</f>
        <v>2.9234</v>
      </c>
      <c r="Z2" s="0" t="n">
        <f aca="false">ROUND(H2,4)-2*ROUND(G2,4)-ROUND(V2,4)</f>
        <v>3.1125</v>
      </c>
      <c r="AA2" s="0" t="n">
        <f aca="false">ROUND(Z2,4)</f>
        <v>3.1125</v>
      </c>
      <c r="AB2" s="0" t="n">
        <f aca="false">I2-2*AA2</f>
        <v>-0.000172399999999406</v>
      </c>
      <c r="AC2" s="0" t="n">
        <f aca="false">J2-2*AA2</f>
        <v>0</v>
      </c>
      <c r="AH2" s="0" t="str">
        <f aca="false">_xlfn.CONCAT("(SiO2)", G2)</f>
        <v>(SiO2)2.923449</v>
      </c>
      <c r="AI2" s="0" t="n">
        <f aca="false">H2-2*G2</f>
        <v>5.224828</v>
      </c>
      <c r="AJ2" s="0" t="str">
        <f aca="false">_xlfn.CONCAT("(Ca(OH)2)",F2)</f>
        <v>(Ca(OH)2)2.112414</v>
      </c>
      <c r="AK2" s="0" t="n">
        <f aca="false">H2-2*F2</f>
        <v>6.846898</v>
      </c>
      <c r="AL2" s="0" t="n">
        <f aca="false">AK2-2*G2</f>
        <v>1</v>
      </c>
      <c r="AM2" s="0" t="n">
        <f aca="false">I2-2*F2</f>
        <v>1.9999996</v>
      </c>
      <c r="AO2" s="0" t="str">
        <f aca="false">_xlfn.CONCAT("(H2O)",H2-2*G2)</f>
        <v>(H2O)5.224828</v>
      </c>
      <c r="AP2" s="0" t="str">
        <f aca="false">_xlfn.CONCAT("(CaH2)",F2)</f>
        <v>(CaH2)2.112414</v>
      </c>
      <c r="AQ2" s="0" t="n">
        <f aca="false">I2-(H2-2*G2)</f>
        <v>0.9999996</v>
      </c>
    </row>
    <row r="3" customFormat="false" ht="13.8" hidden="false" customHeight="false" outlineLevel="0" collapsed="false">
      <c r="A3" s="0" t="s">
        <v>28</v>
      </c>
      <c r="B3" s="1" t="n">
        <v>0.67216977</v>
      </c>
      <c r="C3" s="1" t="str">
        <f aca="false">_xlfn.CONCAT("Ca", ROUND(F3, 4), "Si",ROUND(G3, 4), "O",ROUND(H3, 4), "H",J3)</f>
        <v>Ca2.0081Si2.9875O10.9913H6.0164</v>
      </c>
      <c r="D3" s="1"/>
      <c r="E3" s="1"/>
      <c r="F3" s="0" t="n">
        <v>2.0081149</v>
      </c>
      <c r="G3" s="0" t="n">
        <v>2.9875115</v>
      </c>
      <c r="H3" s="0" t="n">
        <v>10.991253</v>
      </c>
      <c r="I3" s="0" t="n">
        <v>6.0162298</v>
      </c>
      <c r="J3" s="0" t="n">
        <f aca="false">I3-AB3</f>
        <v>6.0164</v>
      </c>
      <c r="K3" s="0" t="n">
        <v>0.34630449</v>
      </c>
      <c r="L3" s="0" t="n">
        <v>13.841637</v>
      </c>
      <c r="M3" s="0" t="n">
        <v>-4644.7402</v>
      </c>
      <c r="N3" s="0" t="n">
        <v>-4644.7402</v>
      </c>
      <c r="O3" s="0" t="n">
        <v>-5029.3895</v>
      </c>
      <c r="P3" s="0" t="n">
        <v>-0.37296678</v>
      </c>
      <c r="Q3" s="0" t="n">
        <v>347.654</v>
      </c>
      <c r="R3" s="0" t="str">
        <f aca="false">_xlfn.CONCAT("CSH", S3)</f>
        <v>CSH0.67</v>
      </c>
      <c r="S3" s="1" t="n">
        <f aca="false">ROUND(B3,2)</f>
        <v>0.67</v>
      </c>
      <c r="T3" s="1"/>
      <c r="U3" s="1"/>
      <c r="V3" s="0" t="n">
        <f aca="false">ROUND(F3,4)</f>
        <v>2.0081</v>
      </c>
      <c r="W3" s="0" t="n">
        <f aca="false">ROUND(G3,4)</f>
        <v>2.9875</v>
      </c>
      <c r="Z3" s="0" t="n">
        <f aca="false">ROUND(H3,4)-2*ROUND(G3,4)-ROUND(V3,4)</f>
        <v>3.0082</v>
      </c>
      <c r="AA3" s="0" t="n">
        <f aca="false">ROUND(Z3,4)</f>
        <v>3.0082</v>
      </c>
      <c r="AB3" s="0" t="n">
        <f aca="false">I3-2*AA3</f>
        <v>-0.000170200000000342</v>
      </c>
      <c r="AC3" s="0" t="n">
        <f aca="false">J3-2*AA3</f>
        <v>0</v>
      </c>
    </row>
    <row r="4" customFormat="false" ht="13.8" hidden="false" customHeight="false" outlineLevel="0" collapsed="false">
      <c r="A4" s="0" t="s">
        <v>29</v>
      </c>
      <c r="B4" s="1" t="n">
        <v>0.70753405</v>
      </c>
      <c r="C4" s="1" t="str">
        <f aca="false">_xlfn.CONCAT("Ca", ROUND(F4, 4), "Si",ROUND(G4, 4), "O",ROUND(H4, 4), "H",J4)</f>
        <v>Ca2.0796Si2.9392O11.0377H6.1594</v>
      </c>
      <c r="D4" s="1"/>
      <c r="E4" s="1"/>
      <c r="F4" s="0" t="n">
        <v>2.079609</v>
      </c>
      <c r="G4" s="0" t="n">
        <v>2.9392353</v>
      </c>
      <c r="H4" s="0" t="n">
        <v>11.037689</v>
      </c>
      <c r="I4" s="0" t="n">
        <v>6.1592179</v>
      </c>
      <c r="J4" s="0" t="n">
        <f aca="false">I4-AB4</f>
        <v>6.1594</v>
      </c>
      <c r="K4" s="0" t="n">
        <v>0.34870104</v>
      </c>
      <c r="L4" s="0" t="n">
        <v>13.861307</v>
      </c>
      <c r="M4" s="0" t="n">
        <v>-4671.0028</v>
      </c>
      <c r="N4" s="0" t="n">
        <v>-4671.0028</v>
      </c>
      <c r="O4" s="0" t="n">
        <v>-5059.0149</v>
      </c>
      <c r="P4" s="0" t="n">
        <v>-2.3427488</v>
      </c>
      <c r="Q4" s="0" t="n">
        <v>348.13746</v>
      </c>
      <c r="R4" s="0" t="str">
        <f aca="false">_xlfn.CONCAT("CSH", S4)</f>
        <v>CSH0.71</v>
      </c>
      <c r="S4" s="1" t="n">
        <f aca="false">ROUND(B4,2)</f>
        <v>0.71</v>
      </c>
      <c r="T4" s="1"/>
      <c r="U4" s="1"/>
      <c r="V4" s="0" t="n">
        <f aca="false">ROUND(F4,4)</f>
        <v>2.0796</v>
      </c>
      <c r="W4" s="0" t="n">
        <f aca="false">ROUND(G4,4)</f>
        <v>2.9392</v>
      </c>
      <c r="Z4" s="0" t="n">
        <f aca="false">ROUND(H4,4)-2*ROUND(G4,4)-ROUND(V4,4)</f>
        <v>3.0797</v>
      </c>
      <c r="AA4" s="0" t="n">
        <f aca="false">ROUND(Z4,4)</f>
        <v>3.0797</v>
      </c>
      <c r="AB4" s="0" t="n">
        <f aca="false">I4-2*AA4</f>
        <v>-0.000182099999999963</v>
      </c>
      <c r="AC4" s="0" t="n">
        <f aca="false">J4-2*AA4</f>
        <v>0</v>
      </c>
    </row>
    <row r="5" customFormat="false" ht="13.8" hidden="false" customHeight="false" outlineLevel="0" collapsed="false">
      <c r="A5" s="0" t="s">
        <v>30</v>
      </c>
      <c r="B5" s="1" t="n">
        <v>0.80043234</v>
      </c>
      <c r="C5" s="1" t="str">
        <f aca="false">_xlfn.CONCAT("Ca", ROUND(F5, 4), "Si",ROUND(G5, 4), "O",ROUND(H5, 4), "H",J5)</f>
        <v>Ca2.27Si2.836O11.212H6.54</v>
      </c>
      <c r="D5" s="1"/>
      <c r="E5" s="1"/>
      <c r="F5" s="0" t="n">
        <v>2.2700128</v>
      </c>
      <c r="G5" s="0" t="n">
        <v>2.8359834</v>
      </c>
      <c r="H5" s="0" t="n">
        <v>11.211977</v>
      </c>
      <c r="I5" s="0" t="n">
        <v>6.5399947</v>
      </c>
      <c r="J5" s="0" t="n">
        <f aca="false">I5-AB5</f>
        <v>6.54</v>
      </c>
      <c r="K5" s="0" t="n">
        <v>0.35660448</v>
      </c>
      <c r="L5" s="0" t="n">
        <v>13.958616</v>
      </c>
      <c r="M5" s="0" t="n">
        <v>-4759.8985</v>
      </c>
      <c r="N5" s="0" t="n">
        <v>-4759.8985</v>
      </c>
      <c r="O5" s="0" t="n">
        <v>-5159.9417</v>
      </c>
      <c r="P5" s="0" t="n">
        <v>-5.9889628</v>
      </c>
      <c r="Q5" s="0" t="n">
        <v>350.51205</v>
      </c>
      <c r="R5" s="0" t="str">
        <f aca="false">_xlfn.CONCAT("CSH", S5)</f>
        <v>CSH0.8</v>
      </c>
      <c r="S5" s="1" t="n">
        <f aca="false">ROUND(B5,2)</f>
        <v>0.8</v>
      </c>
      <c r="T5" s="1"/>
      <c r="U5" s="1"/>
      <c r="V5" s="0" t="n">
        <f aca="false">ROUND(F5,4)</f>
        <v>2.27</v>
      </c>
      <c r="W5" s="0" t="n">
        <f aca="false">ROUND(G5,4)</f>
        <v>2.836</v>
      </c>
      <c r="Z5" s="0" t="n">
        <f aca="false">ROUND(H5,4)-2*ROUND(G5,4)-ROUND(V5,4)</f>
        <v>3.27</v>
      </c>
      <c r="AA5" s="0" t="n">
        <f aca="false">ROUND(Z5,4)</f>
        <v>3.27</v>
      </c>
      <c r="AB5" s="0" t="n">
        <f aca="false">I5-2*AA5</f>
        <v>-5.29999999976383E-006</v>
      </c>
      <c r="AC5" s="0" t="n">
        <f aca="false">J5-2*AA5</f>
        <v>0</v>
      </c>
    </row>
    <row r="6" customFormat="false" ht="13.8" hidden="false" customHeight="false" outlineLevel="0" collapsed="false">
      <c r="A6" s="0" t="s">
        <v>31</v>
      </c>
      <c r="B6" s="1" t="n">
        <v>0.89739033</v>
      </c>
      <c r="C6" s="1" t="str">
        <f aca="false">_xlfn.CONCAT("Ca", ROUND(F6, 4), "Si",ROUND(G6, 4), "O",ROUND(H6, 4), "H",J6)</f>
        <v>Ca2.4418Si2.7209O11.3245H6.8818</v>
      </c>
      <c r="D6" s="1"/>
      <c r="E6" s="1"/>
      <c r="F6" s="0" t="n">
        <v>2.4417536</v>
      </c>
      <c r="G6" s="0" t="n">
        <v>2.7209492</v>
      </c>
      <c r="H6" s="0" t="n">
        <v>11.324503</v>
      </c>
      <c r="I6" s="0" t="n">
        <v>6.8817012</v>
      </c>
      <c r="J6" s="0" t="n">
        <f aca="false">I6-AB6</f>
        <v>6.8818</v>
      </c>
      <c r="K6" s="0" t="n">
        <v>0.36240148</v>
      </c>
      <c r="L6" s="0" t="n">
        <v>13.997433</v>
      </c>
      <c r="M6" s="0" t="n">
        <v>-4818.738</v>
      </c>
      <c r="N6" s="0" t="n">
        <v>-4818.738</v>
      </c>
      <c r="O6" s="0" t="n">
        <v>-5229.178</v>
      </c>
      <c r="P6" s="0" t="n">
        <v>-8.0516639</v>
      </c>
      <c r="Q6" s="0" t="n">
        <v>351.46622</v>
      </c>
      <c r="R6" s="0" t="str">
        <f aca="false">_xlfn.CONCAT("CSH", S6)</f>
        <v>CSH0.9</v>
      </c>
      <c r="S6" s="1" t="n">
        <f aca="false">ROUND(B6,2)</f>
        <v>0.9</v>
      </c>
      <c r="T6" s="1"/>
      <c r="U6" s="1"/>
      <c r="V6" s="0" t="n">
        <f aca="false">ROUND(F6,4)</f>
        <v>2.4418</v>
      </c>
      <c r="W6" s="0" t="n">
        <f aca="false">ROUND(G6,4)</f>
        <v>2.7209</v>
      </c>
      <c r="Z6" s="0" t="n">
        <f aca="false">ROUND(H6,4)-2*ROUND(G6,4)-ROUND(V6,4)</f>
        <v>3.4409</v>
      </c>
      <c r="AA6" s="0" t="n">
        <f aca="false">ROUND(Z6,4)</f>
        <v>3.4409</v>
      </c>
      <c r="AB6" s="0" t="n">
        <f aca="false">I6-2*AA6</f>
        <v>-9.87999999999545E-005</v>
      </c>
      <c r="AC6" s="0" t="n">
        <f aca="false">J6-2*AA6</f>
        <v>0</v>
      </c>
    </row>
    <row r="7" customFormat="false" ht="13.8" hidden="false" customHeight="false" outlineLevel="0" collapsed="false">
      <c r="A7" s="0" t="s">
        <v>32</v>
      </c>
      <c r="B7" s="1" t="n">
        <v>0.99228862</v>
      </c>
      <c r="C7" s="1" t="str">
        <f aca="false">_xlfn.CONCAT("Ca", ROUND(F7, 4), "Si",ROUND(G7, 4), "O",ROUND(H7, 4), "H",J7)</f>
        <v>Ca2.5847Si2.6048O11.359H7.1294</v>
      </c>
      <c r="D7" s="1"/>
      <c r="E7" s="1"/>
      <c r="F7" s="0" t="n">
        <v>2.5847466</v>
      </c>
      <c r="G7" s="0" t="n">
        <v>2.6048335</v>
      </c>
      <c r="H7" s="0" t="n">
        <v>11.35897</v>
      </c>
      <c r="I7" s="0" t="n">
        <v>7.1291132</v>
      </c>
      <c r="J7" s="0" t="n">
        <f aca="false">I7-AB7</f>
        <v>7.1294</v>
      </c>
      <c r="K7" s="0" t="n">
        <v>0.36567202</v>
      </c>
      <c r="L7" s="0" t="n">
        <v>13.983039</v>
      </c>
      <c r="M7" s="0" t="n">
        <v>-4843.9875</v>
      </c>
      <c r="N7" s="0" t="n">
        <v>-4843.9875</v>
      </c>
      <c r="O7" s="0" t="n">
        <v>-5261.1023</v>
      </c>
      <c r="P7" s="0" t="n">
        <v>-8.6976842</v>
      </c>
      <c r="Q7" s="0" t="n">
        <v>351.12746</v>
      </c>
      <c r="R7" s="0" t="str">
        <f aca="false">_xlfn.CONCAT("CSH", S7)</f>
        <v>CSH0.99</v>
      </c>
      <c r="S7" s="1" t="n">
        <f aca="false">ROUND(B7,2)</f>
        <v>0.99</v>
      </c>
      <c r="T7" s="1"/>
      <c r="U7" s="1"/>
      <c r="V7" s="0" t="n">
        <f aca="false">ROUND(F7,4)</f>
        <v>2.5847</v>
      </c>
      <c r="W7" s="0" t="n">
        <f aca="false">ROUND(G7,4)</f>
        <v>2.6048</v>
      </c>
      <c r="Z7" s="0" t="n">
        <f aca="false">ROUND(H7,4)-2*ROUND(G7,4)-ROUND(V7,4)</f>
        <v>3.5647</v>
      </c>
      <c r="AA7" s="0" t="n">
        <f aca="false">ROUND(Z7,4)</f>
        <v>3.5647</v>
      </c>
      <c r="AB7" s="0" t="n">
        <f aca="false">I7-2*AA7</f>
        <v>-0.000286800000000476</v>
      </c>
      <c r="AC7" s="0" t="n">
        <f aca="false">J7-2*AA7</f>
        <v>0</v>
      </c>
    </row>
    <row r="8" customFormat="false" ht="13.8" hidden="false" customHeight="false" outlineLevel="0" collapsed="false">
      <c r="A8" s="0" t="s">
        <v>33</v>
      </c>
      <c r="B8" s="1" t="n">
        <v>1.0864287</v>
      </c>
      <c r="C8" s="1" t="str">
        <f aca="false">_xlfn.CONCAT("Ca", ROUND(F8, 4), "Si",ROUND(G8, 4), "O",ROUND(H8, 4), "H",J8)</f>
        <v>Ca2.7098Si2.4942O11.3055H7.2146</v>
      </c>
      <c r="D8" s="1"/>
      <c r="E8" s="1"/>
      <c r="F8" s="0" t="n">
        <v>2.7097531</v>
      </c>
      <c r="G8" s="0" t="n">
        <v>2.494184</v>
      </c>
      <c r="H8" s="0" t="n">
        <v>11.305546</v>
      </c>
      <c r="I8" s="0" t="n">
        <v>7.2148501</v>
      </c>
      <c r="J8" s="0" t="n">
        <f aca="false">I8-AB8</f>
        <v>7.2146</v>
      </c>
      <c r="K8" s="0" t="n">
        <v>0.36680605</v>
      </c>
      <c r="L8" s="0" t="n">
        <v>13.920751</v>
      </c>
      <c r="M8" s="0" t="n">
        <v>-4841.4836</v>
      </c>
      <c r="N8" s="0" t="n">
        <v>-4841.4836</v>
      </c>
      <c r="O8" s="0" t="n">
        <v>-5260.112</v>
      </c>
      <c r="P8" s="0" t="n">
        <v>-8.6427748</v>
      </c>
      <c r="Q8" s="0" t="n">
        <v>349.6278</v>
      </c>
      <c r="R8" s="0" t="str">
        <f aca="false">_xlfn.CONCAT("CSH", S8)</f>
        <v>CSH1.09</v>
      </c>
      <c r="S8" s="1" t="n">
        <f aca="false">ROUND(B8,2)</f>
        <v>1.09</v>
      </c>
      <c r="T8" s="1"/>
      <c r="U8" s="1"/>
      <c r="V8" s="0" t="n">
        <f aca="false">ROUND(F8,4)</f>
        <v>2.7098</v>
      </c>
      <c r="W8" s="0" t="n">
        <f aca="false">ROUND(G8,4)</f>
        <v>2.4942</v>
      </c>
      <c r="Z8" s="0" t="n">
        <f aca="false">ROUND(H8,4)-2*ROUND(G8,4)-ROUND(V8,4)</f>
        <v>3.6073</v>
      </c>
      <c r="AA8" s="0" t="n">
        <f aca="false">ROUND(Z8,4)</f>
        <v>3.6073</v>
      </c>
      <c r="AB8" s="0" t="n">
        <f aca="false">I8-2*AA8</f>
        <v>0.000250099999999698</v>
      </c>
      <c r="AC8" s="0" t="n">
        <f aca="false">J8-2*AA8</f>
        <v>0</v>
      </c>
    </row>
    <row r="9" customFormat="false" ht="13.8" hidden="false" customHeight="false" outlineLevel="0" collapsed="false">
      <c r="A9" s="0" t="s">
        <v>34</v>
      </c>
      <c r="B9" s="1" t="n">
        <v>1.181391</v>
      </c>
      <c r="C9" s="1" t="str">
        <f aca="false">_xlfn.CONCAT("Ca", ROUND(F9, 4), "Si",ROUND(G9, 4), "O",ROUND(H9, 4), "H",J9)</f>
        <v>Ca2.8262Si2.3923O11.2173H7.213</v>
      </c>
      <c r="D9" s="1"/>
      <c r="E9" s="1"/>
      <c r="F9" s="0" t="n">
        <v>2.8261855</v>
      </c>
      <c r="G9" s="0" t="n">
        <v>2.3922525</v>
      </c>
      <c r="H9" s="0" t="n">
        <v>11.217334</v>
      </c>
      <c r="I9" s="0" t="n">
        <v>7.2132868</v>
      </c>
      <c r="J9" s="0" t="n">
        <f aca="false">I9-AB9</f>
        <v>7.213</v>
      </c>
      <c r="K9" s="0" t="n">
        <v>0.36719672</v>
      </c>
      <c r="L9" s="0" t="n">
        <v>13.84806</v>
      </c>
      <c r="M9" s="0" t="n">
        <v>-4829.8828</v>
      </c>
      <c r="N9" s="0" t="n">
        <v>-4829.8828</v>
      </c>
      <c r="O9" s="0" t="n">
        <v>-5247.6605</v>
      </c>
      <c r="P9" s="0" t="n">
        <v>-8.3972893</v>
      </c>
      <c r="Q9" s="0" t="n">
        <v>347.87632</v>
      </c>
      <c r="R9" s="0" t="str">
        <f aca="false">_xlfn.CONCAT("CSH", S9)</f>
        <v>CSH1.18</v>
      </c>
      <c r="S9" s="1" t="n">
        <f aca="false">ROUND(B9,2)</f>
        <v>1.18</v>
      </c>
      <c r="T9" s="1"/>
      <c r="U9" s="1"/>
      <c r="V9" s="0" t="n">
        <f aca="false">ROUND(F9,4)</f>
        <v>2.8262</v>
      </c>
      <c r="W9" s="0" t="n">
        <f aca="false">ROUND(G9,4)</f>
        <v>2.3923</v>
      </c>
      <c r="Z9" s="0" t="n">
        <f aca="false">ROUND(H9,4)-2*ROUND(G9,4)-ROUND(V9,4)</f>
        <v>3.6065</v>
      </c>
      <c r="AA9" s="0" t="n">
        <f aca="false">ROUND(Z9,4)</f>
        <v>3.6065</v>
      </c>
      <c r="AB9" s="0" t="n">
        <f aca="false">I9-2*AA9</f>
        <v>0.000286799999999587</v>
      </c>
      <c r="AC9" s="0" t="n">
        <f aca="false">J9-2*AA9</f>
        <v>0</v>
      </c>
    </row>
    <row r="10" customFormat="false" ht="13.8" hidden="false" customHeight="false" outlineLevel="0" collapsed="false">
      <c r="A10" s="0" t="s">
        <v>35</v>
      </c>
      <c r="B10" s="1" t="n">
        <v>1.2767036</v>
      </c>
      <c r="C10" s="1" t="str">
        <f aca="false">_xlfn.CONCAT("Ca", ROUND(F10, 4), "Si",ROUND(G10, 4), "O",ROUND(H10, 4), "H",J10)</f>
        <v>Ca2.9351Si2.299O11.1257H7.1852</v>
      </c>
      <c r="D10" s="1"/>
      <c r="E10" s="1"/>
      <c r="F10" s="0" t="n">
        <v>2.9350842</v>
      </c>
      <c r="G10" s="0" t="n">
        <v>2.298955</v>
      </c>
      <c r="H10" s="0" t="n">
        <v>11.125666</v>
      </c>
      <c r="I10" s="0" t="n">
        <v>7.1853441</v>
      </c>
      <c r="J10" s="0" t="n">
        <f aca="false">I10-AB10</f>
        <v>7.1852</v>
      </c>
      <c r="K10" s="0" t="n">
        <v>0.36744606</v>
      </c>
      <c r="L10" s="0" t="n">
        <v>13.766466</v>
      </c>
      <c r="M10" s="0" t="n">
        <v>-4817.3438</v>
      </c>
      <c r="N10" s="0" t="n">
        <v>-4817.3438</v>
      </c>
      <c r="O10" s="0" t="n">
        <v>-5234.0455</v>
      </c>
      <c r="P10" s="0" t="n">
        <v>-8.0206194</v>
      </c>
      <c r="Q10" s="0" t="n">
        <v>345.90957</v>
      </c>
      <c r="R10" s="0" t="str">
        <f aca="false">_xlfn.CONCAT("CSH", S10)</f>
        <v>CSH1.28</v>
      </c>
      <c r="S10" s="1" t="n">
        <f aca="false">ROUND(B10,2)</f>
        <v>1.28</v>
      </c>
      <c r="T10" s="1"/>
      <c r="U10" s="1"/>
      <c r="V10" s="0" t="n">
        <f aca="false">ROUND(F10,4)</f>
        <v>2.9351</v>
      </c>
      <c r="W10" s="0" t="n">
        <f aca="false">ROUND(G10,4)</f>
        <v>2.299</v>
      </c>
      <c r="Z10" s="0" t="n">
        <f aca="false">ROUND(H10,4)-2*ROUND(G10,4)-ROUND(V10,4)</f>
        <v>3.5926</v>
      </c>
      <c r="AA10" s="0" t="n">
        <f aca="false">ROUND(Z10,4)</f>
        <v>3.5926</v>
      </c>
      <c r="AB10" s="0" t="n">
        <f aca="false">I10-2*AA10</f>
        <v>0.00014409999999998</v>
      </c>
      <c r="AC10" s="0" t="n">
        <f aca="false">J10-2*AA10</f>
        <v>0</v>
      </c>
    </row>
    <row r="11" customFormat="false" ht="13.8" hidden="false" customHeight="false" outlineLevel="0" collapsed="false">
      <c r="A11" s="0" t="s">
        <v>36</v>
      </c>
      <c r="B11" s="1" t="n">
        <v>1.3718315</v>
      </c>
      <c r="C11" s="1" t="str">
        <f aca="false">_xlfn.CONCAT("Ca", ROUND(F11, 4), "Si",ROUND(G11, 4), "O",ROUND(H11, 4), "H",J11)</f>
        <v>Ca3.0374Si2.2141O11.0412H7.1512</v>
      </c>
      <c r="D11" s="1"/>
      <c r="E11" s="1"/>
      <c r="F11" s="0" t="n">
        <v>3.0374176</v>
      </c>
      <c r="G11" s="0" t="n">
        <v>2.2141331</v>
      </c>
      <c r="H11" s="0" t="n">
        <v>11.041187</v>
      </c>
      <c r="I11" s="0" t="n">
        <v>7.1510056</v>
      </c>
      <c r="J11" s="0" t="n">
        <f aca="false">I11-AB11</f>
        <v>7.1512</v>
      </c>
      <c r="K11" s="0" t="n">
        <v>0.36777887</v>
      </c>
      <c r="L11" s="0" t="n">
        <v>13.685316</v>
      </c>
      <c r="M11" s="0" t="n">
        <v>-4806.8403</v>
      </c>
      <c r="N11" s="0" t="n">
        <v>-4806.8403</v>
      </c>
      <c r="O11" s="0" t="n">
        <v>-5222.7575</v>
      </c>
      <c r="P11" s="0" t="n">
        <v>-7.5300425</v>
      </c>
      <c r="Q11" s="0" t="n">
        <v>343.95376</v>
      </c>
      <c r="R11" s="0" t="str">
        <f aca="false">_xlfn.CONCAT("CSH", S11)</f>
        <v>CSH1.37</v>
      </c>
      <c r="S11" s="1" t="n">
        <f aca="false">ROUND(B11,2)</f>
        <v>1.37</v>
      </c>
      <c r="T11" s="1"/>
      <c r="U11" s="1"/>
      <c r="V11" s="0" t="n">
        <f aca="false">ROUND(F11,4)</f>
        <v>3.0374</v>
      </c>
      <c r="W11" s="0" t="n">
        <f aca="false">ROUND(G11,4)</f>
        <v>2.2141</v>
      </c>
      <c r="Z11" s="0" t="n">
        <f aca="false">ROUND(H11,4)-2*ROUND(G11,4)-ROUND(V11,4)</f>
        <v>3.5756</v>
      </c>
      <c r="AA11" s="0" t="n">
        <f aca="false">ROUND(Z11,4)</f>
        <v>3.5756</v>
      </c>
      <c r="AB11" s="0" t="n">
        <f aca="false">I11-2*AA11</f>
        <v>-0.000194399999999817</v>
      </c>
      <c r="AC11" s="0" t="n">
        <f aca="false">J11-2*AA11</f>
        <v>0</v>
      </c>
    </row>
    <row r="12" customFormat="false" ht="13.8" hidden="false" customHeight="false" outlineLevel="0" collapsed="false">
      <c r="A12" s="0" t="s">
        <v>37</v>
      </c>
      <c r="B12" s="1" t="n">
        <v>1.4662423</v>
      </c>
      <c r="C12" s="1" t="str">
        <f aca="false">_xlfn.CONCAT("Ca", ROUND(F12, 4), "Si",ROUND(G12, 4), "O",ROUND(H12, 4), "H",J12)</f>
        <v>Ca3.1349Si2.138O10.9704H7.119</v>
      </c>
      <c r="D12" s="1"/>
      <c r="E12" s="1"/>
      <c r="F12" s="0" t="n">
        <v>3.1348513</v>
      </c>
      <c r="G12" s="0" t="n">
        <v>2.1380173</v>
      </c>
      <c r="H12" s="0" t="n">
        <v>10.970446</v>
      </c>
      <c r="I12" s="0" t="n">
        <v>7.1191208</v>
      </c>
      <c r="J12" s="0" t="n">
        <f aca="false">I12-AB12</f>
        <v>7.119</v>
      </c>
      <c r="K12" s="0" t="n">
        <v>0.36838213</v>
      </c>
      <c r="L12" s="0" t="n">
        <v>13.643179</v>
      </c>
      <c r="M12" s="0" t="n">
        <v>-4800.7219</v>
      </c>
      <c r="N12" s="0" t="n">
        <v>-4800.7219</v>
      </c>
      <c r="O12" s="0" t="n">
        <v>-5215.709</v>
      </c>
      <c r="P12" s="0" t="n">
        <v>-6.9519631</v>
      </c>
      <c r="Q12" s="0" t="n">
        <v>342.94169</v>
      </c>
      <c r="R12" s="0" t="str">
        <f aca="false">_xlfn.CONCAT("CSH", S12)</f>
        <v>CSH1.47</v>
      </c>
      <c r="S12" s="1" t="n">
        <f aca="false">ROUND(B12,2)</f>
        <v>1.47</v>
      </c>
      <c r="T12" s="1"/>
      <c r="U12" s="1"/>
      <c r="V12" s="0" t="n">
        <f aca="false">ROUND(F12,4)</f>
        <v>3.1349</v>
      </c>
      <c r="W12" s="0" t="n">
        <f aca="false">ROUND(G12,4)</f>
        <v>2.138</v>
      </c>
      <c r="Z12" s="0" t="n">
        <f aca="false">ROUND(H12,4)-2*ROUND(G12,4)-ROUND(V12,4)</f>
        <v>3.5595</v>
      </c>
      <c r="AA12" s="0" t="n">
        <f aca="false">ROUND(Z12,4)</f>
        <v>3.5595</v>
      </c>
      <c r="AB12" s="0" t="n">
        <f aca="false">I12-2*AA12</f>
        <v>0.000120800000000365</v>
      </c>
      <c r="AC12" s="0" t="n">
        <f aca="false">J12-2*AA12</f>
        <v>0</v>
      </c>
    </row>
    <row r="13" customFormat="false" ht="13.8" hidden="false" customHeight="false" outlineLevel="0" collapsed="false">
      <c r="A13" s="0" t="s">
        <v>38</v>
      </c>
      <c r="B13" s="1" t="n">
        <v>1.5588811</v>
      </c>
      <c r="C13" s="1" t="str">
        <f aca="false">_xlfn.CONCAT("Ca", ROUND(F13, 4), "Si",ROUND(G13, 4), "O",ROUND(H13, 4), "H",J13)</f>
        <v>Ca3.2302Si2.0721O10.9232H7.0976</v>
      </c>
      <c r="D13" s="1"/>
      <c r="E13" s="1"/>
      <c r="F13" s="0" t="n">
        <v>3.2301897</v>
      </c>
      <c r="G13" s="0" t="n">
        <v>2.0721206</v>
      </c>
      <c r="H13" s="0" t="n">
        <v>10.923168</v>
      </c>
      <c r="I13" s="0" t="n">
        <v>7.097475</v>
      </c>
      <c r="J13" s="0" t="n">
        <f aca="false">I13-AB13</f>
        <v>7.0976</v>
      </c>
      <c r="K13" s="0" t="n">
        <v>0.36957412</v>
      </c>
      <c r="L13" s="0" t="n">
        <v>13.698858</v>
      </c>
      <c r="M13" s="0" t="n">
        <v>-4803.2477</v>
      </c>
      <c r="N13" s="0" t="n">
        <v>-4803.2477</v>
      </c>
      <c r="O13" s="0" t="n">
        <v>-5216.1968</v>
      </c>
      <c r="P13" s="0" t="n">
        <v>-6.3209642</v>
      </c>
      <c r="Q13" s="0" t="n">
        <v>344.29405</v>
      </c>
      <c r="R13" s="0" t="str">
        <f aca="false">_xlfn.CONCAT("CSH", S13)</f>
        <v>CSH1.56</v>
      </c>
      <c r="S13" s="1" t="n">
        <f aca="false">ROUND(B13,2)</f>
        <v>1.56</v>
      </c>
      <c r="T13" s="1"/>
      <c r="U13" s="1"/>
      <c r="V13" s="0" t="n">
        <f aca="false">ROUND(F13,4)</f>
        <v>3.2302</v>
      </c>
      <c r="W13" s="0" t="n">
        <f aca="false">ROUND(G13,4)</f>
        <v>2.0721</v>
      </c>
      <c r="Z13" s="0" t="n">
        <f aca="false">ROUND(H13,4)-2*ROUND(G13,4)-ROUND(V13,4)</f>
        <v>3.5488</v>
      </c>
      <c r="AA13" s="0" t="n">
        <f aca="false">ROUND(Z13,4)</f>
        <v>3.5488</v>
      </c>
      <c r="AB13" s="0" t="n">
        <f aca="false">I13-2*AA13</f>
        <v>-0.000124999999999709</v>
      </c>
      <c r="AC13" s="0" t="n">
        <f aca="false">J13-2*AA13</f>
        <v>0</v>
      </c>
    </row>
    <row r="14" customFormat="false" ht="13.8" hidden="false" customHeight="false" outlineLevel="0" collapsed="false">
      <c r="A14" s="0" t="s">
        <v>39</v>
      </c>
      <c r="B14" s="1" t="n">
        <v>1.6462022</v>
      </c>
      <c r="C14" s="1" t="str">
        <f aca="false">_xlfn.CONCAT("Ca", ROUND(F14, 4), "Si",ROUND(G14, 4), "O",ROUND(H14, 4), "H",J14)</f>
        <v>Ca3.3299Si2.0228O10.9268H7.1026</v>
      </c>
      <c r="D14" s="1"/>
      <c r="E14" s="1"/>
      <c r="F14" s="0" t="n">
        <v>3.3299147</v>
      </c>
      <c r="G14" s="0" t="n">
        <v>2.022786</v>
      </c>
      <c r="H14" s="0" t="n">
        <v>10.926777</v>
      </c>
      <c r="I14" s="0" t="n">
        <v>7.1025798</v>
      </c>
      <c r="J14" s="0" t="n">
        <f aca="false">I14-AB14</f>
        <v>7.1026</v>
      </c>
      <c r="K14" s="0" t="n">
        <v>0.3722482</v>
      </c>
      <c r="L14" s="0" t="n">
        <v>13.791084</v>
      </c>
      <c r="M14" s="0" t="n">
        <v>-4826.2007</v>
      </c>
      <c r="N14" s="0" t="n">
        <v>-4826.2007</v>
      </c>
      <c r="O14" s="0" t="n">
        <v>-5239.5563</v>
      </c>
      <c r="P14" s="0" t="n">
        <v>-5.6903924</v>
      </c>
      <c r="Q14" s="0" t="n">
        <v>346.5356</v>
      </c>
      <c r="R14" s="0" t="str">
        <f aca="false">_xlfn.CONCAT("CSH", S14)</f>
        <v>CSH1.65</v>
      </c>
      <c r="S14" s="1" t="n">
        <f aca="false">ROUND(B14,2)</f>
        <v>1.65</v>
      </c>
      <c r="T14" s="1"/>
      <c r="U14" s="1"/>
      <c r="V14" s="0" t="n">
        <f aca="false">ROUND(F14,4)</f>
        <v>3.3299</v>
      </c>
      <c r="W14" s="0" t="n">
        <f aca="false">ROUND(G14,4)</f>
        <v>2.0228</v>
      </c>
      <c r="Z14" s="0" t="n">
        <f aca="false">ROUND(H14,4)-2*ROUND(G14,4)-ROUND(V14,4)</f>
        <v>3.5513</v>
      </c>
      <c r="AA14" s="0" t="n">
        <f aca="false">ROUND(Z14,4)</f>
        <v>3.5513</v>
      </c>
      <c r="AB14" s="0" t="n">
        <f aca="false">I14-2*AA14</f>
        <v>-2.01999999998037E-005</v>
      </c>
      <c r="AC14" s="0" t="n">
        <f aca="false">J14-2*AA14</f>
        <v>0</v>
      </c>
    </row>
    <row r="15" customFormat="false" ht="13.8" hidden="false" customHeight="false" outlineLevel="0" collapsed="false">
      <c r="A15" s="0" t="s">
        <v>40</v>
      </c>
      <c r="B15" s="1" t="n">
        <v>1.717504</v>
      </c>
      <c r="C15" s="1" t="str">
        <f aca="false">_xlfn.CONCAT("Ca", ROUND(F15, 4), "Si",ROUND(G15, 4), "O",ROUND(H15, 4), "H",J15)</f>
        <v>Ca3.4396Si2.0027O11.0261H7.1622</v>
      </c>
      <c r="D15" s="1"/>
      <c r="E15" s="1"/>
      <c r="F15" s="0" t="n">
        <v>3.4395734</v>
      </c>
      <c r="G15" s="0" t="n">
        <v>2.0026582</v>
      </c>
      <c r="H15" s="0" t="n">
        <v>11.026098</v>
      </c>
      <c r="I15" s="0" t="n">
        <v>7.1624168</v>
      </c>
      <c r="J15" s="0" t="n">
        <f aca="false">I15-AB15</f>
        <v>7.1622</v>
      </c>
      <c r="K15" s="0" t="n">
        <v>0.37772719</v>
      </c>
      <c r="L15" s="0" t="n">
        <v>13.99027</v>
      </c>
      <c r="M15" s="0" t="n">
        <v>-4887.7054</v>
      </c>
      <c r="N15" s="0" t="n">
        <v>-4887.7054</v>
      </c>
      <c r="O15" s="0" t="n">
        <v>-5305.0107</v>
      </c>
      <c r="P15" s="0" t="n">
        <v>-5.1328216</v>
      </c>
      <c r="Q15" s="0" t="n">
        <v>351.37134</v>
      </c>
      <c r="R15" s="0" t="str">
        <f aca="false">_xlfn.CONCAT("CSH", S15)</f>
        <v>CSH1.72</v>
      </c>
      <c r="S15" s="1" t="n">
        <f aca="false">ROUND(B15,2)</f>
        <v>1.72</v>
      </c>
      <c r="T15" s="1"/>
      <c r="U15" s="1"/>
      <c r="V15" s="0" t="n">
        <f aca="false">ROUND(F15,4)</f>
        <v>3.4396</v>
      </c>
      <c r="W15" s="0" t="n">
        <f aca="false">ROUND(G15,4)</f>
        <v>2.0027</v>
      </c>
      <c r="Z15" s="0" t="n">
        <f aca="false">ROUND(H15,4)-2*ROUND(G15,4)-ROUND(V15,4)</f>
        <v>3.5811</v>
      </c>
      <c r="AA15" s="0" t="n">
        <f aca="false">ROUND(Z15,4)</f>
        <v>3.5811</v>
      </c>
      <c r="AB15" s="0" t="n">
        <f aca="false">I15-2*AA15</f>
        <v>0.000216799999999573</v>
      </c>
      <c r="AC15" s="0" t="n">
        <f aca="false">J15-2*AA15</f>
        <v>0</v>
      </c>
    </row>
    <row r="16" customFormat="false" ht="13.8" hidden="false" customHeight="false" outlineLevel="0" collapsed="false">
      <c r="A16" s="0" t="s">
        <v>41</v>
      </c>
      <c r="B16" s="1" t="n">
        <v>1.7670278</v>
      </c>
      <c r="C16" s="1" t="str">
        <f aca="false">_xlfn.CONCAT("Ca", ROUND(F16, 4), "Si",ROUND(G16, 4), "O",ROUND(H16, 4), "H",J16)</f>
        <v>Ca3.5345Si2.0002O11.1588H7.2478</v>
      </c>
      <c r="D16" s="1"/>
      <c r="E16" s="1"/>
      <c r="F16" s="0" t="n">
        <v>3.5344728</v>
      </c>
      <c r="G16" s="0" t="n">
        <v>2.0002361</v>
      </c>
      <c r="H16" s="0" t="n">
        <v>11.158801</v>
      </c>
      <c r="I16" s="0" t="n">
        <v>7.2477118</v>
      </c>
      <c r="J16" s="0" t="n">
        <f aca="false">I16-AB16</f>
        <v>7.2478</v>
      </c>
      <c r="K16" s="0" t="n">
        <v>0.38367168</v>
      </c>
      <c r="L16" s="0" t="n">
        <v>14.210291</v>
      </c>
      <c r="M16" s="0" t="n">
        <v>-4957.9339</v>
      </c>
      <c r="N16" s="0" t="n">
        <v>-4957.9339</v>
      </c>
      <c r="O16" s="0" t="n">
        <v>-5380.4823</v>
      </c>
      <c r="P16" s="0" t="n">
        <v>-4.6587861</v>
      </c>
      <c r="Q16" s="0" t="n">
        <v>356.71103</v>
      </c>
      <c r="R16" s="0" t="str">
        <f aca="false">_xlfn.CONCAT("CSH", S16)</f>
        <v>CSH1.77</v>
      </c>
      <c r="S16" s="1" t="n">
        <f aca="false">ROUND(B16,2)</f>
        <v>1.77</v>
      </c>
      <c r="T16" s="1"/>
      <c r="U16" s="1"/>
      <c r="V16" s="0" t="n">
        <f aca="false">ROUND(F16,4)</f>
        <v>3.5345</v>
      </c>
      <c r="W16" s="0" t="n">
        <f aca="false">ROUND(G16,4)</f>
        <v>2.0002</v>
      </c>
      <c r="Z16" s="0" t="n">
        <f aca="false">ROUND(H16,4)-2*ROUND(G16,4)-ROUND(V16,4)</f>
        <v>3.6239</v>
      </c>
      <c r="AA16" s="0" t="n">
        <f aca="false">ROUND(Z16,4)</f>
        <v>3.6239</v>
      </c>
      <c r="AB16" s="0" t="n">
        <f aca="false">I16-2*AA16</f>
        <v>-8.81999999995387E-005</v>
      </c>
      <c r="AC16" s="0" t="n">
        <f aca="false">J16-2*AA16</f>
        <v>0</v>
      </c>
    </row>
    <row r="17" customFormat="false" ht="13.8" hidden="false" customHeight="false" outlineLevel="0" collapsed="false">
      <c r="A17" s="0" t="s">
        <v>42</v>
      </c>
      <c r="B17" s="1" t="n">
        <v>1.8011872</v>
      </c>
      <c r="C17" s="1" t="str">
        <f aca="false">_xlfn.CONCAT("Ca", ROUND(F17, 4), "Si",ROUND(G17, 4), "O",ROUND(H17, 4), "H",J17)</f>
        <v>Ca3.6024Si2O11.2635H7.3222</v>
      </c>
      <c r="D17" s="1"/>
      <c r="E17" s="1"/>
      <c r="F17" s="0" t="n">
        <v>3.6024326</v>
      </c>
      <c r="G17" s="0" t="n">
        <v>2.0000323</v>
      </c>
      <c r="H17" s="0" t="n">
        <v>11.263488</v>
      </c>
      <c r="I17" s="0" t="n">
        <v>7.3219808</v>
      </c>
      <c r="J17" s="0" t="n">
        <f aca="false">I17-AB17</f>
        <v>7.3222</v>
      </c>
      <c r="K17" s="0" t="n">
        <v>0.38813943</v>
      </c>
      <c r="L17" s="0" t="n">
        <v>14.376024</v>
      </c>
      <c r="M17" s="0" t="n">
        <v>-5010.9965</v>
      </c>
      <c r="N17" s="0" t="n">
        <v>-5010.9965</v>
      </c>
      <c r="O17" s="0" t="n">
        <v>-5437.851</v>
      </c>
      <c r="P17" s="0" t="n">
        <v>-4.2704825</v>
      </c>
      <c r="Q17" s="0" t="n">
        <v>360.73259</v>
      </c>
      <c r="R17" s="0" t="str">
        <f aca="false">_xlfn.CONCAT("CSH", S17)</f>
        <v>CSH1.8</v>
      </c>
      <c r="S17" s="1" t="n">
        <f aca="false">ROUND(B17,2)</f>
        <v>1.8</v>
      </c>
      <c r="T17" s="1"/>
      <c r="U17" s="1"/>
      <c r="V17" s="0" t="n">
        <f aca="false">ROUND(F17,4)</f>
        <v>3.6024</v>
      </c>
      <c r="W17" s="0" t="n">
        <f aca="false">ROUND(G17,4)</f>
        <v>2</v>
      </c>
      <c r="Z17" s="0" t="n">
        <f aca="false">ROUND(H17,4)-2*ROUND(G17,4)-ROUND(V17,4)</f>
        <v>3.6611</v>
      </c>
      <c r="AA17" s="0" t="n">
        <f aca="false">ROUND(Z17,4)</f>
        <v>3.6611</v>
      </c>
      <c r="AB17" s="0" t="n">
        <f aca="false">I17-2*AA17</f>
        <v>-0.000219199999999198</v>
      </c>
      <c r="AC17" s="0" t="n">
        <f aca="false">J17-2*AA17</f>
        <v>0</v>
      </c>
    </row>
    <row r="18" customFormat="false" ht="13.8" hidden="false" customHeight="false" outlineLevel="0" collapsed="false">
      <c r="A18" s="0" t="s">
        <v>43</v>
      </c>
      <c r="B18" s="1" t="n">
        <v>1.8251674</v>
      </c>
      <c r="C18" s="1" t="str">
        <f aca="false">_xlfn.CONCAT("Ca", ROUND(F18, 4), "Si",ROUND(G18, 4), "O",ROUND(H18, 4), "H",J18)</f>
        <v>Ca3.6503Si2O11.3413H7.382</v>
      </c>
      <c r="D18" s="1"/>
      <c r="E18" s="1"/>
      <c r="F18" s="0" t="n">
        <v>3.6503472</v>
      </c>
      <c r="G18" s="0" t="n">
        <v>2.0000068</v>
      </c>
      <c r="H18" s="0" t="n">
        <v>11.341298</v>
      </c>
      <c r="I18" s="0" t="n">
        <v>7.381875</v>
      </c>
      <c r="J18" s="0" t="n">
        <f aca="false">I18-AB18</f>
        <v>7.382</v>
      </c>
      <c r="K18" s="0" t="n">
        <v>0.39136433</v>
      </c>
      <c r="L18" s="0" t="n">
        <v>14.495685</v>
      </c>
      <c r="M18" s="0" t="n">
        <v>-5049.3205</v>
      </c>
      <c r="N18" s="0" t="n">
        <v>-5049.3205</v>
      </c>
      <c r="O18" s="0" t="n">
        <v>-5479.4935</v>
      </c>
      <c r="P18" s="0" t="n">
        <v>-3.9626049</v>
      </c>
      <c r="Q18" s="0" t="n">
        <v>363.63595</v>
      </c>
      <c r="R18" s="0" t="str">
        <f aca="false">_xlfn.CONCAT("CSH", S18)</f>
        <v>CSH1.83</v>
      </c>
      <c r="S18" s="1" t="n">
        <f aca="false">ROUND(B18,2)</f>
        <v>1.83</v>
      </c>
      <c r="T18" s="1"/>
      <c r="U18" s="1"/>
      <c r="V18" s="0" t="n">
        <f aca="false">ROUND(F18,4)</f>
        <v>3.6503</v>
      </c>
      <c r="W18" s="0" t="n">
        <f aca="false">ROUND(G18,4)</f>
        <v>2</v>
      </c>
      <c r="Z18" s="0" t="n">
        <f aca="false">ROUND(H18,4)-2*ROUND(G18,4)-ROUND(V18,4)</f>
        <v>3.691</v>
      </c>
      <c r="AA18" s="0" t="n">
        <f aca="false">ROUND(Z18,4)</f>
        <v>3.691</v>
      </c>
      <c r="AB18" s="0" t="n">
        <f aca="false">I18-2*AA18</f>
        <v>-0.000124999999999709</v>
      </c>
      <c r="AC18" s="0" t="n">
        <f aca="false">J18-2*AA18</f>
        <v>0</v>
      </c>
    </row>
    <row r="19" customFormat="false" ht="13.8" hidden="false" customHeight="false" outlineLevel="0" collapsed="false">
      <c r="A19" s="0" t="s">
        <v>44</v>
      </c>
      <c r="B19" s="1" t="n">
        <v>1.8426536</v>
      </c>
      <c r="C19" s="1" t="str">
        <f aca="false">_xlfn.CONCAT("Ca", ROUND(F19, 4), "Si",ROUND(G19, 4), "O",ROUND(H19, 4), "H",J19)</f>
        <v>Ca3.6853Si2O11.4004H7.4302</v>
      </c>
      <c r="D19" s="1"/>
      <c r="E19" s="1"/>
      <c r="F19" s="0" t="n">
        <v>3.6853108</v>
      </c>
      <c r="G19" s="0" t="n">
        <v>2.000002</v>
      </c>
      <c r="H19" s="0" t="n">
        <v>11.400358</v>
      </c>
      <c r="I19" s="0" t="n">
        <v>7.4300867</v>
      </c>
      <c r="J19" s="0" t="n">
        <f aca="false">I19-AB19</f>
        <v>7.4302</v>
      </c>
      <c r="K19" s="0" t="n">
        <v>0.39375899</v>
      </c>
      <c r="L19" s="0" t="n">
        <v>14.584547</v>
      </c>
      <c r="M19" s="0" t="n">
        <v>-5077.7839</v>
      </c>
      <c r="N19" s="0" t="n">
        <v>-5077.7839</v>
      </c>
      <c r="O19" s="0" t="n">
        <v>-5510.5404</v>
      </c>
      <c r="P19" s="0" t="n">
        <v>-3.7155973</v>
      </c>
      <c r="Q19" s="0" t="n">
        <v>365.79185</v>
      </c>
      <c r="R19" s="0" t="str">
        <f aca="false">_xlfn.CONCAT("CSH", S19)</f>
        <v>CSH1.84</v>
      </c>
      <c r="S19" s="1" t="n">
        <f aca="false">ROUND(B19,2)</f>
        <v>1.84</v>
      </c>
      <c r="T19" s="1"/>
      <c r="U19" s="1"/>
      <c r="V19" s="0" t="n">
        <f aca="false">ROUND(F19,4)</f>
        <v>3.6853</v>
      </c>
      <c r="W19" s="0" t="n">
        <f aca="false">ROUND(G19,4)</f>
        <v>2</v>
      </c>
      <c r="Z19" s="0" t="n">
        <f aca="false">ROUND(H19,4)-2*ROUND(G19,4)-ROUND(V19,4)</f>
        <v>3.7151</v>
      </c>
      <c r="AA19" s="0" t="n">
        <f aca="false">ROUND(Z19,4)</f>
        <v>3.7151</v>
      </c>
      <c r="AB19" s="0" t="n">
        <f aca="false">I19-2*AA19</f>
        <v>-0.000113299999999761</v>
      </c>
      <c r="AC19" s="0" t="n">
        <f aca="false">J19-2*AA19</f>
        <v>0</v>
      </c>
    </row>
    <row r="20" customFormat="false" ht="13.8" hidden="false" customHeight="false" outlineLevel="0" collapsed="false">
      <c r="A20" s="0" t="s">
        <v>45</v>
      </c>
      <c r="B20" s="1" t="n">
        <v>1.8559592</v>
      </c>
      <c r="C20" s="1" t="str">
        <f aca="false">_xlfn.CONCAT("Ca", ROUND(F20, 4), "Si",ROUND(G20, 4), "O",ROUND(H20, 4), "H",J20)</f>
        <v>Ca3.7119Si2O11.4467H7.4696</v>
      </c>
      <c r="D20" s="1"/>
      <c r="E20" s="1"/>
      <c r="F20" s="0" t="n">
        <v>3.7119197</v>
      </c>
      <c r="G20" s="0" t="n">
        <v>2.0000007</v>
      </c>
      <c r="H20" s="0" t="n">
        <v>11.44666</v>
      </c>
      <c r="I20" s="0" t="n">
        <v>7.4694772</v>
      </c>
      <c r="J20" s="0" t="n">
        <f aca="false">I20-AB20</f>
        <v>7.4696</v>
      </c>
      <c r="K20" s="0" t="n">
        <v>0.39560589</v>
      </c>
      <c r="L20" s="0" t="n">
        <v>14.653088</v>
      </c>
      <c r="M20" s="0" t="n">
        <v>-5099.7382</v>
      </c>
      <c r="N20" s="0" t="n">
        <v>-5099.7382</v>
      </c>
      <c r="O20" s="0" t="n">
        <v>-5534.5553</v>
      </c>
      <c r="P20" s="0" t="n">
        <v>-3.5123745</v>
      </c>
      <c r="Q20" s="0" t="n">
        <v>367.45458</v>
      </c>
      <c r="R20" s="0" t="str">
        <f aca="false">_xlfn.CONCAT("CSH", S20)</f>
        <v>CSH1.86</v>
      </c>
      <c r="S20" s="1" t="n">
        <f aca="false">ROUND(B20,2)</f>
        <v>1.86</v>
      </c>
      <c r="T20" s="1"/>
      <c r="U20" s="1"/>
      <c r="V20" s="0" t="n">
        <f aca="false">ROUND(F20,4)</f>
        <v>3.7119</v>
      </c>
      <c r="W20" s="0" t="n">
        <f aca="false">ROUND(G20,4)</f>
        <v>2</v>
      </c>
      <c r="Z20" s="0" t="n">
        <f aca="false">ROUND(H20,4)-2*ROUND(G20,4)-ROUND(V20,4)</f>
        <v>3.7348</v>
      </c>
      <c r="AA20" s="0" t="n">
        <f aca="false">ROUND(Z20,4)</f>
        <v>3.7348</v>
      </c>
      <c r="AB20" s="0" t="n">
        <f aca="false">I20-2*AA20</f>
        <v>-0.000122799999999756</v>
      </c>
      <c r="AC20" s="0" t="n">
        <f aca="false">J20-2*AA20</f>
        <v>0</v>
      </c>
    </row>
    <row r="21" customFormat="false" ht="13.8" hidden="false" customHeight="false" outlineLevel="0" collapsed="false">
      <c r="A21" s="0" t="s">
        <v>46</v>
      </c>
      <c r="B21" s="1" t="n">
        <v>1.8664744</v>
      </c>
      <c r="C21" s="1" t="str">
        <f aca="false">_xlfn.CONCAT("Ca", ROUND(F21, 4), "Si",ROUND(G21, 4), "O",ROUND(H21, 4), "H",J21)</f>
        <v>Ca3.7329Si2O11.4841H7.5024</v>
      </c>
      <c r="D21" s="1"/>
      <c r="E21" s="1"/>
      <c r="F21" s="0" t="n">
        <v>3.7329493</v>
      </c>
      <c r="G21" s="0" t="n">
        <v>2.0000003</v>
      </c>
      <c r="H21" s="0" t="n">
        <v>11.484075</v>
      </c>
      <c r="I21" s="0" t="n">
        <v>7.5022502</v>
      </c>
      <c r="J21" s="0" t="n">
        <f aca="false">I21-AB21</f>
        <v>7.5024</v>
      </c>
      <c r="K21" s="0" t="n">
        <v>0.39708035</v>
      </c>
      <c r="L21" s="0" t="n">
        <v>14.707814</v>
      </c>
      <c r="M21" s="0" t="n">
        <v>-5117.2652</v>
      </c>
      <c r="N21" s="0" t="n">
        <v>-5117.2652</v>
      </c>
      <c r="O21" s="0" t="n">
        <v>-5553.7629</v>
      </c>
      <c r="P21" s="0" t="n">
        <v>-3.341018</v>
      </c>
      <c r="Q21" s="0" t="n">
        <v>368.78194</v>
      </c>
      <c r="R21" s="0" t="str">
        <f aca="false">_xlfn.CONCAT("CSH", S21)</f>
        <v>CSH1.87</v>
      </c>
      <c r="S21" s="1" t="n">
        <f aca="false">ROUND(B21,2)</f>
        <v>1.87</v>
      </c>
      <c r="T21" s="1"/>
      <c r="U21" s="1"/>
      <c r="V21" s="0" t="n">
        <f aca="false">ROUND(F21,4)</f>
        <v>3.7329</v>
      </c>
      <c r="W21" s="0" t="n">
        <f aca="false">ROUND(G21,4)</f>
        <v>2</v>
      </c>
      <c r="Z21" s="0" t="n">
        <f aca="false">ROUND(H21,4)-2*ROUND(G21,4)-ROUND(V21,4)</f>
        <v>3.7512</v>
      </c>
      <c r="AA21" s="0" t="n">
        <f aca="false">ROUND(Z21,4)</f>
        <v>3.7512</v>
      </c>
      <c r="AB21" s="0" t="n">
        <f aca="false">I21-2*AA21</f>
        <v>-0.000149799999999978</v>
      </c>
      <c r="AC21" s="0" t="n">
        <f aca="false">J21-2*AA21</f>
        <v>0</v>
      </c>
    </row>
    <row r="22" customFormat="false" ht="13.8" hidden="false" customHeight="false" outlineLevel="0" collapsed="false">
      <c r="A22" s="0" t="s">
        <v>47</v>
      </c>
      <c r="B22" s="1" t="n">
        <v>1.8750571</v>
      </c>
      <c r="C22" s="1" t="str">
        <f aca="false">_xlfn.CONCAT("Ca", ROUND(F22, 4), "Si",ROUND(G22, 4), "O",ROUND(H22, 4), "H",J22)</f>
        <v>Ca3.7501Si2O11.5151H7.53</v>
      </c>
      <c r="D22" s="1"/>
      <c r="E22" s="1"/>
      <c r="F22" s="0" t="n">
        <v>3.7501144</v>
      </c>
      <c r="G22" s="0" t="n">
        <v>2.0000002</v>
      </c>
      <c r="H22" s="0" t="n">
        <v>11.51514</v>
      </c>
      <c r="I22" s="0" t="n">
        <v>7.5300497</v>
      </c>
      <c r="J22" s="0" t="n">
        <f aca="false">I22-AB22</f>
        <v>7.53</v>
      </c>
      <c r="K22" s="0" t="n">
        <v>0.39829333</v>
      </c>
      <c r="L22" s="0" t="n">
        <v>14.752837</v>
      </c>
      <c r="M22" s="0" t="n">
        <v>-5131.683</v>
      </c>
      <c r="N22" s="0" t="n">
        <v>-5131.683</v>
      </c>
      <c r="O22" s="0" t="n">
        <v>-5569.5869</v>
      </c>
      <c r="P22" s="0" t="n">
        <v>-3.1933359</v>
      </c>
      <c r="Q22" s="0" t="n">
        <v>369.87386</v>
      </c>
      <c r="R22" s="0" t="str">
        <f aca="false">_xlfn.CONCAT("CSH", S22)</f>
        <v>CSH1.88</v>
      </c>
      <c r="S22" s="1" t="n">
        <f aca="false">ROUND(B22,2)</f>
        <v>1.88</v>
      </c>
      <c r="T22" s="1"/>
      <c r="U22" s="1"/>
      <c r="V22" s="0" t="n">
        <f aca="false">ROUND(F22,4)</f>
        <v>3.7501</v>
      </c>
      <c r="W22" s="0" t="n">
        <f aca="false">ROUND(G22,4)</f>
        <v>2</v>
      </c>
      <c r="Z22" s="0" t="n">
        <f aca="false">ROUND(H22,4)-2*ROUND(G22,4)-ROUND(V22,4)</f>
        <v>3.765</v>
      </c>
      <c r="AA22" s="0" t="n">
        <f aca="false">ROUND(Z22,4)</f>
        <v>3.765</v>
      </c>
      <c r="AB22" s="0" t="n">
        <f aca="false">I22-2*AA22</f>
        <v>4.96999999999304E-005</v>
      </c>
      <c r="AC22" s="0" t="n">
        <f aca="false">J22-2*AA22</f>
        <v>0</v>
      </c>
    </row>
    <row r="23" customFormat="false" ht="13.8" hidden="false" customHeight="false" outlineLevel="0" collapsed="false">
      <c r="C23" s="1"/>
      <c r="D23" s="1"/>
      <c r="S23" s="1"/>
      <c r="T23" s="1"/>
      <c r="U23" s="1"/>
    </row>
    <row r="24" customFormat="false" ht="13.8" hidden="false" customHeight="false" outlineLevel="0" collapsed="false">
      <c r="A24" s="0" t="s">
        <v>48</v>
      </c>
      <c r="B24" s="1" t="n">
        <f aca="false">F24/G24</f>
        <v>0.800370283587297</v>
      </c>
      <c r="C24" s="1" t="str">
        <f aca="false">_xlfn.CONCAT("Ca", ROUND(F24, 4), "Si",ROUND(G24, 4), "Na",ROUND(E24, 4), "O",ROUND(H24, 4), "H",J24)</f>
        <v>Ca2.2698Si2.8359Na0.0003O11.2118H6.5401</v>
      </c>
      <c r="D24" s="1"/>
      <c r="E24" s="1" t="n">
        <v>0.00032440354</v>
      </c>
      <c r="F24" s="0" t="n">
        <v>2.2697977</v>
      </c>
      <c r="G24" s="0" t="n">
        <v>2.8359345</v>
      </c>
      <c r="H24" s="0" t="n">
        <v>11.211773</v>
      </c>
      <c r="I24" s="0" t="n">
        <v>6.5398888</v>
      </c>
      <c r="J24" s="0" t="n">
        <f aca="false">I24-AB24</f>
        <v>6.5401</v>
      </c>
      <c r="K24" s="0" t="n">
        <v>0.35659857</v>
      </c>
      <c r="L24" s="0" t="n">
        <v>13.853341</v>
      </c>
      <c r="M24" s="0" t="n">
        <v>-4759.8291</v>
      </c>
      <c r="N24" s="0" t="n">
        <v>-4759.8291</v>
      </c>
      <c r="O24" s="0" t="n">
        <v>-5161.384</v>
      </c>
      <c r="P24" s="0" t="n">
        <v>-5.9890427</v>
      </c>
      <c r="Q24" s="0" t="n">
        <v>347.93181</v>
      </c>
      <c r="R24" s="0" t="str">
        <f aca="false">_xlfn.CONCAT("CSH", S24, "+N",T24)</f>
        <v>CSH0.8+N0</v>
      </c>
      <c r="S24" s="1" t="n">
        <f aca="false">ROUND(B24,2)</f>
        <v>0.8</v>
      </c>
      <c r="T24" s="1" t="n">
        <f aca="false">ROUND(E24/G24,3)</f>
        <v>0</v>
      </c>
      <c r="U24" s="1"/>
      <c r="V24" s="0" t="n">
        <f aca="false">ROUND(F24,4)</f>
        <v>2.2698</v>
      </c>
      <c r="W24" s="0" t="n">
        <f aca="false">ROUND(G24,4)</f>
        <v>2.8359</v>
      </c>
      <c r="X24" s="0" t="n">
        <f aca="false">ROUND(E24,4)</f>
        <v>0.0003</v>
      </c>
      <c r="Z24" s="0" t="n">
        <f aca="false">ROUND(H24,4)-2*ROUND(G24,4)-ROUND(F24,4)-ROUND(E24,4)</f>
        <v>3.2699</v>
      </c>
      <c r="AA24" s="0" t="n">
        <f aca="false">ROUND(Z24,4)</f>
        <v>3.2699</v>
      </c>
      <c r="AB24" s="0" t="n">
        <f aca="false">I24-2*AA24-ROUND(E24,4)</f>
        <v>-0.000211199999999667</v>
      </c>
      <c r="AC24" s="0" t="n">
        <f aca="false">J24-2*AA24-ROUND(E24,4)</f>
        <v>1.89030648772848E-016</v>
      </c>
    </row>
    <row r="25" customFormat="false" ht="13.8" hidden="false" customHeight="false" outlineLevel="0" collapsed="false">
      <c r="A25" s="0" t="s">
        <v>49</v>
      </c>
      <c r="B25" s="1" t="n">
        <f aca="false">F25/G25</f>
        <v>0.796243346086532</v>
      </c>
      <c r="C25" s="1" t="str">
        <f aca="false">_xlfn.CONCAT("Ca", ROUND(F25, 4), "Si",ROUND(G25, 4), "Na",ROUND(E25, 4), "O",ROUND(H25, 4), "H",J25)</f>
        <v>Ca2.2555Si2.8327Na0.0233O11.1996H6.5341</v>
      </c>
      <c r="D25" s="1"/>
      <c r="E25" s="0" t="n">
        <v>0.023290148</v>
      </c>
      <c r="F25" s="0" t="n">
        <v>2.2554987</v>
      </c>
      <c r="G25" s="0" t="n">
        <v>2.8326751</v>
      </c>
      <c r="H25" s="0" t="n">
        <v>11.199622</v>
      </c>
      <c r="I25" s="0" t="n">
        <v>6.5342558</v>
      </c>
      <c r="J25" s="0" t="n">
        <f aca="false">I25-AB25</f>
        <v>6.5341</v>
      </c>
      <c r="K25" s="0" t="n">
        <v>0.35626184</v>
      </c>
      <c r="L25" s="0" t="n">
        <v>13.840386</v>
      </c>
      <c r="M25" s="0" t="n">
        <v>-4754.2577</v>
      </c>
      <c r="N25" s="0" t="n">
        <v>-4754.2577</v>
      </c>
      <c r="O25" s="0" t="n">
        <v>-5155.3831</v>
      </c>
      <c r="P25" s="0" t="n">
        <v>-5.9990658</v>
      </c>
      <c r="Q25" s="0" t="n">
        <v>347.61915</v>
      </c>
      <c r="R25" s="0" t="str">
        <f aca="false">_xlfn.CONCAT("CSH", S25, "+N",T25)</f>
        <v>CSH0.8+N0.008</v>
      </c>
      <c r="S25" s="1" t="n">
        <f aca="false">ROUND(B25,2)</f>
        <v>0.8</v>
      </c>
      <c r="T25" s="1" t="n">
        <f aca="false">ROUND(E25/G25,3)</f>
        <v>0.008</v>
      </c>
      <c r="U25" s="1"/>
      <c r="V25" s="0" t="n">
        <f aca="false">ROUND(F25,4)</f>
        <v>2.2555</v>
      </c>
      <c r="W25" s="0" t="n">
        <f aca="false">ROUND(G25,4)</f>
        <v>2.8327</v>
      </c>
      <c r="X25" s="0" t="n">
        <f aca="false">ROUND(E25,4)</f>
        <v>0.0233</v>
      </c>
      <c r="Z25" s="0" t="n">
        <f aca="false">ROUND(H25,4)-2*ROUND(G25,4)-ROUND(F25,4)-ROUND(E25,4)</f>
        <v>3.2554</v>
      </c>
      <c r="AA25" s="0" t="n">
        <f aca="false">ROUND(Z25,4)</f>
        <v>3.2554</v>
      </c>
      <c r="AB25" s="0" t="n">
        <f aca="false">I25-2*AA25-ROUND(E25,4)</f>
        <v>0.000155800000000692</v>
      </c>
      <c r="AC25" s="0" t="n">
        <f aca="false">J25-2*AA25-ROUND(E25,4)</f>
        <v>-1.2490009027033E-016</v>
      </c>
    </row>
    <row r="26" customFormat="false" ht="13.8" hidden="false" customHeight="false" outlineLevel="0" collapsed="false">
      <c r="A26" s="0" t="s">
        <v>50</v>
      </c>
      <c r="B26" s="1" t="n">
        <f aca="false">F26/G26</f>
        <v>0.777278474845487</v>
      </c>
      <c r="C26" s="1" t="str">
        <f aca="false">_xlfn.CONCAT("Ca", ROUND(F26, 4), "Si",ROUND(G26, 4), "Na",ROUND(E26, 4), "O",ROUND(H26, 4), "H",J26)</f>
        <v>Ca2.1905Si2.8181Na0.1294O11.1465H6.5102</v>
      </c>
      <c r="D26" s="1"/>
      <c r="E26" s="0" t="n">
        <v>0.12936743</v>
      </c>
      <c r="F26" s="0" t="n">
        <v>2.1904536</v>
      </c>
      <c r="G26" s="0" t="n">
        <v>2.8181066</v>
      </c>
      <c r="H26" s="0" t="n">
        <v>11.146471</v>
      </c>
      <c r="I26" s="0" t="n">
        <v>6.5102413</v>
      </c>
      <c r="J26" s="0" t="n">
        <f aca="false">I26-AB26</f>
        <v>6.5102</v>
      </c>
      <c r="K26" s="0" t="n">
        <v>0.35480992</v>
      </c>
      <c r="L26" s="0" t="n">
        <v>13.796792</v>
      </c>
      <c r="M26" s="0" t="n">
        <v>-4729.3159</v>
      </c>
      <c r="N26" s="0" t="n">
        <v>-4729.3159</v>
      </c>
      <c r="O26" s="0" t="n">
        <v>-5128.3802</v>
      </c>
      <c r="P26" s="0" t="n">
        <v>-6.0385247</v>
      </c>
      <c r="Q26" s="0" t="n">
        <v>346.59114</v>
      </c>
      <c r="R26" s="0" t="str">
        <f aca="false">_xlfn.CONCAT("CSH", S26, "+N",T26)</f>
        <v>CSH0.78+N0.046</v>
      </c>
      <c r="S26" s="1" t="n">
        <f aca="false">ROUND(B26,2)</f>
        <v>0.78</v>
      </c>
      <c r="T26" s="1" t="n">
        <f aca="false">ROUND(E26/G26,3)</f>
        <v>0.046</v>
      </c>
      <c r="U26" s="1"/>
      <c r="V26" s="0" t="n">
        <f aca="false">ROUND(F26,4)</f>
        <v>2.1905</v>
      </c>
      <c r="W26" s="0" t="n">
        <f aca="false">ROUND(G26,4)</f>
        <v>2.8181</v>
      </c>
      <c r="X26" s="0" t="n">
        <f aca="false">ROUND(E26,4)</f>
        <v>0.1294</v>
      </c>
      <c r="Z26" s="0" t="n">
        <f aca="false">ROUND(H26,4)-2*ROUND(G26,4)-ROUND(F26,4)-ROUND(E26,4)</f>
        <v>3.1904</v>
      </c>
      <c r="AA26" s="0" t="n">
        <f aca="false">ROUND(Z26,4)</f>
        <v>3.1904</v>
      </c>
      <c r="AB26" s="0" t="n">
        <f aca="false">I26-2*AA26-ROUND(E26,4)</f>
        <v>4.12999999998831E-005</v>
      </c>
      <c r="AC26" s="0" t="n">
        <f aca="false">J26-2*AA26-ROUND(E26,4)</f>
        <v>0</v>
      </c>
    </row>
    <row r="27" customFormat="false" ht="13.8" hidden="false" customHeight="false" outlineLevel="0" collapsed="false">
      <c r="A27" s="0" t="s">
        <v>51</v>
      </c>
      <c r="B27" s="1" t="n">
        <f aca="false">F27/G27</f>
        <v>0.743960179048441</v>
      </c>
      <c r="C27" s="1" t="str">
        <f aca="false">_xlfn.CONCAT("Ca", ROUND(F27, 4), "Si",ROUND(G27, 4), "Na",ROUND(E27, 4), "O",ROUND(H27, 4), "H",J27)</f>
        <v>Ca2.0833Si2.8003Na0.3146O11.0819H6.4814</v>
      </c>
      <c r="D27" s="1"/>
      <c r="E27" s="0" t="n">
        <v>0.31459752</v>
      </c>
      <c r="F27" s="0" t="n">
        <v>2.0833227</v>
      </c>
      <c r="G27" s="0" t="n">
        <v>2.8003148</v>
      </c>
      <c r="H27" s="0" t="n">
        <v>11.08186</v>
      </c>
      <c r="I27" s="0" t="n">
        <v>6.4812175</v>
      </c>
      <c r="J27" s="0" t="n">
        <f aca="false">I27-AB27</f>
        <v>6.4814</v>
      </c>
      <c r="K27" s="0" t="n">
        <v>0.35321204</v>
      </c>
      <c r="L27" s="0" t="n">
        <v>13.649057</v>
      </c>
      <c r="M27" s="0" t="n">
        <v>-4697.5942</v>
      </c>
      <c r="N27" s="0" t="n">
        <v>-4697.5942</v>
      </c>
      <c r="O27" s="0" t="n">
        <v>-5096.7321</v>
      </c>
      <c r="P27" s="0" t="n">
        <v>-6.0228137</v>
      </c>
      <c r="Q27" s="0" t="n">
        <v>343.01729</v>
      </c>
      <c r="R27" s="0" t="str">
        <f aca="false">_xlfn.CONCAT("CSH", S27, "+N",T27)</f>
        <v>CSH0.74+N0.112</v>
      </c>
      <c r="S27" s="1" t="n">
        <f aca="false">ROUND(B27,2)</f>
        <v>0.74</v>
      </c>
      <c r="T27" s="1" t="n">
        <f aca="false">ROUND(E27/G27,3)</f>
        <v>0.112</v>
      </c>
      <c r="U27" s="1"/>
      <c r="V27" s="0" t="n">
        <f aca="false">ROUND(F27,4)</f>
        <v>2.0833</v>
      </c>
      <c r="W27" s="0" t="n">
        <f aca="false">ROUND(G27,4)</f>
        <v>2.8003</v>
      </c>
      <c r="X27" s="0" t="n">
        <f aca="false">ROUND(E27,4)</f>
        <v>0.3146</v>
      </c>
      <c r="Z27" s="0" t="n">
        <f aca="false">ROUND(H27,4)-2*ROUND(G27,4)-ROUND(F27,4)-ROUND(E27,4)</f>
        <v>3.0834</v>
      </c>
      <c r="AA27" s="0" t="n">
        <f aca="false">ROUND(Z27,4)</f>
        <v>3.0834</v>
      </c>
      <c r="AB27" s="0" t="n">
        <f aca="false">I27-2*AA27-ROUND(E27,4)</f>
        <v>-0.00018250000000064</v>
      </c>
      <c r="AC27" s="0" t="n">
        <f aca="false">J27-2*AA27-ROUND(E27,4)</f>
        <v>0</v>
      </c>
    </row>
    <row r="28" customFormat="false" ht="13.8" hidden="false" customHeight="false" outlineLevel="0" collapsed="false">
      <c r="A28" s="0" t="s">
        <v>52</v>
      </c>
      <c r="B28" s="1" t="n">
        <f aca="false">F28/G28</f>
        <v>0.729029375827718</v>
      </c>
      <c r="C28" s="1" t="str">
        <f aca="false">_xlfn.CONCAT("Ca", ROUND(F28, 4), "Si",ROUND(G28, 4), "Na",ROUND(E28, 4), "O",ROUND(H28, 4), "H",J28)</f>
        <v>Ca2.0415Si2.8002Na0.3983O11.0817H6.4813</v>
      </c>
      <c r="D28" s="1"/>
      <c r="E28" s="2" t="n">
        <v>0.39833293</v>
      </c>
      <c r="F28" s="0" t="n">
        <v>2.0414605</v>
      </c>
      <c r="G28" s="0" t="n">
        <v>2.8002445</v>
      </c>
      <c r="H28" s="0" t="n">
        <v>11.081735</v>
      </c>
      <c r="I28" s="0" t="n">
        <v>6.4812383</v>
      </c>
      <c r="J28" s="0" t="n">
        <f aca="false">I28-AB28</f>
        <v>6.4813</v>
      </c>
      <c r="K28" s="0" t="n">
        <v>0.3534554</v>
      </c>
      <c r="L28" s="0" t="n">
        <v>13.546863</v>
      </c>
      <c r="M28" s="0" t="n">
        <v>-4695.9277</v>
      </c>
      <c r="N28" s="0" t="n">
        <v>-4695.9277</v>
      </c>
      <c r="O28" s="0" t="n">
        <v>-5096.9814</v>
      </c>
      <c r="P28" s="0" t="n">
        <v>-5.939446</v>
      </c>
      <c r="Q28" s="0" t="n">
        <v>340.53935</v>
      </c>
      <c r="R28" s="0" t="str">
        <f aca="false">_xlfn.CONCAT("CSH", S28, "+N",T28)</f>
        <v>CSH0.73+N0.142</v>
      </c>
      <c r="S28" s="1" t="n">
        <f aca="false">ROUND(B28,2)</f>
        <v>0.73</v>
      </c>
      <c r="T28" s="1" t="n">
        <f aca="false">ROUND(E28/G28,3)</f>
        <v>0.142</v>
      </c>
      <c r="U28" s="1"/>
      <c r="V28" s="0" t="n">
        <f aca="false">ROUND(F28,4)</f>
        <v>2.0415</v>
      </c>
      <c r="W28" s="0" t="n">
        <f aca="false">ROUND(G28,4)</f>
        <v>2.8002</v>
      </c>
      <c r="X28" s="0" t="n">
        <f aca="false">ROUND(E28,4)</f>
        <v>0.3983</v>
      </c>
      <c r="Z28" s="0" t="n">
        <f aca="false">ROUND(H28,4)-2*ROUND(G28,4)-ROUND(F28,4)-ROUND(E28,4)</f>
        <v>3.0415</v>
      </c>
      <c r="AA28" s="0" t="n">
        <f aca="false">ROUND(Z28,4)</f>
        <v>3.0415</v>
      </c>
      <c r="AB28" s="0" t="n">
        <f aca="false">I28-2*AA28-ROUND(E28,4)</f>
        <v>-6.16999999999424E-005</v>
      </c>
      <c r="AC28" s="0" t="n">
        <f aca="false">J28-2*AA28-ROUND(E28,4)</f>
        <v>0</v>
      </c>
    </row>
    <row r="29" customFormat="false" ht="13.8" hidden="false" customHeight="false" outlineLevel="0" collapsed="false">
      <c r="A29" s="0" t="s">
        <v>53</v>
      </c>
      <c r="B29" s="1" t="n">
        <f aca="false">F29/G29</f>
        <v>0.992313526012058</v>
      </c>
      <c r="C29" s="1" t="str">
        <f aca="false">_xlfn.CONCAT("Ca", ROUND(F29, 4), "Si",ROUND(G29, 4), "Na",ROUND(E29, 4), "O",ROUND(H29, 4), "H",J29)</f>
        <v>Ca2.5847Si2.6048Na0.0001O11.3589H7.1291</v>
      </c>
      <c r="D29" s="1"/>
      <c r="E29" s="2" t="n">
        <v>9.9401338E-005</v>
      </c>
      <c r="F29" s="0" t="n">
        <v>2.584736</v>
      </c>
      <c r="G29" s="0" t="n">
        <v>2.6047574</v>
      </c>
      <c r="H29" s="0" t="n">
        <v>11.358944</v>
      </c>
      <c r="I29" s="0" t="n">
        <v>7.1292872</v>
      </c>
      <c r="J29" s="0" t="n">
        <f aca="false">I29-AB29</f>
        <v>7.1291</v>
      </c>
      <c r="K29" s="0" t="n">
        <v>0.3656715</v>
      </c>
      <c r="L29" s="0" t="n">
        <v>13.588802</v>
      </c>
      <c r="M29" s="0" t="n">
        <v>-4843.9827</v>
      </c>
      <c r="N29" s="0" t="n">
        <v>-4843.9827</v>
      </c>
      <c r="O29" s="0" t="n">
        <v>-5266.9972</v>
      </c>
      <c r="P29" s="0" t="n">
        <v>-8.6976272</v>
      </c>
      <c r="Q29" s="0" t="n">
        <v>341.46886</v>
      </c>
      <c r="R29" s="0" t="str">
        <f aca="false">_xlfn.CONCAT("CSH", S29, "+N",T29)</f>
        <v>CSH0.99+N0</v>
      </c>
      <c r="S29" s="1" t="n">
        <f aca="false">ROUND(B29,2)</f>
        <v>0.99</v>
      </c>
      <c r="T29" s="1" t="n">
        <f aca="false">ROUND(E29/G29,3)</f>
        <v>0</v>
      </c>
      <c r="U29" s="1"/>
      <c r="V29" s="0" t="n">
        <f aca="false">ROUND(F29,4)</f>
        <v>2.5847</v>
      </c>
      <c r="W29" s="0" t="n">
        <f aca="false">ROUND(G29,4)</f>
        <v>2.6048</v>
      </c>
      <c r="X29" s="0" t="n">
        <f aca="false">ROUND(E29,4)</f>
        <v>0.0001</v>
      </c>
      <c r="Z29" s="0" t="n">
        <f aca="false">ROUND(H29,4)-2*ROUND(G29,4)-ROUND(F29,4)-ROUND(E29,4)</f>
        <v>3.5645</v>
      </c>
      <c r="AA29" s="0" t="n">
        <f aca="false">ROUND(Z29,4)</f>
        <v>3.5645</v>
      </c>
      <c r="AB29" s="0" t="n">
        <f aca="false">I29-2*AA29-ROUND(E29,4)</f>
        <v>0.000187200000000709</v>
      </c>
      <c r="AC29" s="0" t="n">
        <f aca="false">J29-2*AA29-ROUND(E29,4)</f>
        <v>-2.33062809502915E-016</v>
      </c>
    </row>
    <row r="30" customFormat="false" ht="13.8" hidden="false" customHeight="false" outlineLevel="0" collapsed="false">
      <c r="A30" s="0" t="s">
        <v>54</v>
      </c>
      <c r="B30" s="1" t="n">
        <f aca="false">F30/G30</f>
        <v>0.99040018107995</v>
      </c>
      <c r="C30" s="1" t="str">
        <f aca="false">_xlfn.CONCAT("Ca", ROUND(F30, 4), "Si",ROUND(G30, 4), "Na",ROUND(E30, 4), "O",ROUND(H30, 4), "H",J30)</f>
        <v>Ca2.5781Si2.603Na0.0093O11.3512H7.1249</v>
      </c>
      <c r="D30" s="1"/>
      <c r="E30" s="0" t="n">
        <v>0.0092979742</v>
      </c>
      <c r="F30" s="0" t="n">
        <v>2.5780603</v>
      </c>
      <c r="G30" s="0" t="n">
        <v>2.6030491</v>
      </c>
      <c r="H30" s="0" t="n">
        <v>11.351215</v>
      </c>
      <c r="I30" s="0" t="n">
        <v>7.1248154</v>
      </c>
      <c r="J30" s="0" t="n">
        <f aca="false">I30-AB30</f>
        <v>7.1249</v>
      </c>
      <c r="K30" s="0" t="n">
        <v>0.36543928</v>
      </c>
      <c r="L30" s="0" t="n">
        <v>13.584815</v>
      </c>
      <c r="M30" s="0" t="n">
        <v>-4840.5018</v>
      </c>
      <c r="N30" s="0" t="n">
        <v>-4840.5018</v>
      </c>
      <c r="O30" s="0" t="n">
        <v>-5263.146</v>
      </c>
      <c r="P30" s="0" t="n">
        <v>-8.6754575</v>
      </c>
      <c r="Q30" s="0" t="n">
        <v>341.373</v>
      </c>
      <c r="R30" s="0" t="str">
        <f aca="false">_xlfn.CONCAT("CSH", S30, "+N",T30)</f>
        <v>CSH0.99+N0.004</v>
      </c>
      <c r="S30" s="1" t="n">
        <f aca="false">ROUND(B30,2)</f>
        <v>0.99</v>
      </c>
      <c r="T30" s="1" t="n">
        <f aca="false">ROUND(E30/G30,3)</f>
        <v>0.004</v>
      </c>
      <c r="U30" s="1"/>
      <c r="V30" s="0" t="n">
        <f aca="false">ROUND(F30,4)</f>
        <v>2.5781</v>
      </c>
      <c r="W30" s="0" t="n">
        <f aca="false">ROUND(G30,4)</f>
        <v>2.603</v>
      </c>
      <c r="X30" s="0" t="n">
        <f aca="false">ROUND(E30,4)</f>
        <v>0.0093</v>
      </c>
      <c r="Z30" s="0" t="n">
        <f aca="false">ROUND(H30,4)-2*ROUND(G30,4)-ROUND(F30,4)-ROUND(E30,4)</f>
        <v>3.5578</v>
      </c>
      <c r="AA30" s="0" t="n">
        <f aca="false">ROUND(Z30,4)</f>
        <v>3.5578</v>
      </c>
      <c r="AB30" s="0" t="n">
        <f aca="false">I30-2*AA30-ROUND(E30,4)</f>
        <v>-8.45999999995704E-005</v>
      </c>
      <c r="AC30" s="0" t="n">
        <f aca="false">J30-2*AA30-ROUND(E30,4)</f>
        <v>-3.57353036051222E-016</v>
      </c>
    </row>
    <row r="31" customFormat="false" ht="13.8" hidden="false" customHeight="false" outlineLevel="0" collapsed="false">
      <c r="A31" s="0" t="s">
        <v>55</v>
      </c>
      <c r="B31" s="1" t="n">
        <f aca="false">F31/G31</f>
        <v>0.977924157532544</v>
      </c>
      <c r="C31" s="1" t="str">
        <f aca="false">_xlfn.CONCAT("Ca", ROUND(F31, 4), "Si",ROUND(G31, 4), "Na",ROUND(E31, 4), "O",ROUND(H31, 4), "H",J31)</f>
        <v>Ca2.5339Si2.5911Na0.0711O11.2994H7.0955</v>
      </c>
      <c r="D31" s="1"/>
      <c r="E31" s="0" t="n">
        <v>0.071144415</v>
      </c>
      <c r="F31" s="0" t="n">
        <v>2.5339429</v>
      </c>
      <c r="G31" s="0" t="n">
        <v>2.5911446</v>
      </c>
      <c r="H31" s="0" t="n">
        <v>11.299369</v>
      </c>
      <c r="I31" s="0" t="n">
        <v>7.0951286</v>
      </c>
      <c r="J31" s="0" t="n">
        <f aca="false">I31-AB31</f>
        <v>7.0955</v>
      </c>
      <c r="K31" s="0" t="n">
        <v>0.3638992</v>
      </c>
      <c r="L31" s="0" t="n">
        <v>13.560748</v>
      </c>
      <c r="M31" s="0" t="n">
        <v>-4816.9786</v>
      </c>
      <c r="N31" s="0" t="n">
        <v>-4816.9786</v>
      </c>
      <c r="O31" s="0" t="n">
        <v>-5237.4413</v>
      </c>
      <c r="P31" s="0" t="n">
        <v>-8.5247453</v>
      </c>
      <c r="Q31" s="0" t="n">
        <v>340.79546</v>
      </c>
      <c r="R31" s="0" t="str">
        <f aca="false">_xlfn.CONCAT("CSH", S31, "+N",T31)</f>
        <v>CSH0.98+N0.027</v>
      </c>
      <c r="S31" s="1" t="n">
        <f aca="false">ROUND(B31,2)</f>
        <v>0.98</v>
      </c>
      <c r="T31" s="1" t="n">
        <f aca="false">ROUND(E31/G31,3)</f>
        <v>0.027</v>
      </c>
      <c r="U31" s="1"/>
      <c r="V31" s="0" t="n">
        <f aca="false">ROUND(F31,4)</f>
        <v>2.5339</v>
      </c>
      <c r="W31" s="0" t="n">
        <f aca="false">ROUND(G31,4)</f>
        <v>2.5911</v>
      </c>
      <c r="X31" s="0" t="n">
        <f aca="false">ROUND(E31,4)</f>
        <v>0.0711</v>
      </c>
      <c r="Z31" s="0" t="n">
        <f aca="false">ROUND(H31,4)-2*ROUND(G31,4)-ROUND(F31,4)-ROUND(E31,4)</f>
        <v>3.5122</v>
      </c>
      <c r="AA31" s="0" t="n">
        <f aca="false">ROUND(Z31,4)</f>
        <v>3.5122</v>
      </c>
      <c r="AB31" s="0" t="n">
        <f aca="false">I31-2*AA31-ROUND(E31,4)</f>
        <v>-0.000371400000000188</v>
      </c>
      <c r="AC31" s="0" t="n">
        <f aca="false">J31-2*AA31-ROUND(E31,4)</f>
        <v>3.88578058618805E-016</v>
      </c>
    </row>
    <row r="32" customFormat="false" ht="13.8" hidden="false" customHeight="false" outlineLevel="0" collapsed="false">
      <c r="A32" s="0" t="s">
        <v>56</v>
      </c>
      <c r="B32" s="1" t="n">
        <f aca="false">F32/G32</f>
        <v>0.944382576952958</v>
      </c>
      <c r="C32" s="1" t="str">
        <f aca="false">_xlfn.CONCAT("Ca", ROUND(F32, 4), "Si",ROUND(G32, 4), "Na",ROUND(E32, 4), "O",ROUND(H32, 4), "H",J32)</f>
        <v>Ca2.4177Si2.56Na0.2353O11.1657H7.0207</v>
      </c>
      <c r="D32" s="1"/>
      <c r="E32" s="0" t="n">
        <v>0.23530185</v>
      </c>
      <c r="F32" s="0" t="n">
        <v>2.4176584</v>
      </c>
      <c r="G32" s="0" t="n">
        <v>2.5600413</v>
      </c>
      <c r="H32" s="0" t="n">
        <v>11.165699</v>
      </c>
      <c r="I32" s="0" t="n">
        <v>7.0206147</v>
      </c>
      <c r="J32" s="0" t="n">
        <f aca="false">I32-AB32</f>
        <v>7.0207</v>
      </c>
      <c r="K32" s="0" t="n">
        <v>0.35992541</v>
      </c>
      <c r="L32" s="0" t="n">
        <v>13.488214</v>
      </c>
      <c r="M32" s="0" t="n">
        <v>-4755.3008</v>
      </c>
      <c r="N32" s="0" t="n">
        <v>-4755.3008</v>
      </c>
      <c r="O32" s="0" t="n">
        <v>-5170.9925</v>
      </c>
      <c r="P32" s="0" t="n">
        <v>-8.1122805</v>
      </c>
      <c r="Q32" s="0" t="n">
        <v>339.05183</v>
      </c>
      <c r="R32" s="0" t="str">
        <f aca="false">_xlfn.CONCAT("CSH", S32, "+N",T32)</f>
        <v>CSH0.94+N0.092</v>
      </c>
      <c r="S32" s="1" t="n">
        <f aca="false">ROUND(B32,2)</f>
        <v>0.94</v>
      </c>
      <c r="T32" s="1" t="n">
        <f aca="false">ROUND(E32/G32,3)</f>
        <v>0.092</v>
      </c>
      <c r="U32" s="1"/>
      <c r="V32" s="0" t="n">
        <f aca="false">ROUND(F32,4)</f>
        <v>2.4177</v>
      </c>
      <c r="W32" s="0" t="n">
        <f aca="false">ROUND(G32,4)</f>
        <v>2.56</v>
      </c>
      <c r="X32" s="0" t="n">
        <f aca="false">ROUND(E32,4)</f>
        <v>0.2353</v>
      </c>
      <c r="Z32" s="0" t="n">
        <f aca="false">ROUND(H32,4)-2*ROUND(G32,4)-ROUND(F32,4)-ROUND(E32,4)</f>
        <v>3.3927</v>
      </c>
      <c r="AA32" s="0" t="n">
        <f aca="false">ROUND(Z32,4)</f>
        <v>3.3927</v>
      </c>
      <c r="AB32" s="0" t="n">
        <f aca="false">I32-2*AA32-ROUND(E32,4)</f>
        <v>-8.52999999997883E-005</v>
      </c>
      <c r="AC32" s="0" t="n">
        <f aca="false">J32-2*AA32-ROUND(E32,4)</f>
        <v>0</v>
      </c>
    </row>
    <row r="33" customFormat="false" ht="13.8" hidden="false" customHeight="false" outlineLevel="0" collapsed="false">
      <c r="A33" s="0" t="s">
        <v>57</v>
      </c>
      <c r="B33" s="1" t="n">
        <f aca="false">F33/G33</f>
        <v>0.917391192934415</v>
      </c>
      <c r="C33" s="1" t="str">
        <f aca="false">_xlfn.CONCAT("Ca", ROUND(F33, 4), "Si",ROUND(G33, 4), "Na",ROUND(E33, 4), "O",ROUND(H33, 4), "H",J33)</f>
        <v>Ca2.327Si2.5366Na0.3652O11.0653H6.965</v>
      </c>
      <c r="D33" s="1"/>
      <c r="E33" s="2" t="n">
        <v>0.3651828</v>
      </c>
      <c r="F33" s="0" t="n">
        <v>2.3270334</v>
      </c>
      <c r="G33" s="0" t="n">
        <v>2.536577</v>
      </c>
      <c r="H33" s="0" t="n">
        <v>11.065324</v>
      </c>
      <c r="I33" s="0" t="n">
        <v>6.965091</v>
      </c>
      <c r="J33" s="0" t="n">
        <f aca="false">I33-AB33</f>
        <v>6.965</v>
      </c>
      <c r="K33" s="0" t="n">
        <v>0.35695837</v>
      </c>
      <c r="L33" s="0" t="n">
        <v>13.401467</v>
      </c>
      <c r="M33" s="0" t="n">
        <v>-4708.5721</v>
      </c>
      <c r="N33" s="0" t="n">
        <v>-4708.5721</v>
      </c>
      <c r="O33" s="0" t="n">
        <v>-5121.1665</v>
      </c>
      <c r="P33" s="0" t="n">
        <v>-7.768157</v>
      </c>
      <c r="Q33" s="0" t="n">
        <v>336.9596</v>
      </c>
      <c r="R33" s="0" t="str">
        <f aca="false">_xlfn.CONCAT("CSH", S33, "+N",T33)</f>
        <v>CSH0.92+N0.144</v>
      </c>
      <c r="S33" s="1" t="n">
        <f aca="false">ROUND(B33,2)</f>
        <v>0.92</v>
      </c>
      <c r="T33" s="1" t="n">
        <f aca="false">ROUND(E33/G33,3)</f>
        <v>0.144</v>
      </c>
      <c r="U33" s="1"/>
      <c r="V33" s="0" t="n">
        <f aca="false">ROUND(F33,4)</f>
        <v>2.327</v>
      </c>
      <c r="W33" s="0" t="n">
        <f aca="false">ROUND(G33,4)</f>
        <v>2.5366</v>
      </c>
      <c r="X33" s="0" t="n">
        <f aca="false">ROUND(E33,4)</f>
        <v>0.3652</v>
      </c>
      <c r="Z33" s="0" t="n">
        <f aca="false">ROUND(H33,4)-2*ROUND(G33,4)-ROUND(F33,4)-ROUND(E33,4)</f>
        <v>3.2999</v>
      </c>
      <c r="AA33" s="0" t="n">
        <f aca="false">ROUND(Z33,4)</f>
        <v>3.2999</v>
      </c>
      <c r="AB33" s="0" t="n">
        <f aca="false">I33-2*AA33-ROUND(E33,4)</f>
        <v>9.10000000000077E-005</v>
      </c>
      <c r="AC33" s="0" t="n">
        <f aca="false">J33-2*AA33-ROUND(E33,4)</f>
        <v>0</v>
      </c>
    </row>
    <row r="34" customFormat="false" ht="13.8" hidden="false" customHeight="false" outlineLevel="0" collapsed="false">
      <c r="A34" s="0" t="s">
        <v>58</v>
      </c>
      <c r="B34" s="1" t="n">
        <f aca="false">F34/G34</f>
        <v>1.18138980883662</v>
      </c>
      <c r="C34" s="1" t="str">
        <f aca="false">_xlfn.CONCAT("Ca", ROUND(F34, 4), "Si",ROUND(G34, 4), "Na",ROUND(E34, 4), "O",ROUND(H34, 4), "H",J34)</f>
        <v>Ca2.826Si2.3921Na0.0005O11.2169H7.2129</v>
      </c>
      <c r="D34" s="1"/>
      <c r="E34" s="0" t="n">
        <v>0.0004660287</v>
      </c>
      <c r="F34" s="0" t="n">
        <v>2.8259722</v>
      </c>
      <c r="G34" s="0" t="n">
        <v>2.3920743</v>
      </c>
      <c r="H34" s="0" t="n">
        <v>11.21686</v>
      </c>
      <c r="I34" s="0" t="n">
        <v>7.2130122</v>
      </c>
      <c r="J34" s="0" t="n">
        <f aca="false">I34-AB34</f>
        <v>7.2129</v>
      </c>
      <c r="K34" s="0" t="n">
        <v>0.36718601</v>
      </c>
      <c r="L34" s="0" t="n">
        <v>13.600987</v>
      </c>
      <c r="M34" s="0" t="n">
        <v>-4829.7098</v>
      </c>
      <c r="N34" s="0" t="n">
        <v>-4829.7098</v>
      </c>
      <c r="O34" s="0" t="n">
        <v>-5251.8095</v>
      </c>
      <c r="P34" s="0" t="n">
        <v>-8.3953979</v>
      </c>
      <c r="Q34" s="0" t="n">
        <v>341.84399</v>
      </c>
      <c r="R34" s="0" t="str">
        <f aca="false">_xlfn.CONCAT("CSH", S34, "+N",T34)</f>
        <v>CSH1.18+N0</v>
      </c>
      <c r="S34" s="1" t="n">
        <f aca="false">ROUND(B34,2)</f>
        <v>1.18</v>
      </c>
      <c r="T34" s="1" t="n">
        <f aca="false">ROUND(E34/G34,3)</f>
        <v>0</v>
      </c>
      <c r="U34" s="1"/>
      <c r="V34" s="0" t="n">
        <f aca="false">ROUND(F34,4)</f>
        <v>2.826</v>
      </c>
      <c r="W34" s="0" t="n">
        <f aca="false">ROUND(G34,4)</f>
        <v>2.3921</v>
      </c>
      <c r="X34" s="0" t="n">
        <f aca="false">ROUND(E34,4)</f>
        <v>0.0005</v>
      </c>
      <c r="Z34" s="0" t="n">
        <f aca="false">ROUND(H34,4)-2*ROUND(G34,4)-ROUND(F34,4)-ROUND(E34,4)</f>
        <v>3.6062</v>
      </c>
      <c r="AA34" s="0" t="n">
        <f aca="false">ROUND(Z34,4)</f>
        <v>3.6062</v>
      </c>
      <c r="AB34" s="0" t="n">
        <f aca="false">I34-2*AA34-ROUND(E34,4)</f>
        <v>0.000112199999999952</v>
      </c>
      <c r="AC34" s="0" t="n">
        <f aca="false">J34-2*AA34-ROUND(E34,4)</f>
        <v>-2.77122075287295E-016</v>
      </c>
    </row>
    <row r="35" customFormat="false" ht="13.8" hidden="false" customHeight="false" outlineLevel="0" collapsed="false">
      <c r="A35" s="0" t="s">
        <v>59</v>
      </c>
      <c r="B35" s="1" t="n">
        <f aca="false">F35/G35</f>
        <v>1.17986813919303</v>
      </c>
      <c r="C35" s="1" t="str">
        <f aca="false">_xlfn.CONCAT("Ca", ROUND(F35, 4), "Si",ROUND(G35, 4), "Na",ROUND(E35, 4), "O",ROUND(H35, 4), "H",J35)</f>
        <v>Ca2.8222Si2.392Na0.0046O11.2138H7.2106</v>
      </c>
      <c r="D35" s="1"/>
      <c r="E35" s="0" t="n">
        <v>0.0045840294</v>
      </c>
      <c r="F35" s="0" t="n">
        <v>2.8221994</v>
      </c>
      <c r="G35" s="0" t="n">
        <v>2.3919617</v>
      </c>
      <c r="H35" s="0" t="n">
        <v>11.213792</v>
      </c>
      <c r="I35" s="0" t="n">
        <v>7.2107544</v>
      </c>
      <c r="J35" s="0" t="n">
        <f aca="false">I35-AB35</f>
        <v>7.2106</v>
      </c>
      <c r="K35" s="0" t="n">
        <v>0.36707496</v>
      </c>
      <c r="L35" s="0" t="n">
        <v>13.596885</v>
      </c>
      <c r="M35" s="0" t="n">
        <v>-4828.1661</v>
      </c>
      <c r="N35" s="0" t="n">
        <v>-4828.1661</v>
      </c>
      <c r="O35" s="0" t="n">
        <v>-5250.1337</v>
      </c>
      <c r="P35" s="0" t="n">
        <v>-8.3840003</v>
      </c>
      <c r="Q35" s="0" t="n">
        <v>341.74402</v>
      </c>
      <c r="R35" s="0" t="str">
        <f aca="false">_xlfn.CONCAT("CSH", S35, "+N",T35)</f>
        <v>CSH1.18+N0.002</v>
      </c>
      <c r="S35" s="1" t="n">
        <f aca="false">ROUND(B35,2)</f>
        <v>1.18</v>
      </c>
      <c r="T35" s="1" t="n">
        <f aca="false">ROUND(E35/G35,3)</f>
        <v>0.002</v>
      </c>
      <c r="U35" s="1"/>
      <c r="V35" s="0" t="n">
        <f aca="false">ROUND(F35,4)</f>
        <v>2.8222</v>
      </c>
      <c r="W35" s="0" t="n">
        <f aca="false">ROUND(G35,4)</f>
        <v>2.392</v>
      </c>
      <c r="X35" s="0" t="n">
        <f aca="false">ROUND(E35,4)</f>
        <v>0.0046</v>
      </c>
      <c r="Z35" s="0" t="n">
        <f aca="false">ROUND(H35,4)-2*ROUND(G35,4)-ROUND(F35,4)-ROUND(E35,4)</f>
        <v>3.603</v>
      </c>
      <c r="AA35" s="0" t="n">
        <f aca="false">ROUND(Z35,4)</f>
        <v>3.603</v>
      </c>
      <c r="AB35" s="0" t="n">
        <f aca="false">I35-2*AA35-ROUND(E35,4)</f>
        <v>0.000154399999999492</v>
      </c>
      <c r="AC35" s="0" t="n">
        <f aca="false">J35-2*AA35-ROUND(E35,4)</f>
        <v>-6.2450045135165E-017</v>
      </c>
    </row>
    <row r="36" customFormat="false" ht="13.8" hidden="false" customHeight="false" outlineLevel="0" collapsed="false">
      <c r="A36" s="0" t="s">
        <v>60</v>
      </c>
      <c r="B36" s="1" t="n">
        <f aca="false">F36/G36</f>
        <v>1.16916200769223</v>
      </c>
      <c r="C36" s="1" t="str">
        <f aca="false">_xlfn.CONCAT("Ca", ROUND(F36, 4), "Si",ROUND(G36, 4), "Na",ROUND(E36, 4), "O",ROUND(H36, 4), "H",J36)</f>
        <v>Ca2.7921Si2.3881Na0.0412O11.184H7.1902</v>
      </c>
      <c r="D36" s="1"/>
      <c r="E36" s="0" t="n">
        <v>0.041235619</v>
      </c>
      <c r="F36" s="0" t="n">
        <v>2.7920724</v>
      </c>
      <c r="G36" s="0" t="n">
        <v>2.3880971</v>
      </c>
      <c r="H36" s="0" t="n">
        <v>11.18397</v>
      </c>
      <c r="I36" s="0" t="n">
        <v>7.1901704</v>
      </c>
      <c r="J36" s="0" t="n">
        <f aca="false">I36-AB36</f>
        <v>7.1902</v>
      </c>
      <c r="K36" s="0" t="n">
        <v>0.36610371</v>
      </c>
      <c r="L36" s="0" t="n">
        <v>13.560978</v>
      </c>
      <c r="M36" s="0" t="n">
        <v>-4814.0043</v>
      </c>
      <c r="N36" s="0" t="n">
        <v>-4814.0043</v>
      </c>
      <c r="O36" s="0" t="n">
        <v>-5234.9014</v>
      </c>
      <c r="P36" s="0" t="n">
        <v>-8.2731737</v>
      </c>
      <c r="Q36" s="0" t="n">
        <v>340.87013</v>
      </c>
      <c r="R36" s="0" t="str">
        <f aca="false">_xlfn.CONCAT("CSH", S36, "+N",T36)</f>
        <v>CSH1.17+N0.017</v>
      </c>
      <c r="S36" s="1" t="n">
        <f aca="false">ROUND(B36,2)</f>
        <v>1.17</v>
      </c>
      <c r="T36" s="1" t="n">
        <f aca="false">ROUND(E36/G36,3)</f>
        <v>0.017</v>
      </c>
      <c r="U36" s="1"/>
      <c r="V36" s="0" t="n">
        <f aca="false">ROUND(F36,4)</f>
        <v>2.7921</v>
      </c>
      <c r="W36" s="0" t="n">
        <f aca="false">ROUND(G36,4)</f>
        <v>2.3881</v>
      </c>
      <c r="X36" s="0" t="n">
        <f aca="false">ROUND(E36,4)</f>
        <v>0.0412</v>
      </c>
      <c r="Z36" s="0" t="n">
        <f aca="false">ROUND(H36,4)-2*ROUND(G36,4)-ROUND(F36,4)-ROUND(E36,4)</f>
        <v>3.5745</v>
      </c>
      <c r="AA36" s="0" t="n">
        <f aca="false">ROUND(Z36,4)</f>
        <v>3.5745</v>
      </c>
      <c r="AB36" s="0" t="n">
        <f aca="false">I36-2*AA36-ROUND(E36,4)</f>
        <v>-2.9599999999616E-005</v>
      </c>
      <c r="AC36" s="0" t="n">
        <f aca="false">J36-2*AA36-ROUND(E36,4)</f>
        <v>0</v>
      </c>
    </row>
    <row r="37" customFormat="false" ht="13.8" hidden="false" customHeight="false" outlineLevel="0" collapsed="false">
      <c r="A37" s="0" t="s">
        <v>61</v>
      </c>
      <c r="B37" s="1" t="n">
        <f aca="false">F37/G37</f>
        <v>1.13952936200495</v>
      </c>
      <c r="C37" s="1" t="str">
        <f aca="false">_xlfn.CONCAT("Ca", ROUND(F37, 4), "Si",ROUND(G37, 4), "Na",ROUND(E37, 4), "O",ROUND(H37, 4), "H",J37)</f>
        <v>Ca2.7001Si2.3695Na0.1624O11.0817H7.1228</v>
      </c>
      <c r="D37" s="1"/>
      <c r="E37" s="0" t="n">
        <v>0.16244597</v>
      </c>
      <c r="F37" s="0" t="n">
        <v>2.7001179</v>
      </c>
      <c r="G37" s="0" t="n">
        <v>2.3695027</v>
      </c>
      <c r="H37" s="0" t="n">
        <v>11.081684</v>
      </c>
      <c r="I37" s="0" t="n">
        <v>7.1226752</v>
      </c>
      <c r="J37" s="0" t="n">
        <f aca="false">I37-AB37</f>
        <v>7.1228</v>
      </c>
      <c r="K37" s="0" t="n">
        <v>0.36297819</v>
      </c>
      <c r="L37" s="0" t="n">
        <v>13.445607</v>
      </c>
      <c r="M37" s="0" t="n">
        <v>-4766.7874</v>
      </c>
      <c r="N37" s="0" t="n">
        <v>-4766.7874</v>
      </c>
      <c r="O37" s="0" t="n">
        <v>-5184.3029</v>
      </c>
      <c r="P37" s="0" t="n">
        <v>-7.8861364</v>
      </c>
      <c r="Q37" s="0" t="n">
        <v>338.05603</v>
      </c>
      <c r="R37" s="0" t="str">
        <f aca="false">_xlfn.CONCAT("CSH", S37, "+N",T37)</f>
        <v>CSH1.14+N0.069</v>
      </c>
      <c r="S37" s="1" t="n">
        <f aca="false">ROUND(B37,2)</f>
        <v>1.14</v>
      </c>
      <c r="T37" s="1" t="n">
        <f aca="false">ROUND(E37/G37,3)</f>
        <v>0.069</v>
      </c>
      <c r="U37" s="1"/>
      <c r="V37" s="0" t="n">
        <f aca="false">ROUND(F37,4)</f>
        <v>2.7001</v>
      </c>
      <c r="W37" s="0" t="n">
        <f aca="false">ROUND(G37,4)</f>
        <v>2.3695</v>
      </c>
      <c r="X37" s="0" t="n">
        <f aca="false">ROUND(E37,4)</f>
        <v>0.1624</v>
      </c>
      <c r="Z37" s="0" t="n">
        <f aca="false">ROUND(H37,4)-2*ROUND(G37,4)-ROUND(F37,4)-ROUND(E37,4)</f>
        <v>3.4802</v>
      </c>
      <c r="AA37" s="0" t="n">
        <f aca="false">ROUND(Z37,4)</f>
        <v>3.4802</v>
      </c>
      <c r="AB37" s="0" t="n">
        <f aca="false">I37-2*AA37-ROUND(E37,4)</f>
        <v>-0.000124800000000147</v>
      </c>
      <c r="AC37" s="0" t="n">
        <f aca="false">J37-2*AA37-ROUND(E37,4)</f>
        <v>0</v>
      </c>
    </row>
    <row r="38" customFormat="false" ht="13.8" hidden="false" customHeight="false" outlineLevel="0" collapsed="false">
      <c r="A38" s="0" t="s">
        <v>62</v>
      </c>
      <c r="B38" s="1" t="n">
        <f aca="false">F38/G38</f>
        <v>1.11247065246926</v>
      </c>
      <c r="C38" s="1" t="str">
        <f aca="false">_xlfn.CONCAT("Ca", ROUND(F38, 4), "Si",ROUND(G38, 4), "Na",ROUND(E38, 4), "O",ROUND(H38, 4), "H",J38)</f>
        <v>Ca2.6154Si2.351Na0.2786O10.9854H7.0574</v>
      </c>
      <c r="D38" s="1"/>
      <c r="E38" s="2" t="n">
        <v>0.27855867</v>
      </c>
      <c r="F38" s="0" t="n">
        <v>2.6153789</v>
      </c>
      <c r="G38" s="0" t="n">
        <v>2.3509644</v>
      </c>
      <c r="H38" s="0" t="n">
        <v>10.985366</v>
      </c>
      <c r="I38" s="0" t="n">
        <v>7.0575575</v>
      </c>
      <c r="J38" s="0" t="n">
        <f aca="false">I38-AB38</f>
        <v>7.0574</v>
      </c>
      <c r="K38" s="0" t="n">
        <v>0.3601241</v>
      </c>
      <c r="L38" s="0" t="n">
        <v>13.339853</v>
      </c>
      <c r="M38" s="0" t="n">
        <v>-4722.8249</v>
      </c>
      <c r="N38" s="0" t="n">
        <v>-4722.8249</v>
      </c>
      <c r="O38" s="0" t="n">
        <v>-5137.85</v>
      </c>
      <c r="P38" s="0" t="n">
        <v>-7.5098607</v>
      </c>
      <c r="Q38" s="0" t="n">
        <v>335.49033</v>
      </c>
      <c r="R38" s="0" t="str">
        <f aca="false">_xlfn.CONCAT("CSH", S38, "+N",T38)</f>
        <v>CSH1.11+N0.118</v>
      </c>
      <c r="S38" s="1" t="n">
        <f aca="false">ROUND(B38,2)</f>
        <v>1.11</v>
      </c>
      <c r="T38" s="1" t="n">
        <f aca="false">ROUND(E38/G38,3)</f>
        <v>0.118</v>
      </c>
      <c r="U38" s="1"/>
      <c r="V38" s="0" t="n">
        <f aca="false">ROUND(F38,4)</f>
        <v>2.6154</v>
      </c>
      <c r="W38" s="0" t="n">
        <f aca="false">ROUND(G38,4)</f>
        <v>2.351</v>
      </c>
      <c r="X38" s="0" t="n">
        <f aca="false">ROUND(E38,4)</f>
        <v>0.2786</v>
      </c>
      <c r="Z38" s="0" t="n">
        <f aca="false">ROUND(H38,4)-2*ROUND(G38,4)-ROUND(F38,4)-ROUND(E38,4)</f>
        <v>3.3894</v>
      </c>
      <c r="AA38" s="0" t="n">
        <f aca="false">ROUND(Z38,4)</f>
        <v>3.3894</v>
      </c>
      <c r="AB38" s="0" t="n">
        <f aca="false">I38-2*AA38-ROUND(E38,4)</f>
        <v>0.000157499999999311</v>
      </c>
      <c r="AC38" s="0" t="n">
        <f aca="false">J38-2*AA38-ROUND(E38,4)</f>
        <v>0</v>
      </c>
    </row>
    <row r="39" customFormat="false" ht="13.8" hidden="false" customHeight="false" outlineLevel="0" collapsed="false">
      <c r="A39" s="0" t="s">
        <v>63</v>
      </c>
      <c r="B39" s="1" t="n">
        <f aca="false">F39/G39</f>
        <v>1.55938423499801</v>
      </c>
      <c r="C39" s="1" t="str">
        <f aca="false">_xlfn.CONCAT("Ca", ROUND(F39, 4), "Si",ROUND(G39, 4), "Na",ROUND(E39, 4), "O",ROUND(H39, 4), "H",J39)</f>
        <v>Ca3.2306Si2.0717Na0.0002O10.9229H7.0976</v>
      </c>
      <c r="D39" s="1"/>
      <c r="E39" s="0" t="n">
        <v>0.00019015368</v>
      </c>
      <c r="F39" s="0" t="n">
        <v>3.2306362</v>
      </c>
      <c r="G39" s="0" t="n">
        <v>2.0717384</v>
      </c>
      <c r="H39" s="0" t="n">
        <v>10.922859</v>
      </c>
      <c r="I39" s="0" t="n">
        <v>7.0973011</v>
      </c>
      <c r="J39" s="0" t="n">
        <f aca="false">I39-AB39</f>
        <v>7.0976</v>
      </c>
      <c r="K39" s="0" t="n">
        <v>0.36958053</v>
      </c>
      <c r="L39" s="0" t="n">
        <v>13.687515</v>
      </c>
      <c r="M39" s="0" t="n">
        <v>-4803.2502</v>
      </c>
      <c r="N39" s="0" t="n">
        <v>-4803.2502</v>
      </c>
      <c r="O39" s="0" t="n">
        <v>-5216.5283</v>
      </c>
      <c r="P39" s="0" t="n">
        <v>-6.31636</v>
      </c>
      <c r="Q39" s="0" t="n">
        <v>344.02164</v>
      </c>
      <c r="R39" s="0" t="str">
        <f aca="false">_xlfn.CONCAT("CSH", S39, "+N",T39)</f>
        <v>CSH1.56+N0</v>
      </c>
      <c r="S39" s="1" t="n">
        <f aca="false">ROUND(B39,2)</f>
        <v>1.56</v>
      </c>
      <c r="T39" s="1" t="n">
        <f aca="false">ROUND(E39/G39,3)</f>
        <v>0</v>
      </c>
      <c r="U39" s="1"/>
      <c r="V39" s="0" t="n">
        <f aca="false">ROUND(F39,4)</f>
        <v>3.2306</v>
      </c>
      <c r="W39" s="0" t="n">
        <f aca="false">ROUND(G39,4)</f>
        <v>2.0717</v>
      </c>
      <c r="X39" s="0" t="n">
        <f aca="false">ROUND(E39,4)</f>
        <v>0.0002</v>
      </c>
      <c r="Z39" s="0" t="n">
        <f aca="false">ROUND(H39,4)-2*ROUND(G39,4)-ROUND(F39,4)-ROUND(E39,4)</f>
        <v>3.5487</v>
      </c>
      <c r="AA39" s="0" t="n">
        <f aca="false">ROUND(Z39,4)</f>
        <v>3.5487</v>
      </c>
      <c r="AB39" s="0" t="n">
        <f aca="false">I39-2*AA39-ROUND(E39,4)</f>
        <v>-0.000298900000000235</v>
      </c>
      <c r="AC39" s="0" t="n">
        <f aca="false">J39-2*AA39-ROUND(E39,4)</f>
        <v>4.22052800694295E-016</v>
      </c>
    </row>
    <row r="40" customFormat="false" ht="13.8" hidden="false" customHeight="false" outlineLevel="0" collapsed="false">
      <c r="A40" s="0" t="s">
        <v>64</v>
      </c>
      <c r="B40" s="1" t="n">
        <f aca="false">F40/G40</f>
        <v>1.55792919611834</v>
      </c>
      <c r="C40" s="1" t="str">
        <f aca="false">_xlfn.CONCAT("Ca", ROUND(F40, 4), "Si",ROUND(G40, 4), "Na",ROUND(E40, 4), "O",ROUND(H40, 4), "H",J40)</f>
        <v>Ca3.2283Si2.0722Na0.0019O10.9219H7.0965</v>
      </c>
      <c r="D40" s="1"/>
      <c r="E40" s="0" t="n">
        <v>0.0018938872</v>
      </c>
      <c r="F40" s="0" t="n">
        <v>3.228332</v>
      </c>
      <c r="G40" s="0" t="n">
        <v>2.0721943</v>
      </c>
      <c r="H40" s="0" t="n">
        <v>10.921947</v>
      </c>
      <c r="I40" s="0" t="n">
        <v>7.0965582</v>
      </c>
      <c r="J40" s="0" t="n">
        <f aca="false">I40-AB40</f>
        <v>7.0965</v>
      </c>
      <c r="K40" s="0" t="n">
        <v>0.36952481</v>
      </c>
      <c r="L40" s="0" t="n">
        <v>13.701342</v>
      </c>
      <c r="M40" s="0" t="n">
        <v>-4802.5919</v>
      </c>
      <c r="N40" s="0" t="n">
        <v>-4802.5919</v>
      </c>
      <c r="O40" s="0" t="n">
        <v>-5215.3176</v>
      </c>
      <c r="P40" s="0" t="n">
        <v>-6.3172392</v>
      </c>
      <c r="Q40" s="0" t="n">
        <v>344.35268</v>
      </c>
      <c r="R40" s="0" t="str">
        <f aca="false">_xlfn.CONCAT("CSH", S40, "+N",T40)</f>
        <v>CSH1.56+N0.001</v>
      </c>
      <c r="S40" s="1" t="n">
        <f aca="false">ROUND(B40,2)</f>
        <v>1.56</v>
      </c>
      <c r="T40" s="1" t="n">
        <f aca="false">ROUND(E40/G40,3)</f>
        <v>0.001</v>
      </c>
      <c r="U40" s="1"/>
      <c r="V40" s="0" t="n">
        <f aca="false">ROUND(F40,4)</f>
        <v>3.2283</v>
      </c>
      <c r="W40" s="0" t="n">
        <f aca="false">ROUND(G40,4)</f>
        <v>2.0722</v>
      </c>
      <c r="X40" s="0" t="n">
        <f aca="false">ROUND(E40,4)</f>
        <v>0.0019</v>
      </c>
      <c r="Z40" s="0" t="n">
        <f aca="false">ROUND(H40,4)-2*ROUND(G40,4)-ROUND(F40,4)-ROUND(E40,4)</f>
        <v>3.5473</v>
      </c>
      <c r="AA40" s="0" t="n">
        <f aca="false">ROUND(Z40,4)</f>
        <v>3.5473</v>
      </c>
      <c r="AB40" s="0" t="n">
        <f aca="false">I40-2*AA40-ROUND(E40,4)</f>
        <v>5.8199999999799E-005</v>
      </c>
      <c r="AC40" s="0" t="n">
        <f aca="false">J40-2*AA40-ROUND(E40,4)</f>
        <v>1.2793585635329E-017</v>
      </c>
    </row>
    <row r="41" customFormat="false" ht="13.8" hidden="false" customHeight="false" outlineLevel="0" collapsed="false">
      <c r="A41" s="0" t="s">
        <v>65</v>
      </c>
      <c r="B41" s="1" t="n">
        <f aca="false">F41/G41</f>
        <v>1.54719583932482</v>
      </c>
      <c r="C41" s="1" t="str">
        <f aca="false">_xlfn.CONCAT("Ca", ROUND(F41, 4), "Si",ROUND(G41, 4), "Na",ROUND(E41, 4), "O",ROUND(H41, 4), "H",J41)</f>
        <v>Ca3.2096Si2.0745Na0.0184O10.9123H7.089</v>
      </c>
      <c r="D41" s="1"/>
      <c r="E41" s="0" t="n">
        <v>0.018376492</v>
      </c>
      <c r="F41" s="0" t="n">
        <v>3.2096129</v>
      </c>
      <c r="G41" s="0" t="n">
        <v>2.074471</v>
      </c>
      <c r="H41" s="0" t="n">
        <v>10.91234</v>
      </c>
      <c r="I41" s="0" t="n">
        <v>7.0891941</v>
      </c>
      <c r="J41" s="0" t="n">
        <f aca="false">I41-AB41</f>
        <v>7.089</v>
      </c>
      <c r="K41" s="0" t="n">
        <v>0.36905634</v>
      </c>
      <c r="L41" s="0" t="n">
        <v>13.668018</v>
      </c>
      <c r="M41" s="0" t="n">
        <v>-4796.5945</v>
      </c>
      <c r="N41" s="0" t="n">
        <v>-4796.5945</v>
      </c>
      <c r="O41" s="0" t="n">
        <v>-5209.3808</v>
      </c>
      <c r="P41" s="0" t="n">
        <v>-6.3023718</v>
      </c>
      <c r="Q41" s="0" t="n">
        <v>343.54955</v>
      </c>
      <c r="R41" s="0" t="str">
        <f aca="false">_xlfn.CONCAT("CSH", S41, "+N",T41)</f>
        <v>CSH1.55+N0.009</v>
      </c>
      <c r="S41" s="1" t="n">
        <f aca="false">ROUND(B41,2)</f>
        <v>1.55</v>
      </c>
      <c r="T41" s="1" t="n">
        <f aca="false">ROUND(E41/G41,3)</f>
        <v>0.009</v>
      </c>
      <c r="U41" s="1"/>
      <c r="V41" s="0" t="n">
        <f aca="false">ROUND(F41,4)</f>
        <v>3.2096</v>
      </c>
      <c r="W41" s="0" t="n">
        <f aca="false">ROUND(G41,4)</f>
        <v>2.0745</v>
      </c>
      <c r="X41" s="0" t="n">
        <f aca="false">ROUND(E41,4)</f>
        <v>0.0184</v>
      </c>
      <c r="Z41" s="0" t="n">
        <f aca="false">ROUND(H41,4)-2*ROUND(G41,4)-ROUND(F41,4)-ROUND(E41,4)</f>
        <v>3.5353</v>
      </c>
      <c r="AA41" s="0" t="n">
        <f aca="false">ROUND(Z41,4)</f>
        <v>3.5353</v>
      </c>
      <c r="AB41" s="0" t="n">
        <f aca="false">I41-2*AA41-ROUND(E41,4)</f>
        <v>0.000194100000000502</v>
      </c>
      <c r="AC41" s="0" t="n">
        <f aca="false">J41-2*AA41-ROUND(E41,4)</f>
        <v>-2.4980018054066E-016</v>
      </c>
    </row>
    <row r="42" customFormat="false" ht="13.8" hidden="false" customHeight="false" outlineLevel="0" collapsed="false">
      <c r="A42" s="0" t="s">
        <v>66</v>
      </c>
      <c r="B42" s="1" t="n">
        <f aca="false">F42/G42</f>
        <v>1.52030931635964</v>
      </c>
      <c r="C42" s="1" t="str">
        <f aca="false">_xlfn.CONCAT("Ca", ROUND(F42, 4), "Si",ROUND(G42, 4), "Na",ROUND(E42, 4), "O",ROUND(H42, 4), "H",J42)</f>
        <v>Ca3.152Si2.0733Na0.0836O10.8695H7.0582</v>
      </c>
      <c r="D42" s="1"/>
      <c r="E42" s="0" t="n">
        <v>0.083586221</v>
      </c>
      <c r="F42" s="0" t="n">
        <v>3.1520494</v>
      </c>
      <c r="G42" s="0" t="n">
        <v>2.0732948</v>
      </c>
      <c r="H42" s="0" t="n">
        <v>10.869537</v>
      </c>
      <c r="I42" s="0" t="n">
        <v>7.05821</v>
      </c>
      <c r="J42" s="0" t="n">
        <f aca="false">I42-AB42</f>
        <v>7.0582</v>
      </c>
      <c r="K42" s="0" t="n">
        <v>0.36749938</v>
      </c>
      <c r="L42" s="0" t="n">
        <v>13.644796</v>
      </c>
      <c r="M42" s="0" t="n">
        <v>-4774.2735</v>
      </c>
      <c r="N42" s="0" t="n">
        <v>-4774.2735</v>
      </c>
      <c r="O42" s="0" t="n">
        <v>-5183.3348</v>
      </c>
      <c r="P42" s="0" t="n">
        <v>-6.1347992</v>
      </c>
      <c r="Q42" s="0" t="n">
        <v>342.94773</v>
      </c>
      <c r="R42" s="0" t="str">
        <f aca="false">_xlfn.CONCAT("CSH", S42, "+N",T42)</f>
        <v>CSH1.52+N0.04</v>
      </c>
      <c r="S42" s="1" t="n">
        <f aca="false">ROUND(B42,2)</f>
        <v>1.52</v>
      </c>
      <c r="T42" s="1" t="n">
        <f aca="false">ROUND(E42/G42,3)</f>
        <v>0.04</v>
      </c>
      <c r="U42" s="1"/>
      <c r="V42" s="0" t="n">
        <f aca="false">ROUND(F42,4)</f>
        <v>3.152</v>
      </c>
      <c r="W42" s="0" t="n">
        <f aca="false">ROUND(G42,4)</f>
        <v>2.0733</v>
      </c>
      <c r="X42" s="0" t="n">
        <f aca="false">ROUND(E42,4)</f>
        <v>0.0836</v>
      </c>
      <c r="Z42" s="0" t="n">
        <f aca="false">ROUND(H42,4)-2*ROUND(G42,4)-ROUND(F42,4)-ROUND(E42,4)</f>
        <v>3.4873</v>
      </c>
      <c r="AA42" s="0" t="n">
        <f aca="false">ROUND(Z42,4)</f>
        <v>3.4873</v>
      </c>
      <c r="AB42" s="0" t="n">
        <f aca="false">I42-2*AA42-ROUND(E42,4)</f>
        <v>1.00000000001904E-005</v>
      </c>
      <c r="AC42" s="0" t="n">
        <f aca="false">J42-2*AA42-ROUND(E42,4)</f>
        <v>-3.19189119579732E-016</v>
      </c>
    </row>
    <row r="43" customFormat="false" ht="13.8" hidden="false" customHeight="false" outlineLevel="0" collapsed="false">
      <c r="A43" s="0" t="s">
        <v>67</v>
      </c>
      <c r="B43" s="1" t="n">
        <f aca="false">F43/G43</f>
        <v>1.49787718515424</v>
      </c>
      <c r="C43" s="1" t="str">
        <f aca="false">_xlfn.CONCAT("Ca", ROUND(F43, 4), "Si",ROUND(G43, 4), "Na",ROUND(E43, 4), "O",ROUND(H43, 4), "H",J43)</f>
        <v>Ca3.0981Si2.0683Na0.1522O10.8237H7.0258</v>
      </c>
      <c r="D43" s="1"/>
      <c r="E43" s="0" t="n">
        <v>0.1522244</v>
      </c>
      <c r="F43" s="0" t="n">
        <v>3.098082</v>
      </c>
      <c r="G43" s="0" t="n">
        <v>2.0683151</v>
      </c>
      <c r="H43" s="0" t="n">
        <v>10.823742</v>
      </c>
      <c r="I43" s="0" t="n">
        <v>7.0258354</v>
      </c>
      <c r="J43" s="0" t="n">
        <f aca="false">I43-AB43</f>
        <v>7.0258</v>
      </c>
      <c r="K43" s="0" t="n">
        <v>0.36600927</v>
      </c>
      <c r="L43" s="0" t="n">
        <v>13.591326</v>
      </c>
      <c r="M43" s="0" t="n">
        <v>-4751.7375</v>
      </c>
      <c r="N43" s="0" t="n">
        <v>-4751.7375</v>
      </c>
      <c r="O43" s="0" t="n">
        <v>-5159.1949</v>
      </c>
      <c r="P43" s="0" t="n">
        <v>-5.9189879</v>
      </c>
      <c r="Q43" s="0" t="n">
        <v>341.65408</v>
      </c>
      <c r="R43" s="0" t="str">
        <f aca="false">_xlfn.CONCAT("CSH", S43, "+N",T43)</f>
        <v>CSH1.5+N0.074</v>
      </c>
      <c r="S43" s="1" t="n">
        <f aca="false">ROUND(B43,2)</f>
        <v>1.5</v>
      </c>
      <c r="T43" s="1" t="n">
        <f aca="false">ROUND(E43/G43,3)</f>
        <v>0.074</v>
      </c>
      <c r="U43" s="1"/>
      <c r="V43" s="0" t="n">
        <f aca="false">ROUND(F43,4)</f>
        <v>3.0981</v>
      </c>
      <c r="W43" s="0" t="n">
        <f aca="false">ROUND(G43,4)</f>
        <v>2.0683</v>
      </c>
      <c r="X43" s="0" t="n">
        <f aca="false">ROUND(E43,4)</f>
        <v>0.1522</v>
      </c>
      <c r="Z43" s="0" t="n">
        <f aca="false">ROUND(H43,4)-2*ROUND(G43,4)-ROUND(F43,4)-ROUND(E43,4)</f>
        <v>3.4368</v>
      </c>
      <c r="AA43" s="0" t="n">
        <f aca="false">ROUND(Z43,4)</f>
        <v>3.4368</v>
      </c>
      <c r="AB43" s="0" t="n">
        <f aca="false">I43-2*AA43-ROUND(E43,4)</f>
        <v>3.54000000003518E-005</v>
      </c>
      <c r="AC43" s="0" t="n">
        <f aca="false">J43-2*AA43-ROUND(E43,4)</f>
        <v>0</v>
      </c>
    </row>
    <row r="44" customFormat="false" ht="13.8" hidden="false" customHeight="false" outlineLevel="0" collapsed="false">
      <c r="B44" s="1"/>
      <c r="C44" s="1"/>
      <c r="S44" s="1"/>
      <c r="T44" s="1"/>
      <c r="U44" s="1"/>
    </row>
    <row r="45" customFormat="false" ht="13.8" hidden="false" customHeight="false" outlineLevel="0" collapsed="false">
      <c r="A45" s="0" t="s">
        <v>68</v>
      </c>
      <c r="B45" s="1" t="n">
        <f aca="false">F45/G45</f>
        <v>0.716542213881756</v>
      </c>
      <c r="C45" s="1" t="str">
        <f aca="false">_xlfn.CONCAT("Ca", ROUND(F45, 4), "Si",ROUND(G45, 4), "Na",ROUND(E45, 4), "O",ROUND(H45, 4), "H",J45)</f>
        <v>Ca2.0993Si2.9298Na0.0004O11.0585H6.1988</v>
      </c>
      <c r="E45" s="3" t="n">
        <v>0.000399</v>
      </c>
      <c r="F45" s="3" t="n">
        <v>2.099296</v>
      </c>
      <c r="G45" s="3" t="n">
        <v>2.929759</v>
      </c>
      <c r="H45" s="3" t="n">
        <v>11.05851</v>
      </c>
      <c r="I45" s="3" t="n">
        <v>6.19899</v>
      </c>
      <c r="J45" s="0" t="n">
        <f aca="false">I45-AB45</f>
        <v>6.1988</v>
      </c>
      <c r="K45" s="3" t="n">
        <v>0.349606</v>
      </c>
      <c r="L45" s="3" t="n">
        <v>13.8742</v>
      </c>
      <c r="M45" s="3" t="n">
        <v>-4681.538</v>
      </c>
      <c r="N45" s="3" t="n">
        <v>-4681.538</v>
      </c>
      <c r="O45" s="3" t="n">
        <v>-5070.823</v>
      </c>
      <c r="P45" s="3" t="n">
        <v>-2.779868</v>
      </c>
      <c r="Q45" s="3" t="n">
        <v>348.4516</v>
      </c>
      <c r="R45" s="0" t="str">
        <f aca="false">_xlfn.CONCAT("CSH", S45, "+N",T45)</f>
        <v>CSH0.72+N0</v>
      </c>
      <c r="S45" s="1" t="n">
        <f aca="false">ROUND(B45,2)</f>
        <v>0.72</v>
      </c>
      <c r="T45" s="4" t="n">
        <f aca="false">ROUND(E45/G45,3)</f>
        <v>0</v>
      </c>
      <c r="U45" s="1"/>
      <c r="V45" s="0" t="n">
        <f aca="false">ROUND(F45,4)</f>
        <v>2.0993</v>
      </c>
      <c r="W45" s="0" t="n">
        <f aca="false">ROUND(G45,4)</f>
        <v>2.9298</v>
      </c>
      <c r="X45" s="0" t="n">
        <f aca="false">ROUND(E45,4)</f>
        <v>0.0004</v>
      </c>
      <c r="Z45" s="0" t="n">
        <f aca="false">ROUND(H45,4)-2*ROUND(G45,4)-ROUND(F45,4)-ROUND(E45,4)</f>
        <v>3.0992</v>
      </c>
      <c r="AA45" s="0" t="n">
        <f aca="false">ROUND(Z45,4)</f>
        <v>3.0992</v>
      </c>
      <c r="AB45" s="0" t="n">
        <f aca="false">I45-2*AA45-ROUND(E45,4)</f>
        <v>0.000189999999999868</v>
      </c>
      <c r="AC45" s="0" t="n">
        <f aca="false">J45-2*AA45-ROUND(E45,4)</f>
        <v>-4.40728183115358E-017</v>
      </c>
    </row>
    <row r="46" customFormat="false" ht="13.8" hidden="false" customHeight="false" outlineLevel="0" collapsed="false">
      <c r="A46" s="0" t="s">
        <v>69</v>
      </c>
      <c r="B46" s="1" t="n">
        <f aca="false">F46/G46</f>
        <v>0.732265783871933</v>
      </c>
      <c r="C46" s="1" t="str">
        <f aca="false">_xlfn.CONCAT("Ca", ROUND(F46, 4), "Si",ROUND(G46, 4), "Na",ROUND(E46, 4), "O",ROUND(H46, 4), "H",J46)</f>
        <v>Ca2.0943Si2.86Na0.1837O11.0922H6.3721</v>
      </c>
      <c r="E46" s="3" t="n">
        <v>0.18365</v>
      </c>
      <c r="F46" s="3" t="n">
        <v>2.094286</v>
      </c>
      <c r="G46" s="3" t="n">
        <v>2.860008</v>
      </c>
      <c r="H46" s="3" t="n">
        <v>11.09223</v>
      </c>
      <c r="I46" s="3" t="n">
        <v>6.372217</v>
      </c>
      <c r="J46" s="0" t="n">
        <f aca="false">I46-AB46</f>
        <v>6.3721</v>
      </c>
      <c r="K46" s="3" t="n">
        <v>0.352374</v>
      </c>
      <c r="L46" s="3" t="n">
        <v>13.76289</v>
      </c>
      <c r="M46" s="3" t="n">
        <v>-4700.428</v>
      </c>
      <c r="N46" s="3" t="n">
        <v>-4700.428</v>
      </c>
      <c r="O46" s="3" t="n">
        <v>-5095.74</v>
      </c>
      <c r="P46" s="3" t="n">
        <v>-4.943209</v>
      </c>
      <c r="Q46" s="3" t="n">
        <v>345.7732</v>
      </c>
      <c r="R46" s="0" t="str">
        <f aca="false">_xlfn.CONCAT("CSH", S46, "+N",T46)</f>
        <v>CSH0.73+N0.064</v>
      </c>
      <c r="S46" s="1" t="n">
        <f aca="false">ROUND(B46,2)</f>
        <v>0.73</v>
      </c>
      <c r="T46" s="4" t="n">
        <f aca="false">ROUND(E46/G46,3)</f>
        <v>0.064</v>
      </c>
      <c r="U46" s="1"/>
      <c r="V46" s="0" t="n">
        <f aca="false">ROUND(F46,4)</f>
        <v>2.0943</v>
      </c>
      <c r="W46" s="0" t="n">
        <f aca="false">ROUND(G46,4)</f>
        <v>2.86</v>
      </c>
      <c r="X46" s="0" t="n">
        <f aca="false">ROUND(E46,4)</f>
        <v>0.1837</v>
      </c>
      <c r="Z46" s="0" t="n">
        <f aca="false">ROUND(H46,4)-2*ROUND(G46,4)-ROUND(F46,4)-ROUND(E46,4)</f>
        <v>3.0942</v>
      </c>
      <c r="AA46" s="0" t="n">
        <f aca="false">ROUND(Z46,4)</f>
        <v>3.0942</v>
      </c>
      <c r="AB46" s="0" t="n">
        <f aca="false">I46-2*AA46-ROUND(E46,4)</f>
        <v>0.000117000000000339</v>
      </c>
      <c r="AC46" s="0" t="n">
        <f aca="false">J46-2*AA46-ROUND(E46,4)</f>
        <v>0</v>
      </c>
    </row>
    <row r="47" customFormat="false" ht="13.8" hidden="false" customHeight="false" outlineLevel="0" collapsed="false">
      <c r="A47" s="0" t="s">
        <v>70</v>
      </c>
      <c r="B47" s="1" t="n">
        <f aca="false">F47/G47</f>
        <v>0.7401409106966</v>
      </c>
      <c r="C47" s="1" t="str">
        <f aca="false">_xlfn.CONCAT("Ca", ROUND(F47, 4), "Si",ROUND(G47, 4), "Na",ROUND(E47, 4), "O",ROUND(H47, 4), "H",J47)</f>
        <v>Ca2.0491Si2.7686Na0.4311O11.0664H6.5291</v>
      </c>
      <c r="E47" s="3" t="n">
        <v>0.431069</v>
      </c>
      <c r="F47" s="3" t="n">
        <v>2.049126</v>
      </c>
      <c r="G47" s="3" t="n">
        <v>2.768562</v>
      </c>
      <c r="H47" s="3" t="n">
        <v>11.06643</v>
      </c>
      <c r="I47" s="3" t="n">
        <v>6.52928</v>
      </c>
      <c r="J47" s="0" t="n">
        <f aca="false">I47-AB47</f>
        <v>6.5291</v>
      </c>
      <c r="K47" s="3" t="n">
        <v>0.353429</v>
      </c>
      <c r="L47" s="3" t="n">
        <v>13.49541</v>
      </c>
      <c r="M47" s="3" t="n">
        <v>-4690.318</v>
      </c>
      <c r="N47" s="3" t="n">
        <v>-4690.318</v>
      </c>
      <c r="O47" s="3" t="n">
        <v>-5092.437</v>
      </c>
      <c r="P47" s="3" t="n">
        <v>-6.332824</v>
      </c>
      <c r="Q47" s="3" t="n">
        <v>339.2918</v>
      </c>
      <c r="R47" s="0" t="str">
        <f aca="false">_xlfn.CONCAT("CSH", S47, "+N",T47)</f>
        <v>CSH0.74+N0.156</v>
      </c>
      <c r="S47" s="1" t="n">
        <f aca="false">ROUND(B47,2)</f>
        <v>0.74</v>
      </c>
      <c r="T47" s="4" t="n">
        <f aca="false">ROUND(E47/G47,3)</f>
        <v>0.156</v>
      </c>
      <c r="U47" s="1"/>
      <c r="V47" s="0" t="n">
        <f aca="false">ROUND(F47,4)</f>
        <v>2.0491</v>
      </c>
      <c r="W47" s="0" t="n">
        <f aca="false">ROUND(G47,4)</f>
        <v>2.7686</v>
      </c>
      <c r="X47" s="0" t="n">
        <f aca="false">ROUND(E47,4)</f>
        <v>0.4311</v>
      </c>
      <c r="Z47" s="0" t="n">
        <f aca="false">ROUND(H47,4)-2*ROUND(G47,4)-ROUND(F47,4)-ROUND(E47,4)</f>
        <v>3.049</v>
      </c>
      <c r="AA47" s="0" t="n">
        <f aca="false">ROUND(Z47,4)</f>
        <v>3.049</v>
      </c>
      <c r="AB47" s="0" t="n">
        <f aca="false">I47-2*AA47-ROUND(E47,4)</f>
        <v>0.000180000000000125</v>
      </c>
      <c r="AC47" s="0" t="n">
        <f aca="false">J47-2*AA47-ROUND(E47,4)</f>
        <v>0</v>
      </c>
    </row>
    <row r="48" customFormat="false" ht="13.8" hidden="false" customHeight="false" outlineLevel="0" collapsed="false">
      <c r="A48" s="0" t="s">
        <v>71</v>
      </c>
      <c r="B48" s="1" t="n">
        <f aca="false">F48/G48</f>
        <v>0.748483204921504</v>
      </c>
      <c r="C48" s="1" t="str">
        <f aca="false">_xlfn.CONCAT("Ca", ROUND(F48, 4), "Si",ROUND(G48, 4), "Na",ROUND(E48, 4), "O",ROUND(H48, 4), "H",J48)</f>
        <v>Ca2.0148Si2.6919Na0.642O11.0552H6.6712</v>
      </c>
      <c r="E48" s="3" t="n">
        <v>0.641967</v>
      </c>
      <c r="F48" s="3" t="n">
        <v>2.014812</v>
      </c>
      <c r="G48" s="3" t="n">
        <v>2.69186</v>
      </c>
      <c r="H48" s="3" t="n">
        <v>11.05524</v>
      </c>
      <c r="I48" s="3" t="n">
        <v>6.67144</v>
      </c>
      <c r="J48" s="0" t="n">
        <f aca="false">I48-AB48</f>
        <v>6.6712</v>
      </c>
      <c r="K48" s="3" t="n">
        <v>0.354712</v>
      </c>
      <c r="L48" s="3" t="n">
        <v>13.34643</v>
      </c>
      <c r="M48" s="3" t="n">
        <v>-4685.089</v>
      </c>
      <c r="N48" s="3" t="n">
        <v>-4685.089</v>
      </c>
      <c r="O48" s="3" t="n">
        <v>-5093.587</v>
      </c>
      <c r="P48" s="3" t="n">
        <v>-6.614255</v>
      </c>
      <c r="Q48" s="3" t="n">
        <v>335.6842</v>
      </c>
      <c r="R48" s="0" t="str">
        <f aca="false">_xlfn.CONCAT("CSH", S48, "+N",T48)</f>
        <v>CSH0.75+N0.238</v>
      </c>
      <c r="S48" s="1" t="n">
        <f aca="false">ROUND(B48,2)</f>
        <v>0.75</v>
      </c>
      <c r="T48" s="4" t="n">
        <f aca="false">ROUND(E48/G48,3)</f>
        <v>0.238</v>
      </c>
      <c r="U48" s="1"/>
      <c r="V48" s="0" t="n">
        <f aca="false">ROUND(F48,4)</f>
        <v>2.0148</v>
      </c>
      <c r="W48" s="0" t="n">
        <f aca="false">ROUND(G48,4)</f>
        <v>2.6919</v>
      </c>
      <c r="X48" s="0" t="n">
        <f aca="false">ROUND(E48,4)</f>
        <v>0.642</v>
      </c>
      <c r="Z48" s="0" t="n">
        <f aca="false">ROUND(H48,4)-2*ROUND(G48,4)-ROUND(F48,4)-ROUND(E48,4)</f>
        <v>3.0146</v>
      </c>
      <c r="AA48" s="0" t="n">
        <f aca="false">ROUND(Z48,4)</f>
        <v>3.0146</v>
      </c>
      <c r="AB48" s="0" t="n">
        <f aca="false">I48-2*AA48-ROUND(E48,4)</f>
        <v>0.000240000000000129</v>
      </c>
      <c r="AC48" s="0" t="n">
        <f aca="false">J48-2*AA48-ROUND(E48,4)</f>
        <v>0</v>
      </c>
    </row>
    <row r="49" customFormat="false" ht="13.8" hidden="false" customHeight="false" outlineLevel="0" collapsed="false">
      <c r="A49" s="0" t="s">
        <v>72</v>
      </c>
      <c r="B49" s="1" t="n">
        <f aca="false">F49/G49</f>
        <v>0.770867043839624</v>
      </c>
      <c r="C49" s="1" t="str">
        <f aca="false">_xlfn.CONCAT("Ca", ROUND(F49, 4), "Si",ROUND(G49, 4), "Na",ROUND(E49, 4), "O",ROUND(H49, 4), "H",J49)</f>
        <v>Ca2.0037Si2.5993Na0.8267O11.0326H6.8339</v>
      </c>
      <c r="E49" s="3" t="n">
        <v>0.826744</v>
      </c>
      <c r="F49" s="3" t="n">
        <v>2.003744</v>
      </c>
      <c r="G49" s="3" t="n">
        <v>2.599338</v>
      </c>
      <c r="H49" s="3" t="n">
        <v>11.03258</v>
      </c>
      <c r="I49" s="3" t="n">
        <v>6.833572</v>
      </c>
      <c r="J49" s="0" t="n">
        <f aca="false">I49-AB49</f>
        <v>6.8339</v>
      </c>
      <c r="K49" s="3" t="n">
        <v>0.355719</v>
      </c>
      <c r="L49" s="3" t="n">
        <v>13.34908</v>
      </c>
      <c r="M49" s="3" t="n">
        <v>-4674.769</v>
      </c>
      <c r="N49" s="3" t="n">
        <v>-4674.769</v>
      </c>
      <c r="O49" s="3" t="n">
        <v>-5088.352</v>
      </c>
      <c r="P49" s="3" t="n">
        <v>-6.156936</v>
      </c>
      <c r="Q49" s="3" t="n">
        <v>335.7595</v>
      </c>
      <c r="R49" s="0" t="str">
        <f aca="false">_xlfn.CONCAT("CSH", S49, "+N",T49)</f>
        <v>CSH0.77+N0.318</v>
      </c>
      <c r="S49" s="1" t="n">
        <f aca="false">ROUND(B49,2)</f>
        <v>0.77</v>
      </c>
      <c r="T49" s="4" t="n">
        <f aca="false">ROUND(E49/G49,3)</f>
        <v>0.318</v>
      </c>
      <c r="U49" s="1"/>
      <c r="V49" s="0" t="n">
        <f aca="false">ROUND(F49,4)</f>
        <v>2.0037</v>
      </c>
      <c r="W49" s="0" t="n">
        <f aca="false">ROUND(G49,4)</f>
        <v>2.5993</v>
      </c>
      <c r="X49" s="0" t="n">
        <f aca="false">ROUND(E49,4)</f>
        <v>0.8267</v>
      </c>
      <c r="Z49" s="0" t="n">
        <f aca="false">ROUND(H49,4)-2*ROUND(G49,4)-ROUND(F49,4)-ROUND(E49,4)</f>
        <v>3.0036</v>
      </c>
      <c r="AA49" s="0" t="n">
        <f aca="false">ROUND(Z49,4)</f>
        <v>3.0036</v>
      </c>
      <c r="AB49" s="0" t="n">
        <f aca="false">I49-2*AA49-ROUND(E49,4)</f>
        <v>-0.000327999999999884</v>
      </c>
      <c r="AC49" s="0" t="n">
        <f aca="false">J49-2*AA49-ROUND(E49,4)</f>
        <v>0</v>
      </c>
    </row>
    <row r="50" customFormat="false" ht="13.8" hidden="false" customHeight="false" outlineLevel="0" collapsed="false">
      <c r="A50" s="0" t="s">
        <v>73</v>
      </c>
      <c r="B50" s="1" t="n">
        <f aca="false">F50/G50</f>
        <v>0.801258318678818</v>
      </c>
      <c r="C50" s="1" t="str">
        <f aca="false">_xlfn.CONCAT("Ca", ROUND(F50, 4), "Si",ROUND(G50, 4), "Na",ROUND(E50, 4), "O",ROUND(H50, 4), "H",J50)</f>
        <v>Ca2.2714Si2.8347Na0.0004O11.2126H6.5432</v>
      </c>
      <c r="E50" s="3" t="n">
        <v>0.00039</v>
      </c>
      <c r="F50" s="3" t="n">
        <v>2.271355</v>
      </c>
      <c r="G50" s="3" t="n">
        <v>2.834735</v>
      </c>
      <c r="H50" s="3" t="n">
        <v>11.21255</v>
      </c>
      <c r="I50" s="3" t="n">
        <v>6.543068</v>
      </c>
      <c r="J50" s="0" t="n">
        <f aca="false">I50-AB50</f>
        <v>6.5432</v>
      </c>
      <c r="K50" s="3" t="n">
        <v>0.356645</v>
      </c>
      <c r="L50" s="3" t="n">
        <v>13.95828</v>
      </c>
      <c r="M50" s="3" t="n">
        <v>-4760.251</v>
      </c>
      <c r="N50" s="3" t="n">
        <v>-4760.251</v>
      </c>
      <c r="O50" s="3" t="n">
        <v>-5160.369</v>
      </c>
      <c r="P50" s="3" t="n">
        <v>-6.016825</v>
      </c>
      <c r="Q50" s="3" t="n">
        <v>350.5039</v>
      </c>
      <c r="R50" s="0" t="str">
        <f aca="false">_xlfn.CONCAT("CSH", S50, "+N",T50)</f>
        <v>CSH0.8+N0</v>
      </c>
      <c r="S50" s="1" t="n">
        <f aca="false">ROUND(B50,2)</f>
        <v>0.8</v>
      </c>
      <c r="T50" s="4" t="n">
        <f aca="false">ROUND(E50/G50,3)</f>
        <v>0</v>
      </c>
      <c r="U50" s="1"/>
      <c r="V50" s="0" t="n">
        <f aca="false">ROUND(F50,4)</f>
        <v>2.2714</v>
      </c>
      <c r="W50" s="0" t="n">
        <f aca="false">ROUND(G50,4)</f>
        <v>2.8347</v>
      </c>
      <c r="X50" s="0" t="n">
        <f aca="false">ROUND(E50,4)</f>
        <v>0.0004</v>
      </c>
      <c r="Z50" s="0" t="n">
        <f aca="false">ROUND(H50,4)-2*ROUND(G50,4)-ROUND(F50,4)-ROUND(E50,4)</f>
        <v>3.2714</v>
      </c>
      <c r="AA50" s="0" t="n">
        <f aca="false">ROUND(Z50,4)</f>
        <v>3.2714</v>
      </c>
      <c r="AB50" s="0" t="n">
        <f aca="false">I50-2*AA50-ROUND(E50,4)</f>
        <v>-0.000131999999999843</v>
      </c>
      <c r="AC50" s="0" t="n">
        <f aca="false">J50-2*AA50-ROUND(E50,4)</f>
        <v>-4.40728183115358E-017</v>
      </c>
    </row>
    <row r="51" customFormat="false" ht="13.8" hidden="false" customHeight="false" outlineLevel="0" collapsed="false">
      <c r="A51" s="0" t="s">
        <v>74</v>
      </c>
      <c r="B51" s="1" t="n">
        <f aca="false">F51/G51</f>
        <v>0.810836105357473</v>
      </c>
      <c r="C51" s="1" t="str">
        <f aca="false">_xlfn.CONCAT("Ca", ROUND(F51, 4), "Si",ROUND(G51, 4), "Na",ROUND(E51, 4), "O",ROUND(H51, 4), "H",J51)</f>
        <v>Ca2.2352Si2.7567Na0.1759O11.1597H6.6463</v>
      </c>
      <c r="E51" s="3" t="n">
        <v>0.175871</v>
      </c>
      <c r="F51" s="3" t="n">
        <v>2.23524</v>
      </c>
      <c r="G51" s="3" t="n">
        <v>2.75671</v>
      </c>
      <c r="H51" s="3" t="n">
        <v>11.15965</v>
      </c>
      <c r="I51" s="3" t="n">
        <v>6.646108</v>
      </c>
      <c r="J51" s="0" t="n">
        <f aca="false">I51-AB51</f>
        <v>6.6463</v>
      </c>
      <c r="K51" s="3" t="n">
        <v>0.356297</v>
      </c>
      <c r="L51" s="3" t="n">
        <v>13.79404</v>
      </c>
      <c r="M51" s="3" t="n">
        <v>-4738.585</v>
      </c>
      <c r="N51" s="3" t="n">
        <v>-4738.585</v>
      </c>
      <c r="O51" s="3" t="n">
        <v>-5140.6</v>
      </c>
      <c r="P51" s="3" t="n">
        <v>-7.038427</v>
      </c>
      <c r="Q51" s="3" t="n">
        <v>346.5463</v>
      </c>
      <c r="R51" s="0" t="str">
        <f aca="false">_xlfn.CONCAT("CSH", S51, "+N",T51)</f>
        <v>CSH0.81+N0.064</v>
      </c>
      <c r="S51" s="1" t="n">
        <f aca="false">ROUND(B51,2)</f>
        <v>0.81</v>
      </c>
      <c r="T51" s="4" t="n">
        <f aca="false">ROUND(E51/G51,3)</f>
        <v>0.064</v>
      </c>
      <c r="U51" s="1"/>
      <c r="V51" s="0" t="n">
        <f aca="false">ROUND(F51,4)</f>
        <v>2.2352</v>
      </c>
      <c r="W51" s="0" t="n">
        <f aca="false">ROUND(G51,4)</f>
        <v>2.7567</v>
      </c>
      <c r="X51" s="0" t="n">
        <f aca="false">ROUND(E51,4)</f>
        <v>0.1759</v>
      </c>
      <c r="Z51" s="0" t="n">
        <f aca="false">ROUND(H51,4)-2*ROUND(G51,4)-ROUND(F51,4)-ROUND(E51,4)</f>
        <v>3.2352</v>
      </c>
      <c r="AA51" s="0" t="n">
        <f aca="false">ROUND(Z51,4)</f>
        <v>3.2352</v>
      </c>
      <c r="AB51" s="0" t="n">
        <f aca="false">I51-2*AA51-ROUND(E51,4)</f>
        <v>-0.000191999999999803</v>
      </c>
      <c r="AC51" s="0" t="n">
        <f aca="false">J51-2*AA51-ROUND(E51,4)</f>
        <v>0</v>
      </c>
    </row>
    <row r="52" customFormat="false" ht="13.8" hidden="false" customHeight="false" outlineLevel="0" collapsed="false">
      <c r="A52" s="0" t="s">
        <v>75</v>
      </c>
      <c r="B52" s="1" t="n">
        <f aca="false">F52/G52</f>
        <v>0.80971358340151</v>
      </c>
      <c r="C52" s="1" t="str">
        <f aca="false">_xlfn.CONCAT("Ca", ROUND(F52, 4), "Si",ROUND(G52, 4), "Na",ROUND(E52, 4), "O",ROUND(H52, 4), "H",J52)</f>
        <v>Ca2.1675Si2.6769Na0.3803O11.0684H6.7139</v>
      </c>
      <c r="E52" s="3" t="n">
        <v>0.380286</v>
      </c>
      <c r="F52" s="3" t="n">
        <v>2.167498</v>
      </c>
      <c r="G52" s="3" t="n">
        <v>2.67687</v>
      </c>
      <c r="H52" s="3" t="n">
        <v>11.06839</v>
      </c>
      <c r="I52" s="3" t="n">
        <v>6.714021</v>
      </c>
      <c r="J52" s="0" t="n">
        <f aca="false">I52-AB52</f>
        <v>6.7139</v>
      </c>
      <c r="K52" s="3" t="n">
        <v>0.354648</v>
      </c>
      <c r="L52" s="3" t="n">
        <v>13.48103</v>
      </c>
      <c r="M52" s="3" t="n">
        <v>-4697.66</v>
      </c>
      <c r="N52" s="3" t="n">
        <v>-4697.66</v>
      </c>
      <c r="O52" s="3" t="n">
        <v>-5102.567</v>
      </c>
      <c r="P52" s="3" t="n">
        <v>-7.385915</v>
      </c>
      <c r="Q52" s="3" t="n">
        <v>338.9487</v>
      </c>
      <c r="R52" s="0" t="str">
        <f aca="false">_xlfn.CONCAT("CSH", S52, "+N",T52)</f>
        <v>CSH0.81+N0.142</v>
      </c>
      <c r="S52" s="1" t="n">
        <f aca="false">ROUND(B52,2)</f>
        <v>0.81</v>
      </c>
      <c r="T52" s="4" t="n">
        <f aca="false">ROUND(E52/G52,3)</f>
        <v>0.142</v>
      </c>
      <c r="U52" s="1"/>
      <c r="V52" s="0" t="n">
        <f aca="false">ROUND(F52,4)</f>
        <v>2.1675</v>
      </c>
      <c r="W52" s="0" t="n">
        <f aca="false">ROUND(G52,4)</f>
        <v>2.6769</v>
      </c>
      <c r="X52" s="0" t="n">
        <f aca="false">ROUND(E52,4)</f>
        <v>0.3803</v>
      </c>
      <c r="Z52" s="0" t="n">
        <f aca="false">ROUND(H52,4)-2*ROUND(G52,4)-ROUND(F52,4)-ROUND(E52,4)</f>
        <v>3.1668</v>
      </c>
      <c r="AA52" s="0" t="n">
        <f aca="false">ROUND(Z52,4)</f>
        <v>3.1668</v>
      </c>
      <c r="AB52" s="0" t="n">
        <f aca="false">I52-2*AA52-ROUND(E52,4)</f>
        <v>0.000121000000000093</v>
      </c>
      <c r="AC52" s="0" t="n">
        <f aca="false">J52-2*AA52-ROUND(E52,4)</f>
        <v>0</v>
      </c>
    </row>
    <row r="53" customFormat="false" ht="13.8" hidden="false" customHeight="false" outlineLevel="0" collapsed="false">
      <c r="A53" s="0" t="s">
        <v>76</v>
      </c>
      <c r="B53" s="1" t="n">
        <f aca="false">F53/G53</f>
        <v>0.808319538370557</v>
      </c>
      <c r="C53" s="1" t="str">
        <f aca="false">_xlfn.CONCAT("Ca", ROUND(F53, 4), "Si",ROUND(G53, 4), "Na",ROUND(E53, 4), "O",ROUND(H53, 4), "H",J53)</f>
        <v>Ca2.0967Si2.5939Na0.585O10.9632H6.7724</v>
      </c>
      <c r="E53" s="5" t="n">
        <v>0.585</v>
      </c>
      <c r="F53" s="3" t="n">
        <v>2.096734</v>
      </c>
      <c r="G53" s="3" t="n">
        <v>2.593942</v>
      </c>
      <c r="H53" s="3" t="n">
        <v>10.96322</v>
      </c>
      <c r="I53" s="3" t="n">
        <v>6.772686</v>
      </c>
      <c r="J53" s="0" t="n">
        <f aca="false">I53-AB53</f>
        <v>6.7724</v>
      </c>
      <c r="K53" s="3" t="n">
        <v>0.352554</v>
      </c>
      <c r="L53" s="3" t="n">
        <v>13.25164</v>
      </c>
      <c r="M53" s="3" t="n">
        <v>-4649.857</v>
      </c>
      <c r="N53" s="3" t="n">
        <v>-4649.857</v>
      </c>
      <c r="O53" s="3" t="n">
        <v>-5057.27</v>
      </c>
      <c r="P53" s="3" t="n">
        <v>-7.207815</v>
      </c>
      <c r="Q53" s="3" t="n">
        <v>333.3639</v>
      </c>
      <c r="R53" s="0" t="str">
        <f aca="false">_xlfn.CONCAT("CSH", S53, "+N",T53)</f>
        <v>CSH0.81+N0.226</v>
      </c>
      <c r="S53" s="1" t="n">
        <f aca="false">ROUND(B53,2)</f>
        <v>0.81</v>
      </c>
      <c r="T53" s="4" t="n">
        <f aca="false">ROUND(E53/G53,3)</f>
        <v>0.226</v>
      </c>
      <c r="U53" s="1"/>
      <c r="V53" s="0" t="n">
        <f aca="false">ROUND(F53,4)</f>
        <v>2.0967</v>
      </c>
      <c r="W53" s="0" t="n">
        <f aca="false">ROUND(G53,4)</f>
        <v>2.5939</v>
      </c>
      <c r="X53" s="0" t="n">
        <f aca="false">ROUND(E53,4)</f>
        <v>0.585</v>
      </c>
      <c r="Z53" s="0" t="n">
        <f aca="false">ROUND(H53,4)-2*ROUND(G53,4)-ROUND(F53,4)-ROUND(E53,4)</f>
        <v>3.0937</v>
      </c>
      <c r="AA53" s="0" t="n">
        <f aca="false">ROUND(Z53,4)</f>
        <v>3.0937</v>
      </c>
      <c r="AB53" s="0" t="n">
        <f aca="false">I53-2*AA53-ROUND(E53,4)</f>
        <v>0.000286000000000008</v>
      </c>
      <c r="AC53" s="0" t="n">
        <f aca="false">J53-2*AA53-ROUND(E53,4)</f>
        <v>0</v>
      </c>
    </row>
    <row r="54" customFormat="false" ht="13.8" hidden="false" customHeight="false" outlineLevel="0" collapsed="false">
      <c r="A54" s="0" t="s">
        <v>77</v>
      </c>
      <c r="B54" s="1" t="n">
        <f aca="false">F54/G54</f>
        <v>0.812691911157182</v>
      </c>
      <c r="C54" s="1" t="str">
        <f aca="false">_xlfn.CONCAT("Ca", ROUND(F54, 4), "Si",ROUND(G54, 4), "Na",ROUND(E54, 4), "O",ROUND(H54, 4), "H",J54)</f>
        <v>Ca2.0321Si2.5005Na0.8099O10.8667H6.8573</v>
      </c>
      <c r="E54" s="3" t="n">
        <v>0.809899</v>
      </c>
      <c r="F54" s="3" t="n">
        <v>2.032141</v>
      </c>
      <c r="G54" s="3" t="n">
        <v>2.500506</v>
      </c>
      <c r="H54" s="3" t="n">
        <v>10.86674</v>
      </c>
      <c r="I54" s="3" t="n">
        <v>6.857271</v>
      </c>
      <c r="J54" s="0" t="n">
        <f aca="false">I54-AB54</f>
        <v>6.8573</v>
      </c>
      <c r="K54" s="3" t="n">
        <v>0.351065</v>
      </c>
      <c r="L54" s="3" t="n">
        <v>13.17198</v>
      </c>
      <c r="M54" s="3" t="n">
        <v>-4605.703</v>
      </c>
      <c r="N54" s="3" t="n">
        <v>-4605.703</v>
      </c>
      <c r="O54" s="3" t="n">
        <v>-5015.344</v>
      </c>
      <c r="P54" s="3" t="n">
        <v>-6.328921</v>
      </c>
      <c r="Q54" s="3" t="n">
        <v>331.4397</v>
      </c>
      <c r="R54" s="0" t="str">
        <f aca="false">_xlfn.CONCAT("CSH", S54, "+N",T54)</f>
        <v>CSH0.81+N0.324</v>
      </c>
      <c r="S54" s="1" t="n">
        <f aca="false">ROUND(B54,2)</f>
        <v>0.81</v>
      </c>
      <c r="T54" s="4" t="n">
        <f aca="false">ROUND(E54/G54,3)</f>
        <v>0.324</v>
      </c>
      <c r="U54" s="1"/>
      <c r="V54" s="0" t="n">
        <f aca="false">ROUND(F54,4)</f>
        <v>2.0321</v>
      </c>
      <c r="W54" s="0" t="n">
        <f aca="false">ROUND(G54,4)</f>
        <v>2.5005</v>
      </c>
      <c r="X54" s="0" t="n">
        <f aca="false">ROUND(E54,4)</f>
        <v>0.8099</v>
      </c>
      <c r="Z54" s="0" t="n">
        <f aca="false">ROUND(H54,4)-2*ROUND(G54,4)-ROUND(F54,4)-ROUND(E54,4)</f>
        <v>3.0237</v>
      </c>
      <c r="AA54" s="0" t="n">
        <f aca="false">ROUND(Z54,4)</f>
        <v>3.0237</v>
      </c>
      <c r="AB54" s="0" t="n">
        <f aca="false">I54-2*AA54-ROUND(E54,4)</f>
        <v>-2.89999999997237E-005</v>
      </c>
      <c r="AC54" s="0" t="n">
        <f aca="false">J54-2*AA54-ROUND(E54,4)</f>
        <v>0</v>
      </c>
    </row>
    <row r="55" customFormat="false" ht="13.8" hidden="false" customHeight="false" outlineLevel="0" collapsed="false">
      <c r="A55" s="0" t="s">
        <v>78</v>
      </c>
      <c r="B55" s="1" t="n">
        <f aca="false">F55/G55</f>
        <v>0.893197194559047</v>
      </c>
      <c r="C55" s="1" t="str">
        <f aca="false">_xlfn.CONCAT("Ca", ROUND(F55, 4), "Si",ROUND(G55, 4), "Na",ROUND(E55, 4), "O",ROUND(H55, 4), "H",J55)</f>
        <v>Ca2.4347Si2.7258Na0.0002O11.3206H6.8684</v>
      </c>
      <c r="E55" s="3" t="n">
        <v>0.000235</v>
      </c>
      <c r="F55" s="3" t="n">
        <v>2.434718</v>
      </c>
      <c r="G55" s="3" t="n">
        <v>2.725846</v>
      </c>
      <c r="H55" s="3" t="n">
        <v>11.32059</v>
      </c>
      <c r="I55" s="3" t="n">
        <v>6.868121</v>
      </c>
      <c r="J55" s="0" t="n">
        <f aca="false">I55-AB55</f>
        <v>6.8684</v>
      </c>
      <c r="K55" s="3" t="n">
        <v>0.362186</v>
      </c>
      <c r="L55" s="3" t="n">
        <v>13.99634</v>
      </c>
      <c r="M55" s="3" t="n">
        <v>-4816.66</v>
      </c>
      <c r="N55" s="3" t="n">
        <v>-4816.66</v>
      </c>
      <c r="O55" s="3" t="n">
        <v>-5226.687</v>
      </c>
      <c r="P55" s="3" t="n">
        <v>-7.995503</v>
      </c>
      <c r="Q55" s="3" t="n">
        <v>351.4392</v>
      </c>
      <c r="R55" s="0" t="str">
        <f aca="false">_xlfn.CONCAT("CSH", S55, "+N",T55)</f>
        <v>CSH0.89+N0</v>
      </c>
      <c r="S55" s="1" t="n">
        <f aca="false">ROUND(B55,2)</f>
        <v>0.89</v>
      </c>
      <c r="T55" s="4" t="n">
        <f aca="false">ROUND(E55/G55,3)</f>
        <v>0</v>
      </c>
      <c r="U55" s="1"/>
      <c r="V55" s="0" t="n">
        <f aca="false">ROUND(F55,4)</f>
        <v>2.4347</v>
      </c>
      <c r="W55" s="0" t="n">
        <f aca="false">ROUND(G55,4)</f>
        <v>2.7258</v>
      </c>
      <c r="X55" s="0" t="n">
        <f aca="false">ROUND(E55,4)</f>
        <v>0.0002</v>
      </c>
      <c r="Z55" s="0" t="n">
        <f aca="false">ROUND(H55,4)-2*ROUND(G55,4)-ROUND(F55,4)-ROUND(E55,4)</f>
        <v>3.4341</v>
      </c>
      <c r="AA55" s="0" t="n">
        <f aca="false">ROUND(Z55,4)</f>
        <v>3.4341</v>
      </c>
      <c r="AB55" s="0" t="n">
        <f aca="false">I55-2*AA55-ROUND(E55,4)</f>
        <v>-0.000278999999999496</v>
      </c>
      <c r="AC55" s="0" t="n">
        <f aca="false">J55-2*AA55-ROUND(E55,4)</f>
        <v>4.22052800694295E-016</v>
      </c>
    </row>
    <row r="56" customFormat="false" ht="13.8" hidden="false" customHeight="false" outlineLevel="0" collapsed="false">
      <c r="A56" s="0" t="s">
        <v>79</v>
      </c>
      <c r="B56" s="1" t="n">
        <f aca="false">F56/G56</f>
        <v>0.899774102660544</v>
      </c>
      <c r="C56" s="1" t="str">
        <f aca="false">_xlfn.CONCAT("Ca", ROUND(F56, 4), "Si",ROUND(G56, 4), "Na",ROUND(E56, 4), "O",ROUND(H56, 4), "H",J56)</f>
        <v>Ca2.397Si2.664Na0.1267O11.246H6.9153</v>
      </c>
      <c r="E56" s="3" t="n">
        <v>0.126736</v>
      </c>
      <c r="F56" s="3" t="n">
        <v>2.397036</v>
      </c>
      <c r="G56" s="3" t="n">
        <v>2.664042</v>
      </c>
      <c r="H56" s="3" t="n">
        <v>11.24603</v>
      </c>
      <c r="I56" s="3" t="n">
        <v>6.915075</v>
      </c>
      <c r="J56" s="0" t="n">
        <f aca="false">I56-AB56</f>
        <v>6.9153</v>
      </c>
      <c r="K56" s="3" t="n">
        <v>0.360703</v>
      </c>
      <c r="L56" s="3" t="n">
        <v>13.84854</v>
      </c>
      <c r="M56" s="3" t="n">
        <v>-4784.48</v>
      </c>
      <c r="N56" s="3" t="n">
        <v>-4784.48</v>
      </c>
      <c r="O56" s="3" t="n">
        <v>-5194.223</v>
      </c>
      <c r="P56" s="3" t="n">
        <v>-8.1532</v>
      </c>
      <c r="Q56" s="3" t="n">
        <v>347.8739</v>
      </c>
      <c r="R56" s="0" t="str">
        <f aca="false">_xlfn.CONCAT("CSH", S56, "+N",T56)</f>
        <v>CSH0.9+N0.048</v>
      </c>
      <c r="S56" s="1" t="n">
        <f aca="false">ROUND(B56,2)</f>
        <v>0.9</v>
      </c>
      <c r="T56" s="4" t="n">
        <f aca="false">ROUND(E56/G56,3)</f>
        <v>0.048</v>
      </c>
      <c r="U56" s="1"/>
      <c r="V56" s="0" t="n">
        <f aca="false">ROUND(F56,4)</f>
        <v>2.397</v>
      </c>
      <c r="W56" s="0" t="n">
        <f aca="false">ROUND(G56,4)</f>
        <v>2.664</v>
      </c>
      <c r="X56" s="0" t="n">
        <f aca="false">ROUND(E56,4)</f>
        <v>0.1267</v>
      </c>
      <c r="Z56" s="0" t="n">
        <f aca="false">ROUND(H56,4)-2*ROUND(G56,4)-ROUND(F56,4)-ROUND(E56,4)</f>
        <v>3.3943</v>
      </c>
      <c r="AA56" s="0" t="n">
        <f aca="false">ROUND(Z56,4)</f>
        <v>3.3943</v>
      </c>
      <c r="AB56" s="0" t="n">
        <f aca="false">I56-2*AA56-ROUND(E56,4)</f>
        <v>-0.000224999999999892</v>
      </c>
      <c r="AC56" s="0" t="n">
        <f aca="false">J56-2*AA56-ROUND(E56,4)</f>
        <v>0</v>
      </c>
    </row>
    <row r="57" customFormat="false" ht="13.8" hidden="false" customHeight="false" outlineLevel="0" collapsed="false">
      <c r="A57" s="0" t="s">
        <v>80</v>
      </c>
      <c r="B57" s="1" t="n">
        <f aca="false">F57/G57</f>
        <v>0.899721231992205</v>
      </c>
      <c r="C57" s="1" t="str">
        <f aca="false">_xlfn.CONCAT("Ca", ROUND(F57, 4), "Si",ROUND(G57, 4), "Na",ROUND(E57, 4), "O",ROUND(H57, 4), "H",J57)</f>
        <v>Ca2.327Si2.5864Na0.3045O11.1202H6.9363</v>
      </c>
      <c r="E57" s="3" t="n">
        <v>0.304543</v>
      </c>
      <c r="F57" s="3" t="n">
        <v>2.327021</v>
      </c>
      <c r="G57" s="3" t="n">
        <v>2.58638</v>
      </c>
      <c r="H57" s="3" t="n">
        <v>11.12023</v>
      </c>
      <c r="I57" s="3" t="n">
        <v>6.936359</v>
      </c>
      <c r="J57" s="0" t="n">
        <f aca="false">I57-AB57</f>
        <v>6.9363</v>
      </c>
      <c r="K57" s="3" t="n">
        <v>0.357812</v>
      </c>
      <c r="L57" s="3" t="n">
        <v>13.46667</v>
      </c>
      <c r="M57" s="3" t="n">
        <v>-4729.274</v>
      </c>
      <c r="N57" s="3" t="n">
        <v>-4729.274</v>
      </c>
      <c r="O57" s="3" t="n">
        <v>-5140.95</v>
      </c>
      <c r="P57" s="3" t="n">
        <v>-7.936105</v>
      </c>
      <c r="Q57" s="3" t="n">
        <v>338.5713</v>
      </c>
      <c r="R57" s="0" t="str">
        <f aca="false">_xlfn.CONCAT("CSH", S57, "+N",T57)</f>
        <v>CSH0.9+N0.118</v>
      </c>
      <c r="S57" s="1" t="n">
        <f aca="false">ROUND(B57,2)</f>
        <v>0.9</v>
      </c>
      <c r="T57" s="4" t="n">
        <f aca="false">ROUND(E57/G57,3)</f>
        <v>0.118</v>
      </c>
      <c r="U57" s="1"/>
      <c r="V57" s="0" t="n">
        <f aca="false">ROUND(F57,4)</f>
        <v>2.327</v>
      </c>
      <c r="W57" s="0" t="n">
        <f aca="false">ROUND(G57,4)</f>
        <v>2.5864</v>
      </c>
      <c r="X57" s="0" t="n">
        <f aca="false">ROUND(E57,4)</f>
        <v>0.3045</v>
      </c>
      <c r="Z57" s="0" t="n">
        <f aca="false">ROUND(H57,4)-2*ROUND(G57,4)-ROUND(F57,4)-ROUND(E57,4)</f>
        <v>3.3159</v>
      </c>
      <c r="AA57" s="0" t="n">
        <f aca="false">ROUND(Z57,4)</f>
        <v>3.3159</v>
      </c>
      <c r="AB57" s="0" t="n">
        <f aca="false">I57-2*AA57-ROUND(E57,4)</f>
        <v>5.89999999993651E-005</v>
      </c>
      <c r="AC57" s="0" t="n">
        <f aca="false">J57-2*AA57-ROUND(E57,4)</f>
        <v>0</v>
      </c>
    </row>
    <row r="58" customFormat="false" ht="13.8" hidden="false" customHeight="false" outlineLevel="0" collapsed="false">
      <c r="A58" s="0" t="s">
        <v>81</v>
      </c>
      <c r="B58" s="1" t="n">
        <f aca="false">F58/G58</f>
        <v>0.899547667251973</v>
      </c>
      <c r="C58" s="1" t="str">
        <f aca="false">_xlfn.CONCAT("Ca", ROUND(F58, 4), "Si",ROUND(G58, 4), "Na",ROUND(E58, 4), "O",ROUND(H58, 4), "H",J58)</f>
        <v>Ca2.25Si2.5013Na0.4956O10.9641H6.9274</v>
      </c>
      <c r="E58" s="3" t="n">
        <v>0.495609</v>
      </c>
      <c r="F58" s="3" t="n">
        <v>2.249999</v>
      </c>
      <c r="G58" s="3" t="n">
        <v>2.501256</v>
      </c>
      <c r="H58" s="3" t="n">
        <v>10.96406</v>
      </c>
      <c r="I58" s="3" t="n">
        <v>6.927484</v>
      </c>
      <c r="J58" s="0" t="n">
        <f aca="false">I58-AB58</f>
        <v>6.9274</v>
      </c>
      <c r="K58" s="3" t="n">
        <v>0.354219</v>
      </c>
      <c r="L58" s="3" t="n">
        <v>13.3199</v>
      </c>
      <c r="M58" s="3" t="n">
        <v>-4662.734</v>
      </c>
      <c r="N58" s="3" t="n">
        <v>-4662.734</v>
      </c>
      <c r="O58" s="3" t="n">
        <v>-5072.842</v>
      </c>
      <c r="P58" s="3" t="n">
        <v>-7.376264</v>
      </c>
      <c r="Q58" s="3" t="n">
        <v>334.9952</v>
      </c>
      <c r="R58" s="0" t="str">
        <f aca="false">_xlfn.CONCAT("CSH", S58, "+N",T58)</f>
        <v>CSH0.9+N0.198</v>
      </c>
      <c r="S58" s="1" t="n">
        <f aca="false">ROUND(B58,2)</f>
        <v>0.9</v>
      </c>
      <c r="T58" s="4" t="n">
        <f aca="false">ROUND(E58/G58,3)</f>
        <v>0.198</v>
      </c>
      <c r="U58" s="1"/>
      <c r="V58" s="0" t="n">
        <f aca="false">ROUND(F58,4)</f>
        <v>2.25</v>
      </c>
      <c r="W58" s="0" t="n">
        <f aca="false">ROUND(G58,4)</f>
        <v>2.5013</v>
      </c>
      <c r="X58" s="0" t="n">
        <f aca="false">ROUND(E58,4)</f>
        <v>0.4956</v>
      </c>
      <c r="Z58" s="0" t="n">
        <f aca="false">ROUND(H58,4)-2*ROUND(G58,4)-ROUND(F58,4)-ROUND(E58,4)</f>
        <v>3.2159</v>
      </c>
      <c r="AA58" s="0" t="n">
        <f aca="false">ROUND(Z58,4)</f>
        <v>3.2159</v>
      </c>
      <c r="AB58" s="0" t="n">
        <f aca="false">I58-2*AA58-ROUND(E58,4)</f>
        <v>8.39999999998065E-005</v>
      </c>
      <c r="AC58" s="0" t="n">
        <f aca="false">J58-2*AA58-ROUND(E58,4)</f>
        <v>0</v>
      </c>
    </row>
    <row r="59" customFormat="false" ht="13.8" hidden="false" customHeight="false" outlineLevel="0" collapsed="false">
      <c r="A59" s="0" t="s">
        <v>82</v>
      </c>
      <c r="B59" s="1" t="n">
        <f aca="false">F59/G59</f>
        <v>0.900681328632449</v>
      </c>
      <c r="C59" s="1" t="str">
        <f aca="false">_xlfn.CONCAT("Ca", ROUND(F59, 4), "Si",ROUND(G59, 4), "Na",ROUND(E59, 4), "O",ROUND(H59, 4), "H",J59)</f>
        <v>Ca2.1643Si2.403Na0.7246O10.7831H6.901</v>
      </c>
      <c r="E59" s="3" t="n">
        <v>0.724638</v>
      </c>
      <c r="F59" s="3" t="n">
        <v>2.164294</v>
      </c>
      <c r="G59" s="3" t="n">
        <v>2.402952</v>
      </c>
      <c r="H59" s="3" t="n">
        <v>10.78308</v>
      </c>
      <c r="I59" s="3" t="n">
        <v>6.901121</v>
      </c>
      <c r="J59" s="0" t="n">
        <f aca="false">I59-AB59</f>
        <v>6.901</v>
      </c>
      <c r="K59" s="3" t="n">
        <v>0.350367</v>
      </c>
      <c r="L59" s="3" t="n">
        <v>13.13542</v>
      </c>
      <c r="M59" s="3" t="n">
        <v>-4587.862</v>
      </c>
      <c r="N59" s="3" t="n">
        <v>-4587.862</v>
      </c>
      <c r="O59" s="3" t="n">
        <v>-4995.414</v>
      </c>
      <c r="P59" s="3" t="n">
        <v>-6.375343</v>
      </c>
      <c r="Q59" s="3" t="n">
        <v>330.5402</v>
      </c>
      <c r="R59" s="0" t="str">
        <f aca="false">_xlfn.CONCAT("CSH", S59, "+N",T59)</f>
        <v>CSH0.9+N0.302</v>
      </c>
      <c r="S59" s="1" t="n">
        <f aca="false">ROUND(B59,2)</f>
        <v>0.9</v>
      </c>
      <c r="T59" s="4" t="n">
        <f aca="false">ROUND(E59/G59,3)</f>
        <v>0.302</v>
      </c>
      <c r="U59" s="1"/>
      <c r="V59" s="0" t="n">
        <f aca="false">ROUND(F59,4)</f>
        <v>2.1643</v>
      </c>
      <c r="W59" s="0" t="n">
        <f aca="false">ROUND(G59,4)</f>
        <v>2.403</v>
      </c>
      <c r="X59" s="0" t="n">
        <f aca="false">ROUND(E59,4)</f>
        <v>0.7246</v>
      </c>
      <c r="Z59" s="0" t="n">
        <f aca="false">ROUND(H59,4)-2*ROUND(G59,4)-ROUND(F59,4)-ROUND(E59,4)</f>
        <v>3.0882</v>
      </c>
      <c r="AA59" s="0" t="n">
        <f aca="false">ROUND(Z59,4)</f>
        <v>3.0882</v>
      </c>
      <c r="AB59" s="0" t="n">
        <f aca="false">I59-2*AA59-ROUND(E59,4)</f>
        <v>0.000120999999999705</v>
      </c>
      <c r="AC59" s="0" t="n">
        <f aca="false">J59-2*AA59-ROUND(E59,4)</f>
        <v>0</v>
      </c>
    </row>
    <row r="60" customFormat="false" ht="13.8" hidden="false" customHeight="false" outlineLevel="0" collapsed="false">
      <c r="A60" s="0" t="s">
        <v>83</v>
      </c>
      <c r="B60" s="1" t="n">
        <f aca="false">F60/G60</f>
        <v>0.979679938323435</v>
      </c>
      <c r="C60" s="1" t="str">
        <f aca="false">_xlfn.CONCAT("Ca", ROUND(F60, 4), "Si",ROUND(G60, 4), "Na",ROUND(E60, 4), "O",ROUND(H60, 4), "H",J60)</f>
        <v>Ca2.5669Si2.6201Na0.0001O11.3596H7.1049</v>
      </c>
      <c r="E60" s="3" t="n">
        <v>0.000119</v>
      </c>
      <c r="F60" s="3" t="n">
        <v>2.566879</v>
      </c>
      <c r="G60" s="3" t="n">
        <v>2.62012</v>
      </c>
      <c r="H60" s="3" t="n">
        <v>11.35962</v>
      </c>
      <c r="I60" s="3" t="n">
        <v>7.104881</v>
      </c>
      <c r="J60" s="0" t="n">
        <f aca="false">I60-AB60</f>
        <v>7.1049</v>
      </c>
      <c r="K60" s="3" t="n">
        <v>0.365374</v>
      </c>
      <c r="L60" s="3" t="n">
        <v>13.98611</v>
      </c>
      <c r="M60" s="3" t="n">
        <v>-4842.427</v>
      </c>
      <c r="N60" s="3" t="n">
        <v>-4842.427</v>
      </c>
      <c r="O60" s="3" t="n">
        <v>-5258.994</v>
      </c>
      <c r="P60" s="3" t="n">
        <v>-8.671905</v>
      </c>
      <c r="Q60" s="3" t="n">
        <v>351.2007</v>
      </c>
      <c r="R60" s="0" t="str">
        <f aca="false">_xlfn.CONCAT("CSH", S60, "+N",T60)</f>
        <v>CSH0.98+N0</v>
      </c>
      <c r="S60" s="1" t="n">
        <f aca="false">ROUND(B60,2)</f>
        <v>0.98</v>
      </c>
      <c r="T60" s="4" t="n">
        <f aca="false">ROUND(E60/G60,3)</f>
        <v>0</v>
      </c>
      <c r="U60" s="1"/>
      <c r="V60" s="0" t="n">
        <f aca="false">ROUND(F60,4)</f>
        <v>2.5669</v>
      </c>
      <c r="W60" s="0" t="n">
        <f aca="false">ROUND(G60,4)</f>
        <v>2.6201</v>
      </c>
      <c r="X60" s="0" t="n">
        <f aca="false">ROUND(E60,4)</f>
        <v>0.0001</v>
      </c>
      <c r="Z60" s="0" t="n">
        <f aca="false">ROUND(H60,4)-2*ROUND(G60,4)-ROUND(F60,4)-ROUND(E60,4)</f>
        <v>3.5524</v>
      </c>
      <c r="AA60" s="0" t="n">
        <f aca="false">ROUND(Z60,4)</f>
        <v>3.5524</v>
      </c>
      <c r="AB60" s="0" t="n">
        <f aca="false">I60-2*AA60-ROUND(E60,4)</f>
        <v>-1.90000000002243E-005</v>
      </c>
      <c r="AC60" s="0" t="n">
        <f aca="false">J60-2*AA60-ROUND(E60,4)</f>
        <v>-2.33062809502915E-016</v>
      </c>
    </row>
    <row r="61" customFormat="false" ht="13.8" hidden="false" customHeight="false" outlineLevel="0" collapsed="false">
      <c r="A61" s="0" t="s">
        <v>84</v>
      </c>
      <c r="B61" s="1" t="n">
        <f aca="false">F61/G61</f>
        <v>0.991528533174116</v>
      </c>
      <c r="C61" s="1" t="str">
        <f aca="false">_xlfn.CONCAT("Ca", ROUND(F61, 4), "Si",ROUND(G61, 4), "Na",ROUND(E61, 4), "O",ROUND(H61, 4), "H",J61)</f>
        <v>Ca2.5375Si2.5592Na0.105O11.2627H7.1086</v>
      </c>
      <c r="E61" s="5" t="n">
        <v>0.105</v>
      </c>
      <c r="F61" s="3" t="n">
        <v>2.537499</v>
      </c>
      <c r="G61" s="3" t="n">
        <v>2.559179</v>
      </c>
      <c r="H61" s="3" t="n">
        <v>11.26274</v>
      </c>
      <c r="I61" s="3" t="n">
        <v>7.108791</v>
      </c>
      <c r="J61" s="0" t="n">
        <f aca="false">I61-AB61</f>
        <v>7.1086</v>
      </c>
      <c r="K61" s="3" t="n">
        <v>0.363349</v>
      </c>
      <c r="L61" s="3" t="n">
        <v>13.82429</v>
      </c>
      <c r="M61" s="3" t="n">
        <v>-4803.955</v>
      </c>
      <c r="N61" s="3" t="n">
        <v>-4803.955</v>
      </c>
      <c r="O61" s="3" t="n">
        <v>-5219.025</v>
      </c>
      <c r="P61" s="3" t="n">
        <v>-8.444021</v>
      </c>
      <c r="Q61" s="3" t="n">
        <v>347.2935</v>
      </c>
      <c r="R61" s="0" t="str">
        <f aca="false">_xlfn.CONCAT("CSH", S61, "+N",T61)</f>
        <v>CSH0.99+N0.041</v>
      </c>
      <c r="S61" s="1" t="n">
        <f aca="false">ROUND(B61,2)</f>
        <v>0.99</v>
      </c>
      <c r="T61" s="4" t="n">
        <f aca="false">ROUND(E61/G61,3)</f>
        <v>0.041</v>
      </c>
      <c r="U61" s="1"/>
      <c r="V61" s="0" t="n">
        <f aca="false">ROUND(F61,4)</f>
        <v>2.5375</v>
      </c>
      <c r="W61" s="0" t="n">
        <f aca="false">ROUND(G61,4)</f>
        <v>2.5592</v>
      </c>
      <c r="X61" s="0" t="n">
        <f aca="false">ROUND(E61,4)</f>
        <v>0.105</v>
      </c>
      <c r="Z61" s="0" t="n">
        <f aca="false">ROUND(H61,4)-2*ROUND(G61,4)-ROUND(F61,4)-ROUND(E61,4)</f>
        <v>3.5018</v>
      </c>
      <c r="AA61" s="0" t="n">
        <f aca="false">ROUND(Z61,4)</f>
        <v>3.5018</v>
      </c>
      <c r="AB61" s="0" t="n">
        <f aca="false">I61-2*AA61-ROUND(E61,4)</f>
        <v>0.000191000000000482</v>
      </c>
      <c r="AC61" s="0" t="n">
        <f aca="false">J61-2*AA61-ROUND(E61,4)</f>
        <v>4.30211422042248E-016</v>
      </c>
    </row>
    <row r="62" customFormat="false" ht="13.8" hidden="false" customHeight="false" outlineLevel="0" collapsed="false">
      <c r="A62" s="0" t="s">
        <v>85</v>
      </c>
      <c r="B62" s="1" t="n">
        <f aca="false">F62/G62</f>
        <v>0.992404138086135</v>
      </c>
      <c r="C62" s="1" t="str">
        <f aca="false">_xlfn.CONCAT("Ca", ROUND(F62, 4), "Si",ROUND(G62, 4), "Na",ROUND(E62, 4), "O",ROUND(H62, 4), "H",J62)</f>
        <v>Ca2.4711Si2.49Na0.2602O11.1127H7.063</v>
      </c>
      <c r="E62" s="3" t="n">
        <v>0.260234</v>
      </c>
      <c r="F62" s="3" t="n">
        <v>2.471126</v>
      </c>
      <c r="G62" s="3" t="n">
        <v>2.49004</v>
      </c>
      <c r="H62" s="3" t="n">
        <v>11.1127</v>
      </c>
      <c r="I62" s="3" t="n">
        <v>7.062752</v>
      </c>
      <c r="J62" s="0" t="n">
        <f aca="false">I62-AB62</f>
        <v>7.063</v>
      </c>
      <c r="K62" s="3" t="n">
        <v>0.35987</v>
      </c>
      <c r="L62" s="3" t="n">
        <v>13.54693</v>
      </c>
      <c r="M62" s="3" t="n">
        <v>-4743.008</v>
      </c>
      <c r="N62" s="3" t="n">
        <v>-4743.008</v>
      </c>
      <c r="O62" s="3" t="n">
        <v>-5156.998</v>
      </c>
      <c r="P62" s="3" t="n">
        <v>-7.957436</v>
      </c>
      <c r="Q62" s="3" t="n">
        <v>340.5316</v>
      </c>
      <c r="R62" s="0" t="str">
        <f aca="false">_xlfn.CONCAT("CSH", S62, "+N",T62)</f>
        <v>CSH0.99+N0.105</v>
      </c>
      <c r="S62" s="1" t="n">
        <f aca="false">ROUND(B62,2)</f>
        <v>0.99</v>
      </c>
      <c r="T62" s="4" t="n">
        <f aca="false">ROUND(E62/G62,3)</f>
        <v>0.105</v>
      </c>
      <c r="U62" s="1"/>
      <c r="V62" s="0" t="n">
        <f aca="false">ROUND(F62,4)</f>
        <v>2.4711</v>
      </c>
      <c r="W62" s="0" t="n">
        <f aca="false">ROUND(G62,4)</f>
        <v>2.49</v>
      </c>
      <c r="X62" s="0" t="n">
        <f aca="false">ROUND(E62,4)</f>
        <v>0.2602</v>
      </c>
      <c r="Z62" s="0" t="n">
        <f aca="false">ROUND(H62,4)-2*ROUND(G62,4)-ROUND(F62,4)-ROUND(E62,4)</f>
        <v>3.4014</v>
      </c>
      <c r="AA62" s="0" t="n">
        <f aca="false">ROUND(Z62,4)</f>
        <v>3.4014</v>
      </c>
      <c r="AB62" s="0" t="n">
        <f aca="false">I62-2*AA62-ROUND(E62,4)</f>
        <v>-0.000248000000000692</v>
      </c>
      <c r="AC62" s="0" t="n">
        <f aca="false">J62-2*AA62-ROUND(E62,4)</f>
        <v>0</v>
      </c>
    </row>
    <row r="63" customFormat="false" ht="13.8" hidden="false" customHeight="false" outlineLevel="0" collapsed="false">
      <c r="A63" s="0" t="s">
        <v>86</v>
      </c>
      <c r="B63" s="1" t="n">
        <f aca="false">F63/G63</f>
        <v>0.992834613815921</v>
      </c>
      <c r="C63" s="1" t="str">
        <f aca="false">_xlfn.CONCAT("Ca", ROUND(F63, 4), "Si",ROUND(G63, 4), "Na",ROUND(E63, 4), "O",ROUND(H63, 4), "H",J63)</f>
        <v>Ca2.3904Si2.4077Na0.4553O10.9269H6.9869</v>
      </c>
      <c r="E63" s="3" t="n">
        <v>0.455289</v>
      </c>
      <c r="F63" s="3" t="n">
        <v>2.390434</v>
      </c>
      <c r="G63" s="3" t="n">
        <v>2.407686</v>
      </c>
      <c r="H63" s="3" t="n">
        <v>10.92688</v>
      </c>
      <c r="I63" s="3" t="n">
        <v>6.986854</v>
      </c>
      <c r="J63" s="0" t="n">
        <f aca="false">I63-AB63</f>
        <v>6.9869</v>
      </c>
      <c r="K63" s="3" t="n">
        <v>0.355758</v>
      </c>
      <c r="L63" s="3" t="n">
        <v>13.39132</v>
      </c>
      <c r="M63" s="3" t="n">
        <v>-4669.364</v>
      </c>
      <c r="N63" s="3" t="n">
        <v>-4669.364</v>
      </c>
      <c r="O63" s="3" t="n">
        <v>-5079.278</v>
      </c>
      <c r="P63" s="3" t="n">
        <v>-7.217904</v>
      </c>
      <c r="Q63" s="3" t="n">
        <v>336.7306</v>
      </c>
      <c r="R63" s="0" t="str">
        <f aca="false">_xlfn.CONCAT("CSH", S63, "+N",T63)</f>
        <v>CSH0.99+N0.189</v>
      </c>
      <c r="S63" s="1" t="n">
        <f aca="false">ROUND(B63,2)</f>
        <v>0.99</v>
      </c>
      <c r="T63" s="4" t="n">
        <f aca="false">ROUND(E63/G63,3)</f>
        <v>0.189</v>
      </c>
      <c r="U63" s="1"/>
      <c r="V63" s="0" t="n">
        <f aca="false">ROUND(F63,4)</f>
        <v>2.3904</v>
      </c>
      <c r="W63" s="0" t="n">
        <f aca="false">ROUND(G63,4)</f>
        <v>2.4077</v>
      </c>
      <c r="X63" s="0" t="n">
        <f aca="false">ROUND(E63,4)</f>
        <v>0.4553</v>
      </c>
      <c r="Z63" s="0" t="n">
        <f aca="false">ROUND(H63,4)-2*ROUND(G63,4)-ROUND(F63,4)-ROUND(E63,4)</f>
        <v>3.2658</v>
      </c>
      <c r="AA63" s="0" t="n">
        <f aca="false">ROUND(Z63,4)</f>
        <v>3.2658</v>
      </c>
      <c r="AB63" s="0" t="n">
        <f aca="false">I63-2*AA63-ROUND(E63,4)</f>
        <v>-4.5999999999935E-005</v>
      </c>
      <c r="AC63" s="0" t="n">
        <f aca="false">J63-2*AA63-ROUND(E63,4)</f>
        <v>0</v>
      </c>
    </row>
    <row r="64" customFormat="false" ht="13.8" hidden="false" customHeight="false" outlineLevel="0" collapsed="false">
      <c r="A64" s="0" t="s">
        <v>87</v>
      </c>
      <c r="B64" s="1" t="n">
        <f aca="false">F64/G64</f>
        <v>0.993722080490593</v>
      </c>
      <c r="C64" s="1" t="str">
        <f aca="false">_xlfn.CONCAT("Ca", ROUND(F64, 4), "Si",ROUND(G64, 4), "Na",ROUND(E64, 4), "O",ROUND(H64, 4), "H",J64)</f>
        <v>Ca2.3153Si2.3299Na0.6393O10.7572H6.9249</v>
      </c>
      <c r="E64" s="3" t="n">
        <v>0.639334</v>
      </c>
      <c r="F64" s="3" t="n">
        <v>2.315285</v>
      </c>
      <c r="G64" s="3" t="n">
        <v>2.329912</v>
      </c>
      <c r="H64" s="3" t="n">
        <v>10.75721</v>
      </c>
      <c r="I64" s="3" t="n">
        <v>6.924865</v>
      </c>
      <c r="J64" s="0" t="n">
        <f aca="false">I64-AB64</f>
        <v>6.9249</v>
      </c>
      <c r="K64" s="3" t="n">
        <v>0.352016</v>
      </c>
      <c r="L64" s="3" t="n">
        <v>13.19662</v>
      </c>
      <c r="M64" s="3" t="n">
        <v>-4601.057</v>
      </c>
      <c r="N64" s="3" t="n">
        <v>-4601.057</v>
      </c>
      <c r="O64" s="3" t="n">
        <v>-5007.485</v>
      </c>
      <c r="P64" s="3" t="n">
        <v>-6.382499</v>
      </c>
      <c r="Q64" s="3" t="n">
        <v>332.0253</v>
      </c>
      <c r="R64" s="0" t="str">
        <f aca="false">_xlfn.CONCAT("CSH", S64, "+N",T64)</f>
        <v>CSH0.99+N0.274</v>
      </c>
      <c r="S64" s="1" t="n">
        <f aca="false">ROUND(B64,2)</f>
        <v>0.99</v>
      </c>
      <c r="T64" s="4" t="n">
        <f aca="false">ROUND(E64/G64,3)</f>
        <v>0.274</v>
      </c>
      <c r="U64" s="1"/>
      <c r="V64" s="0" t="n">
        <f aca="false">ROUND(F64,4)</f>
        <v>2.3153</v>
      </c>
      <c r="W64" s="0" t="n">
        <f aca="false">ROUND(G64,4)</f>
        <v>2.3299</v>
      </c>
      <c r="X64" s="0" t="n">
        <f aca="false">ROUND(E64,4)</f>
        <v>0.6393</v>
      </c>
      <c r="Z64" s="0" t="n">
        <f aca="false">ROUND(H64,4)-2*ROUND(G64,4)-ROUND(F64,4)-ROUND(E64,4)</f>
        <v>3.1428</v>
      </c>
      <c r="AA64" s="0" t="n">
        <f aca="false">ROUND(Z64,4)</f>
        <v>3.1428</v>
      </c>
      <c r="AB64" s="0" t="n">
        <f aca="false">I64-2*AA64-ROUND(E64,4)</f>
        <v>-3.50000000000072E-005</v>
      </c>
      <c r="AC64" s="0" t="n">
        <f aca="false">J64-2*AA64-ROUND(E64,4)</f>
        <v>0</v>
      </c>
    </row>
    <row r="65" customFormat="false" ht="13.8" hidden="false" customHeight="false" outlineLevel="0" collapsed="false">
      <c r="A65" s="0" t="s">
        <v>88</v>
      </c>
      <c r="B65" s="1" t="n">
        <f aca="false">F65/G65</f>
        <v>1.06303917484876</v>
      </c>
      <c r="C65" s="1" t="str">
        <f aca="false">_xlfn.CONCAT("Ca", ROUND(F65, 4), "Si",ROUND(G65, 4), "Na",ROUND(E65, 4), "O",ROUND(H65, 4), "H",J65)</f>
        <v>Ca2.6797Si2.5208Na0.0001O11.324H7.2053</v>
      </c>
      <c r="E65" s="5" t="n">
        <v>7.35E-005</v>
      </c>
      <c r="F65" s="3" t="n">
        <v>2.679656</v>
      </c>
      <c r="G65" s="3" t="n">
        <v>2.52075</v>
      </c>
      <c r="H65" s="3" t="n">
        <v>11.32402</v>
      </c>
      <c r="I65" s="3" t="n">
        <v>7.205647</v>
      </c>
      <c r="J65" s="0" t="n">
        <f aca="false">I65-AB65</f>
        <v>7.2053</v>
      </c>
      <c r="K65" s="3" t="n">
        <v>0.366634</v>
      </c>
      <c r="L65" s="3" t="n">
        <v>13.9408</v>
      </c>
      <c r="M65" s="3" t="n">
        <v>-4843.477</v>
      </c>
      <c r="N65" s="3" t="n">
        <v>-4843.477</v>
      </c>
      <c r="O65" s="3" t="n">
        <v>-5262</v>
      </c>
      <c r="P65" s="3" t="n">
        <v>-8.680676</v>
      </c>
      <c r="Q65" s="3" t="n">
        <v>350.111</v>
      </c>
      <c r="R65" s="0" t="str">
        <f aca="false">_xlfn.CONCAT("CSH", S65, "+N",T65)</f>
        <v>CSH1.06+N0</v>
      </c>
      <c r="S65" s="1" t="n">
        <f aca="false">ROUND(B65,2)</f>
        <v>1.06</v>
      </c>
      <c r="T65" s="4" t="n">
        <f aca="false">ROUND(E65/G65,3)</f>
        <v>0</v>
      </c>
      <c r="U65" s="1"/>
      <c r="V65" s="0" t="n">
        <f aca="false">ROUND(F65,4)</f>
        <v>2.6797</v>
      </c>
      <c r="W65" s="0" t="n">
        <f aca="false">ROUND(G65,4)</f>
        <v>2.5208</v>
      </c>
      <c r="X65" s="0" t="n">
        <f aca="false">ROUND(E65,4)</f>
        <v>0.0001</v>
      </c>
      <c r="Z65" s="0" t="n">
        <f aca="false">ROUND(H65,4)-2*ROUND(G65,4)-ROUND(F65,4)-ROUND(E65,4)</f>
        <v>3.6026</v>
      </c>
      <c r="AA65" s="0" t="n">
        <f aca="false">ROUND(Z65,4)</f>
        <v>3.6026</v>
      </c>
      <c r="AB65" s="0" t="n">
        <f aca="false">I65-2*AA65-ROUND(E65,4)</f>
        <v>0.000347000000000308</v>
      </c>
      <c r="AC65" s="0" t="n">
        <f aca="false">J65-2*AA65-ROUND(E65,4)</f>
        <v>-2.33062809502915E-016</v>
      </c>
    </row>
    <row r="66" customFormat="false" ht="13.8" hidden="false" customHeight="false" outlineLevel="0" collapsed="false">
      <c r="A66" s="0" t="s">
        <v>89</v>
      </c>
      <c r="B66" s="1" t="n">
        <f aca="false">F66/G66</f>
        <v>1.08352932661263</v>
      </c>
      <c r="C66" s="1" t="str">
        <f aca="false">_xlfn.CONCAT("Ca", ROUND(F66, 4), "Si",ROUND(G66, 4), "Na",ROUND(E66, 4), "O",ROUND(H66, 4), "H",J66)</f>
        <v>Ca2.6647Si2.4593Na0.0896O11.2123H7.1684</v>
      </c>
      <c r="E66" s="3" t="n">
        <v>0.089562</v>
      </c>
      <c r="F66" s="3" t="n">
        <v>2.664689</v>
      </c>
      <c r="G66" s="3" t="n">
        <v>2.459268</v>
      </c>
      <c r="H66" s="3" t="n">
        <v>11.21225</v>
      </c>
      <c r="I66" s="3" t="n">
        <v>7.168478</v>
      </c>
      <c r="J66" s="0" t="n">
        <f aca="false">I66-AB66</f>
        <v>7.1684</v>
      </c>
      <c r="K66" s="3" t="n">
        <v>0.364539</v>
      </c>
      <c r="L66" s="3" t="n">
        <v>13.62446</v>
      </c>
      <c r="M66" s="3" t="n">
        <v>-4804.068</v>
      </c>
      <c r="N66" s="3" t="n">
        <v>-4804.068</v>
      </c>
      <c r="O66" s="3" t="n">
        <v>-5223.003</v>
      </c>
      <c r="P66" s="3" t="n">
        <v>-8.338415</v>
      </c>
      <c r="Q66" s="3" t="n">
        <v>342.4145</v>
      </c>
      <c r="R66" s="0" t="str">
        <f aca="false">_xlfn.CONCAT("CSH", S66, "+N",T66)</f>
        <v>CSH1.08+N0.036</v>
      </c>
      <c r="S66" s="1" t="n">
        <f aca="false">ROUND(B66,2)</f>
        <v>1.08</v>
      </c>
      <c r="T66" s="4" t="n">
        <f aca="false">ROUND(E66/G66,3)</f>
        <v>0.036</v>
      </c>
      <c r="U66" s="1"/>
      <c r="V66" s="0" t="n">
        <f aca="false">ROUND(F66,4)</f>
        <v>2.6647</v>
      </c>
      <c r="W66" s="0" t="n">
        <f aca="false">ROUND(G66,4)</f>
        <v>2.4593</v>
      </c>
      <c r="X66" s="0" t="n">
        <f aca="false">ROUND(E66,4)</f>
        <v>0.0896</v>
      </c>
      <c r="Z66" s="0" t="n">
        <f aca="false">ROUND(H66,4)-2*ROUND(G66,4)-ROUND(F66,4)-ROUND(E66,4)</f>
        <v>3.5394</v>
      </c>
      <c r="AA66" s="0" t="n">
        <f aca="false">ROUND(Z66,4)</f>
        <v>3.5394</v>
      </c>
      <c r="AB66" s="0" t="n">
        <f aca="false">I66-2*AA66-ROUND(E66,4)</f>
        <v>7.80000000001474E-005</v>
      </c>
      <c r="AC66" s="0" t="n">
        <f aca="false">J66-2*AA66-ROUND(E66,4)</f>
        <v>0</v>
      </c>
    </row>
    <row r="67" customFormat="false" ht="13.8" hidden="false" customHeight="false" outlineLevel="0" collapsed="false">
      <c r="A67" s="0" t="s">
        <v>90</v>
      </c>
      <c r="B67" s="1" t="n">
        <f aca="false">F67/G67</f>
        <v>1.08526487785369</v>
      </c>
      <c r="C67" s="1" t="str">
        <f aca="false">_xlfn.CONCAT("Ca", ROUND(F67, 4), "Si",ROUND(G67, 4), "Na",ROUND(E67, 4), "O",ROUND(H67, 4), "H",J67)</f>
        <v>Ca2.5997Si2.3954Na0.2372O11.0542H7.0902</v>
      </c>
      <c r="E67" s="3" t="n">
        <v>0.237157</v>
      </c>
      <c r="F67" s="3" t="n">
        <v>2.59965</v>
      </c>
      <c r="G67" s="3" t="n">
        <v>2.395406</v>
      </c>
      <c r="H67" s="3" t="n">
        <v>11.0542</v>
      </c>
      <c r="I67" s="3" t="n">
        <v>7.090316</v>
      </c>
      <c r="J67" s="0" t="n">
        <f aca="false">I67-AB67</f>
        <v>7.0902</v>
      </c>
      <c r="K67" s="3" t="n">
        <v>0.360924</v>
      </c>
      <c r="L67" s="3" t="n">
        <v>13.5169</v>
      </c>
      <c r="M67" s="3" t="n">
        <v>-4742.15</v>
      </c>
      <c r="N67" s="3" t="n">
        <v>-4742.15</v>
      </c>
      <c r="O67" s="3" t="n">
        <v>-5155.738</v>
      </c>
      <c r="P67" s="3" t="n">
        <v>-7.774389</v>
      </c>
      <c r="Q67" s="3" t="n">
        <v>339.7839</v>
      </c>
      <c r="R67" s="0" t="str">
        <f aca="false">_xlfn.CONCAT("CSH", S67, "+N",T67)</f>
        <v>CSH1.09+N0.099</v>
      </c>
      <c r="S67" s="1" t="n">
        <f aca="false">ROUND(B67,2)</f>
        <v>1.09</v>
      </c>
      <c r="T67" s="4" t="n">
        <f aca="false">ROUND(E67/G67,3)</f>
        <v>0.099</v>
      </c>
      <c r="U67" s="1"/>
      <c r="V67" s="0" t="n">
        <f aca="false">ROUND(F67,4)</f>
        <v>2.5997</v>
      </c>
      <c r="W67" s="0" t="n">
        <f aca="false">ROUND(G67,4)</f>
        <v>2.3954</v>
      </c>
      <c r="X67" s="0" t="n">
        <f aca="false">ROUND(E67,4)</f>
        <v>0.2372</v>
      </c>
      <c r="Z67" s="0" t="n">
        <f aca="false">ROUND(H67,4)-2*ROUND(G67,4)-ROUND(F67,4)-ROUND(E67,4)</f>
        <v>3.4265</v>
      </c>
      <c r="AA67" s="0" t="n">
        <f aca="false">ROUND(Z67,4)</f>
        <v>3.4265</v>
      </c>
      <c r="AB67" s="0" t="n">
        <f aca="false">I67-2*AA67-ROUND(E67,4)</f>
        <v>0.000115999999999866</v>
      </c>
      <c r="AC67" s="0" t="n">
        <f aca="false">J67-2*AA67-ROUND(E67,4)</f>
        <v>0</v>
      </c>
    </row>
    <row r="68" customFormat="false" ht="13.8" hidden="false" customHeight="false" outlineLevel="0" collapsed="false">
      <c r="A68" s="0" t="s">
        <v>91</v>
      </c>
      <c r="B68" s="1" t="n">
        <f aca="false">F68/G68</f>
        <v>1.08607405165952</v>
      </c>
      <c r="C68" s="1" t="str">
        <f aca="false">_xlfn.CONCAT("Ca", ROUND(F68, 4), "Si",ROUND(G68, 4), "Na",ROUND(E68, 4), "O",ROUND(H68, 4), "H",J68)</f>
        <v>Ca2.5196Si2.3199Na0.4208O10.8682H6.9968</v>
      </c>
      <c r="E68" s="3" t="n">
        <v>0.420831</v>
      </c>
      <c r="F68" s="3" t="n">
        <v>2.519606</v>
      </c>
      <c r="G68" s="3" t="n">
        <v>2.319921</v>
      </c>
      <c r="H68" s="3" t="n">
        <v>10.86816</v>
      </c>
      <c r="I68" s="3" t="n">
        <v>6.996593</v>
      </c>
      <c r="J68" s="0" t="n">
        <f aca="false">I68-AB68</f>
        <v>6.9968</v>
      </c>
      <c r="K68" s="3" t="n">
        <v>0.356748</v>
      </c>
      <c r="L68" s="3" t="n">
        <v>13.35878</v>
      </c>
      <c r="M68" s="3" t="n">
        <v>-4669.042</v>
      </c>
      <c r="N68" s="3" t="n">
        <v>-4669.042</v>
      </c>
      <c r="O68" s="3" t="n">
        <v>-5077.609</v>
      </c>
      <c r="P68" s="3" t="n">
        <v>-6.993163</v>
      </c>
      <c r="Q68" s="3" t="n">
        <v>335.9574</v>
      </c>
      <c r="R68" s="0" t="str">
        <f aca="false">_xlfn.CONCAT("CSH", S68, "+N",T68)</f>
        <v>CSH1.09+N0.181</v>
      </c>
      <c r="S68" s="1" t="n">
        <f aca="false">ROUND(B68,2)</f>
        <v>1.09</v>
      </c>
      <c r="T68" s="4" t="n">
        <f aca="false">ROUND(E68/G68,3)</f>
        <v>0.181</v>
      </c>
      <c r="U68" s="1"/>
      <c r="V68" s="0" t="n">
        <f aca="false">ROUND(F68,4)</f>
        <v>2.5196</v>
      </c>
      <c r="W68" s="0" t="n">
        <f aca="false">ROUND(G68,4)</f>
        <v>2.3199</v>
      </c>
      <c r="X68" s="0" t="n">
        <f aca="false">ROUND(E68,4)</f>
        <v>0.4208</v>
      </c>
      <c r="Z68" s="0" t="n">
        <f aca="false">ROUND(H68,4)-2*ROUND(G68,4)-ROUND(F68,4)-ROUND(E68,4)</f>
        <v>3.288</v>
      </c>
      <c r="AA68" s="0" t="n">
        <f aca="false">ROUND(Z68,4)</f>
        <v>3.288</v>
      </c>
      <c r="AB68" s="0" t="n">
        <f aca="false">I68-2*AA68-ROUND(E68,4)</f>
        <v>-0.000206999999999791</v>
      </c>
      <c r="AC68" s="0" t="n">
        <f aca="false">J68-2*AA68-ROUND(E68,4)</f>
        <v>0</v>
      </c>
    </row>
    <row r="69" customFormat="false" ht="13.8" hidden="false" customHeight="false" outlineLevel="0" collapsed="false">
      <c r="A69" s="0" t="s">
        <v>92</v>
      </c>
      <c r="B69" s="1" t="n">
        <f aca="false">F69/G69</f>
        <v>1.08669485178525</v>
      </c>
      <c r="C69" s="1" t="str">
        <f aca="false">_xlfn.CONCAT("Ca", ROUND(F69, 4), "Si",ROUND(G69, 4), "Na",ROUND(E69, 4), "O",ROUND(H69, 4), "H",J69)</f>
        <v>Ca2.4609Si2.2646Na0.5624O10.7393H6.936</v>
      </c>
      <c r="E69" s="3" t="n">
        <v>0.562409</v>
      </c>
      <c r="F69" s="3" t="n">
        <v>2.460877</v>
      </c>
      <c r="G69" s="3" t="n">
        <v>2.264552</v>
      </c>
      <c r="H69" s="3" t="n">
        <v>10.73931</v>
      </c>
      <c r="I69" s="3" t="n">
        <v>6.936251</v>
      </c>
      <c r="J69" s="0" t="n">
        <f aca="false">I69-AB69</f>
        <v>6.936</v>
      </c>
      <c r="K69" s="3" t="n">
        <v>0.353972</v>
      </c>
      <c r="L69" s="3" t="n">
        <v>13.25248</v>
      </c>
      <c r="M69" s="3" t="n">
        <v>-4618.199</v>
      </c>
      <c r="N69" s="3" t="n">
        <v>-4618.199</v>
      </c>
      <c r="O69" s="3" t="n">
        <v>-5023.615</v>
      </c>
      <c r="P69" s="3" t="n">
        <v>-6.321309</v>
      </c>
      <c r="Q69" s="3" t="n">
        <v>333.388</v>
      </c>
      <c r="R69" s="0" t="str">
        <f aca="false">_xlfn.CONCAT("CSH", S69, "+N",T69)</f>
        <v>CSH1.09+N0.248</v>
      </c>
      <c r="S69" s="1" t="n">
        <f aca="false">ROUND(B69,2)</f>
        <v>1.09</v>
      </c>
      <c r="T69" s="4" t="n">
        <f aca="false">ROUND(E69/G69,3)</f>
        <v>0.248</v>
      </c>
      <c r="U69" s="1"/>
      <c r="V69" s="0" t="n">
        <f aca="false">ROUND(F69,4)</f>
        <v>2.4609</v>
      </c>
      <c r="W69" s="0" t="n">
        <f aca="false">ROUND(G69,4)</f>
        <v>2.2646</v>
      </c>
      <c r="X69" s="0" t="n">
        <f aca="false">ROUND(E69,4)</f>
        <v>0.5624</v>
      </c>
      <c r="Z69" s="0" t="n">
        <f aca="false">ROUND(H69,4)-2*ROUND(G69,4)-ROUND(F69,4)-ROUND(E69,4)</f>
        <v>3.1868</v>
      </c>
      <c r="AA69" s="0" t="n">
        <f aca="false">ROUND(Z69,4)</f>
        <v>3.1868</v>
      </c>
      <c r="AB69" s="0" t="n">
        <f aca="false">I69-2*AA69-ROUND(E69,4)</f>
        <v>0.000251000000000667</v>
      </c>
      <c r="AC69" s="0" t="n">
        <f aca="false">J69-2*AA69-ROUND(E69,4)</f>
        <v>0</v>
      </c>
    </row>
    <row r="70" customFormat="false" ht="13.8" hidden="false" customHeight="false" outlineLevel="0" collapsed="false">
      <c r="A70" s="0" t="s">
        <v>93</v>
      </c>
      <c r="B70" s="1" t="n">
        <f aca="false">F70/G70</f>
        <v>1.14756555232858</v>
      </c>
      <c r="C70" s="1" t="str">
        <f aca="false">_xlfn.CONCAT("Ca", ROUND(F70, 4), "Si",ROUND(G70, 4), "Na",ROUND(E70, 4), "O",ROUND(H70, 4), "H",J70)</f>
        <v>Ca2.7857Si2.4275Na0.0001O11.2499H7.2183</v>
      </c>
      <c r="E70" s="5" t="n">
        <v>5.39E-005</v>
      </c>
      <c r="F70" s="3" t="n">
        <v>2.785658</v>
      </c>
      <c r="G70" s="3" t="n">
        <v>2.42745</v>
      </c>
      <c r="H70" s="3" t="n">
        <v>11.24987</v>
      </c>
      <c r="I70" s="3" t="n">
        <v>7.218576</v>
      </c>
      <c r="J70" s="0" t="n">
        <f aca="false">I70-AB70</f>
        <v>7.2183</v>
      </c>
      <c r="K70" s="3" t="n">
        <v>0.367088</v>
      </c>
      <c r="L70" s="3" t="n">
        <v>13.86848</v>
      </c>
      <c r="M70" s="3" t="n">
        <v>-4834.306</v>
      </c>
      <c r="N70" s="3" t="n">
        <v>-4834.306</v>
      </c>
      <c r="O70" s="3" t="n">
        <v>-5252.622</v>
      </c>
      <c r="P70" s="3" t="n">
        <v>-8.500072</v>
      </c>
      <c r="Q70" s="3" t="n">
        <v>348.3678</v>
      </c>
      <c r="R70" s="0" t="str">
        <f aca="false">_xlfn.CONCAT("CSH", S70, "+N",T70)</f>
        <v>CSH1.15+N0</v>
      </c>
      <c r="S70" s="1" t="n">
        <f aca="false">ROUND(B70,2)</f>
        <v>1.15</v>
      </c>
      <c r="T70" s="4" t="n">
        <f aca="false">ROUND(E70/G70,3)</f>
        <v>0</v>
      </c>
      <c r="U70" s="1"/>
      <c r="V70" s="0" t="n">
        <f aca="false">ROUND(F70,4)</f>
        <v>2.7857</v>
      </c>
      <c r="W70" s="0" t="n">
        <f aca="false">ROUND(G70,4)</f>
        <v>2.4275</v>
      </c>
      <c r="X70" s="0" t="n">
        <f aca="false">ROUND(E70,4)</f>
        <v>0.0001</v>
      </c>
      <c r="Z70" s="0" t="n">
        <f aca="false">ROUND(H70,4)-2*ROUND(G70,4)-ROUND(F70,4)-ROUND(E70,4)</f>
        <v>3.6091</v>
      </c>
      <c r="AA70" s="0" t="n">
        <f aca="false">ROUND(Z70,4)</f>
        <v>3.6091</v>
      </c>
      <c r="AB70" s="0" t="n">
        <f aca="false">I70-2*AA70-ROUND(E70,4)</f>
        <v>0.000275999999999266</v>
      </c>
      <c r="AC70" s="0" t="n">
        <f aca="false">J70-2*AA70-ROUND(E70,4)</f>
        <v>-2.33062809502915E-016</v>
      </c>
    </row>
    <row r="71" customFormat="false" ht="13.8" hidden="false" customHeight="false" outlineLevel="0" collapsed="false">
      <c r="A71" s="0" t="s">
        <v>94</v>
      </c>
      <c r="B71" s="1" t="n">
        <f aca="false">F71/G71</f>
        <v>1.17650534182883</v>
      </c>
      <c r="C71" s="1" t="str">
        <f aca="false">_xlfn.CONCAT("Ca", ROUND(F71, 4), "Si",ROUND(G71, 4), "Na",ROUND(E71, 4), "O",ROUND(H71, 4), "H",J71)</f>
        <v>Ca2.7819Si2.3645Na0.0811O11.1339H7.1649</v>
      </c>
      <c r="E71" s="3" t="n">
        <v>0.081119</v>
      </c>
      <c r="F71" s="3" t="n">
        <v>2.781901</v>
      </c>
      <c r="G71" s="3" t="n">
        <v>2.364546</v>
      </c>
      <c r="H71" s="3" t="n">
        <v>11.13387</v>
      </c>
      <c r="I71" s="3" t="n">
        <v>7.164628</v>
      </c>
      <c r="J71" s="0" t="n">
        <f aca="false">I71-AB71</f>
        <v>7.1649</v>
      </c>
      <c r="K71" s="3" t="n">
        <v>0.365124</v>
      </c>
      <c r="L71" s="3" t="n">
        <v>13.65411</v>
      </c>
      <c r="M71" s="3" t="n">
        <v>-4796.24</v>
      </c>
      <c r="N71" s="3" t="n">
        <v>-4796.24</v>
      </c>
      <c r="O71" s="3" t="n">
        <v>-5213.752</v>
      </c>
      <c r="P71" s="3" t="n">
        <v>-8.084501</v>
      </c>
      <c r="Q71" s="3" t="n">
        <v>343.1692</v>
      </c>
      <c r="R71" s="0" t="str">
        <f aca="false">_xlfn.CONCAT("CSH", S71, "+N",T71)</f>
        <v>CSH1.18+N0.034</v>
      </c>
      <c r="S71" s="1" t="n">
        <f aca="false">ROUND(B71,2)</f>
        <v>1.18</v>
      </c>
      <c r="T71" s="4" t="n">
        <f aca="false">ROUND(E71/G71,3)</f>
        <v>0.034</v>
      </c>
      <c r="U71" s="1"/>
      <c r="V71" s="0" t="n">
        <f aca="false">ROUND(F71,4)</f>
        <v>2.7819</v>
      </c>
      <c r="W71" s="0" t="n">
        <f aca="false">ROUND(G71,4)</f>
        <v>2.3645</v>
      </c>
      <c r="X71" s="0" t="n">
        <f aca="false">ROUND(E71,4)</f>
        <v>0.0811</v>
      </c>
      <c r="Z71" s="0" t="n">
        <f aca="false">ROUND(H71,4)-2*ROUND(G71,4)-ROUND(F71,4)-ROUND(E71,4)</f>
        <v>3.5419</v>
      </c>
      <c r="AA71" s="0" t="n">
        <f aca="false">ROUND(Z71,4)</f>
        <v>3.5419</v>
      </c>
      <c r="AB71" s="0" t="n">
        <f aca="false">I71-2*AA71-ROUND(E71,4)</f>
        <v>-0.000271999999999661</v>
      </c>
      <c r="AC71" s="0" t="n">
        <f aca="false">J71-2*AA71-ROUND(E71,4)</f>
        <v>0</v>
      </c>
    </row>
    <row r="72" customFormat="false" ht="13.8" hidden="false" customHeight="false" outlineLevel="0" collapsed="false">
      <c r="A72" s="0" t="s">
        <v>95</v>
      </c>
      <c r="B72" s="1" t="n">
        <f aca="false">F72/G72</f>
        <v>1.17909924711003</v>
      </c>
      <c r="C72" s="1" t="str">
        <f aca="false">_xlfn.CONCAT("Ca", ROUND(F72, 4), "Si",ROUND(G72, 4), "Na",ROUND(E72, 4), "O",ROUND(H72, 4), "H",J72)</f>
        <v>Ca2.7186Si2.3056Na0.2227O10.981H7.0797</v>
      </c>
      <c r="E72" s="3" t="n">
        <v>0.222725</v>
      </c>
      <c r="F72" s="3" t="n">
        <v>2.718589</v>
      </c>
      <c r="G72" s="3" t="n">
        <v>2.305649</v>
      </c>
      <c r="H72" s="3" t="n">
        <v>10.98101</v>
      </c>
      <c r="I72" s="3" t="n">
        <v>7.079516</v>
      </c>
      <c r="J72" s="0" t="n">
        <f aca="false">I72-AB72</f>
        <v>7.0797</v>
      </c>
      <c r="K72" s="3" t="n">
        <v>0.361657</v>
      </c>
      <c r="L72" s="3" t="n">
        <v>13.52312</v>
      </c>
      <c r="M72" s="3" t="n">
        <v>-4736.947</v>
      </c>
      <c r="N72" s="3" t="n">
        <v>-4736.947</v>
      </c>
      <c r="O72" s="3" t="n">
        <v>-5148.238</v>
      </c>
      <c r="P72" s="3" t="n">
        <v>-7.465291</v>
      </c>
      <c r="Q72" s="3" t="n">
        <v>339.9523</v>
      </c>
      <c r="R72" s="0" t="str">
        <f aca="false">_xlfn.CONCAT("CSH", S72, "+N",T72)</f>
        <v>CSH1.18+N0.097</v>
      </c>
      <c r="S72" s="1" t="n">
        <f aca="false">ROUND(B72,2)</f>
        <v>1.18</v>
      </c>
      <c r="T72" s="4" t="n">
        <f aca="false">ROUND(E72/G72,3)</f>
        <v>0.097</v>
      </c>
      <c r="U72" s="1"/>
      <c r="V72" s="0" t="n">
        <f aca="false">ROUND(F72,4)</f>
        <v>2.7186</v>
      </c>
      <c r="W72" s="0" t="n">
        <f aca="false">ROUND(G72,4)</f>
        <v>2.3056</v>
      </c>
      <c r="X72" s="0" t="n">
        <f aca="false">ROUND(E72,4)</f>
        <v>0.2227</v>
      </c>
      <c r="Z72" s="0" t="n">
        <f aca="false">ROUND(H72,4)-2*ROUND(G72,4)-ROUND(F72,4)-ROUND(E72,4)</f>
        <v>3.4285</v>
      </c>
      <c r="AA72" s="0" t="n">
        <f aca="false">ROUND(Z72,4)</f>
        <v>3.4285</v>
      </c>
      <c r="AB72" s="0" t="n">
        <f aca="false">I72-2*AA72-ROUND(E72,4)</f>
        <v>-0.000184000000000295</v>
      </c>
      <c r="AC72" s="0" t="n">
        <f aca="false">J72-2*AA72-ROUND(E72,4)</f>
        <v>0</v>
      </c>
    </row>
    <row r="73" customFormat="false" ht="13.8" hidden="false" customHeight="false" outlineLevel="0" collapsed="false">
      <c r="A73" s="0" t="s">
        <v>96</v>
      </c>
      <c r="B73" s="1" t="n">
        <f aca="false">F73/G73</f>
        <v>1.17990820860488</v>
      </c>
      <c r="C73" s="1" t="str">
        <f aca="false">_xlfn.CONCAT("Ca", ROUND(F73, 4), "Si",ROUND(G73, 4), "Na",ROUND(E73, 4), "O",ROUND(H73, 4), "H",J73)</f>
        <v>Ca2.6616Si2.2558Na0.3503O10.8527H7.0087</v>
      </c>
      <c r="E73" s="3" t="n">
        <v>0.350322</v>
      </c>
      <c r="F73" s="3" t="n">
        <v>2.661598</v>
      </c>
      <c r="G73" s="3" t="n">
        <v>2.255767</v>
      </c>
      <c r="H73" s="3" t="n">
        <v>10.85271</v>
      </c>
      <c r="I73" s="3" t="n">
        <v>7.008825</v>
      </c>
      <c r="J73" s="0" t="n">
        <f aca="false">I73-AB73</f>
        <v>7.0087</v>
      </c>
      <c r="K73" s="3" t="n">
        <v>0.358781</v>
      </c>
      <c r="L73" s="3" t="n">
        <v>13.4047</v>
      </c>
      <c r="M73" s="3" t="n">
        <v>-4686.738</v>
      </c>
      <c r="N73" s="3" t="n">
        <v>-4686.738</v>
      </c>
      <c r="O73" s="3" t="n">
        <v>-5094.529</v>
      </c>
      <c r="P73" s="3" t="n">
        <v>-6.874723</v>
      </c>
      <c r="Q73" s="3" t="n">
        <v>337.0859</v>
      </c>
      <c r="R73" s="0" t="str">
        <f aca="false">_xlfn.CONCAT("CSH", S73, "+N",T73)</f>
        <v>CSH1.18+N0.155</v>
      </c>
      <c r="S73" s="1" t="n">
        <f aca="false">ROUND(B73,2)</f>
        <v>1.18</v>
      </c>
      <c r="T73" s="4" t="n">
        <f aca="false">ROUND(E73/G73,3)</f>
        <v>0.155</v>
      </c>
      <c r="U73" s="1"/>
      <c r="V73" s="0" t="n">
        <f aca="false">ROUND(F73,4)</f>
        <v>2.6616</v>
      </c>
      <c r="W73" s="0" t="n">
        <f aca="false">ROUND(G73,4)</f>
        <v>2.2558</v>
      </c>
      <c r="X73" s="0" t="n">
        <f aca="false">ROUND(E73,4)</f>
        <v>0.3503</v>
      </c>
      <c r="Z73" s="0" t="n">
        <f aca="false">ROUND(H73,4)-2*ROUND(G73,4)-ROUND(F73,4)-ROUND(E73,4)</f>
        <v>3.3292</v>
      </c>
      <c r="AA73" s="0" t="n">
        <f aca="false">ROUND(Z73,4)</f>
        <v>3.3292</v>
      </c>
      <c r="AB73" s="0" t="n">
        <f aca="false">I73-2*AA73-ROUND(E73,4)</f>
        <v>0.000124999999999542</v>
      </c>
      <c r="AC73" s="0" t="n">
        <f aca="false">J73-2*AA73-ROUND(E73,4)</f>
        <v>0</v>
      </c>
    </row>
    <row r="74" customFormat="false" ht="13.8" hidden="false" customHeight="false" outlineLevel="0" collapsed="false">
      <c r="A74" s="0" t="s">
        <v>97</v>
      </c>
      <c r="B74" s="1" t="n">
        <f aca="false">F74/G74</f>
        <v>1.18056166896127</v>
      </c>
      <c r="C74" s="1" t="str">
        <f aca="false">_xlfn.CONCAT("Ca", ROUND(F74, 4), "Si",ROUND(G74, 4), "Na",ROUND(E74, 4), "O",ROUND(H74, 4), "H",J74)</f>
        <v>Ca2.6016Si2.2037Na0.4899O10.7252H6.9425</v>
      </c>
      <c r="E74" s="3" t="n">
        <v>0.489941</v>
      </c>
      <c r="F74" s="3" t="n">
        <v>2.601625</v>
      </c>
      <c r="G74" s="3" t="n">
        <v>2.203718</v>
      </c>
      <c r="H74" s="3" t="n">
        <v>10.72521</v>
      </c>
      <c r="I74" s="3" t="n">
        <v>6.94235</v>
      </c>
      <c r="J74" s="0" t="n">
        <f aca="false">I74-AB74</f>
        <v>6.9425</v>
      </c>
      <c r="K74" s="3" t="n">
        <v>0.356019</v>
      </c>
      <c r="L74" s="3" t="n">
        <v>13.28998</v>
      </c>
      <c r="M74" s="3" t="n">
        <v>-4636.618</v>
      </c>
      <c r="N74" s="3" t="n">
        <v>-4636.618</v>
      </c>
      <c r="O74" s="3" t="n">
        <v>-5041.309</v>
      </c>
      <c r="P74" s="3" t="n">
        <v>-6.186721</v>
      </c>
      <c r="Q74" s="3" t="n">
        <v>334.3113</v>
      </c>
      <c r="R74" s="0" t="str">
        <f aca="false">_xlfn.CONCAT("CSH", S74, "+N",T74)</f>
        <v>CSH1.18+N0.222</v>
      </c>
      <c r="S74" s="1" t="n">
        <f aca="false">ROUND(B74,2)</f>
        <v>1.18</v>
      </c>
      <c r="T74" s="4" t="n">
        <f aca="false">ROUND(E74/G74,3)</f>
        <v>0.222</v>
      </c>
      <c r="U74" s="1"/>
      <c r="V74" s="0" t="n">
        <f aca="false">ROUND(F74,4)</f>
        <v>2.6016</v>
      </c>
      <c r="W74" s="0" t="n">
        <f aca="false">ROUND(G74,4)</f>
        <v>2.2037</v>
      </c>
      <c r="X74" s="0" t="n">
        <f aca="false">ROUND(E74,4)</f>
        <v>0.4899</v>
      </c>
      <c r="Z74" s="0" t="n">
        <f aca="false">ROUND(H74,4)-2*ROUND(G74,4)-ROUND(F74,4)-ROUND(E74,4)</f>
        <v>3.2263</v>
      </c>
      <c r="AA74" s="0" t="n">
        <f aca="false">ROUND(Z74,4)</f>
        <v>3.2263</v>
      </c>
      <c r="AB74" s="0" t="n">
        <f aca="false">I74-2*AA74-ROUND(E74,4)</f>
        <v>-0.000150000000000095</v>
      </c>
      <c r="AC74" s="0" t="n">
        <f aca="false">J74-2*AA74-ROUND(E74,4)</f>
        <v>0</v>
      </c>
    </row>
    <row r="75" customFormat="false" ht="13.8" hidden="false" customHeight="false" outlineLevel="0" collapsed="false">
      <c r="A75" s="0" t="s">
        <v>98</v>
      </c>
      <c r="B75" s="1" t="n">
        <f aca="false">F75/G75</f>
        <v>1.23251332987922</v>
      </c>
      <c r="C75" s="1" t="str">
        <f aca="false">_xlfn.CONCAT("Ca", ROUND(F75, 4), "Si",ROUND(G75, 4), "Na",ROUND(E75, 4), "O",ROUND(H75, 4), "H",J75)</f>
        <v>Ca2.8855Si2.3412Na0.0001O11.1678H7.1997</v>
      </c>
      <c r="E75" s="5" t="n">
        <v>5.39E-005</v>
      </c>
      <c r="F75" s="3" t="n">
        <v>2.885522</v>
      </c>
      <c r="G75" s="3" t="n">
        <v>2.341169</v>
      </c>
      <c r="H75" s="3" t="n">
        <v>11.16783</v>
      </c>
      <c r="I75" s="3" t="n">
        <v>7.199898</v>
      </c>
      <c r="J75" s="0" t="n">
        <f aca="false">I75-AB75</f>
        <v>7.1997</v>
      </c>
      <c r="K75" s="3" t="n">
        <v>0.367336</v>
      </c>
      <c r="L75" s="3" t="n">
        <v>13.79017</v>
      </c>
      <c r="M75" s="3" t="n">
        <v>-4823.092</v>
      </c>
      <c r="N75" s="3" t="n">
        <v>-4823.092</v>
      </c>
      <c r="O75" s="3" t="n">
        <v>-5240.658</v>
      </c>
      <c r="P75" s="3" t="n">
        <v>-8.210369</v>
      </c>
      <c r="Q75" s="3" t="n">
        <v>346.4799</v>
      </c>
      <c r="R75" s="0" t="str">
        <f aca="false">_xlfn.CONCAT("CSH", S75, "+N",T75)</f>
        <v>CSH1.23+N0</v>
      </c>
      <c r="S75" s="1" t="n">
        <f aca="false">ROUND(B75,2)</f>
        <v>1.23</v>
      </c>
      <c r="T75" s="4" t="n">
        <f aca="false">ROUND(E75/G75,3)</f>
        <v>0</v>
      </c>
      <c r="U75" s="1"/>
      <c r="V75" s="0" t="n">
        <f aca="false">ROUND(F75,4)</f>
        <v>2.8855</v>
      </c>
      <c r="W75" s="0" t="n">
        <f aca="false">ROUND(G75,4)</f>
        <v>2.3412</v>
      </c>
      <c r="X75" s="0" t="n">
        <f aca="false">ROUND(E75,4)</f>
        <v>0.0001</v>
      </c>
      <c r="Z75" s="0" t="n">
        <f aca="false">ROUND(H75,4)-2*ROUND(G75,4)-ROUND(F75,4)-ROUND(E75,4)</f>
        <v>3.5998</v>
      </c>
      <c r="AA75" s="0" t="n">
        <f aca="false">ROUND(Z75,4)</f>
        <v>3.5998</v>
      </c>
      <c r="AB75" s="0" t="n">
        <f aca="false">I75-2*AA75-ROUND(E75,4)</f>
        <v>0.000197999999999909</v>
      </c>
      <c r="AC75" s="0" t="n">
        <f aca="false">J75-2*AA75-ROUND(E75,4)</f>
        <v>-2.33062809502915E-016</v>
      </c>
    </row>
    <row r="76" customFormat="false" ht="13.8" hidden="false" customHeight="false" outlineLevel="0" collapsed="false">
      <c r="A76" s="0" t="s">
        <v>99</v>
      </c>
      <c r="B76" s="1" t="n">
        <f aca="false">F76/G76</f>
        <v>1.26971525291528</v>
      </c>
      <c r="C76" s="1" t="str">
        <f aca="false">_xlfn.CONCAT("Ca", ROUND(F76, 4), "Si",ROUND(G76, 4), "Na",ROUND(E76, 4), "O",ROUND(H76, 4), "H",J76)</f>
        <v>Ca2.8911Si2.277Na0.0754O11.0528H7.14</v>
      </c>
      <c r="E76" s="3" t="n">
        <v>0.075417</v>
      </c>
      <c r="F76" s="3" t="n">
        <v>2.891101</v>
      </c>
      <c r="G76" s="3" t="n">
        <v>2.276968</v>
      </c>
      <c r="H76" s="3" t="n">
        <v>11.05284</v>
      </c>
      <c r="I76" s="3" t="n">
        <v>7.140194</v>
      </c>
      <c r="J76" s="0" t="n">
        <f aca="false">I76-AB76</f>
        <v>7.14</v>
      </c>
      <c r="K76" s="3" t="n">
        <v>0.365589</v>
      </c>
      <c r="L76" s="3" t="n">
        <v>13.56106</v>
      </c>
      <c r="M76" s="3" t="n">
        <v>-4787.438</v>
      </c>
      <c r="N76" s="3" t="n">
        <v>-4787.438</v>
      </c>
      <c r="O76" s="3" t="n">
        <v>-5204.761</v>
      </c>
      <c r="P76" s="3" t="n">
        <v>-7.708739</v>
      </c>
      <c r="Q76" s="3" t="n">
        <v>340.9237</v>
      </c>
      <c r="R76" s="0" t="str">
        <f aca="false">_xlfn.CONCAT("CSH", S76, "+N",T76)</f>
        <v>CSH1.27+N0.033</v>
      </c>
      <c r="S76" s="1" t="n">
        <f aca="false">ROUND(B76,2)</f>
        <v>1.27</v>
      </c>
      <c r="T76" s="4" t="n">
        <f aca="false">ROUND(E76/G76,3)</f>
        <v>0.033</v>
      </c>
      <c r="U76" s="1"/>
      <c r="V76" s="0" t="n">
        <f aca="false">ROUND(F76,4)</f>
        <v>2.8911</v>
      </c>
      <c r="W76" s="0" t="n">
        <f aca="false">ROUND(G76,4)</f>
        <v>2.277</v>
      </c>
      <c r="X76" s="0" t="n">
        <f aca="false">ROUND(E76,4)</f>
        <v>0.0754</v>
      </c>
      <c r="Z76" s="0" t="n">
        <f aca="false">ROUND(H76,4)-2*ROUND(G76,4)-ROUND(F76,4)-ROUND(E76,4)</f>
        <v>3.5323</v>
      </c>
      <c r="AA76" s="0" t="n">
        <f aca="false">ROUND(Z76,4)</f>
        <v>3.5323</v>
      </c>
      <c r="AB76" s="0" t="n">
        <f aca="false">I76-2*AA76-ROUND(E76,4)</f>
        <v>0.000193999999999722</v>
      </c>
      <c r="AC76" s="0" t="n">
        <f aca="false">J76-2*AA76-ROUND(E76,4)</f>
        <v>0</v>
      </c>
    </row>
    <row r="77" customFormat="false" ht="13.8" hidden="false" customHeight="false" outlineLevel="0" collapsed="false">
      <c r="A77" s="0" t="s">
        <v>100</v>
      </c>
      <c r="B77" s="1" t="n">
        <f aca="false">F77/G77</f>
        <v>1.27268930521982</v>
      </c>
      <c r="C77" s="1" t="str">
        <f aca="false">_xlfn.CONCAT("Ca", ROUND(F77, 4), "Si",ROUND(G77, 4), "Na",ROUND(E77, 4), "O",ROUND(H77, 4), "H",J77)</f>
        <v>Ca2.8462Si2.2364Na0.1759O10.9456H7.0773</v>
      </c>
      <c r="E77" s="3" t="n">
        <v>0.175866</v>
      </c>
      <c r="F77" s="3" t="n">
        <v>2.846194</v>
      </c>
      <c r="G77" s="3" t="n">
        <v>2.236362</v>
      </c>
      <c r="H77" s="3" t="n">
        <v>10.94555</v>
      </c>
      <c r="I77" s="3" t="n">
        <v>7.077404</v>
      </c>
      <c r="J77" s="0" t="n">
        <f aca="false">I77-AB77</f>
        <v>7.0773</v>
      </c>
      <c r="K77" s="3" t="n">
        <v>0.363178</v>
      </c>
      <c r="L77" s="3" t="n">
        <v>13.55914</v>
      </c>
      <c r="M77" s="3" t="n">
        <v>-4746.073</v>
      </c>
      <c r="N77" s="3" t="n">
        <v>-4746.073</v>
      </c>
      <c r="O77" s="3" t="n">
        <v>-5156.207</v>
      </c>
      <c r="P77" s="3" t="n">
        <v>-7.221039</v>
      </c>
      <c r="Q77" s="3" t="n">
        <v>340.8402</v>
      </c>
      <c r="R77" s="0" t="str">
        <f aca="false">_xlfn.CONCAT("CSH", S77, "+N",T77)</f>
        <v>CSH1.27+N0.079</v>
      </c>
      <c r="S77" s="1" t="n">
        <f aca="false">ROUND(B77,2)</f>
        <v>1.27</v>
      </c>
      <c r="T77" s="4" t="n">
        <f aca="false">ROUND(E77/G77,3)</f>
        <v>0.079</v>
      </c>
      <c r="U77" s="1"/>
      <c r="V77" s="0" t="n">
        <f aca="false">ROUND(F77,4)</f>
        <v>2.8462</v>
      </c>
      <c r="W77" s="0" t="n">
        <f aca="false">ROUND(G77,4)</f>
        <v>2.2364</v>
      </c>
      <c r="X77" s="0" t="n">
        <f aca="false">ROUND(E77,4)</f>
        <v>0.1759</v>
      </c>
      <c r="Z77" s="0" t="n">
        <f aca="false">ROUND(H77,4)-2*ROUND(G77,4)-ROUND(F77,4)-ROUND(E77,4)</f>
        <v>3.4507</v>
      </c>
      <c r="AA77" s="0" t="n">
        <f aca="false">ROUND(Z77,4)</f>
        <v>3.4507</v>
      </c>
      <c r="AB77" s="0" t="n">
        <f aca="false">I77-2*AA77-ROUND(E77,4)</f>
        <v>0.000103999999999826</v>
      </c>
      <c r="AC77" s="0" t="n">
        <f aca="false">J77-2*AA77-ROUND(E77,4)</f>
        <v>0</v>
      </c>
    </row>
    <row r="78" customFormat="false" ht="13.8" hidden="false" customHeight="false" outlineLevel="0" collapsed="false">
      <c r="A78" s="0" t="s">
        <v>101</v>
      </c>
      <c r="B78" s="1" t="n">
        <f aca="false">F78/G78</f>
        <v>1.27385063024368</v>
      </c>
      <c r="C78" s="1" t="str">
        <f aca="false">_xlfn.CONCAT("Ca", ROUND(F78, 4), "Si",ROUND(G78, 4), "Na",ROUND(E78, 4), "O",ROUND(H78, 4), "H",J78)</f>
        <v>Ca2.7949Si2.1941Na0.2892O10.834H7.0126</v>
      </c>
      <c r="E78" s="3" t="n">
        <v>0.289234</v>
      </c>
      <c r="F78" s="3" t="n">
        <v>2.79492</v>
      </c>
      <c r="G78" s="3" t="n">
        <v>2.194072</v>
      </c>
      <c r="H78" s="3" t="n">
        <v>10.83403</v>
      </c>
      <c r="I78" s="3" t="n">
        <v>7.012689</v>
      </c>
      <c r="J78" s="0" t="n">
        <f aca="false">I78-AB78</f>
        <v>7.0126</v>
      </c>
      <c r="K78" s="3" t="n">
        <v>0.360692</v>
      </c>
      <c r="L78" s="3" t="n">
        <v>13.45297</v>
      </c>
      <c r="M78" s="3" t="n">
        <v>-4702.57</v>
      </c>
      <c r="N78" s="3" t="n">
        <v>-4702.57</v>
      </c>
      <c r="O78" s="3" t="n">
        <v>-5109.618</v>
      </c>
      <c r="P78" s="3" t="n">
        <v>-6.659838</v>
      </c>
      <c r="Q78" s="3" t="n">
        <v>338.271</v>
      </c>
      <c r="R78" s="0" t="str">
        <f aca="false">_xlfn.CONCAT("CSH", S78, "+N",T78)</f>
        <v>CSH1.27+N0.132</v>
      </c>
      <c r="S78" s="1" t="n">
        <f aca="false">ROUND(B78,2)</f>
        <v>1.27</v>
      </c>
      <c r="T78" s="4" t="n">
        <f aca="false">ROUND(E78/G78,3)</f>
        <v>0.132</v>
      </c>
      <c r="U78" s="1"/>
      <c r="V78" s="0" t="n">
        <f aca="false">ROUND(F78,4)</f>
        <v>2.7949</v>
      </c>
      <c r="W78" s="0" t="n">
        <f aca="false">ROUND(G78,4)</f>
        <v>2.1941</v>
      </c>
      <c r="X78" s="0" t="n">
        <f aca="false">ROUND(E78,4)</f>
        <v>0.2892</v>
      </c>
      <c r="Z78" s="0" t="n">
        <f aca="false">ROUND(H78,4)-2*ROUND(G78,4)-ROUND(F78,4)-ROUND(E78,4)</f>
        <v>3.3617</v>
      </c>
      <c r="AA78" s="0" t="n">
        <f aca="false">ROUND(Z78,4)</f>
        <v>3.3617</v>
      </c>
      <c r="AB78" s="0" t="n">
        <f aca="false">I78-2*AA78-ROUND(E78,4)</f>
        <v>8.90000000001168E-005</v>
      </c>
      <c r="AC78" s="0" t="n">
        <f aca="false">J78-2*AA78-ROUND(E78,4)</f>
        <v>0</v>
      </c>
    </row>
    <row r="79" customFormat="false" ht="13.8" hidden="false" customHeight="false" outlineLevel="0" collapsed="false">
      <c r="A79" s="0" t="s">
        <v>102</v>
      </c>
      <c r="B79" s="1" t="n">
        <f aca="false">F79/G79</f>
        <v>1.27459779705653</v>
      </c>
      <c r="C79" s="1" t="str">
        <f aca="false">_xlfn.CONCAT("Ca", ROUND(F79, 4), "Si",ROUND(G79, 4), "Na",ROUND(E79, 4), "O",ROUND(H79, 4), "H",J79)</f>
        <v>Ca2.7374Si2.1477Na0.4208O10.7169H6.9474</v>
      </c>
      <c r="E79" s="3" t="n">
        <v>0.420824</v>
      </c>
      <c r="F79" s="3" t="n">
        <v>2.737418</v>
      </c>
      <c r="G79" s="3" t="n">
        <v>2.147672</v>
      </c>
      <c r="H79" s="3" t="n">
        <v>10.71685</v>
      </c>
      <c r="I79" s="3" t="n">
        <v>6.947359</v>
      </c>
      <c r="J79" s="0" t="n">
        <f aca="false">I79-AB79</f>
        <v>6.9474</v>
      </c>
      <c r="K79" s="3" t="n">
        <v>0.358169</v>
      </c>
      <c r="L79" s="3" t="n">
        <v>13.34572</v>
      </c>
      <c r="M79" s="3" t="n">
        <v>-4656.676</v>
      </c>
      <c r="N79" s="3" t="n">
        <v>-4656.676</v>
      </c>
      <c r="O79" s="3" t="n">
        <v>-5060.71</v>
      </c>
      <c r="P79" s="3" t="n">
        <v>-5.985276</v>
      </c>
      <c r="Q79" s="3" t="n">
        <v>335.6783</v>
      </c>
      <c r="R79" s="0" t="str">
        <f aca="false">_xlfn.CONCAT("CSH", S79, "+N",T79)</f>
        <v>CSH1.27+N0.196</v>
      </c>
      <c r="S79" s="1" t="n">
        <f aca="false">ROUND(B79,2)</f>
        <v>1.27</v>
      </c>
      <c r="T79" s="4" t="n">
        <f aca="false">ROUND(E79/G79,3)</f>
        <v>0.196</v>
      </c>
      <c r="U79" s="1"/>
      <c r="V79" s="0" t="n">
        <f aca="false">ROUND(F79,4)</f>
        <v>2.7374</v>
      </c>
      <c r="W79" s="0" t="n">
        <f aca="false">ROUND(G79,4)</f>
        <v>2.1477</v>
      </c>
      <c r="X79" s="0" t="n">
        <f aca="false">ROUND(E79,4)</f>
        <v>0.4208</v>
      </c>
      <c r="Z79" s="0" t="n">
        <f aca="false">ROUND(H79,4)-2*ROUND(G79,4)-ROUND(F79,4)-ROUND(E79,4)</f>
        <v>3.2633</v>
      </c>
      <c r="AA79" s="0" t="n">
        <f aca="false">ROUND(Z79,4)</f>
        <v>3.2633</v>
      </c>
      <c r="AB79" s="0" t="n">
        <f aca="false">I79-2*AA79-ROUND(E79,4)</f>
        <v>-4.10000000005684E-005</v>
      </c>
      <c r="AC79" s="0" t="n">
        <f aca="false">J79-2*AA79-ROUND(E79,4)</f>
        <v>0</v>
      </c>
    </row>
    <row r="80" customFormat="false" ht="13.8" hidden="false" customHeight="false" outlineLevel="0" collapsed="false">
      <c r="A80" s="0" t="s">
        <v>103</v>
      </c>
      <c r="B80" s="1" t="n">
        <f aca="false">F80/G80</f>
        <v>1.31677480155134</v>
      </c>
      <c r="C80" s="1" t="str">
        <f aca="false">_xlfn.CONCAT("Ca", ROUND(F80, 4), "Si",ROUND(G80, 4), "Na",ROUND(E80, 4), "O",ROUND(H80, 4), "H",J80)</f>
        <v>Ca2.9789Si2.2623Na0.0001O11.0891H7.1711</v>
      </c>
      <c r="E80" s="5" t="n">
        <v>5.39E-005</v>
      </c>
      <c r="F80" s="3" t="n">
        <v>2.978937</v>
      </c>
      <c r="G80" s="3" t="n">
        <v>2.262298</v>
      </c>
      <c r="H80" s="3" t="n">
        <v>11.08914</v>
      </c>
      <c r="I80" s="3" t="n">
        <v>7.171174</v>
      </c>
      <c r="J80" s="0" t="n">
        <f aca="false">I80-AB80</f>
        <v>7.1711</v>
      </c>
      <c r="K80" s="3" t="n">
        <v>0.367576</v>
      </c>
      <c r="L80" s="3" t="n">
        <v>13.71525</v>
      </c>
      <c r="M80" s="3" t="n">
        <v>-4812.645</v>
      </c>
      <c r="N80" s="3" t="n">
        <v>-4812.645</v>
      </c>
      <c r="O80" s="3" t="n">
        <v>-5229.432</v>
      </c>
      <c r="P80" s="3" t="n">
        <v>-7.82644</v>
      </c>
      <c r="Q80" s="3" t="n">
        <v>344.6738</v>
      </c>
      <c r="R80" s="0" t="str">
        <f aca="false">_xlfn.CONCAT("CSH", S80, "+N",T80)</f>
        <v>CSH1.32+N0</v>
      </c>
      <c r="S80" s="1" t="n">
        <f aca="false">ROUND(B80,2)</f>
        <v>1.32</v>
      </c>
      <c r="T80" s="4" t="n">
        <f aca="false">ROUND(E80/G80,3)</f>
        <v>0</v>
      </c>
      <c r="U80" s="1"/>
      <c r="V80" s="0" t="n">
        <f aca="false">ROUND(F80,4)</f>
        <v>2.9789</v>
      </c>
      <c r="W80" s="0" t="n">
        <f aca="false">ROUND(G80,4)</f>
        <v>2.2623</v>
      </c>
      <c r="X80" s="0" t="n">
        <f aca="false">ROUND(E80,4)</f>
        <v>0.0001</v>
      </c>
      <c r="Z80" s="0" t="n">
        <f aca="false">ROUND(H80,4)-2*ROUND(G80,4)-ROUND(F80,4)-ROUND(E80,4)</f>
        <v>3.5855</v>
      </c>
      <c r="AA80" s="0" t="n">
        <f aca="false">ROUND(Z80,4)</f>
        <v>3.5855</v>
      </c>
      <c r="AB80" s="0" t="n">
        <f aca="false">I80-2*AA80-ROUND(E80,4)</f>
        <v>7.39999999994524E-005</v>
      </c>
      <c r="AC80" s="0" t="n">
        <f aca="false">J80-2*AA80-ROUND(E80,4)</f>
        <v>-2.33062809502915E-016</v>
      </c>
    </row>
    <row r="81" customFormat="false" ht="13.8" hidden="false" customHeight="false" outlineLevel="0" collapsed="false">
      <c r="A81" s="0" t="s">
        <v>104</v>
      </c>
      <c r="B81" s="1" t="n">
        <f aca="false">F81/G81</f>
        <v>1.36181831156394</v>
      </c>
      <c r="C81" s="1" t="str">
        <f aca="false">_xlfn.CONCAT("Ca", ROUND(F81, 4), "Si",ROUND(G81, 4), "Na",ROUND(E81, 4), "O",ROUND(H81, 4), "H",J81)</f>
        <v>Ca2.9961Si2.2001Na0.0632O10.9855H7.1152</v>
      </c>
      <c r="E81" s="3" t="n">
        <v>0.063207</v>
      </c>
      <c r="F81" s="3" t="n">
        <v>2.996146</v>
      </c>
      <c r="G81" s="3" t="n">
        <v>2.200107</v>
      </c>
      <c r="H81" s="3" t="n">
        <v>10.98546</v>
      </c>
      <c r="I81" s="3" t="n">
        <v>7.114998</v>
      </c>
      <c r="J81" s="0" t="n">
        <f aca="false">I81-AB81</f>
        <v>7.1152</v>
      </c>
      <c r="K81" s="3" t="n">
        <v>0.366256</v>
      </c>
      <c r="L81" s="3" t="n">
        <v>13.56477</v>
      </c>
      <c r="M81" s="3" t="n">
        <v>-4782.892</v>
      </c>
      <c r="N81" s="3" t="n">
        <v>-4782.892</v>
      </c>
      <c r="O81" s="3" t="n">
        <v>-5198.372</v>
      </c>
      <c r="P81" s="3" t="n">
        <v>-7.273484</v>
      </c>
      <c r="Q81" s="3" t="n">
        <v>341.0281</v>
      </c>
      <c r="R81" s="0" t="str">
        <f aca="false">_xlfn.CONCAT("CSH", S81, "+N",T81)</f>
        <v>CSH1.36+N0.029</v>
      </c>
      <c r="S81" s="1" t="n">
        <f aca="false">ROUND(B81,2)</f>
        <v>1.36</v>
      </c>
      <c r="T81" s="4" t="n">
        <f aca="false">ROUND(E81/G81,3)</f>
        <v>0.029</v>
      </c>
      <c r="U81" s="1"/>
      <c r="V81" s="0" t="n">
        <f aca="false">ROUND(F81,4)</f>
        <v>2.9961</v>
      </c>
      <c r="W81" s="0" t="n">
        <f aca="false">ROUND(G81,4)</f>
        <v>2.2001</v>
      </c>
      <c r="X81" s="0" t="n">
        <f aca="false">ROUND(E81,4)</f>
        <v>0.0632</v>
      </c>
      <c r="Z81" s="0" t="n">
        <f aca="false">ROUND(H81,4)-2*ROUND(G81,4)-ROUND(F81,4)-ROUND(E81,4)</f>
        <v>3.526</v>
      </c>
      <c r="AA81" s="0" t="n">
        <f aca="false">ROUND(Z81,4)</f>
        <v>3.526</v>
      </c>
      <c r="AB81" s="0" t="n">
        <f aca="false">I81-2*AA81-ROUND(E81,4)</f>
        <v>-0.000201999999999675</v>
      </c>
      <c r="AC81" s="0" t="n">
        <f aca="false">J81-2*AA81-ROUND(E81,4)</f>
        <v>0</v>
      </c>
    </row>
    <row r="82" customFormat="false" ht="13.8" hidden="false" customHeight="false" outlineLevel="0" collapsed="false">
      <c r="A82" s="0" t="s">
        <v>105</v>
      </c>
      <c r="B82" s="1" t="n">
        <f aca="false">F82/G82</f>
        <v>1.36597975756367</v>
      </c>
      <c r="C82" s="1" t="str">
        <f aca="false">_xlfn.CONCAT("Ca", ROUND(F82, 4), "Si",ROUND(G82, 4), "Na",ROUND(E82, 4), "O",ROUND(H82, 4), "H",J82)</f>
        <v>Ca2.9578Si2.1654Na0.1523O10.8948H7.0601</v>
      </c>
      <c r="E82" s="3" t="n">
        <v>0.152347</v>
      </c>
      <c r="F82" s="3" t="n">
        <v>2.957827</v>
      </c>
      <c r="G82" s="3" t="n">
        <v>2.165352</v>
      </c>
      <c r="H82" s="3" t="n">
        <v>10.89476</v>
      </c>
      <c r="I82" s="3" t="n">
        <v>7.060104</v>
      </c>
      <c r="J82" s="0" t="n">
        <f aca="false">I82-AB82</f>
        <v>7.0601</v>
      </c>
      <c r="K82" s="3" t="n">
        <v>0.364287</v>
      </c>
      <c r="L82" s="3" t="n">
        <v>13.57704</v>
      </c>
      <c r="M82" s="3" t="n">
        <v>-4748.374</v>
      </c>
      <c r="N82" s="3" t="n">
        <v>-4748.374</v>
      </c>
      <c r="O82" s="3" t="n">
        <v>-5157.057</v>
      </c>
      <c r="P82" s="3" t="n">
        <v>-6.798215</v>
      </c>
      <c r="Q82" s="3" t="n">
        <v>341.289</v>
      </c>
      <c r="R82" s="0" t="str">
        <f aca="false">_xlfn.CONCAT("CSH", S82, "+N",T82)</f>
        <v>CSH1.37+N0.07</v>
      </c>
      <c r="S82" s="1" t="n">
        <f aca="false">ROUND(B82,2)</f>
        <v>1.37</v>
      </c>
      <c r="T82" s="4" t="n">
        <f aca="false">ROUND(E82/G82,3)</f>
        <v>0.07</v>
      </c>
      <c r="U82" s="1"/>
      <c r="V82" s="0" t="n">
        <f aca="false">ROUND(F82,4)</f>
        <v>2.9578</v>
      </c>
      <c r="W82" s="0" t="n">
        <f aca="false">ROUND(G82,4)</f>
        <v>2.1654</v>
      </c>
      <c r="X82" s="0" t="n">
        <f aca="false">ROUND(E82,4)</f>
        <v>0.1523</v>
      </c>
      <c r="Z82" s="0" t="n">
        <f aca="false">ROUND(H82,4)-2*ROUND(G82,4)-ROUND(F82,4)-ROUND(E82,4)</f>
        <v>3.4539</v>
      </c>
      <c r="AA82" s="0" t="n">
        <f aca="false">ROUND(Z82,4)</f>
        <v>3.4539</v>
      </c>
      <c r="AB82" s="0" t="n">
        <f aca="false">I82-2*AA82-ROUND(E82,4)</f>
        <v>4.000000000004E-006</v>
      </c>
      <c r="AC82" s="0" t="n">
        <f aca="false">J82-2*AA82-ROUND(E82,4)</f>
        <v>0</v>
      </c>
    </row>
    <row r="83" customFormat="false" ht="13.8" hidden="false" customHeight="false" outlineLevel="0" collapsed="false">
      <c r="A83" s="0" t="s">
        <v>106</v>
      </c>
      <c r="B83" s="1" t="n">
        <f aca="false">F83/G83</f>
        <v>1.3675459192667</v>
      </c>
      <c r="C83" s="1" t="str">
        <f aca="false">_xlfn.CONCAT("Ca", ROUND(F83, 4), "Si",ROUND(G83, 4), "Na",ROUND(E83, 4), "O",ROUND(H83, 4), "H",J83)</f>
        <v>Ca2.9093Si2.1274Na0.2612O10.7946H6.9998</v>
      </c>
      <c r="E83" s="3" t="n">
        <v>0.261204</v>
      </c>
      <c r="F83" s="3" t="n">
        <v>2.909283</v>
      </c>
      <c r="G83" s="3" t="n">
        <v>2.127375</v>
      </c>
      <c r="H83" s="3" t="n">
        <v>10.79455</v>
      </c>
      <c r="I83" s="3" t="n">
        <v>6.999837</v>
      </c>
      <c r="J83" s="0" t="n">
        <f aca="false">I83-AB83</f>
        <v>6.9998</v>
      </c>
      <c r="K83" s="3" t="n">
        <v>0.362114</v>
      </c>
      <c r="L83" s="3" t="n">
        <v>13.4819</v>
      </c>
      <c r="M83" s="3" t="n">
        <v>-4709.527</v>
      </c>
      <c r="N83" s="3" t="n">
        <v>-4709.527</v>
      </c>
      <c r="O83" s="3" t="n">
        <v>-5115.452</v>
      </c>
      <c r="P83" s="3" t="n">
        <v>-6.225364</v>
      </c>
      <c r="Q83" s="3" t="n">
        <v>338.9884</v>
      </c>
      <c r="R83" s="0" t="str">
        <f aca="false">_xlfn.CONCAT("CSH", S83, "+N",T83)</f>
        <v>CSH1.37+N0.123</v>
      </c>
      <c r="S83" s="1" t="n">
        <f aca="false">ROUND(B83,2)</f>
        <v>1.37</v>
      </c>
      <c r="T83" s="4" t="n">
        <f aca="false">ROUND(E83/G83,3)</f>
        <v>0.123</v>
      </c>
      <c r="U83" s="1"/>
      <c r="V83" s="0" t="n">
        <f aca="false">ROUND(F83,4)</f>
        <v>2.9093</v>
      </c>
      <c r="W83" s="0" t="n">
        <f aca="false">ROUND(G83,4)</f>
        <v>2.1274</v>
      </c>
      <c r="X83" s="0" t="n">
        <f aca="false">ROUND(E83,4)</f>
        <v>0.2612</v>
      </c>
      <c r="Z83" s="0" t="n">
        <f aca="false">ROUND(H83,4)-2*ROUND(G83,4)-ROUND(F83,4)-ROUND(E83,4)</f>
        <v>3.3693</v>
      </c>
      <c r="AA83" s="0" t="n">
        <f aca="false">ROUND(Z83,4)</f>
        <v>3.3693</v>
      </c>
      <c r="AB83" s="0" t="n">
        <f aca="false">I83-2*AA83-ROUND(E83,4)</f>
        <v>3.70000000003978E-005</v>
      </c>
      <c r="AC83" s="0" t="n">
        <f aca="false">J83-2*AA83-ROUND(E83,4)</f>
        <v>0</v>
      </c>
    </row>
    <row r="84" customFormat="false" ht="13.8" hidden="false" customHeight="false" outlineLevel="0" collapsed="false">
      <c r="A84" s="0" t="s">
        <v>107</v>
      </c>
      <c r="B84" s="1" t="n">
        <f aca="false">F84/G84</f>
        <v>1.36818350217877</v>
      </c>
      <c r="C84" s="1" t="str">
        <f aca="false">_xlfn.CONCAT("Ca", ROUND(F84, 4), "Si",ROUND(G84, 4), "Na",ROUND(E84, 4), "O",ROUND(H84, 4), "H",J84)</f>
        <v>Ca2.8695Si2.0973Na0.3537O10.7185H6.9551</v>
      </c>
      <c r="E84" s="3" t="n">
        <v>0.35371</v>
      </c>
      <c r="F84" s="3" t="n">
        <v>2.869468</v>
      </c>
      <c r="G84" s="3" t="n">
        <v>2.097283</v>
      </c>
      <c r="H84" s="3" t="n">
        <v>10.71845</v>
      </c>
      <c r="I84" s="3" t="n">
        <v>6.955116</v>
      </c>
      <c r="J84" s="0" t="n">
        <f aca="false">I84-AB84</f>
        <v>6.9551</v>
      </c>
      <c r="K84" s="3" t="n">
        <v>0.360537</v>
      </c>
      <c r="L84" s="3" t="n">
        <v>13.41075</v>
      </c>
      <c r="M84" s="3" t="n">
        <v>-4679.999</v>
      </c>
      <c r="N84" s="3" t="n">
        <v>-4679.999</v>
      </c>
      <c r="O84" s="3" t="n">
        <v>-5083.981</v>
      </c>
      <c r="P84" s="3" t="n">
        <v>-5.733396</v>
      </c>
      <c r="Q84" s="3" t="n">
        <v>337.27</v>
      </c>
      <c r="R84" s="0" t="str">
        <f aca="false">_xlfn.CONCAT("CSH", S84, "+N",T84)</f>
        <v>CSH1.37+N0.169</v>
      </c>
      <c r="S84" s="1" t="n">
        <f aca="false">ROUND(B84,2)</f>
        <v>1.37</v>
      </c>
      <c r="T84" s="4" t="n">
        <f aca="false">ROUND(E84/G84,3)</f>
        <v>0.169</v>
      </c>
      <c r="U84" s="1"/>
      <c r="V84" s="0" t="n">
        <f aca="false">ROUND(F84,4)</f>
        <v>2.8695</v>
      </c>
      <c r="W84" s="0" t="n">
        <f aca="false">ROUND(G84,4)</f>
        <v>2.0973</v>
      </c>
      <c r="X84" s="0" t="n">
        <f aca="false">ROUND(E84,4)</f>
        <v>0.3537</v>
      </c>
      <c r="Z84" s="0" t="n">
        <f aca="false">ROUND(H84,4)-2*ROUND(G84,4)-ROUND(F84,4)-ROUND(E84,4)</f>
        <v>3.3007</v>
      </c>
      <c r="AA84" s="0" t="n">
        <f aca="false">ROUND(Z84,4)</f>
        <v>3.3007</v>
      </c>
      <c r="AB84" s="0" t="n">
        <f aca="false">I84-2*AA84-ROUND(E84,4)</f>
        <v>1.60000000003491E-005</v>
      </c>
      <c r="AC84" s="0" t="n">
        <f aca="false">J84-2*AA84-ROUND(E84,4)</f>
        <v>0</v>
      </c>
    </row>
    <row r="85" customFormat="false" ht="13.8" hidden="false" customHeight="false" outlineLevel="0" collapsed="false">
      <c r="A85" s="0" t="s">
        <v>108</v>
      </c>
      <c r="B85" s="1" t="n">
        <f aca="false">F85/G85</f>
        <v>1.39917090387359</v>
      </c>
      <c r="C85" s="1" t="str">
        <f aca="false">_xlfn.CONCAT("Ca", ROUND(F85, 4), "Si",ROUND(G85, 4), "Na",ROUND(E85, 4), "O",ROUND(H85, 4), "H",J85)</f>
        <v>Ca3.066Si2.1913Na0.0001O11.0193H7.1413</v>
      </c>
      <c r="E85" s="5" t="n">
        <v>5.39E-005</v>
      </c>
      <c r="F85" s="3" t="n">
        <v>3.066006</v>
      </c>
      <c r="G85" s="3" t="n">
        <v>2.191302</v>
      </c>
      <c r="H85" s="3" t="n">
        <v>11.01929</v>
      </c>
      <c r="I85" s="3" t="n">
        <v>7.141338</v>
      </c>
      <c r="J85" s="0" t="n">
        <f aca="false">I85-AB85</f>
        <v>7.1413</v>
      </c>
      <c r="K85" s="3" t="n">
        <v>0.367924</v>
      </c>
      <c r="L85" s="3" t="n">
        <v>13.64925</v>
      </c>
      <c r="M85" s="3" t="n">
        <v>-4804.57</v>
      </c>
      <c r="N85" s="3" t="n">
        <v>-4804.57</v>
      </c>
      <c r="O85" s="3" t="n">
        <v>-5220.767</v>
      </c>
      <c r="P85" s="3" t="n">
        <v>-7.370685</v>
      </c>
      <c r="Q85" s="3" t="n">
        <v>343.0837</v>
      </c>
      <c r="R85" s="0" t="str">
        <f aca="false">_xlfn.CONCAT("CSH", S85, "+N",T85)</f>
        <v>CSH1.4+N0</v>
      </c>
      <c r="S85" s="1" t="n">
        <f aca="false">ROUND(B85,2)</f>
        <v>1.4</v>
      </c>
      <c r="T85" s="4" t="n">
        <f aca="false">ROUND(E85/G85,3)</f>
        <v>0</v>
      </c>
      <c r="U85" s="1"/>
      <c r="V85" s="0" t="n">
        <f aca="false">ROUND(F85,4)</f>
        <v>3.066</v>
      </c>
      <c r="W85" s="0" t="n">
        <f aca="false">ROUND(G85,4)</f>
        <v>2.1913</v>
      </c>
      <c r="X85" s="0" t="n">
        <f aca="false">ROUND(E85,4)</f>
        <v>0.0001</v>
      </c>
      <c r="Z85" s="0" t="n">
        <f aca="false">ROUND(H85,4)-2*ROUND(G85,4)-ROUND(F85,4)-ROUND(E85,4)</f>
        <v>3.5706</v>
      </c>
      <c r="AA85" s="0" t="n">
        <f aca="false">ROUND(Z85,4)</f>
        <v>3.5706</v>
      </c>
      <c r="AB85" s="0" t="n">
        <f aca="false">I85-2*AA85-ROUND(E85,4)</f>
        <v>3.79999999997494E-005</v>
      </c>
      <c r="AC85" s="0" t="n">
        <f aca="false">J85-2*AA85-ROUND(E85,4)</f>
        <v>-2.33062809502915E-016</v>
      </c>
    </row>
    <row r="86" customFormat="false" ht="13.8" hidden="false" customHeight="false" outlineLevel="0" collapsed="false">
      <c r="A86" s="0" t="s">
        <v>109</v>
      </c>
      <c r="B86" s="1" t="n">
        <f aca="false">F86/G86</f>
        <v>1.45215882560488</v>
      </c>
      <c r="C86" s="1" t="str">
        <f aca="false">_xlfn.CONCAT("Ca", ROUND(F86, 4), "Si",ROUND(G86, 4), "Na",ROUND(E86, 4), "O",ROUND(H86, 4), "H",J86)</f>
        <v>Ca3.0951Si2.1313Na0.0527O10.93H7.0919</v>
      </c>
      <c r="E86" s="3" t="n">
        <v>0.052729</v>
      </c>
      <c r="F86" s="3" t="n">
        <v>3.09505</v>
      </c>
      <c r="G86" s="3" t="n">
        <v>2.131344</v>
      </c>
      <c r="H86" s="3" t="n">
        <v>10.93</v>
      </c>
      <c r="I86" s="3" t="n">
        <v>7.091801</v>
      </c>
      <c r="J86" s="0" t="n">
        <f aca="false">I86-AB86</f>
        <v>7.0919</v>
      </c>
      <c r="K86" s="3" t="n">
        <v>0.367137</v>
      </c>
      <c r="L86" s="3" t="n">
        <v>13.597</v>
      </c>
      <c r="M86" s="3" t="n">
        <v>-4781.966</v>
      </c>
      <c r="N86" s="3" t="n">
        <v>-4781.966</v>
      </c>
      <c r="O86" s="3" t="n">
        <v>-5195.355</v>
      </c>
      <c r="P86" s="3" t="n">
        <v>-6.765963</v>
      </c>
      <c r="Q86" s="3" t="n">
        <v>341.8216</v>
      </c>
      <c r="R86" s="0" t="str">
        <f aca="false">_xlfn.CONCAT("CSH", S86, "+N",T86)</f>
        <v>CSH1.45+N0.025</v>
      </c>
      <c r="S86" s="1" t="n">
        <f aca="false">ROUND(B86,2)</f>
        <v>1.45</v>
      </c>
      <c r="T86" s="4" t="n">
        <f aca="false">ROUND(E86/G86,3)</f>
        <v>0.025</v>
      </c>
      <c r="U86" s="1"/>
      <c r="V86" s="0" t="n">
        <f aca="false">ROUND(F86,4)</f>
        <v>3.0951</v>
      </c>
      <c r="W86" s="0" t="n">
        <f aca="false">ROUND(G86,4)</f>
        <v>2.1313</v>
      </c>
      <c r="X86" s="0" t="n">
        <f aca="false">ROUND(E86,4)</f>
        <v>0.0527</v>
      </c>
      <c r="Z86" s="0" t="n">
        <f aca="false">ROUND(H86,4)-2*ROUND(G86,4)-ROUND(F86,4)-ROUND(E86,4)</f>
        <v>3.5196</v>
      </c>
      <c r="AA86" s="0" t="n">
        <f aca="false">ROUND(Z86,4)</f>
        <v>3.5196</v>
      </c>
      <c r="AB86" s="0" t="n">
        <f aca="false">I86-2*AA86-ROUND(E86,4)</f>
        <v>-9.8999999999877E-005</v>
      </c>
      <c r="AC86" s="0" t="n">
        <f aca="false">J86-2*AA86-ROUND(E86,4)</f>
        <v>-2.4980018054066E-016</v>
      </c>
    </row>
    <row r="87" customFormat="false" ht="13.8" hidden="false" customHeight="false" outlineLevel="0" collapsed="false">
      <c r="A87" s="0" t="s">
        <v>110</v>
      </c>
      <c r="B87" s="1" t="n">
        <f aca="false">F87/G87</f>
        <v>1.45733665903603</v>
      </c>
      <c r="C87" s="1" t="str">
        <f aca="false">_xlfn.CONCAT("Ca", ROUND(F87, 4), "Si",ROUND(G87, 4), "Na",ROUND(E87, 4), "O",ROUND(H87, 4), "H",J87)</f>
        <v>Ca3.0698Si2.1064Na0.1181O10.8683H7.0533</v>
      </c>
      <c r="E87" s="3" t="n">
        <v>0.118057</v>
      </c>
      <c r="F87" s="3" t="n">
        <v>3.069766</v>
      </c>
      <c r="G87" s="3" t="n">
        <v>2.106422</v>
      </c>
      <c r="H87" s="3" t="n">
        <v>10.86829</v>
      </c>
      <c r="I87" s="3" t="n">
        <v>7.053297</v>
      </c>
      <c r="J87" s="0" t="n">
        <f aca="false">I87-AB87</f>
        <v>7.0533</v>
      </c>
      <c r="K87" s="3" t="n">
        <v>0.3659</v>
      </c>
      <c r="L87" s="3" t="n">
        <v>13.60981</v>
      </c>
      <c r="M87" s="3" t="n">
        <v>-4759.189</v>
      </c>
      <c r="N87" s="3" t="n">
        <v>-4759.189</v>
      </c>
      <c r="O87" s="3" t="n">
        <v>-5167.489</v>
      </c>
      <c r="P87" s="3" t="n">
        <v>-6.384978</v>
      </c>
      <c r="Q87" s="3" t="n">
        <v>342.0949</v>
      </c>
      <c r="R87" s="0" t="str">
        <f aca="false">_xlfn.CONCAT("CSH", S87, "+N",T87)</f>
        <v>CSH1.46+N0.056</v>
      </c>
      <c r="S87" s="1" t="n">
        <f aca="false">ROUND(B87,2)</f>
        <v>1.46</v>
      </c>
      <c r="T87" s="4" t="n">
        <f aca="false">ROUND(E87/G87,3)</f>
        <v>0.056</v>
      </c>
      <c r="U87" s="1"/>
      <c r="V87" s="0" t="n">
        <f aca="false">ROUND(F87,4)</f>
        <v>3.0698</v>
      </c>
      <c r="W87" s="0" t="n">
        <f aca="false">ROUND(G87,4)</f>
        <v>2.1064</v>
      </c>
      <c r="X87" s="0" t="n">
        <f aca="false">ROUND(E87,4)</f>
        <v>0.1181</v>
      </c>
      <c r="Z87" s="0" t="n">
        <f aca="false">ROUND(H87,4)-2*ROUND(G87,4)-ROUND(F87,4)-ROUND(E87,4)</f>
        <v>3.4676</v>
      </c>
      <c r="AA87" s="0" t="n">
        <f aca="false">ROUND(Z87,4)</f>
        <v>3.4676</v>
      </c>
      <c r="AB87" s="0" t="n">
        <f aca="false">I87-2*AA87-ROUND(E87,4)</f>
        <v>-3.00000000032219E-006</v>
      </c>
      <c r="AC87" s="0" t="n">
        <f aca="false">J87-2*AA87-ROUND(E87,4)</f>
        <v>0</v>
      </c>
    </row>
    <row r="88" customFormat="false" ht="13.8" hidden="false" customHeight="false" outlineLevel="0" collapsed="false">
      <c r="A88" s="0" t="s">
        <v>111</v>
      </c>
      <c r="B88" s="1" t="n">
        <f aca="false">F88/G88</f>
        <v>1.45948396947447</v>
      </c>
      <c r="C88" s="1" t="str">
        <f aca="false">_xlfn.CONCAT("Ca", ROUND(F88, 4), "Si",ROUND(G88, 4), "Na",ROUND(E88, 4), "O",ROUND(H88, 4), "H",J88)</f>
        <v>Ca3.032Si2.0775Na0.2076O10.7941H7.0066</v>
      </c>
      <c r="E88" s="3" t="n">
        <v>0.207573</v>
      </c>
      <c r="F88" s="3" t="n">
        <v>3.03204</v>
      </c>
      <c r="G88" s="3" t="n">
        <v>2.077474</v>
      </c>
      <c r="H88" s="3" t="n">
        <v>10.7941</v>
      </c>
      <c r="I88" s="3" t="n">
        <v>7.006645</v>
      </c>
      <c r="J88" s="0" t="n">
        <f aca="false">I88-AB88</f>
        <v>7.0066</v>
      </c>
      <c r="K88" s="3" t="n">
        <v>0.364399</v>
      </c>
      <c r="L88" s="3" t="n">
        <v>13.54077</v>
      </c>
      <c r="M88" s="3" t="n">
        <v>-4731.04</v>
      </c>
      <c r="N88" s="3" t="n">
        <v>-4731.04</v>
      </c>
      <c r="O88" s="3" t="n">
        <v>-5137.195</v>
      </c>
      <c r="P88" s="3" t="n">
        <v>-5.890718</v>
      </c>
      <c r="Q88" s="3" t="n">
        <v>340.4285</v>
      </c>
      <c r="R88" s="0" t="str">
        <f aca="false">_xlfn.CONCAT("CSH", S88, "+N",T88)</f>
        <v>CSH1.46+N0.1</v>
      </c>
      <c r="S88" s="1" t="n">
        <f aca="false">ROUND(B88,2)</f>
        <v>1.46</v>
      </c>
      <c r="T88" s="4" t="n">
        <f aca="false">ROUND(E88/G88,3)</f>
        <v>0.1</v>
      </c>
      <c r="U88" s="1"/>
      <c r="V88" s="0" t="n">
        <f aca="false">ROUND(F88,4)</f>
        <v>3.032</v>
      </c>
      <c r="W88" s="0" t="n">
        <f aca="false">ROUND(G88,4)</f>
        <v>2.0775</v>
      </c>
      <c r="X88" s="0" t="n">
        <f aca="false">ROUND(E88,4)</f>
        <v>0.2076</v>
      </c>
      <c r="Z88" s="0" t="n">
        <f aca="false">ROUND(H88,4)-2*ROUND(G88,4)-ROUND(F88,4)-ROUND(E88,4)</f>
        <v>3.3995</v>
      </c>
      <c r="AA88" s="0" t="n">
        <f aca="false">ROUND(Z88,4)</f>
        <v>3.3995</v>
      </c>
      <c r="AB88" s="0" t="n">
        <f aca="false">I88-2*AA88-ROUND(E88,4)</f>
        <v>4.49999999994066E-005</v>
      </c>
      <c r="AC88" s="0" t="n">
        <f aca="false">J88-2*AA88-ROUND(E88,4)</f>
        <v>0</v>
      </c>
    </row>
    <row r="89" customFormat="false" ht="13.8" hidden="false" customHeight="false" outlineLevel="0" collapsed="false">
      <c r="A89" s="0" t="s">
        <v>112</v>
      </c>
      <c r="B89" s="1" t="n">
        <f aca="false">F89/G89</f>
        <v>1.46021120111509</v>
      </c>
      <c r="C89" s="1" t="str">
        <f aca="false">_xlfn.CONCAT("Ca", ROUND(F89, 4), "Si",ROUND(G89, 4), "Na",ROUND(E89, 4), "O",ROUND(H89, 4), "H",J89)</f>
        <v>Ca3.0003Si2.0547Na0.2861O10.7386H6.9717</v>
      </c>
      <c r="E89" s="3" t="n">
        <v>0.286073</v>
      </c>
      <c r="F89" s="3" t="n">
        <v>3.000331</v>
      </c>
      <c r="G89" s="3" t="n">
        <v>2.054724</v>
      </c>
      <c r="H89" s="3" t="n">
        <v>10.73863</v>
      </c>
      <c r="I89" s="3" t="n">
        <v>6.971635</v>
      </c>
      <c r="J89" s="0" t="n">
        <f aca="false">I89-AB89</f>
        <v>6.9717</v>
      </c>
      <c r="K89" s="3" t="n">
        <v>0.363371</v>
      </c>
      <c r="L89" s="3" t="n">
        <v>13.49077</v>
      </c>
      <c r="M89" s="3" t="n">
        <v>-4710.15</v>
      </c>
      <c r="N89" s="3" t="n">
        <v>-4710.15</v>
      </c>
      <c r="O89" s="3" t="n">
        <v>-5114.927</v>
      </c>
      <c r="P89" s="3" t="n">
        <v>-5.462081</v>
      </c>
      <c r="Q89" s="3" t="n">
        <v>339.2234</v>
      </c>
      <c r="R89" s="0" t="str">
        <f aca="false">_xlfn.CONCAT("CSH", S89, "+N",T89)</f>
        <v>CSH1.46+N0.139</v>
      </c>
      <c r="S89" s="1" t="n">
        <f aca="false">ROUND(B89,2)</f>
        <v>1.46</v>
      </c>
      <c r="T89" s="4" t="n">
        <f aca="false">ROUND(E89/G89,3)</f>
        <v>0.139</v>
      </c>
      <c r="U89" s="1"/>
      <c r="V89" s="0" t="n">
        <f aca="false">ROUND(F89,4)</f>
        <v>3.0003</v>
      </c>
      <c r="W89" s="0" t="n">
        <f aca="false">ROUND(G89,4)</f>
        <v>2.0547</v>
      </c>
      <c r="X89" s="0" t="n">
        <f aca="false">ROUND(E89,4)</f>
        <v>0.2861</v>
      </c>
      <c r="Z89" s="0" t="n">
        <f aca="false">ROUND(H89,4)-2*ROUND(G89,4)-ROUND(F89,4)-ROUND(E89,4)</f>
        <v>3.3428</v>
      </c>
      <c r="AA89" s="0" t="n">
        <f aca="false">ROUND(Z89,4)</f>
        <v>3.3428</v>
      </c>
      <c r="AB89" s="0" t="n">
        <f aca="false">I89-2*AA89-ROUND(E89,4)</f>
        <v>-6.49999999999817E-005</v>
      </c>
      <c r="AC89" s="0" t="n">
        <f aca="false">J89-2*AA89-ROUND(E89,4)</f>
        <v>0</v>
      </c>
    </row>
    <row r="90" customFormat="false" ht="13.8" hidden="false" customHeight="false" outlineLevel="0" collapsed="false">
      <c r="A90" s="0" t="s">
        <v>113</v>
      </c>
      <c r="B90" s="1" t="n">
        <f aca="false">F90/G90</f>
        <v>1.47798631365863</v>
      </c>
      <c r="C90" s="1" t="str">
        <f aca="false">_xlfn.CONCAT("Ca", ROUND(F90, 4), "Si",ROUND(G90, 4), "Na",ROUND(E90, 4), "O",ROUND(H90, 4), "H",J90)</f>
        <v>Ca3.1468Si2.1291Na0.0001O10.9629H7.1157</v>
      </c>
      <c r="E90" s="5" t="n">
        <v>5.39E-005</v>
      </c>
      <c r="F90" s="3" t="n">
        <v>3.146825</v>
      </c>
      <c r="G90" s="3" t="n">
        <v>2.12913</v>
      </c>
      <c r="H90" s="3" t="n">
        <v>10.96291</v>
      </c>
      <c r="I90" s="3" t="n">
        <v>7.115619</v>
      </c>
      <c r="J90" s="0" t="n">
        <f aca="false">I90-AB90</f>
        <v>7.1157</v>
      </c>
      <c r="K90" s="3" t="n">
        <v>0.368489</v>
      </c>
      <c r="L90" s="3" t="n">
        <v>13.64712</v>
      </c>
      <c r="M90" s="3" t="n">
        <v>-4800.429</v>
      </c>
      <c r="N90" s="3" t="n">
        <v>-4800.429</v>
      </c>
      <c r="O90" s="3" t="n">
        <v>-5215.14</v>
      </c>
      <c r="P90" s="3" t="n">
        <v>-6.874794</v>
      </c>
      <c r="Q90" s="3" t="n">
        <v>343.0379</v>
      </c>
      <c r="R90" s="0" t="str">
        <f aca="false">_xlfn.CONCAT("CSH", S90, "+N",T90)</f>
        <v>CSH1.48+N0</v>
      </c>
      <c r="S90" s="1" t="n">
        <f aca="false">ROUND(B90,2)</f>
        <v>1.48</v>
      </c>
      <c r="T90" s="4" t="n">
        <f aca="false">ROUND(E90/G90,3)</f>
        <v>0</v>
      </c>
      <c r="U90" s="1"/>
      <c r="V90" s="0" t="n">
        <f aca="false">ROUND(F90,4)</f>
        <v>3.1468</v>
      </c>
      <c r="W90" s="0" t="n">
        <f aca="false">ROUND(G90,4)</f>
        <v>2.1291</v>
      </c>
      <c r="X90" s="0" t="n">
        <f aca="false">ROUND(E90,4)</f>
        <v>0.0001</v>
      </c>
      <c r="Z90" s="0" t="n">
        <f aca="false">ROUND(H90,4)-2*ROUND(G90,4)-ROUND(F90,4)-ROUND(E90,4)</f>
        <v>3.5578</v>
      </c>
      <c r="AA90" s="0" t="n">
        <f aca="false">ROUND(Z90,4)</f>
        <v>3.5578</v>
      </c>
      <c r="AB90" s="0" t="n">
        <f aca="false">I90-2*AA90-ROUND(E90,4)</f>
        <v>-8.10000000000088E-005</v>
      </c>
      <c r="AC90" s="0" t="n">
        <f aca="false">J90-2*AA90-ROUND(E90,4)</f>
        <v>-2.33062809502915E-016</v>
      </c>
    </row>
    <row r="91" customFormat="false" ht="13.8" hidden="false" customHeight="false" outlineLevel="0" collapsed="false">
      <c r="A91" s="0" t="s">
        <v>114</v>
      </c>
      <c r="B91" s="1" t="n">
        <f aca="false">F91/G91</f>
        <v>1.53772286643752</v>
      </c>
      <c r="C91" s="1" t="str">
        <f aca="false">_xlfn.CONCAT("Ca", ROUND(F91, 4), "Si",ROUND(G91, 4), "Na",ROUND(E91, 4), "O",ROUND(H91, 4), "H",J91)</f>
        <v>Ca3.1902Si2.0746Na0.0392O10.8989H7.0798</v>
      </c>
      <c r="E91" s="3" t="n">
        <v>0.039191</v>
      </c>
      <c r="F91" s="3" t="n">
        <v>3.190186</v>
      </c>
      <c r="G91" s="3" t="n">
        <v>2.074617</v>
      </c>
      <c r="H91" s="3" t="n">
        <v>10.89887</v>
      </c>
      <c r="I91" s="3" t="n">
        <v>7.079711</v>
      </c>
      <c r="J91" s="0" t="n">
        <f aca="false">I91-AB91</f>
        <v>7.0798</v>
      </c>
      <c r="K91" s="3" t="n">
        <v>0.368535</v>
      </c>
      <c r="L91" s="3" t="n">
        <v>13.71278</v>
      </c>
      <c r="M91" s="3" t="n">
        <v>-4789.308</v>
      </c>
      <c r="N91" s="3" t="n">
        <v>-4789.308</v>
      </c>
      <c r="O91" s="3" t="n">
        <v>-5199.477</v>
      </c>
      <c r="P91" s="3" t="n">
        <v>-6.255501</v>
      </c>
      <c r="Q91" s="3" t="n">
        <v>344.6175</v>
      </c>
      <c r="R91" s="0" t="str">
        <f aca="false">_xlfn.CONCAT("CSH", S91, "+N",T91)</f>
        <v>CSH1.54+N0.019</v>
      </c>
      <c r="S91" s="1" t="n">
        <f aca="false">ROUND(B91,2)</f>
        <v>1.54</v>
      </c>
      <c r="T91" s="4" t="n">
        <f aca="false">ROUND(E91/G91,3)</f>
        <v>0.019</v>
      </c>
      <c r="U91" s="1"/>
      <c r="V91" s="0" t="n">
        <f aca="false">ROUND(F91,4)</f>
        <v>3.1902</v>
      </c>
      <c r="W91" s="0" t="n">
        <f aca="false">ROUND(G91,4)</f>
        <v>2.0746</v>
      </c>
      <c r="X91" s="0" t="n">
        <f aca="false">ROUND(E91,4)</f>
        <v>0.0392</v>
      </c>
      <c r="Z91" s="0" t="n">
        <f aca="false">ROUND(H91,4)-2*ROUND(G91,4)-ROUND(F91,4)-ROUND(E91,4)</f>
        <v>3.5203</v>
      </c>
      <c r="AA91" s="0" t="n">
        <f aca="false">ROUND(Z91,4)</f>
        <v>3.5203</v>
      </c>
      <c r="AB91" s="0" t="n">
        <f aca="false">I91-2*AA91-ROUND(E91,4)</f>
        <v>-8.9000000000769E-005</v>
      </c>
      <c r="AC91" s="0" t="n">
        <f aca="false">J91-2*AA91-ROUND(E91,4)</f>
        <v>0</v>
      </c>
    </row>
    <row r="92" customFormat="false" ht="13.8" hidden="false" customHeight="false" outlineLevel="0" collapsed="false">
      <c r="A92" s="0" t="s">
        <v>115</v>
      </c>
      <c r="B92" s="1" t="n">
        <f aca="false">F92/G92</f>
        <v>1.54502765856564</v>
      </c>
      <c r="C92" s="1" t="str">
        <f aca="false">_xlfn.CONCAT("Ca", ROUND(F92, 4), "Si",ROUND(G92, 4), "Na",ROUND(E92, 4), "O",ROUND(H92, 4), "H",J92)</f>
        <v>Ca3.1771Si2.0563Na0.0875O10.8609H7.0549</v>
      </c>
      <c r="E92" s="3" t="n">
        <v>0.087474</v>
      </c>
      <c r="F92" s="3" t="n">
        <v>3.177079</v>
      </c>
      <c r="G92" s="3" t="n">
        <v>2.056325</v>
      </c>
      <c r="H92" s="3" t="n">
        <v>10.86092</v>
      </c>
      <c r="I92" s="3" t="n">
        <v>7.054916</v>
      </c>
      <c r="J92" s="0" t="n">
        <f aca="false">I92-AB92</f>
        <v>7.0549</v>
      </c>
      <c r="K92" s="3" t="n">
        <v>0.367974</v>
      </c>
      <c r="L92" s="3" t="n">
        <v>13.68699</v>
      </c>
      <c r="M92" s="3" t="n">
        <v>-4776.691</v>
      </c>
      <c r="N92" s="3" t="n">
        <v>-4776.691</v>
      </c>
      <c r="O92" s="3" t="n">
        <v>-5184.171</v>
      </c>
      <c r="P92" s="3" t="n">
        <v>-5.939677</v>
      </c>
      <c r="Q92" s="3" t="n">
        <v>343.952</v>
      </c>
      <c r="R92" s="0" t="str">
        <f aca="false">_xlfn.CONCAT("CSH", S92, "+N",T92)</f>
        <v>CSH1.55+N0.043</v>
      </c>
      <c r="S92" s="1" t="n">
        <f aca="false">ROUND(B92,2)</f>
        <v>1.55</v>
      </c>
      <c r="T92" s="4" t="n">
        <f aca="false">ROUND(E92/G92,3)</f>
        <v>0.043</v>
      </c>
      <c r="U92" s="1"/>
      <c r="V92" s="0" t="n">
        <f aca="false">ROUND(F92,4)</f>
        <v>3.1771</v>
      </c>
      <c r="W92" s="0" t="n">
        <f aca="false">ROUND(G92,4)</f>
        <v>2.0563</v>
      </c>
      <c r="X92" s="0" t="n">
        <f aca="false">ROUND(E92,4)</f>
        <v>0.0875</v>
      </c>
      <c r="Z92" s="0" t="n">
        <f aca="false">ROUND(H92,4)-2*ROUND(G92,4)-ROUND(F92,4)-ROUND(E92,4)</f>
        <v>3.4837</v>
      </c>
      <c r="AA92" s="0" t="n">
        <f aca="false">ROUND(Z92,4)</f>
        <v>3.4837</v>
      </c>
      <c r="AB92" s="0" t="n">
        <f aca="false">I92-2*AA92-ROUND(E92,4)</f>
        <v>1.60000000008209E-005</v>
      </c>
      <c r="AC92" s="0" t="n">
        <f aca="false">J92-2*AA92-ROUND(E92,4)</f>
        <v>3.60822483003176E-016</v>
      </c>
    </row>
    <row r="93" customFormat="false" ht="13.8" hidden="false" customHeight="false" outlineLevel="0" collapsed="false">
      <c r="A93" s="0" t="s">
        <v>116</v>
      </c>
      <c r="B93" s="1" t="n">
        <f aca="false">F93/G93</f>
        <v>1.54798229083267</v>
      </c>
      <c r="C93" s="1" t="str">
        <f aca="false">_xlfn.CONCAT("Ca", ROUND(F93, 4), "Si",ROUND(G93, 4), "Na",ROUND(E93, 4), "O",ROUND(H93, 4), "H",J93)</f>
        <v>Ca3.1535Si2.0371Na0.1552O10.8182H7.0258</v>
      </c>
      <c r="E93" s="3" t="n">
        <v>0.155245</v>
      </c>
      <c r="F93" s="3" t="n">
        <v>3.153452</v>
      </c>
      <c r="G93" s="3" t="n">
        <v>2.037137</v>
      </c>
      <c r="H93" s="3" t="n">
        <v>10.8182</v>
      </c>
      <c r="I93" s="3" t="n">
        <v>7.025694</v>
      </c>
      <c r="J93" s="0" t="n">
        <f aca="false">I93-AB93</f>
        <v>7.0258</v>
      </c>
      <c r="K93" s="3" t="n">
        <v>0.367333</v>
      </c>
      <c r="L93" s="3" t="n">
        <v>13.64332</v>
      </c>
      <c r="M93" s="3" t="n">
        <v>-4761.755</v>
      </c>
      <c r="N93" s="3" t="n">
        <v>-4761.755</v>
      </c>
      <c r="O93" s="3" t="n">
        <v>-5168.346</v>
      </c>
      <c r="P93" s="3" t="n">
        <v>-5.54659</v>
      </c>
      <c r="Q93" s="3" t="n">
        <v>342.9028</v>
      </c>
      <c r="R93" s="0" t="str">
        <f aca="false">_xlfn.CONCAT("CSH", S93, "+N",T93)</f>
        <v>CSH1.55+N0.076</v>
      </c>
      <c r="S93" s="1" t="n">
        <f aca="false">ROUND(B93,2)</f>
        <v>1.55</v>
      </c>
      <c r="T93" s="4" t="n">
        <f aca="false">ROUND(E93/G93,3)</f>
        <v>0.076</v>
      </c>
      <c r="U93" s="1"/>
      <c r="V93" s="0" t="n">
        <f aca="false">ROUND(F93,4)</f>
        <v>3.1535</v>
      </c>
      <c r="W93" s="0" t="n">
        <f aca="false">ROUND(G93,4)</f>
        <v>2.0371</v>
      </c>
      <c r="X93" s="0" t="n">
        <f aca="false">ROUND(E93,4)</f>
        <v>0.1552</v>
      </c>
      <c r="Z93" s="0" t="n">
        <f aca="false">ROUND(H93,4)-2*ROUND(G93,4)-ROUND(F93,4)-ROUND(E93,4)</f>
        <v>3.4353</v>
      </c>
      <c r="AA93" s="0" t="n">
        <f aca="false">ROUND(Z93,4)</f>
        <v>3.4353</v>
      </c>
      <c r="AB93" s="0" t="n">
        <f aca="false">I93-2*AA93-ROUND(E93,4)</f>
        <v>-0.000105999999999939</v>
      </c>
      <c r="AC93" s="0" t="n">
        <f aca="false">J93-2*AA93-ROUND(E93,4)</f>
        <v>0</v>
      </c>
    </row>
    <row r="94" customFormat="false" ht="13.8" hidden="false" customHeight="false" outlineLevel="0" collapsed="false">
      <c r="A94" s="0" t="s">
        <v>117</v>
      </c>
      <c r="B94" s="1" t="n">
        <f aca="false">F94/G94</f>
        <v>1.54873477246859</v>
      </c>
      <c r="C94" s="1" t="str">
        <f aca="false">_xlfn.CONCAT("Ca", ROUND(F94, 4), "Si",ROUND(G94, 4), "Na",ROUND(E94, 4), "O",ROUND(H94, 4), "H",J94)</f>
        <v>Ca3.1337Si2.0234Na0.2154O10.791H7.0056</v>
      </c>
      <c r="E94" s="3" t="n">
        <v>0.215375</v>
      </c>
      <c r="F94" s="3" t="n">
        <v>3.133696</v>
      </c>
      <c r="G94" s="3" t="n">
        <v>2.023391</v>
      </c>
      <c r="H94" s="3" t="n">
        <v>10.79097</v>
      </c>
      <c r="I94" s="3" t="n">
        <v>7.005605</v>
      </c>
      <c r="J94" s="0" t="n">
        <f aca="false">I94-AB94</f>
        <v>7.0056</v>
      </c>
      <c r="K94" s="3" t="n">
        <v>0.367082</v>
      </c>
      <c r="L94" s="3" t="n">
        <v>13.61955</v>
      </c>
      <c r="M94" s="3" t="n">
        <v>-4752.783</v>
      </c>
      <c r="N94" s="3" t="n">
        <v>-4752.783</v>
      </c>
      <c r="O94" s="3" t="n">
        <v>-5158.984</v>
      </c>
      <c r="P94" s="3" t="n">
        <v>-5.210183</v>
      </c>
      <c r="Q94" s="3" t="n">
        <v>342.3351</v>
      </c>
      <c r="R94" s="0" t="str">
        <f aca="false">_xlfn.CONCAT("CSH", S94, "+N",T94)</f>
        <v>CSH1.55+N0.106</v>
      </c>
      <c r="S94" s="1" t="n">
        <f aca="false">ROUND(B94,2)</f>
        <v>1.55</v>
      </c>
      <c r="T94" s="4" t="n">
        <f aca="false">ROUND(E94/G94,3)</f>
        <v>0.106</v>
      </c>
      <c r="U94" s="1"/>
      <c r="V94" s="0" t="n">
        <f aca="false">ROUND(F94,4)</f>
        <v>3.1337</v>
      </c>
      <c r="W94" s="0" t="n">
        <f aca="false">ROUND(G94,4)</f>
        <v>2.0234</v>
      </c>
      <c r="X94" s="0" t="n">
        <f aca="false">ROUND(E94,4)</f>
        <v>0.2154</v>
      </c>
      <c r="Z94" s="0" t="n">
        <f aca="false">ROUND(H94,4)-2*ROUND(G94,4)-ROUND(F94,4)-ROUND(E94,4)</f>
        <v>3.3951</v>
      </c>
      <c r="AA94" s="0" t="n">
        <f aca="false">ROUND(Z94,4)</f>
        <v>3.3951</v>
      </c>
      <c r="AB94" s="0" t="n">
        <f aca="false">I94-2*AA94-ROUND(E94,4)</f>
        <v>5.0000000005046E-006</v>
      </c>
      <c r="AC94" s="0" t="n">
        <f aca="false">J94-2*AA94-ROUND(E94,4)</f>
        <v>0</v>
      </c>
    </row>
    <row r="95" customFormat="false" ht="13.8" hidden="false" customHeight="false" outlineLevel="0" collapsed="false">
      <c r="A95" s="0" t="s">
        <v>118</v>
      </c>
      <c r="B95" s="1" t="n">
        <f aca="false">F95/G95</f>
        <v>1.54895937867725</v>
      </c>
      <c r="C95" s="1" t="str">
        <f aca="false">_xlfn.CONCAT("Ca", ROUND(F95, 4), "Si",ROUND(G95, 4), "Na",ROUND(E95, 4), "O",ROUND(H95, 4), "H",J95)</f>
        <v>Ca3.2198Si2.0787Na0.0001O10.9266H7.0987</v>
      </c>
      <c r="E95" s="5" t="n">
        <v>5.39E-005</v>
      </c>
      <c r="F95" s="3" t="n">
        <v>3.219763</v>
      </c>
      <c r="G95" s="3" t="n">
        <v>2.078662</v>
      </c>
      <c r="H95" s="3" t="n">
        <v>10.92657</v>
      </c>
      <c r="I95" s="3" t="n">
        <v>7.098952</v>
      </c>
      <c r="J95" s="0" t="n">
        <f aca="false">I95-AB95</f>
        <v>7.0987</v>
      </c>
      <c r="K95" s="3" t="n">
        <v>0.369396</v>
      </c>
      <c r="L95" s="3" t="n">
        <v>13.6807</v>
      </c>
      <c r="M95" s="3" t="n">
        <v>-4802.297</v>
      </c>
      <c r="N95" s="3" t="n">
        <v>-4802.297</v>
      </c>
      <c r="O95" s="3" t="n">
        <v>-5215.708</v>
      </c>
      <c r="P95" s="3" t="n">
        <v>-6.390667</v>
      </c>
      <c r="Q95" s="3" t="n">
        <v>343.8557</v>
      </c>
      <c r="R95" s="0" t="str">
        <f aca="false">_xlfn.CONCAT("CSH", S95, "+N",T95)</f>
        <v>CSH1.55+N0</v>
      </c>
      <c r="S95" s="1" t="n">
        <f aca="false">ROUND(B95,2)</f>
        <v>1.55</v>
      </c>
      <c r="T95" s="4" t="n">
        <f aca="false">ROUND(E95/G95,3)</f>
        <v>0</v>
      </c>
      <c r="U95" s="1"/>
      <c r="V95" s="0" t="n">
        <f aca="false">ROUND(F95,4)</f>
        <v>3.2198</v>
      </c>
      <c r="W95" s="0" t="n">
        <f aca="false">ROUND(G95,4)</f>
        <v>2.0787</v>
      </c>
      <c r="X95" s="0" t="n">
        <f aca="false">ROUND(E95,4)</f>
        <v>0.0001</v>
      </c>
      <c r="Z95" s="0" t="n">
        <f aca="false">ROUND(H95,4)-2*ROUND(G95,4)-ROUND(F95,4)-ROUND(E95,4)</f>
        <v>3.5493</v>
      </c>
      <c r="AA95" s="0" t="n">
        <f aca="false">ROUND(Z95,4)</f>
        <v>3.5493</v>
      </c>
      <c r="AB95" s="0" t="n">
        <f aca="false">I95-2*AA95-ROUND(E95,4)</f>
        <v>0.000251999999999464</v>
      </c>
      <c r="AC95" s="0" t="n">
        <f aca="false">J95-2*AA95-ROUND(E95,4)</f>
        <v>-2.33062809502915E-016</v>
      </c>
    </row>
    <row r="96" customFormat="false" ht="13.8" hidden="false" customHeight="false" outlineLevel="0" collapsed="false">
      <c r="A96" s="0" t="s">
        <v>119</v>
      </c>
      <c r="B96" s="1" t="n">
        <f aca="false">F96/G96</f>
        <v>1.61304777520168</v>
      </c>
      <c r="C96" s="1" t="str">
        <f aca="false">_xlfn.CONCAT("Ca", ROUND(F96, 4), "Si",ROUND(G96, 4), "Na",ROUND(E96, 4), "O",ROUND(H96, 4), "H",J96)</f>
        <v>Ca3.279Si2.0328Na0.0277O10.9005H7.0841</v>
      </c>
      <c r="E96" s="3" t="n">
        <v>0.027685</v>
      </c>
      <c r="F96" s="3" t="n">
        <v>3.278989</v>
      </c>
      <c r="G96" s="3" t="n">
        <v>2.032791</v>
      </c>
      <c r="H96" s="3" t="n">
        <v>10.90048</v>
      </c>
      <c r="I96" s="3" t="n">
        <v>7.084123</v>
      </c>
      <c r="J96" s="0" t="n">
        <f aca="false">I96-AB96</f>
        <v>7.0841</v>
      </c>
      <c r="K96" s="3" t="n">
        <v>0.370685</v>
      </c>
      <c r="L96" s="3" t="n">
        <v>13.76113</v>
      </c>
      <c r="M96" s="3" t="n">
        <v>-4808.008</v>
      </c>
      <c r="N96" s="3" t="n">
        <v>-4808.008</v>
      </c>
      <c r="O96" s="3" t="n">
        <v>-5218.656</v>
      </c>
      <c r="P96" s="3" t="n">
        <v>-5.778687</v>
      </c>
      <c r="Q96" s="3" t="n">
        <v>345.7804</v>
      </c>
      <c r="R96" s="0" t="str">
        <f aca="false">_xlfn.CONCAT("CSH", S96, "+N",T96)</f>
        <v>CSH1.61+N0.014</v>
      </c>
      <c r="S96" s="1" t="n">
        <f aca="false">ROUND(B96,2)</f>
        <v>1.61</v>
      </c>
      <c r="T96" s="4" t="n">
        <f aca="false">ROUND(E96/G96,3)</f>
        <v>0.014</v>
      </c>
      <c r="U96" s="1"/>
      <c r="V96" s="0" t="n">
        <f aca="false">ROUND(F96,4)</f>
        <v>3.279</v>
      </c>
      <c r="W96" s="0" t="n">
        <f aca="false">ROUND(G96,4)</f>
        <v>2.0328</v>
      </c>
      <c r="X96" s="0" t="n">
        <f aca="false">ROUND(E96,4)</f>
        <v>0.0277</v>
      </c>
      <c r="Z96" s="0" t="n">
        <f aca="false">ROUND(H96,4)-2*ROUND(G96,4)-ROUND(F96,4)-ROUND(E96,4)</f>
        <v>3.5282</v>
      </c>
      <c r="AA96" s="0" t="n">
        <f aca="false">ROUND(Z96,4)</f>
        <v>3.5282</v>
      </c>
      <c r="AB96" s="0" t="n">
        <f aca="false">I96-2*AA96-ROUND(E96,4)</f>
        <v>2.29999999999432E-005</v>
      </c>
      <c r="AC96" s="0" t="n">
        <f aca="false">J96-2*AA96-ROUND(E96,4)</f>
        <v>2.81025203108243E-016</v>
      </c>
    </row>
    <row r="97" customFormat="false" ht="13.8" hidden="false" customHeight="false" outlineLevel="0" collapsed="false">
      <c r="A97" s="0" t="s">
        <v>120</v>
      </c>
      <c r="B97" s="1" t="n">
        <f aca="false">F97/G97</f>
        <v>1.62293187365988</v>
      </c>
      <c r="C97" s="1" t="str">
        <f aca="false">_xlfn.CONCAT("Ca", ROUND(F97, 4), "Si",ROUND(G97, 4), "Na",ROUND(E97, 4), "O",ROUND(H97, 4), "H",J97)</f>
        <v>Ca3.2804Si2.0213Na0.0597O10.8907H7.0757</v>
      </c>
      <c r="E97" s="3" t="n">
        <v>0.059652</v>
      </c>
      <c r="F97" s="3" t="n">
        <v>3.28039</v>
      </c>
      <c r="G97" s="3" t="n">
        <v>2.021274</v>
      </c>
      <c r="H97" s="3" t="n">
        <v>10.89067</v>
      </c>
      <c r="I97" s="3" t="n">
        <v>7.075819</v>
      </c>
      <c r="J97" s="0" t="n">
        <f aca="false">I97-AB97</f>
        <v>7.0757</v>
      </c>
      <c r="K97" s="3" t="n">
        <v>0.370988</v>
      </c>
      <c r="L97" s="3" t="n">
        <v>13.76299</v>
      </c>
      <c r="M97" s="3" t="n">
        <v>-4807.772</v>
      </c>
      <c r="N97" s="3" t="n">
        <v>-4807.772</v>
      </c>
      <c r="O97" s="3" t="n">
        <v>-5217.374</v>
      </c>
      <c r="P97" s="3" t="n">
        <v>-5.527502</v>
      </c>
      <c r="Q97" s="3" t="n">
        <v>345.8007</v>
      </c>
      <c r="R97" s="0" t="str">
        <f aca="false">_xlfn.CONCAT("CSH", S97, "+N",T97)</f>
        <v>CSH1.62+N0.03</v>
      </c>
      <c r="S97" s="1" t="n">
        <f aca="false">ROUND(B97,2)</f>
        <v>1.62</v>
      </c>
      <c r="T97" s="4" t="n">
        <f aca="false">ROUND(E97/G97,3)</f>
        <v>0.03</v>
      </c>
      <c r="U97" s="1"/>
      <c r="V97" s="0" t="n">
        <f aca="false">ROUND(F97,4)</f>
        <v>3.2804</v>
      </c>
      <c r="W97" s="0" t="n">
        <f aca="false">ROUND(G97,4)</f>
        <v>2.0213</v>
      </c>
      <c r="X97" s="0" t="n">
        <f aca="false">ROUND(E97,4)</f>
        <v>0.0597</v>
      </c>
      <c r="Z97" s="0" t="n">
        <f aca="false">ROUND(H97,4)-2*ROUND(G97,4)-ROUND(F97,4)-ROUND(E97,4)</f>
        <v>3.508</v>
      </c>
      <c r="AA97" s="0" t="n">
        <f aca="false">ROUND(Z97,4)</f>
        <v>3.508</v>
      </c>
      <c r="AB97" s="0" t="n">
        <f aca="false">I97-2*AA97-ROUND(E97,4)</f>
        <v>0.000119000000000064</v>
      </c>
      <c r="AC97" s="0" t="n">
        <f aca="false">J97-2*AA97-ROUND(E97,4)</f>
        <v>3.05311331771918E-016</v>
      </c>
    </row>
    <row r="98" customFormat="false" ht="13.8" hidden="false" customHeight="false" outlineLevel="0" collapsed="false">
      <c r="A98" s="0" t="s">
        <v>121</v>
      </c>
      <c r="B98" s="1" t="n">
        <f aca="false">F98/G98</f>
        <v>1.62689778359154</v>
      </c>
      <c r="C98" s="1" t="str">
        <f aca="false">_xlfn.CONCAT("Ca", ROUND(F98, 4), "Si",ROUND(G98, 4), "Na",ROUND(E98, 4), "O",ROUND(H98, 4), "H",J98)</f>
        <v>Ca3.2735Si2.0121Na0.1045O10.8836H7.0673</v>
      </c>
      <c r="E98" s="3" t="n">
        <v>0.104539</v>
      </c>
      <c r="F98" s="3" t="n">
        <v>3.273455</v>
      </c>
      <c r="G98" s="3" t="n">
        <v>2.012084</v>
      </c>
      <c r="H98" s="3" t="n">
        <v>10.88357</v>
      </c>
      <c r="I98" s="3" t="n">
        <v>7.06736</v>
      </c>
      <c r="J98" s="0" t="n">
        <f aca="false">I98-AB98</f>
        <v>7.0673</v>
      </c>
      <c r="K98" s="3" t="n">
        <v>0.371361</v>
      </c>
      <c r="L98" s="3" t="n">
        <v>13.76709</v>
      </c>
      <c r="M98" s="3" t="n">
        <v>-4808.018</v>
      </c>
      <c r="N98" s="3" t="n">
        <v>-4808.018</v>
      </c>
      <c r="O98" s="3" t="n">
        <v>-5217.758</v>
      </c>
      <c r="P98" s="3" t="n">
        <v>-5.244514</v>
      </c>
      <c r="Q98" s="3" t="n">
        <v>345.9094</v>
      </c>
      <c r="R98" s="0" t="str">
        <f aca="false">_xlfn.CONCAT("CSH", S98, "+N",T98)</f>
        <v>CSH1.63+N0.052</v>
      </c>
      <c r="S98" s="1" t="n">
        <f aca="false">ROUND(B98,2)</f>
        <v>1.63</v>
      </c>
      <c r="T98" s="4" t="n">
        <f aca="false">ROUND(E98/G98,3)</f>
        <v>0.052</v>
      </c>
      <c r="U98" s="1"/>
      <c r="V98" s="0" t="n">
        <f aca="false">ROUND(F98,4)</f>
        <v>3.2735</v>
      </c>
      <c r="W98" s="0" t="n">
        <f aca="false">ROUND(G98,4)</f>
        <v>2.0121</v>
      </c>
      <c r="X98" s="0" t="n">
        <f aca="false">ROUND(E98,4)</f>
        <v>0.1045</v>
      </c>
      <c r="Z98" s="0" t="n">
        <f aca="false">ROUND(H98,4)-2*ROUND(G98,4)-ROUND(F98,4)-ROUND(E98,4)</f>
        <v>3.4814</v>
      </c>
      <c r="AA98" s="0" t="n">
        <f aca="false">ROUND(Z98,4)</f>
        <v>3.4814</v>
      </c>
      <c r="AB98" s="0" t="n">
        <f aca="false">I98-2*AA98-ROUND(E98,4)</f>
        <v>6.00000000002127E-005</v>
      </c>
      <c r="AC98" s="0" t="n">
        <f aca="false">J98-2*AA98-ROUND(E98,4)</f>
        <v>0</v>
      </c>
    </row>
    <row r="99" customFormat="false" ht="13.8" hidden="false" customHeight="false" outlineLevel="0" collapsed="false">
      <c r="A99" s="0" t="s">
        <v>122</v>
      </c>
      <c r="B99" s="1" t="n">
        <f aca="false">F99/G99</f>
        <v>1.6275994614467</v>
      </c>
      <c r="C99" s="1" t="str">
        <f aca="false">_xlfn.CONCAT("Ca", ROUND(F99, 4), "Si",ROUND(G99, 4), "Na",ROUND(E99, 4), "O",ROUND(H99, 4), "H",J99)</f>
        <v>Ca3.2664Si2.0069Na0.1453O10.8846H7.0635</v>
      </c>
      <c r="E99" s="3" t="n">
        <v>0.145278</v>
      </c>
      <c r="F99" s="3" t="n">
        <v>3.266361</v>
      </c>
      <c r="G99" s="3" t="n">
        <v>2.006858</v>
      </c>
      <c r="H99" s="3" t="n">
        <v>10.8846</v>
      </c>
      <c r="I99" s="3" t="n">
        <v>7.063759</v>
      </c>
      <c r="J99" s="0" t="n">
        <f aca="false">I99-AB99</f>
        <v>7.0635</v>
      </c>
      <c r="K99" s="3" t="n">
        <v>0.37188</v>
      </c>
      <c r="L99" s="3" t="n">
        <v>13.78063</v>
      </c>
      <c r="M99" s="3" t="n">
        <v>-4810.884</v>
      </c>
      <c r="N99" s="3" t="n">
        <v>-4810.884</v>
      </c>
      <c r="O99" s="3" t="n">
        <v>-5221.017</v>
      </c>
      <c r="P99" s="3" t="n">
        <v>-5.005013</v>
      </c>
      <c r="Q99" s="3" t="n">
        <v>346.2467</v>
      </c>
      <c r="R99" s="0" t="str">
        <f aca="false">_xlfn.CONCAT("CSH", S99, "+N",T99)</f>
        <v>CSH1.63+N0.072</v>
      </c>
      <c r="S99" s="1" t="n">
        <f aca="false">ROUND(B99,2)</f>
        <v>1.63</v>
      </c>
      <c r="T99" s="4" t="n">
        <f aca="false">ROUND(E99/G99,3)</f>
        <v>0.072</v>
      </c>
      <c r="U99" s="1"/>
      <c r="V99" s="0" t="n">
        <f aca="false">ROUND(F99,4)</f>
        <v>3.2664</v>
      </c>
      <c r="W99" s="0" t="n">
        <f aca="false">ROUND(G99,4)</f>
        <v>2.0069</v>
      </c>
      <c r="X99" s="0" t="n">
        <f aca="false">ROUND(E99,4)</f>
        <v>0.1453</v>
      </c>
      <c r="Z99" s="0" t="n">
        <f aca="false">ROUND(H99,4)-2*ROUND(G99,4)-ROUND(F99,4)-ROUND(E99,4)</f>
        <v>3.4591</v>
      </c>
      <c r="AA99" s="0" t="n">
        <f aca="false">ROUND(Z99,4)</f>
        <v>3.4591</v>
      </c>
      <c r="AB99" s="0" t="n">
        <f aca="false">I99-2*AA99-ROUND(E99,4)</f>
        <v>0.000259000000000426</v>
      </c>
      <c r="AC99" s="0" t="n">
        <f aca="false">J99-2*AA99-ROUND(E99,4)</f>
        <v>0</v>
      </c>
    </row>
    <row r="100" customFormat="false" ht="13.8" hidden="false" customHeight="false" outlineLevel="0" collapsed="false">
      <c r="B100" s="1"/>
      <c r="C100" s="1"/>
      <c r="E100" s="0" t="s">
        <v>123</v>
      </c>
      <c r="K100" s="3"/>
      <c r="L100" s="3"/>
      <c r="M100" s="3"/>
      <c r="N100" s="3"/>
      <c r="O100" s="3"/>
      <c r="P100" s="3"/>
      <c r="Q100" s="3"/>
      <c r="S100" s="1"/>
      <c r="T100" s="1"/>
      <c r="U100" s="1"/>
    </row>
    <row r="101" customFormat="false" ht="13.8" hidden="false" customHeight="false" outlineLevel="0" collapsed="false">
      <c r="A101" s="0" t="s">
        <v>124</v>
      </c>
      <c r="B101" s="1" t="n">
        <f aca="false">F101/G101</f>
        <v>0.722478871736355</v>
      </c>
      <c r="C101" s="1" t="str">
        <f aca="false">_xlfn.CONCAT("Ca", ROUND(F101, 4), "Si",ROUND(G101, 4), "K",ROUND(E101, 4), "O",ROUND(H101, 4), "H",J101)</f>
        <v>Ca2.1122Si2.9236K0.0006O11.0722H6.225</v>
      </c>
      <c r="E101" s="3" t="n">
        <v>0.000637</v>
      </c>
      <c r="F101" s="3" t="n">
        <v>2.112219</v>
      </c>
      <c r="G101" s="3" t="n">
        <v>2.923572</v>
      </c>
      <c r="H101" s="3" t="n">
        <v>11.07222</v>
      </c>
      <c r="I101" s="3" t="n">
        <v>6.225074</v>
      </c>
      <c r="J101" s="0" t="n">
        <f aca="false">I101-AB101</f>
        <v>6.225</v>
      </c>
      <c r="K101" s="3" t="n">
        <v>0.350212</v>
      </c>
      <c r="L101" s="3" t="n">
        <v>13.84015</v>
      </c>
      <c r="M101" s="3" t="n">
        <v>-4688.47</v>
      </c>
      <c r="N101" s="3" t="n">
        <v>-4688.47</v>
      </c>
      <c r="O101" s="3" t="n">
        <v>-5079.23</v>
      </c>
      <c r="P101" s="3" t="n">
        <v>-3.05675</v>
      </c>
      <c r="Q101" s="3" t="n">
        <v>347.6158</v>
      </c>
      <c r="R101" s="0" t="str">
        <f aca="false">_xlfn.CONCAT("CSH", S101, "+N",T101)</f>
        <v>CSH0.72+N0</v>
      </c>
      <c r="S101" s="1" t="n">
        <f aca="false">ROUND(B101,2)</f>
        <v>0.72</v>
      </c>
      <c r="T101" s="4" t="n">
        <f aca="false">ROUND(E101/G101,3)</f>
        <v>0</v>
      </c>
      <c r="U101" s="1"/>
      <c r="V101" s="0" t="n">
        <f aca="false">ROUND(F101,4)</f>
        <v>2.1122</v>
      </c>
      <c r="W101" s="0" t="n">
        <f aca="false">ROUND(G101,4)</f>
        <v>2.9236</v>
      </c>
      <c r="X101" s="0" t="n">
        <f aca="false">ROUND(E101,4)</f>
        <v>0.0006</v>
      </c>
      <c r="Z101" s="0" t="n">
        <f aca="false">ROUND(H101,4)-2*ROUND(G101,4)-ROUND(F101,4)-ROUND(E101,4)</f>
        <v>3.1122</v>
      </c>
      <c r="AA101" s="0" t="n">
        <f aca="false">ROUND(Z101,4)</f>
        <v>3.1122</v>
      </c>
      <c r="AB101" s="0" t="n">
        <f aca="false">I101-2*AA101-ROUND(E101,4)</f>
        <v>7.40000000000635E-005</v>
      </c>
      <c r="AC101" s="0" t="n">
        <f aca="false">J101-2*AA101-ROUND(E101,4)</f>
        <v>3.78061297545695E-016</v>
      </c>
    </row>
    <row r="102" customFormat="false" ht="13.8" hidden="false" customHeight="false" outlineLevel="0" collapsed="false">
      <c r="A102" s="0" t="s">
        <v>125</v>
      </c>
      <c r="B102" s="1" t="n">
        <f aca="false">F102/G102</f>
        <v>0.726403483396256</v>
      </c>
      <c r="C102" s="1" t="str">
        <f aca="false">_xlfn.CONCAT("Ca", ROUND(F102, 4), "Si",ROUND(G102, 4), "K",ROUND(E102, 4), "O",ROUND(H102, 4), "H",J102)</f>
        <v>Ca2.0817Si2.8657K0.2095O11.1042H6.3727</v>
      </c>
      <c r="E102" s="3" t="n">
        <v>0.209491</v>
      </c>
      <c r="F102" s="3" t="n">
        <v>2.081661</v>
      </c>
      <c r="G102" s="3" t="n">
        <v>2.865709</v>
      </c>
      <c r="H102" s="3" t="n">
        <v>11.10423</v>
      </c>
      <c r="I102" s="3" t="n">
        <v>6.37281</v>
      </c>
      <c r="J102" s="0" t="n">
        <f aca="false">I102-AB102</f>
        <v>6.3727</v>
      </c>
      <c r="K102" s="3" t="n">
        <v>0.356189</v>
      </c>
      <c r="L102" s="3" t="n">
        <v>13.85903</v>
      </c>
      <c r="M102" s="3" t="n">
        <v>-4709.85</v>
      </c>
      <c r="N102" s="3" t="n">
        <v>-4709.85</v>
      </c>
      <c r="O102" s="3" t="n">
        <v>-5106.27</v>
      </c>
      <c r="P102" s="3" t="n">
        <v>-4.86736</v>
      </c>
      <c r="Q102" s="3" t="n">
        <v>348.0935</v>
      </c>
      <c r="R102" s="0" t="str">
        <f aca="false">_xlfn.CONCAT("CSH", S102, "+N",T102)</f>
        <v>CSH0.73+N0.073</v>
      </c>
      <c r="S102" s="1" t="n">
        <f aca="false">ROUND(B102,2)</f>
        <v>0.73</v>
      </c>
      <c r="T102" s="4" t="n">
        <f aca="false">ROUND(E102/G102,3)</f>
        <v>0.073</v>
      </c>
      <c r="U102" s="1"/>
      <c r="V102" s="0" t="n">
        <f aca="false">ROUND(F102,4)</f>
        <v>2.0817</v>
      </c>
      <c r="W102" s="0" t="n">
        <f aca="false">ROUND(G102,4)</f>
        <v>2.8657</v>
      </c>
      <c r="X102" s="0" t="n">
        <f aca="false">ROUND(E102,4)</f>
        <v>0.2095</v>
      </c>
      <c r="Z102" s="0" t="n">
        <f aca="false">ROUND(H102,4)-2*ROUND(G102,4)-ROUND(F102,4)-ROUND(E102,4)</f>
        <v>3.0816</v>
      </c>
      <c r="AA102" s="0" t="n">
        <f aca="false">ROUND(Z102,4)</f>
        <v>3.0816</v>
      </c>
      <c r="AB102" s="0" t="n">
        <f aca="false">I102-2*AA102-ROUND(E102,4)</f>
        <v>0.000110000000000526</v>
      </c>
      <c r="AC102" s="0" t="n">
        <f aca="false">J102-2*AA102-ROUND(E102,4)</f>
        <v>0</v>
      </c>
    </row>
    <row r="103" customFormat="false" ht="13.8" hidden="false" customHeight="false" outlineLevel="0" collapsed="false">
      <c r="A103" s="0" t="s">
        <v>126</v>
      </c>
      <c r="B103" s="1" t="n">
        <f aca="false">F103/G103</f>
        <v>0.732622963022363</v>
      </c>
      <c r="C103" s="1" t="str">
        <f aca="false">_xlfn.CONCAT("Ca", ROUND(F103, 4), "Si",ROUND(G103, 4), "K",ROUND(E103, 4), "O",ROUND(H103, 4), "H",J103)</f>
        <v>Ca2.0373Si2.7809K0.4731O11.1096H6.5479</v>
      </c>
      <c r="E103" s="3" t="n">
        <v>0.473133</v>
      </c>
      <c r="F103" s="3" t="n">
        <v>2.037349</v>
      </c>
      <c r="G103" s="3" t="n">
        <v>2.780897</v>
      </c>
      <c r="H103" s="3" t="n">
        <v>11.10961</v>
      </c>
      <c r="I103" s="3" t="n">
        <v>6.5478</v>
      </c>
      <c r="J103" s="0" t="n">
        <f aca="false">I103-AB103</f>
        <v>6.5479</v>
      </c>
      <c r="K103" s="3" t="n">
        <v>0.362601</v>
      </c>
      <c r="L103" s="3" t="n">
        <v>13.78781</v>
      </c>
      <c r="M103" s="3" t="n">
        <v>-4719.05</v>
      </c>
      <c r="N103" s="3" t="n">
        <v>-4719.05</v>
      </c>
      <c r="O103" s="3" t="n">
        <v>-5123.41</v>
      </c>
      <c r="P103" s="3" t="n">
        <v>-6.16369</v>
      </c>
      <c r="Q103" s="3" t="n">
        <v>346.3754</v>
      </c>
      <c r="R103" s="0" t="str">
        <f aca="false">_xlfn.CONCAT("CSH", S103, "+N",T103)</f>
        <v>CSH0.73+N0.17</v>
      </c>
      <c r="S103" s="1" t="n">
        <f aca="false">ROUND(B103,2)</f>
        <v>0.73</v>
      </c>
      <c r="T103" s="4" t="n">
        <f aca="false">ROUND(E103/G103,3)</f>
        <v>0.17</v>
      </c>
      <c r="U103" s="1"/>
      <c r="V103" s="0" t="n">
        <f aca="false">ROUND(F103,4)</f>
        <v>2.0373</v>
      </c>
      <c r="W103" s="0" t="n">
        <f aca="false">ROUND(G103,4)</f>
        <v>2.7809</v>
      </c>
      <c r="X103" s="0" t="n">
        <f aca="false">ROUND(E103,4)</f>
        <v>0.4731</v>
      </c>
      <c r="Z103" s="0" t="n">
        <f aca="false">ROUND(H103,4)-2*ROUND(G103,4)-ROUND(F103,4)-ROUND(E103,4)</f>
        <v>3.0374</v>
      </c>
      <c r="AA103" s="0" t="n">
        <f aca="false">ROUND(Z103,4)</f>
        <v>3.0374</v>
      </c>
      <c r="AB103" s="0" t="n">
        <f aca="false">I103-2*AA103-ROUND(E103,4)</f>
        <v>-9.99999999992673E-005</v>
      </c>
      <c r="AC103" s="0" t="n">
        <f aca="false">J103-2*AA103-ROUND(E103,4)</f>
        <v>0</v>
      </c>
    </row>
    <row r="104" customFormat="false" ht="13.8" hidden="false" customHeight="false" outlineLevel="0" collapsed="false">
      <c r="A104" s="0" t="s">
        <v>127</v>
      </c>
      <c r="B104" s="1" t="n">
        <f aca="false">F104/G104</f>
        <v>0.74059164853765</v>
      </c>
      <c r="C104" s="1" t="str">
        <f aca="false">_xlfn.CONCAT("Ca", ROUND(F104, 4), "Si",ROUND(G104, 4), "K",ROUND(E104, 4), "O",ROUND(H104, 4), "H",J104)</f>
        <v>Ca2.0092Si2.713K0.6876O11.1319H6.7058</v>
      </c>
      <c r="E104" s="3" t="n">
        <v>0.687582</v>
      </c>
      <c r="F104" s="3" t="n">
        <v>2.009197</v>
      </c>
      <c r="G104" s="3" t="n">
        <v>2.712962</v>
      </c>
      <c r="H104" s="3" t="n">
        <v>11.13185</v>
      </c>
      <c r="I104" s="3" t="n">
        <v>6.705876</v>
      </c>
      <c r="J104" s="0" t="n">
        <f aca="false">I104-AB104</f>
        <v>6.7058</v>
      </c>
      <c r="K104" s="3" t="n">
        <v>0.368465</v>
      </c>
      <c r="L104" s="3" t="n">
        <v>13.8051</v>
      </c>
      <c r="M104" s="3" t="n">
        <v>-4733.1</v>
      </c>
      <c r="N104" s="3" t="n">
        <v>-4733.1</v>
      </c>
      <c r="O104" s="3" t="n">
        <v>-5144.83</v>
      </c>
      <c r="P104" s="3" t="n">
        <v>-6.27981</v>
      </c>
      <c r="Q104" s="3" t="n">
        <v>346.818</v>
      </c>
      <c r="R104" s="0" t="str">
        <f aca="false">_xlfn.CONCAT("CSH", S104, "+N",T104)</f>
        <v>CSH0.74+N0.253</v>
      </c>
      <c r="S104" s="1" t="n">
        <f aca="false">ROUND(B104,2)</f>
        <v>0.74</v>
      </c>
      <c r="T104" s="4" t="n">
        <f aca="false">ROUND(E104/G104,3)</f>
        <v>0.253</v>
      </c>
      <c r="U104" s="1"/>
      <c r="V104" s="0" t="n">
        <f aca="false">ROUND(F104,4)</f>
        <v>2.0092</v>
      </c>
      <c r="W104" s="0" t="n">
        <f aca="false">ROUND(G104,4)</f>
        <v>2.713</v>
      </c>
      <c r="X104" s="0" t="n">
        <f aca="false">ROUND(E104,4)</f>
        <v>0.6876</v>
      </c>
      <c r="Z104" s="0" t="n">
        <f aca="false">ROUND(H104,4)-2*ROUND(G104,4)-ROUND(F104,4)-ROUND(E104,4)</f>
        <v>3.0091</v>
      </c>
      <c r="AA104" s="0" t="n">
        <f aca="false">ROUND(Z104,4)</f>
        <v>3.0091</v>
      </c>
      <c r="AB104" s="0" t="n">
        <f aca="false">I104-2*AA104-ROUND(E104,4)</f>
        <v>7.59999999997429E-005</v>
      </c>
      <c r="AC104" s="0" t="n">
        <f aca="false">J104-2*AA104-ROUND(E104,4)</f>
        <v>0</v>
      </c>
    </row>
    <row r="105" customFormat="false" ht="13.8" hidden="false" customHeight="false" outlineLevel="0" collapsed="false">
      <c r="A105" s="0" t="s">
        <v>128</v>
      </c>
      <c r="B105" s="1" t="n">
        <f aca="false">F105/G105</f>
        <v>0.761380930035525</v>
      </c>
      <c r="C105" s="1" t="str">
        <f aca="false">_xlfn.CONCAT("Ca", ROUND(F105, 4), "Si",ROUND(G105, 4), "K",ROUND(E105, 4), "O",ROUND(H105, 4), "H",J105)</f>
        <v>Ca2.0022Si2.6297K0.8607O11.1243H6.8647</v>
      </c>
      <c r="E105" s="3" t="n">
        <v>0.860712</v>
      </c>
      <c r="F105" s="3" t="n">
        <v>2.002208</v>
      </c>
      <c r="G105" s="3" t="n">
        <v>2.629706</v>
      </c>
      <c r="H105" s="3" t="n">
        <v>11.12433</v>
      </c>
      <c r="I105" s="3" t="n">
        <v>6.864712</v>
      </c>
      <c r="J105" s="0" t="n">
        <f aca="false">I105-AB105</f>
        <v>6.8647</v>
      </c>
      <c r="K105" s="3" t="n">
        <v>0.372655</v>
      </c>
      <c r="L105" s="3" t="n">
        <v>13.85782</v>
      </c>
      <c r="M105" s="3" t="n">
        <v>-4733.07</v>
      </c>
      <c r="N105" s="3" t="n">
        <v>-4733.07</v>
      </c>
      <c r="O105" s="3" t="n">
        <v>-5150.44</v>
      </c>
      <c r="P105" s="3" t="n">
        <v>-5.7707</v>
      </c>
      <c r="Q105" s="3" t="n">
        <v>348.1355</v>
      </c>
      <c r="R105" s="0" t="str">
        <f aca="false">_xlfn.CONCAT("CSH", S105, "+N",T105)</f>
        <v>CSH0.76+N0.327</v>
      </c>
      <c r="S105" s="1" t="n">
        <f aca="false">ROUND(B105,2)</f>
        <v>0.76</v>
      </c>
      <c r="T105" s="4" t="n">
        <f aca="false">ROUND(E105/G105,3)</f>
        <v>0.327</v>
      </c>
      <c r="U105" s="1"/>
      <c r="V105" s="0" t="n">
        <f aca="false">ROUND(F105,4)</f>
        <v>2.0022</v>
      </c>
      <c r="W105" s="0" t="n">
        <f aca="false">ROUND(G105,4)</f>
        <v>2.6297</v>
      </c>
      <c r="X105" s="0" t="n">
        <f aca="false">ROUND(E105,4)</f>
        <v>0.8607</v>
      </c>
      <c r="Z105" s="0" t="n">
        <f aca="false">ROUND(H105,4)-2*ROUND(G105,4)-ROUND(F105,4)-ROUND(E105,4)</f>
        <v>3.002</v>
      </c>
      <c r="AA105" s="0" t="n">
        <f aca="false">ROUND(Z105,4)</f>
        <v>3.002</v>
      </c>
      <c r="AB105" s="0" t="n">
        <f aca="false">I105-2*AA105-ROUND(E105,4)</f>
        <v>1.20000000003451E-005</v>
      </c>
      <c r="AC105" s="0" t="n">
        <f aca="false">J105-2*AA105-ROUND(E105,4)</f>
        <v>0</v>
      </c>
    </row>
    <row r="106" customFormat="false" ht="13.8" hidden="false" customHeight="false" outlineLevel="0" collapsed="false">
      <c r="A106" s="0" t="s">
        <v>129</v>
      </c>
      <c r="B106" s="1" t="n">
        <f aca="false">F106/G106</f>
        <v>0.801220718419916</v>
      </c>
      <c r="C106" s="1" t="str">
        <f aca="false">_xlfn.CONCAT("Ca", ROUND(F106, 4), "Si",ROUND(G106, 4), "K",ROUND(E106, 4), "O",ROUND(H106, 4), "H",J106)</f>
        <v>Ca2.2714Si2.8349K0.0006O11.2131H6.5432</v>
      </c>
      <c r="E106" s="3" t="n">
        <v>0.000599</v>
      </c>
      <c r="F106" s="3" t="n">
        <v>2.271371</v>
      </c>
      <c r="G106" s="3" t="n">
        <v>2.834888</v>
      </c>
      <c r="H106" s="3" t="n">
        <v>11.2131</v>
      </c>
      <c r="I106" s="3" t="n">
        <v>6.543308</v>
      </c>
      <c r="J106" s="0" t="n">
        <f aca="false">I106-AB106</f>
        <v>6.5432</v>
      </c>
      <c r="K106" s="3" t="n">
        <v>0.356673</v>
      </c>
      <c r="L106" s="3" t="n">
        <v>13.85635</v>
      </c>
      <c r="M106" s="3" t="n">
        <v>-4760.51</v>
      </c>
      <c r="N106" s="3" t="n">
        <v>-4760.51</v>
      </c>
      <c r="O106" s="3" t="n">
        <v>-5162.15</v>
      </c>
      <c r="P106" s="3" t="n">
        <v>-6.01573</v>
      </c>
      <c r="Q106" s="3" t="n">
        <v>348.0055</v>
      </c>
      <c r="R106" s="0" t="str">
        <f aca="false">_xlfn.CONCAT("CSH", S106, "+N",T106)</f>
        <v>CSH0.8+N0</v>
      </c>
      <c r="S106" s="1" t="n">
        <f aca="false">ROUND(B106,2)</f>
        <v>0.8</v>
      </c>
      <c r="T106" s="4" t="n">
        <f aca="false">ROUND(E106/G106,3)</f>
        <v>0</v>
      </c>
      <c r="U106" s="1"/>
      <c r="V106" s="0" t="n">
        <f aca="false">ROUND(F106,4)</f>
        <v>2.2714</v>
      </c>
      <c r="W106" s="0" t="n">
        <f aca="false">ROUND(G106,4)</f>
        <v>2.8349</v>
      </c>
      <c r="X106" s="0" t="n">
        <f aca="false">ROUND(E106,4)</f>
        <v>0.0006</v>
      </c>
      <c r="Z106" s="0" t="n">
        <f aca="false">ROUND(H106,4)-2*ROUND(G106,4)-ROUND(F106,4)-ROUND(E106,4)</f>
        <v>3.2713</v>
      </c>
      <c r="AA106" s="0" t="n">
        <f aca="false">ROUND(Z106,4)</f>
        <v>3.2713</v>
      </c>
      <c r="AB106" s="0" t="n">
        <f aca="false">I106-2*AA106-ROUND(E106,4)</f>
        <v>0.000107999999999487</v>
      </c>
      <c r="AC106" s="0" t="n">
        <f aca="false">J106-2*AA106-ROUND(E106,4)</f>
        <v>3.78061297545695E-016</v>
      </c>
    </row>
    <row r="107" customFormat="false" ht="13.8" hidden="false" customHeight="false" outlineLevel="0" collapsed="false">
      <c r="A107" s="0" t="s">
        <v>130</v>
      </c>
      <c r="B107" s="1" t="n">
        <f aca="false">F107/G107</f>
        <v>0.807875212345358</v>
      </c>
      <c r="C107" s="1" t="str">
        <f aca="false">_xlfn.CONCAT("Ca", ROUND(F107, 4), "Si",ROUND(G107, 4), "K",ROUND(E107, 4), "O",ROUND(H107, 4), "H",J107)</f>
        <v>Ca2.2285Si2.7585K0.1988O11.1727H6.6556</v>
      </c>
      <c r="E107" s="3" t="n">
        <v>0.198815</v>
      </c>
      <c r="F107" s="3" t="n">
        <v>2.228506</v>
      </c>
      <c r="G107" s="3" t="n">
        <v>2.758478</v>
      </c>
      <c r="H107" s="3" t="n">
        <v>11.17266</v>
      </c>
      <c r="I107" s="3" t="n">
        <v>6.655572</v>
      </c>
      <c r="J107" s="0" t="n">
        <f aca="false">I107-AB107</f>
        <v>6.6556</v>
      </c>
      <c r="K107" s="3" t="n">
        <v>0.360025</v>
      </c>
      <c r="L107" s="3" t="n">
        <v>13.80968</v>
      </c>
      <c r="M107" s="3" t="n">
        <v>-4748.5</v>
      </c>
      <c r="N107" s="3" t="n">
        <v>-4748.5</v>
      </c>
      <c r="O107" s="3" t="n">
        <v>-5153.06</v>
      </c>
      <c r="P107" s="3" t="n">
        <v>-7.00471</v>
      </c>
      <c r="Q107" s="3" t="n">
        <v>346.8928</v>
      </c>
      <c r="R107" s="0" t="str">
        <f aca="false">_xlfn.CONCAT("CSH", S107, "+N",T107)</f>
        <v>CSH0.81+N0.072</v>
      </c>
      <c r="S107" s="1" t="n">
        <f aca="false">ROUND(B107,2)</f>
        <v>0.81</v>
      </c>
      <c r="T107" s="4" t="n">
        <f aca="false">ROUND(E107/G107,3)</f>
        <v>0.072</v>
      </c>
      <c r="U107" s="1"/>
      <c r="V107" s="0" t="n">
        <f aca="false">ROUND(F107,4)</f>
        <v>2.2285</v>
      </c>
      <c r="W107" s="0" t="n">
        <f aca="false">ROUND(G107,4)</f>
        <v>2.7585</v>
      </c>
      <c r="X107" s="0" t="n">
        <f aca="false">ROUND(E107,4)</f>
        <v>0.1988</v>
      </c>
      <c r="Z107" s="0" t="n">
        <f aca="false">ROUND(H107,4)-2*ROUND(G107,4)-ROUND(F107,4)-ROUND(E107,4)</f>
        <v>3.2284</v>
      </c>
      <c r="AA107" s="0" t="n">
        <f aca="false">ROUND(Z107,4)</f>
        <v>3.2284</v>
      </c>
      <c r="AB107" s="0" t="n">
        <f aca="false">I107-2*AA107-ROUND(E107,4)</f>
        <v>-2.80000000000558E-005</v>
      </c>
      <c r="AC107" s="0" t="n">
        <f aca="false">J107-2*AA107-ROUND(E107,4)</f>
        <v>0</v>
      </c>
    </row>
    <row r="108" customFormat="false" ht="13.8" hidden="false" customHeight="false" outlineLevel="0" collapsed="false">
      <c r="A108" s="0" t="s">
        <v>131</v>
      </c>
      <c r="B108" s="1" t="n">
        <f aca="false">F108/G108</f>
        <v>0.806454286492964</v>
      </c>
      <c r="C108" s="1" t="str">
        <f aca="false">_xlfn.CONCAT("Ca", ROUND(F108, 4), "Si",ROUND(G108, 4), "K",ROUND(E108, 4), "O",ROUND(H108, 4), "H",J108)</f>
        <v>Ca2.1601Si2.6785K0.4153O11.0918H6.7341</v>
      </c>
      <c r="E108" s="3" t="n">
        <v>0.415285</v>
      </c>
      <c r="F108" s="3" t="n">
        <v>2.160112</v>
      </c>
      <c r="G108" s="3" t="n">
        <v>2.67853</v>
      </c>
      <c r="H108" s="3" t="n">
        <v>11.09184</v>
      </c>
      <c r="I108" s="3" t="n">
        <v>6.734051</v>
      </c>
      <c r="J108" s="0" t="n">
        <f aca="false">I108-AB108</f>
        <v>6.7341</v>
      </c>
      <c r="K108" s="3" t="n">
        <v>0.362288</v>
      </c>
      <c r="L108" s="3" t="n">
        <v>13.64286</v>
      </c>
      <c r="M108" s="3" t="n">
        <v>-4716.79</v>
      </c>
      <c r="N108" s="3" t="n">
        <v>-4716.79</v>
      </c>
      <c r="O108" s="3" t="n">
        <v>-5124.85</v>
      </c>
      <c r="P108" s="3" t="n">
        <v>-7.29052</v>
      </c>
      <c r="Q108" s="3" t="n">
        <v>342.8438</v>
      </c>
      <c r="R108" s="0" t="str">
        <f aca="false">_xlfn.CONCAT("CSH", S108, "+N",T108)</f>
        <v>CSH0.81+N0.155</v>
      </c>
      <c r="S108" s="1" t="n">
        <f aca="false">ROUND(B108,2)</f>
        <v>0.81</v>
      </c>
      <c r="T108" s="4" t="n">
        <f aca="false">ROUND(E108/G108,3)</f>
        <v>0.155</v>
      </c>
      <c r="U108" s="1"/>
      <c r="V108" s="0" t="n">
        <f aca="false">ROUND(F108,4)</f>
        <v>2.1601</v>
      </c>
      <c r="W108" s="0" t="n">
        <f aca="false">ROUND(G108,4)</f>
        <v>2.6785</v>
      </c>
      <c r="X108" s="0" t="n">
        <f aca="false">ROUND(E108,4)</f>
        <v>0.4153</v>
      </c>
      <c r="Z108" s="0" t="n">
        <f aca="false">ROUND(H108,4)-2*ROUND(G108,4)-ROUND(F108,4)-ROUND(E108,4)</f>
        <v>3.1594</v>
      </c>
      <c r="AA108" s="0" t="n">
        <f aca="false">ROUND(Z108,4)</f>
        <v>3.1594</v>
      </c>
      <c r="AB108" s="0" t="n">
        <f aca="false">I108-2*AA108-ROUND(E108,4)</f>
        <v>-4.90000000004098E-005</v>
      </c>
      <c r="AC108" s="0" t="n">
        <f aca="false">J108-2*AA108-ROUND(E108,4)</f>
        <v>0</v>
      </c>
    </row>
    <row r="109" customFormat="false" ht="13.8" hidden="false" customHeight="false" outlineLevel="0" collapsed="false">
      <c r="A109" s="0" t="s">
        <v>132</v>
      </c>
      <c r="B109" s="1" t="n">
        <f aca="false">F109/G109</f>
        <v>0.805256126915334</v>
      </c>
      <c r="C109" s="1" t="str">
        <f aca="false">_xlfn.CONCAT("Ca", ROUND(F109, 4), "Si",ROUND(G109, 4), "K",ROUND(E109, 4), "O",ROUND(H109, 4), "H",J109)</f>
        <v>Ca2.0929Si2.599K0.6205O11.0012H6.8001</v>
      </c>
      <c r="E109" s="3" t="n">
        <v>0.620526</v>
      </c>
      <c r="F109" s="3" t="n">
        <v>2.09288</v>
      </c>
      <c r="G109" s="3" t="n">
        <v>2.599024</v>
      </c>
      <c r="H109" s="3" t="n">
        <v>11.00119</v>
      </c>
      <c r="I109" s="3" t="n">
        <v>6.799992</v>
      </c>
      <c r="J109" s="0" t="n">
        <f aca="false">I109-AB109</f>
        <v>6.8001</v>
      </c>
      <c r="K109" s="3" t="n">
        <v>0.364001</v>
      </c>
      <c r="L109" s="3" t="n">
        <v>13.64705</v>
      </c>
      <c r="M109" s="3" t="n">
        <v>-4679.8</v>
      </c>
      <c r="N109" s="3" t="n">
        <v>-4679.8</v>
      </c>
      <c r="O109" s="3" t="n">
        <v>-5088.88</v>
      </c>
      <c r="P109" s="3" t="n">
        <v>-7.02448</v>
      </c>
      <c r="Q109" s="3" t="n">
        <v>342.9874</v>
      </c>
      <c r="R109" s="0" t="str">
        <f aca="false">_xlfn.CONCAT("CSH", S109, "+N",T109)</f>
        <v>CSH0.81+N0.239</v>
      </c>
      <c r="S109" s="1" t="n">
        <f aca="false">ROUND(B109,2)</f>
        <v>0.81</v>
      </c>
      <c r="T109" s="4" t="n">
        <f aca="false">ROUND(E109/G109,3)</f>
        <v>0.239</v>
      </c>
      <c r="U109" s="1"/>
      <c r="V109" s="0" t="n">
        <f aca="false">ROUND(F109,4)</f>
        <v>2.0929</v>
      </c>
      <c r="W109" s="0" t="n">
        <f aca="false">ROUND(G109,4)</f>
        <v>2.599</v>
      </c>
      <c r="X109" s="0" t="n">
        <f aca="false">ROUND(E109,4)</f>
        <v>0.6205</v>
      </c>
      <c r="Z109" s="0" t="n">
        <f aca="false">ROUND(H109,4)-2*ROUND(G109,4)-ROUND(F109,4)-ROUND(E109,4)</f>
        <v>3.0898</v>
      </c>
      <c r="AA109" s="0" t="n">
        <f aca="false">ROUND(Z109,4)</f>
        <v>3.0898</v>
      </c>
      <c r="AB109" s="0" t="n">
        <f aca="false">I109-2*AA109-ROUND(E109,4)</f>
        <v>-0.000108000000000219</v>
      </c>
      <c r="AC109" s="0" t="n">
        <f aca="false">J109-2*AA109-ROUND(E109,4)</f>
        <v>0</v>
      </c>
    </row>
    <row r="110" customFormat="false" ht="13.8" hidden="false" customHeight="false" outlineLevel="0" collapsed="false">
      <c r="A110" s="0" t="s">
        <v>133</v>
      </c>
      <c r="B110" s="1" t="n">
        <f aca="false">F110/G110</f>
        <v>0.808127711752875</v>
      </c>
      <c r="C110" s="1" t="str">
        <f aca="false">_xlfn.CONCAT("Ca", ROUND(F110, 4), "Si",ROUND(G110, 4), "K",ROUND(E110, 4), "O",ROUND(H110, 4), "H",J110)</f>
        <v>Ca2.0319Si2.5143K0.8369O10.9198H6.8817</v>
      </c>
      <c r="E110" s="3" t="n">
        <v>0.836912</v>
      </c>
      <c r="F110" s="3" t="n">
        <v>2.031865</v>
      </c>
      <c r="G110" s="3" t="n">
        <v>2.514287</v>
      </c>
      <c r="H110" s="3" t="n">
        <v>10.91981</v>
      </c>
      <c r="I110" s="3" t="n">
        <v>6.881825</v>
      </c>
      <c r="J110" s="0" t="n">
        <f aca="false">I110-AB110</f>
        <v>6.8817</v>
      </c>
      <c r="K110" s="3" t="n">
        <v>0.366417</v>
      </c>
      <c r="L110" s="3" t="n">
        <v>13.63708</v>
      </c>
      <c r="M110" s="3" t="n">
        <v>-4646.92</v>
      </c>
      <c r="N110" s="3" t="n">
        <v>-4646.92</v>
      </c>
      <c r="O110" s="3" t="n">
        <v>-5058.96</v>
      </c>
      <c r="P110" s="3" t="n">
        <v>-6.11693</v>
      </c>
      <c r="Q110" s="3" t="n">
        <v>342.784</v>
      </c>
      <c r="R110" s="0" t="str">
        <f aca="false">_xlfn.CONCAT("CSH", S110, "+N",T110)</f>
        <v>CSH0.81+N0.333</v>
      </c>
      <c r="S110" s="1" t="n">
        <f aca="false">ROUND(B110,2)</f>
        <v>0.81</v>
      </c>
      <c r="T110" s="4" t="n">
        <f aca="false">ROUND(E110/G110,3)</f>
        <v>0.333</v>
      </c>
      <c r="U110" s="1"/>
      <c r="V110" s="0" t="n">
        <f aca="false">ROUND(F110,4)</f>
        <v>2.0319</v>
      </c>
      <c r="W110" s="0" t="n">
        <f aca="false">ROUND(G110,4)</f>
        <v>2.5143</v>
      </c>
      <c r="X110" s="0" t="n">
        <f aca="false">ROUND(E110,4)</f>
        <v>0.8369</v>
      </c>
      <c r="Z110" s="0" t="n">
        <f aca="false">ROUND(H110,4)-2*ROUND(G110,4)-ROUND(F110,4)-ROUND(E110,4)</f>
        <v>3.0224</v>
      </c>
      <c r="AA110" s="0" t="n">
        <f aca="false">ROUND(Z110,4)</f>
        <v>3.0224</v>
      </c>
      <c r="AB110" s="0" t="n">
        <f aca="false">I110-2*AA110-ROUND(E110,4)</f>
        <v>0.000124999999999709</v>
      </c>
      <c r="AC110" s="0" t="n">
        <f aca="false">J110-2*AA110-ROUND(E110,4)</f>
        <v>0</v>
      </c>
    </row>
    <row r="111" customFormat="false" ht="13.8" hidden="false" customHeight="false" outlineLevel="0" collapsed="false">
      <c r="A111" s="0" t="s">
        <v>134</v>
      </c>
      <c r="B111" s="1" t="n">
        <f aca="false">F111/G111</f>
        <v>0.893186377965206</v>
      </c>
      <c r="C111" s="1" t="str">
        <f aca="false">_xlfn.CONCAT("Ca", ROUND(F111, 4), "Si",ROUND(G111, 4), "K",ROUND(E111, 4), "O",ROUND(H111, 4), "H",J111)</f>
        <v>Ca2.4347Si2.7259K0.0004O11.3209H6.8684</v>
      </c>
      <c r="E111" s="3" t="n">
        <v>0.000375</v>
      </c>
      <c r="F111" s="3" t="n">
        <v>2.434743</v>
      </c>
      <c r="G111" s="3" t="n">
        <v>2.725907</v>
      </c>
      <c r="H111" s="3" t="n">
        <v>11.3209</v>
      </c>
      <c r="I111" s="3" t="n">
        <v>6.868316</v>
      </c>
      <c r="J111" s="0" t="n">
        <f aca="false">I111-AB111</f>
        <v>6.8684</v>
      </c>
      <c r="K111" s="3" t="n">
        <v>0.362203</v>
      </c>
      <c r="L111" s="3" t="n">
        <v>13.81967</v>
      </c>
      <c r="M111" s="3" t="n">
        <v>-4816.82</v>
      </c>
      <c r="N111" s="3" t="n">
        <v>-4816.82</v>
      </c>
      <c r="O111" s="3" t="n">
        <v>-5229.45</v>
      </c>
      <c r="P111" s="3" t="n">
        <v>-7.99489</v>
      </c>
      <c r="Q111" s="3" t="n">
        <v>347.109</v>
      </c>
      <c r="R111" s="0" t="str">
        <f aca="false">_xlfn.CONCAT("CSH", S111, "+N",T111)</f>
        <v>CSH0.89+N0</v>
      </c>
      <c r="S111" s="1" t="n">
        <f aca="false">ROUND(B111,2)</f>
        <v>0.89</v>
      </c>
      <c r="T111" s="4" t="n">
        <f aca="false">ROUND(E111/G111,3)</f>
        <v>0</v>
      </c>
      <c r="U111" s="1"/>
      <c r="V111" s="0" t="n">
        <f aca="false">ROUND(F111,4)</f>
        <v>2.4347</v>
      </c>
      <c r="W111" s="0" t="n">
        <f aca="false">ROUND(G111,4)</f>
        <v>2.7259</v>
      </c>
      <c r="X111" s="0" t="n">
        <f aca="false">ROUND(E111,4)</f>
        <v>0.0004</v>
      </c>
      <c r="Z111" s="0" t="n">
        <f aca="false">ROUND(H111,4)-2*ROUND(G111,4)-ROUND(F111,4)-ROUND(E111,4)</f>
        <v>3.434</v>
      </c>
      <c r="AA111" s="0" t="n">
        <f aca="false">ROUND(Z111,4)</f>
        <v>3.434</v>
      </c>
      <c r="AB111" s="0" t="n">
        <f aca="false">I111-2*AA111-ROUND(E111,4)</f>
        <v>-8.40000000002391E-005</v>
      </c>
      <c r="AC111" s="0" t="n">
        <f aca="false">J111-2*AA111-ROUND(E111,4)</f>
        <v>-4.40728183115358E-017</v>
      </c>
    </row>
    <row r="112" customFormat="false" ht="13.8" hidden="false" customHeight="false" outlineLevel="0" collapsed="false">
      <c r="A112" s="0" t="s">
        <v>135</v>
      </c>
      <c r="B112" s="1" t="n">
        <f aca="false">F112/G112</f>
        <v>0.898728571595054</v>
      </c>
      <c r="C112" s="1" t="str">
        <f aca="false">_xlfn.CONCAT("Ca", ROUND(F112, 4), "Si",ROUND(G112, 4), "K",ROUND(E112, 4), "O",ROUND(H112, 4), "H",J112)</f>
        <v>Ca2.3907Si2.6601K0.1501O11.2483H6.9247</v>
      </c>
      <c r="E112" s="3" t="n">
        <v>0.150055</v>
      </c>
      <c r="F112" s="3" t="n">
        <v>2.390689</v>
      </c>
      <c r="G112" s="3" t="n">
        <v>2.660079</v>
      </c>
      <c r="H112" s="3" t="n">
        <v>11.24825</v>
      </c>
      <c r="I112" s="3" t="n">
        <v>6.924744</v>
      </c>
      <c r="J112" s="0" t="n">
        <f aca="false">I112-AB112</f>
        <v>6.9247</v>
      </c>
      <c r="K112" s="3" t="n">
        <v>0.363336</v>
      </c>
      <c r="L112" s="3" t="n">
        <v>13.70269</v>
      </c>
      <c r="M112" s="3" t="n">
        <v>-4788.72</v>
      </c>
      <c r="N112" s="3" t="n">
        <v>-4788.72</v>
      </c>
      <c r="O112" s="3" t="n">
        <v>-5202.81</v>
      </c>
      <c r="P112" s="3" t="n">
        <v>-8.10767</v>
      </c>
      <c r="Q112" s="3" t="n">
        <v>344.2746</v>
      </c>
      <c r="R112" s="0" t="str">
        <f aca="false">_xlfn.CONCAT("CSH", S112, "+N",T112)</f>
        <v>CSH0.9+N0.056</v>
      </c>
      <c r="S112" s="1" t="n">
        <f aca="false">ROUND(B112,2)</f>
        <v>0.9</v>
      </c>
      <c r="T112" s="4" t="n">
        <f aca="false">ROUND(E112/G112,3)</f>
        <v>0.056</v>
      </c>
      <c r="U112" s="1"/>
      <c r="V112" s="0" t="n">
        <f aca="false">ROUND(F112,4)</f>
        <v>2.3907</v>
      </c>
      <c r="W112" s="0" t="n">
        <f aca="false">ROUND(G112,4)</f>
        <v>2.6601</v>
      </c>
      <c r="X112" s="0" t="n">
        <f aca="false">ROUND(E112,4)</f>
        <v>0.1501</v>
      </c>
      <c r="Z112" s="0" t="n">
        <f aca="false">ROUND(H112,4)-2*ROUND(G112,4)-ROUND(F112,4)-ROUND(E112,4)</f>
        <v>3.3873</v>
      </c>
      <c r="AA112" s="0" t="n">
        <f aca="false">ROUND(Z112,4)</f>
        <v>3.3873</v>
      </c>
      <c r="AB112" s="0" t="n">
        <f aca="false">I112-2*AA112-ROUND(E112,4)</f>
        <v>4.4000000000044E-005</v>
      </c>
      <c r="AC112" s="0" t="n">
        <f aca="false">J112-2*AA112-ROUND(E112,4)</f>
        <v>0</v>
      </c>
    </row>
    <row r="113" customFormat="false" ht="13.8" hidden="false" customHeight="false" outlineLevel="0" collapsed="false">
      <c r="A113" s="0" t="s">
        <v>136</v>
      </c>
      <c r="B113" s="1" t="n">
        <f aca="false">F113/G113</f>
        <v>0.898588893803356</v>
      </c>
      <c r="C113" s="1" t="str">
        <f aca="false">_xlfn.CONCAT("Ca", ROUND(F113, 4), "Si",ROUND(G113, 4), "K",ROUND(E113, 4), "O",ROUND(H113, 4), "H",J113)</f>
        <v>Ca2.3201Si2.5819K0.3381O11.1286H6.9513</v>
      </c>
      <c r="E113" s="3" t="n">
        <v>0.338142</v>
      </c>
      <c r="F113" s="3" t="n">
        <v>2.320108</v>
      </c>
      <c r="G113" s="3" t="n">
        <v>2.581946</v>
      </c>
      <c r="H113" s="3" t="n">
        <v>11.12863</v>
      </c>
      <c r="I113" s="3" t="n">
        <v>6.951116</v>
      </c>
      <c r="J113" s="0" t="n">
        <f aca="false">I113-AB113</f>
        <v>6.9513</v>
      </c>
      <c r="K113" s="3" t="n">
        <v>0.363779</v>
      </c>
      <c r="L113" s="3" t="n">
        <v>13.63188</v>
      </c>
      <c r="M113" s="3" t="n">
        <v>-4740.55</v>
      </c>
      <c r="N113" s="3" t="n">
        <v>-4740.55</v>
      </c>
      <c r="O113" s="3" t="n">
        <v>-5153.99</v>
      </c>
      <c r="P113" s="3" t="n">
        <v>-7.80674</v>
      </c>
      <c r="Q113" s="3" t="n">
        <v>342.5847</v>
      </c>
      <c r="R113" s="0" t="str">
        <f aca="false">_xlfn.CONCAT("CSH", S113, "+N",T113)</f>
        <v>CSH0.9+N0.131</v>
      </c>
      <c r="S113" s="1" t="n">
        <f aca="false">ROUND(B113,2)</f>
        <v>0.9</v>
      </c>
      <c r="T113" s="4" t="n">
        <f aca="false">ROUND(E113/G113,3)</f>
        <v>0.131</v>
      </c>
      <c r="U113" s="1"/>
      <c r="V113" s="0" t="n">
        <f aca="false">ROUND(F113,4)</f>
        <v>2.3201</v>
      </c>
      <c r="W113" s="0" t="n">
        <f aca="false">ROUND(G113,4)</f>
        <v>2.5819</v>
      </c>
      <c r="X113" s="0" t="n">
        <f aca="false">ROUND(E113,4)</f>
        <v>0.3381</v>
      </c>
      <c r="Z113" s="0" t="n">
        <f aca="false">ROUND(H113,4)-2*ROUND(G113,4)-ROUND(F113,4)-ROUND(E113,4)</f>
        <v>3.3066</v>
      </c>
      <c r="AA113" s="0" t="n">
        <f aca="false">ROUND(Z113,4)</f>
        <v>3.3066</v>
      </c>
      <c r="AB113" s="0" t="n">
        <f aca="false">I113-2*AA113-ROUND(E113,4)</f>
        <v>-0.000184000000000129</v>
      </c>
      <c r="AC113" s="0" t="n">
        <f aca="false">J113-2*AA113-ROUND(E113,4)</f>
        <v>0</v>
      </c>
    </row>
    <row r="114" customFormat="false" ht="13.8" hidden="false" customHeight="false" outlineLevel="0" collapsed="false">
      <c r="A114" s="0" t="s">
        <v>137</v>
      </c>
      <c r="B114" s="1" t="n">
        <f aca="false">F114/G114</f>
        <v>0.898467981272306</v>
      </c>
      <c r="C114" s="1" t="str">
        <f aca="false">_xlfn.CONCAT("Ca", ROUND(F114, 4), "Si",ROUND(G114, 4), "K",ROUND(E114, 4), "O",ROUND(H114, 4), "H",J114)</f>
        <v>Ca2.2476Si2.5015K0.5278O10.9865H6.944</v>
      </c>
      <c r="E114" s="3" t="n">
        <v>0.527828</v>
      </c>
      <c r="F114" s="3" t="n">
        <v>2.24755</v>
      </c>
      <c r="G114" s="3" t="n">
        <v>2.501536</v>
      </c>
      <c r="H114" s="3" t="n">
        <v>10.98649</v>
      </c>
      <c r="I114" s="3" t="n">
        <v>6.943905</v>
      </c>
      <c r="J114" s="0" t="n">
        <f aca="false">I114-AB114</f>
        <v>6.944</v>
      </c>
      <c r="K114" s="3" t="n">
        <v>0.363748</v>
      </c>
      <c r="L114" s="3" t="n">
        <v>13.61468</v>
      </c>
      <c r="M114" s="3" t="n">
        <v>-4684.8</v>
      </c>
      <c r="N114" s="3" t="n">
        <v>-4684.8</v>
      </c>
      <c r="O114" s="3" t="n">
        <v>-5095.7</v>
      </c>
      <c r="P114" s="3" t="n">
        <v>-7.20036</v>
      </c>
      <c r="Q114" s="3" t="n">
        <v>342.2111</v>
      </c>
      <c r="R114" s="0" t="str">
        <f aca="false">_xlfn.CONCAT("CSH", S114, "+N",T114)</f>
        <v>CSH0.9+N0.211</v>
      </c>
      <c r="S114" s="1" t="n">
        <f aca="false">ROUND(B114,2)</f>
        <v>0.9</v>
      </c>
      <c r="T114" s="4" t="n">
        <f aca="false">ROUND(E114/G114,3)</f>
        <v>0.211</v>
      </c>
      <c r="U114" s="1"/>
      <c r="V114" s="0" t="n">
        <f aca="false">ROUND(F114,4)</f>
        <v>2.2476</v>
      </c>
      <c r="W114" s="0" t="n">
        <f aca="false">ROUND(G114,4)</f>
        <v>2.5015</v>
      </c>
      <c r="X114" s="0" t="n">
        <f aca="false">ROUND(E114,4)</f>
        <v>0.5278</v>
      </c>
      <c r="Z114" s="0" t="n">
        <f aca="false">ROUND(H114,4)-2*ROUND(G114,4)-ROUND(F114,4)-ROUND(E114,4)</f>
        <v>3.2081</v>
      </c>
      <c r="AA114" s="0" t="n">
        <f aca="false">ROUND(Z114,4)</f>
        <v>3.2081</v>
      </c>
      <c r="AB114" s="0" t="n">
        <f aca="false">I114-2*AA114-ROUND(E114,4)</f>
        <v>-9.49999999999562E-005</v>
      </c>
      <c r="AC114" s="0" t="n">
        <f aca="false">J114-2*AA114-ROUND(E114,4)</f>
        <v>0</v>
      </c>
    </row>
    <row r="115" customFormat="false" ht="13.8" hidden="false" customHeight="false" outlineLevel="0" collapsed="false">
      <c r="A115" s="0" t="s">
        <v>138</v>
      </c>
      <c r="B115" s="1" t="n">
        <f aca="false">F115/G115</f>
        <v>0.89928753281917</v>
      </c>
      <c r="C115" s="1" t="str">
        <f aca="false">_xlfn.CONCAT("Ca", ROUND(F115, 4), "Si",ROUND(G115, 4), "K",ROUND(E115, 4), "O",ROUND(H115, 4), "H",J115)</f>
        <v>Ca2.1695Si2.4125K0.7456O10.827H6.9194</v>
      </c>
      <c r="E115" s="3" t="n">
        <v>0.745627</v>
      </c>
      <c r="F115" s="3" t="n">
        <v>2.169497</v>
      </c>
      <c r="G115" s="3" t="n">
        <v>2.412462</v>
      </c>
      <c r="H115" s="3" t="n">
        <v>10.82702</v>
      </c>
      <c r="I115" s="3" t="n">
        <v>6.919564</v>
      </c>
      <c r="J115" s="0" t="n">
        <f aca="false">I115-AB115</f>
        <v>6.9194</v>
      </c>
      <c r="K115" s="3" t="n">
        <v>0.364057</v>
      </c>
      <c r="L115" s="3" t="n">
        <v>13.54498</v>
      </c>
      <c r="M115" s="3" t="n">
        <v>-4624.32</v>
      </c>
      <c r="N115" s="3" t="n">
        <v>-4624.32</v>
      </c>
      <c r="O115" s="3" t="n">
        <v>-5033.95</v>
      </c>
      <c r="P115" s="3" t="n">
        <v>-6.2355</v>
      </c>
      <c r="Q115" s="3" t="n">
        <v>340.556</v>
      </c>
      <c r="R115" s="0" t="str">
        <f aca="false">_xlfn.CONCAT("CSH", S115, "+N",T115)</f>
        <v>CSH0.9+N0.309</v>
      </c>
      <c r="S115" s="1" t="n">
        <f aca="false">ROUND(B115,2)</f>
        <v>0.9</v>
      </c>
      <c r="T115" s="4" t="n">
        <f aca="false">ROUND(E115/G115,3)</f>
        <v>0.309</v>
      </c>
      <c r="U115" s="1"/>
      <c r="V115" s="0" t="n">
        <f aca="false">ROUND(F115,4)</f>
        <v>2.1695</v>
      </c>
      <c r="W115" s="0" t="n">
        <f aca="false">ROUND(G115,4)</f>
        <v>2.4125</v>
      </c>
      <c r="X115" s="0" t="n">
        <f aca="false">ROUND(E115,4)</f>
        <v>0.7456</v>
      </c>
      <c r="Z115" s="0" t="n">
        <f aca="false">ROUND(H115,4)-2*ROUND(G115,4)-ROUND(F115,4)-ROUND(E115,4)</f>
        <v>3.0869</v>
      </c>
      <c r="AA115" s="0" t="n">
        <f aca="false">ROUND(Z115,4)</f>
        <v>3.0869</v>
      </c>
      <c r="AB115" s="0" t="n">
        <f aca="false">I115-2*AA115-ROUND(E115,4)</f>
        <v>0.000164000000000275</v>
      </c>
      <c r="AC115" s="0" t="n">
        <f aca="false">J115-2*AA115-ROUND(E115,4)</f>
        <v>0</v>
      </c>
    </row>
    <row r="116" customFormat="false" ht="13.8" hidden="false" customHeight="false" outlineLevel="0" collapsed="false">
      <c r="A116" s="0" t="s">
        <v>139</v>
      </c>
      <c r="B116" s="1" t="n">
        <f aca="false">F116/G116</f>
        <v>0.979680194248198</v>
      </c>
      <c r="C116" s="1" t="str">
        <f aca="false">_xlfn.CONCAT("Ca", ROUND(F116, 4), "Si",ROUND(G116, 4), "K",ROUND(E116, 4), "O",ROUND(H116, 4), "H",J116)</f>
        <v>Ca2.5669Si2.6202K0.0002O11.3598H7.1048</v>
      </c>
      <c r="E116" s="3" t="n">
        <v>0.000189</v>
      </c>
      <c r="F116" s="3" t="n">
        <v>2.566912</v>
      </c>
      <c r="G116" s="3" t="n">
        <v>2.620153</v>
      </c>
      <c r="H116" s="3" t="n">
        <v>11.35983</v>
      </c>
      <c r="I116" s="3" t="n">
        <v>7.105031</v>
      </c>
      <c r="J116" s="0" t="n">
        <f aca="false">I116-AB116</f>
        <v>7.1048</v>
      </c>
      <c r="K116" s="3" t="n">
        <v>0.365384</v>
      </c>
      <c r="L116" s="3" t="n">
        <v>13.67541</v>
      </c>
      <c r="M116" s="3" t="n">
        <v>-4842.53</v>
      </c>
      <c r="N116" s="3" t="n">
        <v>-4842.53</v>
      </c>
      <c r="O116" s="3" t="n">
        <v>-5263.73</v>
      </c>
      <c r="P116" s="3" t="n">
        <v>-8.67139</v>
      </c>
      <c r="Q116" s="3" t="n">
        <v>343.5875</v>
      </c>
      <c r="R116" s="0" t="str">
        <f aca="false">_xlfn.CONCAT("CSH", S116, "+N",T116)</f>
        <v>CSH0.98+N0</v>
      </c>
      <c r="S116" s="1" t="n">
        <f aca="false">ROUND(B116,2)</f>
        <v>0.98</v>
      </c>
      <c r="T116" s="4" t="n">
        <f aca="false">ROUND(E116/G116,3)</f>
        <v>0</v>
      </c>
      <c r="U116" s="1"/>
      <c r="V116" s="0" t="n">
        <f aca="false">ROUND(F116,4)</f>
        <v>2.5669</v>
      </c>
      <c r="W116" s="0" t="n">
        <f aca="false">ROUND(G116,4)</f>
        <v>2.6202</v>
      </c>
      <c r="X116" s="0" t="n">
        <f aca="false">ROUND(E116,4)</f>
        <v>0.0002</v>
      </c>
      <c r="Z116" s="0" t="n">
        <f aca="false">ROUND(H116,4)-2*ROUND(G116,4)-ROUND(F116,4)-ROUND(E116,4)</f>
        <v>3.5523</v>
      </c>
      <c r="AA116" s="0" t="n">
        <f aca="false">ROUND(Z116,4)</f>
        <v>3.5523</v>
      </c>
      <c r="AB116" s="0" t="n">
        <f aca="false">I116-2*AA116-ROUND(E116,4)</f>
        <v>0.000231000000000736</v>
      </c>
      <c r="AC116" s="0" t="n">
        <f aca="false">J116-2*AA116-ROUND(E116,4)</f>
        <v>4.22052800694295E-016</v>
      </c>
    </row>
    <row r="117" customFormat="false" ht="13.8" hidden="false" customHeight="false" outlineLevel="0" collapsed="false">
      <c r="A117" s="0" t="s">
        <v>140</v>
      </c>
      <c r="B117" s="1" t="n">
        <f aca="false">F117/G117</f>
        <v>0.990843172434325</v>
      </c>
      <c r="C117" s="1" t="str">
        <f aca="false">_xlfn.CONCAT("Ca", ROUND(F117, 4), "Si",ROUND(G117, 4), "K",ROUND(E117, 4), "O",ROUND(H117, 4), "H",J117)</f>
        <v>Ca2.5294Si2.5527K0.1298O11.2542H7.109</v>
      </c>
      <c r="E117" s="3" t="n">
        <v>0.129847</v>
      </c>
      <c r="F117" s="3" t="n">
        <v>2.529365</v>
      </c>
      <c r="G117" s="3" t="n">
        <v>2.55274</v>
      </c>
      <c r="H117" s="3" t="n">
        <v>11.25421</v>
      </c>
      <c r="I117" s="3" t="n">
        <v>7.108874</v>
      </c>
      <c r="J117" s="0" t="n">
        <f aca="false">I117-AB117</f>
        <v>7.109</v>
      </c>
      <c r="K117" s="3" t="n">
        <v>0.36537</v>
      </c>
      <c r="L117" s="3" t="n">
        <v>13.59789</v>
      </c>
      <c r="M117" s="3" t="n">
        <v>-4803.65</v>
      </c>
      <c r="N117" s="3" t="n">
        <v>-4803.65</v>
      </c>
      <c r="O117" s="3" t="n">
        <v>-5223.6</v>
      </c>
      <c r="P117" s="3" t="n">
        <v>-8.35284</v>
      </c>
      <c r="Q117" s="3" t="n">
        <v>341.727</v>
      </c>
      <c r="R117" s="0" t="str">
        <f aca="false">_xlfn.CONCAT("CSH", S117, "+N",T117)</f>
        <v>CSH0.99+N0.051</v>
      </c>
      <c r="S117" s="1" t="n">
        <f aca="false">ROUND(B117,2)</f>
        <v>0.99</v>
      </c>
      <c r="T117" s="4" t="n">
        <f aca="false">ROUND(E117/G117,3)</f>
        <v>0.051</v>
      </c>
      <c r="U117" s="1"/>
      <c r="V117" s="0" t="n">
        <f aca="false">ROUND(F117,4)</f>
        <v>2.5294</v>
      </c>
      <c r="W117" s="0" t="n">
        <f aca="false">ROUND(G117,4)</f>
        <v>2.5527</v>
      </c>
      <c r="X117" s="0" t="n">
        <f aca="false">ROUND(E117,4)</f>
        <v>0.1298</v>
      </c>
      <c r="Z117" s="0" t="n">
        <f aca="false">ROUND(H117,4)-2*ROUND(G117,4)-ROUND(F117,4)-ROUND(E117,4)</f>
        <v>3.4896</v>
      </c>
      <c r="AA117" s="0" t="n">
        <f aca="false">ROUND(Z117,4)</f>
        <v>3.4896</v>
      </c>
      <c r="AB117" s="0" t="n">
        <f aca="false">I117-2*AA117-ROUND(E117,4)</f>
        <v>-0.000125999999999488</v>
      </c>
      <c r="AC117" s="0" t="n">
        <f aca="false">J117-2*AA117-ROUND(E117,4)</f>
        <v>0</v>
      </c>
    </row>
    <row r="118" customFormat="false" ht="13.8" hidden="false" customHeight="false" outlineLevel="0" collapsed="false">
      <c r="A118" s="0" t="s">
        <v>141</v>
      </c>
      <c r="B118" s="1" t="n">
        <f aca="false">F118/G118</f>
        <v>0.991693016947405</v>
      </c>
      <c r="C118" s="1" t="str">
        <f aca="false">_xlfn.CONCAT("Ca", ROUND(F118, 4), "Si",ROUND(G118, 4), "K",ROUND(E118, 4), "O",ROUND(H118, 4), "H",J118)</f>
        <v>Ca2.4626Si2.4832K0.2947O11.1079H7.0631</v>
      </c>
      <c r="E118" s="3" t="n">
        <v>0.294712</v>
      </c>
      <c r="F118" s="3" t="n">
        <v>2.462584</v>
      </c>
      <c r="G118" s="3" t="n">
        <v>2.483212</v>
      </c>
      <c r="H118" s="3" t="n">
        <v>11.10788</v>
      </c>
      <c r="I118" s="3" t="n">
        <v>7.063025</v>
      </c>
      <c r="J118" s="0" t="n">
        <f aca="false">I118-AB118</f>
        <v>7.0631</v>
      </c>
      <c r="K118" s="3" t="n">
        <v>0.364799</v>
      </c>
      <c r="L118" s="3" t="n">
        <v>13.60606</v>
      </c>
      <c r="M118" s="3" t="n">
        <v>-4748.6</v>
      </c>
      <c r="N118" s="3" t="n">
        <v>-4748.6</v>
      </c>
      <c r="O118" s="3" t="n">
        <v>-5164.62</v>
      </c>
      <c r="P118" s="3" t="n">
        <v>-7.80389</v>
      </c>
      <c r="Q118" s="3" t="n">
        <v>341.9762</v>
      </c>
      <c r="R118" s="0" t="str">
        <f aca="false">_xlfn.CONCAT("CSH", S118, "+N",T118)</f>
        <v>CSH0.99+N0.119</v>
      </c>
      <c r="S118" s="1" t="n">
        <f aca="false">ROUND(B118,2)</f>
        <v>0.99</v>
      </c>
      <c r="T118" s="4" t="n">
        <f aca="false">ROUND(E118/G118,3)</f>
        <v>0.119</v>
      </c>
      <c r="U118" s="1"/>
      <c r="V118" s="0" t="n">
        <f aca="false">ROUND(F118,4)</f>
        <v>2.4626</v>
      </c>
      <c r="W118" s="0" t="n">
        <f aca="false">ROUND(G118,4)</f>
        <v>2.4832</v>
      </c>
      <c r="X118" s="0" t="n">
        <f aca="false">ROUND(E118,4)</f>
        <v>0.2947</v>
      </c>
      <c r="Z118" s="0" t="n">
        <f aca="false">ROUND(H118,4)-2*ROUND(G118,4)-ROUND(F118,4)-ROUND(E118,4)</f>
        <v>3.3842</v>
      </c>
      <c r="AA118" s="0" t="n">
        <f aca="false">ROUND(Z118,4)</f>
        <v>3.3842</v>
      </c>
      <c r="AB118" s="0" t="n">
        <f aca="false">I118-2*AA118-ROUND(E118,4)</f>
        <v>-7.50000000001028E-005</v>
      </c>
      <c r="AC118" s="0" t="n">
        <f aca="false">J118-2*AA118-ROUND(E118,4)</f>
        <v>0</v>
      </c>
    </row>
    <row r="119" customFormat="false" ht="13.8" hidden="false" customHeight="false" outlineLevel="0" collapsed="false">
      <c r="A119" s="0" t="s">
        <v>142</v>
      </c>
      <c r="B119" s="1" t="n">
        <f aca="false">F119/G119</f>
        <v>0.992143797250495</v>
      </c>
      <c r="C119" s="1" t="str">
        <f aca="false">_xlfn.CONCAT("Ca", ROUND(F119, 4), "Si",ROUND(G119, 4), "K",ROUND(E119, 4), "O",ROUND(H119, 4), "H",J119)</f>
        <v>Ca2.3889Si2.4078K0.4787O10.9421H6.9965</v>
      </c>
      <c r="E119" s="3" t="n">
        <v>0.478674</v>
      </c>
      <c r="F119" s="3" t="n">
        <v>2.388863</v>
      </c>
      <c r="G119" s="3" t="n">
        <v>2.407779</v>
      </c>
      <c r="H119" s="3" t="n">
        <v>10.94208</v>
      </c>
      <c r="I119" s="3" t="n">
        <v>6.99665</v>
      </c>
      <c r="J119" s="0" t="n">
        <f aca="false">I119-AB119</f>
        <v>6.9965</v>
      </c>
      <c r="K119" s="3" t="n">
        <v>0.364199</v>
      </c>
      <c r="L119" s="3" t="n">
        <v>13.62905</v>
      </c>
      <c r="M119" s="3" t="n">
        <v>-4687.12</v>
      </c>
      <c r="N119" s="3" t="n">
        <v>-4687.12</v>
      </c>
      <c r="O119" s="3" t="n">
        <v>-5097.74</v>
      </c>
      <c r="P119" s="3" t="n">
        <v>-7.08766</v>
      </c>
      <c r="Q119" s="3" t="n">
        <v>342.5744</v>
      </c>
      <c r="R119" s="0" t="str">
        <f aca="false">_xlfn.CONCAT("CSH", S119, "+N",T119)</f>
        <v>CSH0.99+N0.199</v>
      </c>
      <c r="S119" s="1" t="n">
        <f aca="false">ROUND(B119,2)</f>
        <v>0.99</v>
      </c>
      <c r="T119" s="4" t="n">
        <f aca="false">ROUND(E119/G119,3)</f>
        <v>0.199</v>
      </c>
      <c r="U119" s="1"/>
      <c r="V119" s="0" t="n">
        <f aca="false">ROUND(F119,4)</f>
        <v>2.3889</v>
      </c>
      <c r="W119" s="0" t="n">
        <f aca="false">ROUND(G119,4)</f>
        <v>2.4078</v>
      </c>
      <c r="X119" s="0" t="n">
        <f aca="false">ROUND(E119,4)</f>
        <v>0.4787</v>
      </c>
      <c r="Z119" s="0" t="n">
        <f aca="false">ROUND(H119,4)-2*ROUND(G119,4)-ROUND(F119,4)-ROUND(E119,4)</f>
        <v>3.2589</v>
      </c>
      <c r="AA119" s="0" t="n">
        <f aca="false">ROUND(Z119,4)</f>
        <v>3.2589</v>
      </c>
      <c r="AB119" s="0" t="n">
        <f aca="false">I119-2*AA119-ROUND(E119,4)</f>
        <v>0.000149999999999539</v>
      </c>
      <c r="AC119" s="0" t="n">
        <f aca="false">J119-2*AA119-ROUND(E119,4)</f>
        <v>0</v>
      </c>
    </row>
    <row r="120" customFormat="false" ht="13.8" hidden="false" customHeight="false" outlineLevel="0" collapsed="false">
      <c r="A120" s="0" t="s">
        <v>143</v>
      </c>
      <c r="B120" s="1" t="n">
        <f aca="false">F120/G120</f>
        <v>0.992804176768394</v>
      </c>
      <c r="C120" s="1" t="str">
        <f aca="false">_xlfn.CONCAT("Ca", ROUND(F120, 4), "Si",ROUND(G120, 4), "K",ROUND(E120, 4), "O",ROUND(H120, 4), "H",J120)</f>
        <v>Ca2.3211Si2.3379K0.6571O10.7952H6.9395</v>
      </c>
      <c r="E120" s="3" t="n">
        <v>0.65711</v>
      </c>
      <c r="F120" s="3" t="n">
        <v>2.321061</v>
      </c>
      <c r="G120" s="3" t="n">
        <v>2.337884</v>
      </c>
      <c r="H120" s="3" t="n">
        <v>10.79517</v>
      </c>
      <c r="I120" s="3" t="n">
        <v>6.939577</v>
      </c>
      <c r="J120" s="0" t="n">
        <f aca="false">I120-AB120</f>
        <v>6.9395</v>
      </c>
      <c r="K120" s="3" t="n">
        <v>0.364087</v>
      </c>
      <c r="L120" s="3" t="n">
        <v>13.56039</v>
      </c>
      <c r="M120" s="3" t="n">
        <v>-4633.12</v>
      </c>
      <c r="N120" s="3" t="n">
        <v>-4633.12</v>
      </c>
      <c r="O120" s="3" t="n">
        <v>-5041.67</v>
      </c>
      <c r="P120" s="3" t="n">
        <v>-6.27861</v>
      </c>
      <c r="Q120" s="3" t="n">
        <v>340.9398</v>
      </c>
      <c r="R120" s="0" t="str">
        <f aca="false">_xlfn.CONCAT("CSH", S120, "+N",T120)</f>
        <v>CSH0.99+N0.281</v>
      </c>
      <c r="S120" s="1" t="n">
        <f aca="false">ROUND(B120,2)</f>
        <v>0.99</v>
      </c>
      <c r="T120" s="4" t="n">
        <f aca="false">ROUND(E120/G120,3)</f>
        <v>0.281</v>
      </c>
      <c r="U120" s="1"/>
      <c r="V120" s="0" t="n">
        <f aca="false">ROUND(F120,4)</f>
        <v>2.3211</v>
      </c>
      <c r="W120" s="0" t="n">
        <f aca="false">ROUND(G120,4)</f>
        <v>2.3379</v>
      </c>
      <c r="X120" s="0" t="n">
        <f aca="false">ROUND(E120,4)</f>
        <v>0.6571</v>
      </c>
      <c r="Z120" s="0" t="n">
        <f aca="false">ROUND(H120,4)-2*ROUND(G120,4)-ROUND(F120,4)-ROUND(E120,4)</f>
        <v>3.1412</v>
      </c>
      <c r="AA120" s="0" t="n">
        <f aca="false">ROUND(Z120,4)</f>
        <v>3.1412</v>
      </c>
      <c r="AB120" s="0" t="n">
        <f aca="false">I120-2*AA120-ROUND(E120,4)</f>
        <v>7.69999999998827E-005</v>
      </c>
      <c r="AC120" s="0" t="n">
        <f aca="false">J120-2*AA120-ROUND(E120,4)</f>
        <v>0</v>
      </c>
    </row>
    <row r="121" customFormat="false" ht="13.8" hidden="false" customHeight="false" outlineLevel="0" collapsed="false">
      <c r="A121" s="0" t="s">
        <v>144</v>
      </c>
      <c r="B121" s="1" t="n">
        <f aca="false">F121/G121</f>
        <v>1.06302831037476</v>
      </c>
      <c r="C121" s="1" t="str">
        <f aca="false">_xlfn.CONCAT("Ca", ROUND(F121, 4), "Si",ROUND(G121, 4), "K",ROUND(E121, 4), "O",ROUND(H121, 4), "H",J121)</f>
        <v>Ca2.6797Si2.5208K0.0001O11.3241H7.2055</v>
      </c>
      <c r="E121" s="3" t="n">
        <v>0.000112</v>
      </c>
      <c r="F121" s="3" t="n">
        <v>2.679652</v>
      </c>
      <c r="G121" s="3" t="n">
        <v>2.520772</v>
      </c>
      <c r="H121" s="3" t="n">
        <v>11.32413</v>
      </c>
      <c r="I121" s="3" t="n">
        <v>7.20576</v>
      </c>
      <c r="J121" s="0" t="n">
        <f aca="false">I121-AB121</f>
        <v>7.2055</v>
      </c>
      <c r="K121" s="3" t="n">
        <v>0.366639</v>
      </c>
      <c r="L121" s="3" t="n">
        <v>13.58246</v>
      </c>
      <c r="M121" s="3" t="n">
        <v>-4843.52</v>
      </c>
      <c r="N121" s="3" t="n">
        <v>-4843.52</v>
      </c>
      <c r="O121" s="3" t="n">
        <v>-5267.65</v>
      </c>
      <c r="P121" s="3" t="n">
        <v>-8.68039</v>
      </c>
      <c r="Q121" s="3" t="n">
        <v>341.3389</v>
      </c>
      <c r="R121" s="0" t="str">
        <f aca="false">_xlfn.CONCAT("CSH", S121, "+N",T121)</f>
        <v>CSH1.06+N0</v>
      </c>
      <c r="S121" s="1" t="n">
        <f aca="false">ROUND(B121,2)</f>
        <v>1.06</v>
      </c>
      <c r="T121" s="4" t="n">
        <f aca="false">ROUND(E121/G121,3)</f>
        <v>0</v>
      </c>
      <c r="U121" s="1"/>
      <c r="V121" s="0" t="n">
        <f aca="false">ROUND(F121,4)</f>
        <v>2.6797</v>
      </c>
      <c r="W121" s="0" t="n">
        <f aca="false">ROUND(G121,4)</f>
        <v>2.5208</v>
      </c>
      <c r="X121" s="0" t="n">
        <f aca="false">ROUND(E121,4)</f>
        <v>0.0001</v>
      </c>
      <c r="Z121" s="0" t="n">
        <f aca="false">ROUND(H121,4)-2*ROUND(G121,4)-ROUND(F121,4)-ROUND(E121,4)</f>
        <v>3.6027</v>
      </c>
      <c r="AA121" s="0" t="n">
        <f aca="false">ROUND(Z121,4)</f>
        <v>3.6027</v>
      </c>
      <c r="AB121" s="0" t="n">
        <f aca="false">I121-2*AA121-ROUND(E121,4)</f>
        <v>0.000259999999999694</v>
      </c>
      <c r="AC121" s="0" t="n">
        <f aca="false">J121-2*AA121-ROUND(E121,4)</f>
        <v>-2.33062809502915E-016</v>
      </c>
    </row>
    <row r="122" customFormat="false" ht="13.8" hidden="false" customHeight="false" outlineLevel="0" collapsed="false">
      <c r="A122" s="0" t="s">
        <v>145</v>
      </c>
      <c r="B122" s="1" t="n">
        <f aca="false">F122/G122</f>
        <v>1.08286652769161</v>
      </c>
      <c r="C122" s="1" t="str">
        <f aca="false">_xlfn.CONCAT("Ca", ROUND(F122, 4), "Si",ROUND(G122, 4), "K",ROUND(E122, 4), "O",ROUND(H122, 4), "H",J122)</f>
        <v>Ca2.6565Si2.4532K0.112O11.1998H7.1618</v>
      </c>
      <c r="E122" s="3" t="n">
        <v>0.112014</v>
      </c>
      <c r="F122" s="3" t="n">
        <v>2.656486</v>
      </c>
      <c r="G122" s="3" t="n">
        <v>2.453198</v>
      </c>
      <c r="H122" s="3" t="n">
        <v>11.19976</v>
      </c>
      <c r="I122" s="3" t="n">
        <v>7.161743</v>
      </c>
      <c r="J122" s="0" t="n">
        <f aca="false">I122-AB122</f>
        <v>7.1618</v>
      </c>
      <c r="K122" s="3" t="n">
        <v>0.366154</v>
      </c>
      <c r="L122" s="3" t="n">
        <v>13.56311</v>
      </c>
      <c r="M122" s="3" t="n">
        <v>-4802.02</v>
      </c>
      <c r="N122" s="3" t="n">
        <v>-4802.02</v>
      </c>
      <c r="O122" s="3" t="n">
        <v>-5222.6</v>
      </c>
      <c r="P122" s="3" t="n">
        <v>-8.24634</v>
      </c>
      <c r="Q122" s="3" t="n">
        <v>340.9075</v>
      </c>
      <c r="R122" s="0" t="str">
        <f aca="false">_xlfn.CONCAT("CSH", S122, "+N",T122)</f>
        <v>CSH1.08+N0.046</v>
      </c>
      <c r="S122" s="1" t="n">
        <f aca="false">ROUND(B122,2)</f>
        <v>1.08</v>
      </c>
      <c r="T122" s="4" t="n">
        <f aca="false">ROUND(E122/G122,3)</f>
        <v>0.046</v>
      </c>
      <c r="U122" s="1"/>
      <c r="V122" s="0" t="n">
        <f aca="false">ROUND(F122,4)</f>
        <v>2.6565</v>
      </c>
      <c r="W122" s="0" t="n">
        <f aca="false">ROUND(G122,4)</f>
        <v>2.4532</v>
      </c>
      <c r="X122" s="0" t="n">
        <f aca="false">ROUND(E122,4)</f>
        <v>0.112</v>
      </c>
      <c r="Z122" s="0" t="n">
        <f aca="false">ROUND(H122,4)-2*ROUND(G122,4)-ROUND(F122,4)-ROUND(E122,4)</f>
        <v>3.5249</v>
      </c>
      <c r="AA122" s="0" t="n">
        <f aca="false">ROUND(Z122,4)</f>
        <v>3.5249</v>
      </c>
      <c r="AB122" s="0" t="n">
        <f aca="false">I122-2*AA122-ROUND(E122,4)</f>
        <v>-5.69999999998766E-005</v>
      </c>
      <c r="AC122" s="0" t="n">
        <f aca="false">J122-2*AA122-ROUND(E122,4)</f>
        <v>0</v>
      </c>
    </row>
    <row r="123" customFormat="false" ht="13.8" hidden="false" customHeight="false" outlineLevel="0" collapsed="false">
      <c r="A123" s="0" t="s">
        <v>146</v>
      </c>
      <c r="B123" s="1" t="n">
        <f aca="false">F123/G123</f>
        <v>1.08464350607666</v>
      </c>
      <c r="C123" s="1" t="str">
        <f aca="false">_xlfn.CONCAT("Ca", ROUND(F123, 4), "Si",ROUND(G123, 4), "K",ROUND(E123, 4), "O",ROUND(H123, 4), "H",J123)</f>
        <v>Ca2.5919Si2.3896K0.2675O11.0478H7.0859</v>
      </c>
      <c r="E123" s="3" t="n">
        <v>0.267459</v>
      </c>
      <c r="F123" s="3" t="n">
        <v>2.591901</v>
      </c>
      <c r="G123" s="3" t="n">
        <v>2.389634</v>
      </c>
      <c r="H123" s="3" t="n">
        <v>11.04781</v>
      </c>
      <c r="I123" s="3" t="n">
        <v>7.085823</v>
      </c>
      <c r="J123" s="0" t="n">
        <f aca="false">I123-AB123</f>
        <v>7.0859</v>
      </c>
      <c r="K123" s="3" t="n">
        <v>0.36535</v>
      </c>
      <c r="L123" s="3" t="n">
        <v>13.67965</v>
      </c>
      <c r="M123" s="3" t="n">
        <v>-4746.63</v>
      </c>
      <c r="N123" s="3" t="n">
        <v>-4746.63</v>
      </c>
      <c r="O123" s="3" t="n">
        <v>-5159.81</v>
      </c>
      <c r="P123" s="3" t="n">
        <v>-7.63366</v>
      </c>
      <c r="Q123" s="3" t="n">
        <v>343.7758</v>
      </c>
      <c r="R123" s="0" t="str">
        <f aca="false">_xlfn.CONCAT("CSH", S123, "+N",T123)</f>
        <v>CSH1.08+N0.112</v>
      </c>
      <c r="S123" s="1" t="n">
        <f aca="false">ROUND(B123,2)</f>
        <v>1.08</v>
      </c>
      <c r="T123" s="4" t="n">
        <f aca="false">ROUND(E123/G123,3)</f>
        <v>0.112</v>
      </c>
      <c r="U123" s="1"/>
      <c r="V123" s="0" t="n">
        <f aca="false">ROUND(F123,4)</f>
        <v>2.5919</v>
      </c>
      <c r="W123" s="0" t="n">
        <f aca="false">ROUND(G123,4)</f>
        <v>2.3896</v>
      </c>
      <c r="X123" s="0" t="n">
        <f aca="false">ROUND(E123,4)</f>
        <v>0.2675</v>
      </c>
      <c r="Z123" s="0" t="n">
        <f aca="false">ROUND(H123,4)-2*ROUND(G123,4)-ROUND(F123,4)-ROUND(E123,4)</f>
        <v>3.4092</v>
      </c>
      <c r="AA123" s="0" t="n">
        <f aca="false">ROUND(Z123,4)</f>
        <v>3.4092</v>
      </c>
      <c r="AB123" s="0" t="n">
        <f aca="false">I123-2*AA123-ROUND(E123,4)</f>
        <v>-7.69999999991611E-005</v>
      </c>
      <c r="AC123" s="0" t="n">
        <f aca="false">J123-2*AA123-ROUND(E123,4)</f>
        <v>0</v>
      </c>
    </row>
    <row r="124" customFormat="false" ht="13.8" hidden="false" customHeight="false" outlineLevel="0" collapsed="false">
      <c r="A124" s="0" t="s">
        <v>147</v>
      </c>
      <c r="B124" s="1" t="n">
        <f aca="false">F124/G124</f>
        <v>1.08540585165422</v>
      </c>
      <c r="C124" s="1" t="str">
        <f aca="false">_xlfn.CONCAT("Ca", ROUND(F124, 4), "Si",ROUND(G124, 4), "K",ROUND(E124, 4), "O",ROUND(H124, 4), "H",J124)</f>
        <v>Ca2.5191Si2.3208K0.444O10.8839H7.0024</v>
      </c>
      <c r="E124" s="3" t="n">
        <v>0.444034</v>
      </c>
      <c r="F124" s="3" t="n">
        <v>2.519062</v>
      </c>
      <c r="G124" s="3" t="n">
        <v>2.320848</v>
      </c>
      <c r="H124" s="3" t="n">
        <v>10.88385</v>
      </c>
      <c r="I124" s="3" t="n">
        <v>7.002145</v>
      </c>
      <c r="J124" s="0" t="n">
        <f aca="false">I124-AB124</f>
        <v>7.0024</v>
      </c>
      <c r="K124" s="3" t="n">
        <v>0.364695</v>
      </c>
      <c r="L124" s="3" t="n">
        <v>13.65307</v>
      </c>
      <c r="M124" s="3" t="n">
        <v>-4686.8</v>
      </c>
      <c r="N124" s="3" t="n">
        <v>-4686.8</v>
      </c>
      <c r="O124" s="3" t="n">
        <v>-5095.43</v>
      </c>
      <c r="P124" s="3" t="n">
        <v>-6.87266</v>
      </c>
      <c r="Q124" s="3" t="n">
        <v>343.1572</v>
      </c>
      <c r="R124" s="0" t="str">
        <f aca="false">_xlfn.CONCAT("CSH", S124, "+N",T124)</f>
        <v>CSH1.09+N0.191</v>
      </c>
      <c r="S124" s="1" t="n">
        <f aca="false">ROUND(B124,2)</f>
        <v>1.09</v>
      </c>
      <c r="T124" s="4" t="n">
        <f aca="false">ROUND(E124/G124,3)</f>
        <v>0.191</v>
      </c>
      <c r="U124" s="1"/>
      <c r="V124" s="0" t="n">
        <f aca="false">ROUND(F124,4)</f>
        <v>2.5191</v>
      </c>
      <c r="W124" s="0" t="n">
        <f aca="false">ROUND(G124,4)</f>
        <v>2.3208</v>
      </c>
      <c r="X124" s="0" t="n">
        <f aca="false">ROUND(E124,4)</f>
        <v>0.444</v>
      </c>
      <c r="Z124" s="0" t="n">
        <f aca="false">ROUND(H124,4)-2*ROUND(G124,4)-ROUND(F124,4)-ROUND(E124,4)</f>
        <v>3.2792</v>
      </c>
      <c r="AA124" s="0" t="n">
        <f aca="false">ROUND(Z124,4)</f>
        <v>3.2792</v>
      </c>
      <c r="AB124" s="0" t="n">
        <f aca="false">I124-2*AA124-ROUND(E124,4)</f>
        <v>-0.000255000000000172</v>
      </c>
      <c r="AC124" s="0" t="n">
        <f aca="false">J124-2*AA124-ROUND(E124,4)</f>
        <v>0</v>
      </c>
    </row>
    <row r="125" customFormat="false" ht="13.8" hidden="false" customHeight="false" outlineLevel="0" collapsed="false">
      <c r="A125" s="0" t="s">
        <v>148</v>
      </c>
      <c r="B125" s="1" t="n">
        <f aca="false">F125/G125</f>
        <v>1.08593102434313</v>
      </c>
      <c r="C125" s="1" t="str">
        <f aca="false">_xlfn.CONCAT("Ca", ROUND(F125, 4), "Si",ROUND(G125, 4), "K",ROUND(E125, 4), "O",ROUND(H125, 4), "H",J125)</f>
        <v>Ca2.4669Si2.2717K0.5758O10.773H6.9496</v>
      </c>
      <c r="E125" s="3" t="n">
        <v>0.575822</v>
      </c>
      <c r="F125" s="3" t="n">
        <v>2.466941</v>
      </c>
      <c r="G125" s="3" t="n">
        <v>2.271729</v>
      </c>
      <c r="H125" s="3" t="n">
        <v>10.77298</v>
      </c>
      <c r="I125" s="3" t="n">
        <v>6.949343</v>
      </c>
      <c r="J125" s="0" t="n">
        <f aca="false">I125-AB125</f>
        <v>6.9496</v>
      </c>
      <c r="K125" s="3" t="n">
        <v>0.364552</v>
      </c>
      <c r="L125" s="3" t="n">
        <v>13.64489</v>
      </c>
      <c r="M125" s="3" t="n">
        <v>-4646.4</v>
      </c>
      <c r="N125" s="3" t="n">
        <v>-4646.4</v>
      </c>
      <c r="O125" s="3" t="n">
        <v>-5052.26</v>
      </c>
      <c r="P125" s="3" t="n">
        <v>-6.24864</v>
      </c>
      <c r="Q125" s="3" t="n">
        <v>342.9751</v>
      </c>
      <c r="R125" s="0" t="str">
        <f aca="false">_xlfn.CONCAT("CSH", S125, "+N",T125)</f>
        <v>CSH1.09+N0.253</v>
      </c>
      <c r="S125" s="1" t="n">
        <f aca="false">ROUND(B125,2)</f>
        <v>1.09</v>
      </c>
      <c r="T125" s="4" t="n">
        <f aca="false">ROUND(E125/G125,3)</f>
        <v>0.253</v>
      </c>
      <c r="U125" s="1"/>
      <c r="V125" s="0" t="n">
        <f aca="false">ROUND(F125,4)</f>
        <v>2.4669</v>
      </c>
      <c r="W125" s="0" t="n">
        <f aca="false">ROUND(G125,4)</f>
        <v>2.2717</v>
      </c>
      <c r="X125" s="0" t="n">
        <f aca="false">ROUND(E125,4)</f>
        <v>0.5758</v>
      </c>
      <c r="Z125" s="0" t="n">
        <f aca="false">ROUND(H125,4)-2*ROUND(G125,4)-ROUND(F125,4)-ROUND(E125,4)</f>
        <v>3.1869</v>
      </c>
      <c r="AA125" s="0" t="n">
        <f aca="false">ROUND(Z125,4)</f>
        <v>3.1869</v>
      </c>
      <c r="AB125" s="0" t="n">
        <f aca="false">I125-2*AA125-ROUND(E125,4)</f>
        <v>-0.000257000000000285</v>
      </c>
      <c r="AC125" s="0" t="n">
        <f aca="false">J125-2*AA125-ROUND(E125,4)</f>
        <v>0</v>
      </c>
    </row>
    <row r="126" customFormat="false" ht="13.8" hidden="false" customHeight="false" outlineLevel="0" collapsed="false">
      <c r="A126" s="0" t="s">
        <v>149</v>
      </c>
      <c r="B126" s="1" t="n">
        <f aca="false">F126/G126</f>
        <v>1.147572461171</v>
      </c>
      <c r="C126" s="1" t="str">
        <f aca="false">_xlfn.CONCAT("Ca", ROUND(F126, 4), "Si",ROUND(G126, 4), "K",ROUND(E126, 4), "O",ROUND(H126, 4), "H",J126)</f>
        <v>Ca2.7857Si2.4274K0.0001O11.2499H7.2187</v>
      </c>
      <c r="E126" s="5" t="n">
        <v>7.64E-005</v>
      </c>
      <c r="F126" s="3" t="n">
        <v>2.785661</v>
      </c>
      <c r="G126" s="3" t="n">
        <v>2.427438</v>
      </c>
      <c r="H126" s="3" t="n">
        <v>11.24987</v>
      </c>
      <c r="I126" s="3" t="n">
        <v>7.218587</v>
      </c>
      <c r="J126" s="0" t="n">
        <f aca="false">I126-AB126</f>
        <v>7.2187</v>
      </c>
      <c r="K126" s="3" t="n">
        <v>0.36709</v>
      </c>
      <c r="L126" s="3" t="n">
        <v>13.59789</v>
      </c>
      <c r="M126" s="3" t="n">
        <v>-4834.31</v>
      </c>
      <c r="N126" s="3" t="n">
        <v>-4834.31</v>
      </c>
      <c r="O126" s="3" t="n">
        <v>-5257.14</v>
      </c>
      <c r="P126" s="3" t="n">
        <v>-8.49994</v>
      </c>
      <c r="Q126" s="3" t="n">
        <v>341.7532</v>
      </c>
      <c r="R126" s="0" t="str">
        <f aca="false">_xlfn.CONCAT("CSH", S126, "+N",T126)</f>
        <v>CSH1.15+N0</v>
      </c>
      <c r="S126" s="1" t="n">
        <f aca="false">ROUND(B126,2)</f>
        <v>1.15</v>
      </c>
      <c r="T126" s="4" t="n">
        <f aca="false">ROUND(E126/G126,3)</f>
        <v>0</v>
      </c>
      <c r="U126" s="1"/>
      <c r="V126" s="0" t="n">
        <f aca="false">ROUND(F126,4)</f>
        <v>2.7857</v>
      </c>
      <c r="W126" s="0" t="n">
        <f aca="false">ROUND(G126,4)</f>
        <v>2.4274</v>
      </c>
      <c r="X126" s="0" t="n">
        <f aca="false">ROUND(E126,4)</f>
        <v>0.0001</v>
      </c>
      <c r="Z126" s="0" t="n">
        <f aca="false">ROUND(H126,4)-2*ROUND(G126,4)-ROUND(F126,4)-ROUND(E126,4)</f>
        <v>3.6093</v>
      </c>
      <c r="AA126" s="0" t="n">
        <f aca="false">ROUND(Z126,4)</f>
        <v>3.6093</v>
      </c>
      <c r="AB126" s="0" t="n">
        <f aca="false">I126-2*AA126-ROUND(E126,4)</f>
        <v>-0.000113000000000041</v>
      </c>
      <c r="AC126" s="0" t="n">
        <f aca="false">J126-2*AA126-ROUND(E126,4)</f>
        <v>-2.33062809502915E-016</v>
      </c>
    </row>
    <row r="127" customFormat="false" ht="13.8" hidden="false" customHeight="false" outlineLevel="0" collapsed="false">
      <c r="A127" s="0" t="s">
        <v>150</v>
      </c>
      <c r="B127" s="1" t="n">
        <f aca="false">F127/G127</f>
        <v>1.17592082584092</v>
      </c>
      <c r="C127" s="1" t="str">
        <f aca="false">_xlfn.CONCAT("Ca", ROUND(F127, 4), "Si",ROUND(G127, 4), "K",ROUND(E127, 4), "O",ROUND(H127, 4), "H",J127)</f>
        <v>Ca2.7754Si2.3602K0.0987O11.1242H7.1581</v>
      </c>
      <c r="E127" s="3" t="n">
        <v>0.098694</v>
      </c>
      <c r="F127" s="3" t="n">
        <v>2.775366</v>
      </c>
      <c r="G127" s="3" t="n">
        <v>2.360164</v>
      </c>
      <c r="H127" s="3" t="n">
        <v>11.12422</v>
      </c>
      <c r="I127" s="3" t="n">
        <v>7.158367</v>
      </c>
      <c r="J127" s="0" t="n">
        <f aca="false">I127-AB127</f>
        <v>7.1581</v>
      </c>
      <c r="K127" s="3" t="n">
        <v>0.366572</v>
      </c>
      <c r="L127" s="3" t="n">
        <v>13.57869</v>
      </c>
      <c r="M127" s="3" t="n">
        <v>-4794.97</v>
      </c>
      <c r="N127" s="3" t="n">
        <v>-4794.97</v>
      </c>
      <c r="O127" s="3" t="n">
        <v>-5214.06</v>
      </c>
      <c r="P127" s="3" t="n">
        <v>-8.00656</v>
      </c>
      <c r="Q127" s="3" t="n">
        <v>341.3257</v>
      </c>
      <c r="R127" s="0" t="str">
        <f aca="false">_xlfn.CONCAT("CSH", S127, "+N",T127)</f>
        <v>CSH1.18+N0.042</v>
      </c>
      <c r="S127" s="1" t="n">
        <f aca="false">ROUND(B127,2)</f>
        <v>1.18</v>
      </c>
      <c r="T127" s="4" t="n">
        <f aca="false">ROUND(E127/G127,3)</f>
        <v>0.042</v>
      </c>
      <c r="U127" s="1"/>
      <c r="V127" s="0" t="n">
        <f aca="false">ROUND(F127,4)</f>
        <v>2.7754</v>
      </c>
      <c r="W127" s="0" t="n">
        <f aca="false">ROUND(G127,4)</f>
        <v>2.3602</v>
      </c>
      <c r="X127" s="0" t="n">
        <f aca="false">ROUND(E127,4)</f>
        <v>0.0987</v>
      </c>
      <c r="Z127" s="0" t="n">
        <f aca="false">ROUND(H127,4)-2*ROUND(G127,4)-ROUND(F127,4)-ROUND(E127,4)</f>
        <v>3.5297</v>
      </c>
      <c r="AA127" s="0" t="n">
        <f aca="false">ROUND(Z127,4)</f>
        <v>3.5297</v>
      </c>
      <c r="AB127" s="0" t="n">
        <f aca="false">I127-2*AA127-ROUND(E127,4)</f>
        <v>0.000267000000000031</v>
      </c>
      <c r="AC127" s="0" t="n">
        <f aca="false">J127-2*AA127-ROUND(E127,4)</f>
        <v>0</v>
      </c>
    </row>
    <row r="128" customFormat="false" ht="13.8" hidden="false" customHeight="false" outlineLevel="0" collapsed="false">
      <c r="A128" s="0" t="s">
        <v>151</v>
      </c>
      <c r="B128" s="1" t="n">
        <f aca="false">F128/G128</f>
        <v>1.17850737373689</v>
      </c>
      <c r="C128" s="1" t="str">
        <f aca="false">_xlfn.CONCAT("Ca", ROUND(F128, 4), "Si",ROUND(G128, 4), "K",ROUND(E128, 4), "O",ROUND(H128, 4), "H",J128)</f>
        <v>Ca2.7131Si2.3022K0.2462O10.9786H7.076</v>
      </c>
      <c r="E128" s="3" t="n">
        <v>0.246221</v>
      </c>
      <c r="F128" s="3" t="n">
        <v>2.713109</v>
      </c>
      <c r="G128" s="3" t="n">
        <v>2.302157</v>
      </c>
      <c r="H128" s="3" t="n">
        <v>10.9786</v>
      </c>
      <c r="I128" s="3" t="n">
        <v>7.07614</v>
      </c>
      <c r="J128" s="0" t="n">
        <f aca="false">I128-AB128</f>
        <v>7.076</v>
      </c>
      <c r="K128" s="3" t="n">
        <v>0.365804</v>
      </c>
      <c r="L128" s="3" t="n">
        <v>13.67246</v>
      </c>
      <c r="M128" s="3" t="n">
        <v>-4742.41</v>
      </c>
      <c r="N128" s="3" t="n">
        <v>-4742.41</v>
      </c>
      <c r="O128" s="3" t="n">
        <v>-5153.48</v>
      </c>
      <c r="P128" s="3" t="n">
        <v>-7.3516</v>
      </c>
      <c r="Q128" s="3" t="n">
        <v>343.6026</v>
      </c>
      <c r="R128" s="0" t="str">
        <f aca="false">_xlfn.CONCAT("CSH", S128, "+N",T128)</f>
        <v>CSH1.18+N0.107</v>
      </c>
      <c r="S128" s="1" t="n">
        <f aca="false">ROUND(B128,2)</f>
        <v>1.18</v>
      </c>
      <c r="T128" s="4" t="n">
        <f aca="false">ROUND(E128/G128,3)</f>
        <v>0.107</v>
      </c>
      <c r="U128" s="1"/>
      <c r="V128" s="0" t="n">
        <f aca="false">ROUND(F128,4)</f>
        <v>2.7131</v>
      </c>
      <c r="W128" s="0" t="n">
        <f aca="false">ROUND(G128,4)</f>
        <v>2.3022</v>
      </c>
      <c r="X128" s="0" t="n">
        <f aca="false">ROUND(E128,4)</f>
        <v>0.2462</v>
      </c>
      <c r="Z128" s="0" t="n">
        <f aca="false">ROUND(H128,4)-2*ROUND(G128,4)-ROUND(F128,4)-ROUND(E128,4)</f>
        <v>3.4149</v>
      </c>
      <c r="AA128" s="0" t="n">
        <f aca="false">ROUND(Z128,4)</f>
        <v>3.4149</v>
      </c>
      <c r="AB128" s="0" t="n">
        <f aca="false">I128-2*AA128-ROUND(E128,4)</f>
        <v>0.000140000000000001</v>
      </c>
      <c r="AC128" s="0" t="n">
        <f aca="false">J128-2*AA128-ROUND(E128,4)</f>
        <v>0</v>
      </c>
    </row>
    <row r="129" customFormat="false" ht="13.8" hidden="false" customHeight="false" outlineLevel="0" collapsed="false">
      <c r="A129" s="0" t="s">
        <v>152</v>
      </c>
      <c r="B129" s="1" t="n">
        <f aca="false">F129/G129</f>
        <v>1.17929547725556</v>
      </c>
      <c r="C129" s="1" t="str">
        <f aca="false">_xlfn.CONCAT("Ca", ROUND(F129, 4), "Si",ROUND(G129, 4), "K",ROUND(E129, 4), "O",ROUND(H129, 4), "H",J129)</f>
        <v>Ca2.6613Si2.2567K0.3686O10.8655H7.013</v>
      </c>
      <c r="E129" s="3" t="n">
        <v>0.368588</v>
      </c>
      <c r="F129" s="3" t="n">
        <v>2.661322</v>
      </c>
      <c r="G129" s="3" t="n">
        <v>2.256705</v>
      </c>
      <c r="H129" s="3" t="n">
        <v>10.86552</v>
      </c>
      <c r="I129" s="3" t="n">
        <v>7.012994</v>
      </c>
      <c r="J129" s="0" t="n">
        <f aca="false">I129-AB129</f>
        <v>7.013</v>
      </c>
      <c r="K129" s="3" t="n">
        <v>0.365363</v>
      </c>
      <c r="L129" s="3" t="n">
        <v>13.64716</v>
      </c>
      <c r="M129" s="3" t="n">
        <v>-4701.33</v>
      </c>
      <c r="N129" s="3" t="n">
        <v>-4701.33</v>
      </c>
      <c r="O129" s="3" t="n">
        <v>-5109.24</v>
      </c>
      <c r="P129" s="3" t="n">
        <v>-6.78194</v>
      </c>
      <c r="Q129" s="3" t="n">
        <v>343.0037</v>
      </c>
      <c r="R129" s="0" t="str">
        <f aca="false">_xlfn.CONCAT("CSH", S129, "+N",T129)</f>
        <v>CSH1.18+N0.163</v>
      </c>
      <c r="S129" s="1" t="n">
        <f aca="false">ROUND(B129,2)</f>
        <v>1.18</v>
      </c>
      <c r="T129" s="4" t="n">
        <f aca="false">ROUND(E129/G129,3)</f>
        <v>0.163</v>
      </c>
      <c r="U129" s="1"/>
      <c r="V129" s="0" t="n">
        <f aca="false">ROUND(F129,4)</f>
        <v>2.6613</v>
      </c>
      <c r="W129" s="0" t="n">
        <f aca="false">ROUND(G129,4)</f>
        <v>2.2567</v>
      </c>
      <c r="X129" s="0" t="n">
        <f aca="false">ROUND(E129,4)</f>
        <v>0.3686</v>
      </c>
      <c r="Z129" s="0" t="n">
        <f aca="false">ROUND(H129,4)-2*ROUND(G129,4)-ROUND(F129,4)-ROUND(E129,4)</f>
        <v>3.3222</v>
      </c>
      <c r="AA129" s="0" t="n">
        <f aca="false">ROUND(Z129,4)</f>
        <v>3.3222</v>
      </c>
      <c r="AB129" s="0" t="n">
        <f aca="false">I129-2*AA129-ROUND(E129,4)</f>
        <v>-6.00000000011702E-006</v>
      </c>
      <c r="AC129" s="0" t="n">
        <f aca="false">J129-2*AA129-ROUND(E129,4)</f>
        <v>0</v>
      </c>
    </row>
    <row r="130" customFormat="false" ht="13.8" hidden="false" customHeight="false" outlineLevel="0" collapsed="false">
      <c r="A130" s="0" t="s">
        <v>153</v>
      </c>
      <c r="B130" s="1" t="n">
        <f aca="false">F130/G130</f>
        <v>1.17988869832414</v>
      </c>
      <c r="C130" s="1" t="str">
        <f aca="false">_xlfn.CONCAT("Ca", ROUND(F130, 4), "Si",ROUND(G130, 4), "K",ROUND(E130, 4), "O",ROUND(H130, 4), "H",J130)</f>
        <v>Ca2.608Si2.2104K0.4987O10.7554H6.9545</v>
      </c>
      <c r="E130" s="3" t="n">
        <v>0.498654</v>
      </c>
      <c r="F130" s="3" t="n">
        <v>2.608013</v>
      </c>
      <c r="G130" s="3" t="n">
        <v>2.210389</v>
      </c>
      <c r="H130" s="3" t="n">
        <v>10.75542</v>
      </c>
      <c r="I130" s="3" t="n">
        <v>6.954594</v>
      </c>
      <c r="J130" s="0" t="n">
        <f aca="false">I130-AB130</f>
        <v>6.9545</v>
      </c>
      <c r="K130" s="3" t="n">
        <v>0.36519</v>
      </c>
      <c r="L130" s="3" t="n">
        <v>13.62984</v>
      </c>
      <c r="M130" s="3" t="n">
        <v>-4661.34</v>
      </c>
      <c r="N130" s="3" t="n">
        <v>-4661.34</v>
      </c>
      <c r="O130" s="3" t="n">
        <v>-5066.55</v>
      </c>
      <c r="P130" s="3" t="n">
        <v>-6.14319</v>
      </c>
      <c r="Q130" s="3" t="n">
        <v>342.5992</v>
      </c>
      <c r="R130" s="0" t="str">
        <f aca="false">_xlfn.CONCAT("CSH", S130, "+N",T130)</f>
        <v>CSH1.18+N0.226</v>
      </c>
      <c r="S130" s="1" t="n">
        <f aca="false">ROUND(B130,2)</f>
        <v>1.18</v>
      </c>
      <c r="T130" s="4" t="n">
        <f aca="false">ROUND(E130/G130,3)</f>
        <v>0.226</v>
      </c>
      <c r="U130" s="1"/>
      <c r="V130" s="0" t="n">
        <f aca="false">ROUND(F130,4)</f>
        <v>2.608</v>
      </c>
      <c r="W130" s="0" t="n">
        <f aca="false">ROUND(G130,4)</f>
        <v>2.2104</v>
      </c>
      <c r="X130" s="0" t="n">
        <f aca="false">ROUND(E130,4)</f>
        <v>0.4987</v>
      </c>
      <c r="Z130" s="0" t="n">
        <f aca="false">ROUND(H130,4)-2*ROUND(G130,4)-ROUND(F130,4)-ROUND(E130,4)</f>
        <v>3.2279</v>
      </c>
      <c r="AA130" s="0" t="n">
        <f aca="false">ROUND(Z130,4)</f>
        <v>3.2279</v>
      </c>
      <c r="AB130" s="0" t="n">
        <f aca="false">I130-2*AA130-ROUND(E130,4)</f>
        <v>9.4000000000205E-005</v>
      </c>
      <c r="AC130" s="0" t="n">
        <f aca="false">J130-2*AA130-ROUND(E130,4)</f>
        <v>0</v>
      </c>
    </row>
    <row r="131" customFormat="false" ht="13.8" hidden="false" customHeight="false" outlineLevel="0" collapsed="false">
      <c r="A131" s="0" t="s">
        <v>154</v>
      </c>
      <c r="B131" s="1" t="n">
        <f aca="false">F131/G131</f>
        <v>1.23268433357383</v>
      </c>
      <c r="C131" s="1" t="str">
        <f aca="false">_xlfn.CONCAT("Ca", ROUND(F131, 4), "Si",ROUND(G131, 4), "K",ROUND(E131, 4), "O",ROUND(H131, 4), "H",J131)</f>
        <v>Ca2.8857Si2.341K0.0001O11.1677H7.1999</v>
      </c>
      <c r="E131" s="3" t="n">
        <v>0.000113</v>
      </c>
      <c r="F131" s="3" t="n">
        <v>2.885698</v>
      </c>
      <c r="G131" s="3" t="n">
        <v>2.340987</v>
      </c>
      <c r="H131" s="3" t="n">
        <v>11.16765</v>
      </c>
      <c r="I131" s="3" t="n">
        <v>7.199844</v>
      </c>
      <c r="J131" s="0" t="n">
        <f aca="false">I131-AB131</f>
        <v>7.1999</v>
      </c>
      <c r="K131" s="3" t="n">
        <v>0.367338</v>
      </c>
      <c r="L131" s="3" t="n">
        <v>13.60594</v>
      </c>
      <c r="M131" s="3" t="n">
        <v>-4823.07</v>
      </c>
      <c r="N131" s="3" t="n">
        <v>-4823.07</v>
      </c>
      <c r="O131" s="3" t="n">
        <v>-5244.04</v>
      </c>
      <c r="P131" s="3" t="n">
        <v>-8.20934</v>
      </c>
      <c r="Q131" s="3" t="n">
        <v>341.9873</v>
      </c>
      <c r="R131" s="0" t="str">
        <f aca="false">_xlfn.CONCAT("CSH", S131, "+N",T131)</f>
        <v>CSH1.23+N0</v>
      </c>
      <c r="S131" s="1" t="n">
        <f aca="false">ROUND(B131,2)</f>
        <v>1.23</v>
      </c>
      <c r="T131" s="4" t="n">
        <f aca="false">ROUND(E131/G131,3)</f>
        <v>0</v>
      </c>
      <c r="U131" s="1"/>
      <c r="V131" s="0" t="n">
        <f aca="false">ROUND(F131,4)</f>
        <v>2.8857</v>
      </c>
      <c r="W131" s="0" t="n">
        <f aca="false">ROUND(G131,4)</f>
        <v>2.341</v>
      </c>
      <c r="X131" s="0" t="n">
        <f aca="false">ROUND(E131,4)</f>
        <v>0.0001</v>
      </c>
      <c r="Z131" s="0" t="n">
        <f aca="false">ROUND(H131,4)-2*ROUND(G131,4)-ROUND(F131,4)-ROUND(E131,4)</f>
        <v>3.5999</v>
      </c>
      <c r="AA131" s="0" t="n">
        <f aca="false">ROUND(Z131,4)</f>
        <v>3.5999</v>
      </c>
      <c r="AB131" s="0" t="n">
        <f aca="false">I131-2*AA131-ROUND(E131,4)</f>
        <v>-5.6000000000067E-005</v>
      </c>
      <c r="AC131" s="0" t="n">
        <f aca="false">J131-2*AA131-ROUND(E131,4)</f>
        <v>-2.33062809502915E-016</v>
      </c>
    </row>
    <row r="132" customFormat="false" ht="13.8" hidden="false" customHeight="false" outlineLevel="0" collapsed="false">
      <c r="A132" s="0" t="s">
        <v>155</v>
      </c>
      <c r="B132" s="1" t="n">
        <f aca="false">F132/G132</f>
        <v>1.26920922535248</v>
      </c>
      <c r="C132" s="1" t="str">
        <f aca="false">_xlfn.CONCAT("Ca", ROUND(F132, 4), "Si",ROUND(G132, 4), "K",ROUND(E132, 4), "O",ROUND(H132, 4), "H",J132)</f>
        <v>Ca2.8867Si2.2744K0.0887O11.0481H7.1365</v>
      </c>
      <c r="E132" s="3" t="n">
        <v>0.08866</v>
      </c>
      <c r="F132" s="3" t="n">
        <v>2.886725</v>
      </c>
      <c r="G132" s="3" t="n">
        <v>2.274428</v>
      </c>
      <c r="H132" s="3" t="n">
        <v>11.04805</v>
      </c>
      <c r="I132" s="3" t="n">
        <v>7.136278</v>
      </c>
      <c r="J132" s="0" t="n">
        <f aca="false">I132-AB132</f>
        <v>7.1365</v>
      </c>
      <c r="K132" s="3" t="n">
        <v>0.366994</v>
      </c>
      <c r="L132" s="3" t="n">
        <v>13.60749</v>
      </c>
      <c r="M132" s="3" t="n">
        <v>-4787.89</v>
      </c>
      <c r="N132" s="3" t="n">
        <v>-4787.89</v>
      </c>
      <c r="O132" s="3" t="n">
        <v>-5205.09</v>
      </c>
      <c r="P132" s="3" t="n">
        <v>-7.64576</v>
      </c>
      <c r="Q132" s="3" t="n">
        <v>342.0669</v>
      </c>
      <c r="R132" s="0" t="str">
        <f aca="false">_xlfn.CONCAT("CSH", S132, "+N",T132)</f>
        <v>CSH1.27+N0.039</v>
      </c>
      <c r="S132" s="1" t="n">
        <f aca="false">ROUND(B132,2)</f>
        <v>1.27</v>
      </c>
      <c r="T132" s="4" t="n">
        <f aca="false">ROUND(E132/G132,3)</f>
        <v>0.039</v>
      </c>
      <c r="U132" s="1"/>
      <c r="V132" s="0" t="n">
        <f aca="false">ROUND(F132,4)</f>
        <v>2.8867</v>
      </c>
      <c r="W132" s="0" t="n">
        <f aca="false">ROUND(G132,4)</f>
        <v>2.2744</v>
      </c>
      <c r="X132" s="0" t="n">
        <f aca="false">ROUND(E132,4)</f>
        <v>0.0887</v>
      </c>
      <c r="Z132" s="0" t="n">
        <f aca="false">ROUND(H132,4)-2*ROUND(G132,4)-ROUND(F132,4)-ROUND(E132,4)</f>
        <v>3.5239</v>
      </c>
      <c r="AA132" s="0" t="n">
        <f aca="false">ROUND(Z132,4)</f>
        <v>3.5239</v>
      </c>
      <c r="AB132" s="0" t="n">
        <f aca="false">I132-2*AA132-ROUND(E132,4)</f>
        <v>-0.000221999999999722</v>
      </c>
      <c r="AC132" s="0" t="n">
        <f aca="false">J132-2*AA132-ROUND(E132,4)</f>
        <v>0</v>
      </c>
    </row>
    <row r="133" customFormat="false" ht="13.8" hidden="false" customHeight="false" outlineLevel="0" collapsed="false">
      <c r="A133" s="0" t="s">
        <v>156</v>
      </c>
      <c r="B133" s="1" t="n">
        <f aca="false">F133/G133</f>
        <v>1.27214057399317</v>
      </c>
      <c r="C133" s="1" t="str">
        <f aca="false">_xlfn.CONCAT("Ca", ROUND(F133, 4), "Si",ROUND(G133, 4), "K",ROUND(E133, 4), "O",ROUND(H133, 4), "H",J133)</f>
        <v>Ca2.8424Si2.2344K0.1924O10.9451H7.0754</v>
      </c>
      <c r="E133" s="3" t="n">
        <v>0.19242</v>
      </c>
      <c r="F133" s="3" t="n">
        <v>2.842448</v>
      </c>
      <c r="G133" s="3" t="n">
        <v>2.234382</v>
      </c>
      <c r="H133" s="3" t="n">
        <v>10.94508</v>
      </c>
      <c r="I133" s="3" t="n">
        <v>7.07532</v>
      </c>
      <c r="J133" s="0" t="n">
        <f aca="false">I133-AB133</f>
        <v>7.0754</v>
      </c>
      <c r="K133" s="3" t="n">
        <v>0.366443</v>
      </c>
      <c r="L133" s="3" t="n">
        <v>13.67705</v>
      </c>
      <c r="M133" s="3" t="n">
        <v>-4750.83</v>
      </c>
      <c r="N133" s="3" t="n">
        <v>-4750.83</v>
      </c>
      <c r="O133" s="3" t="n">
        <v>-5160.85</v>
      </c>
      <c r="P133" s="3" t="n">
        <v>-7.13964</v>
      </c>
      <c r="Q133" s="3" t="n">
        <v>343.7132</v>
      </c>
      <c r="R133" s="0" t="str">
        <f aca="false">_xlfn.CONCAT("CSH", S133, "+N",T133)</f>
        <v>CSH1.27+N0.086</v>
      </c>
      <c r="S133" s="1" t="n">
        <f aca="false">ROUND(B133,2)</f>
        <v>1.27</v>
      </c>
      <c r="T133" s="4" t="n">
        <f aca="false">ROUND(E133/G133,3)</f>
        <v>0.086</v>
      </c>
      <c r="U133" s="1"/>
      <c r="V133" s="0" t="n">
        <f aca="false">ROUND(F133,4)</f>
        <v>2.8424</v>
      </c>
      <c r="W133" s="0" t="n">
        <f aca="false">ROUND(G133,4)</f>
        <v>2.2344</v>
      </c>
      <c r="X133" s="0" t="n">
        <f aca="false">ROUND(E133,4)</f>
        <v>0.1924</v>
      </c>
      <c r="Z133" s="0" t="n">
        <f aca="false">ROUND(H133,4)-2*ROUND(G133,4)-ROUND(F133,4)-ROUND(E133,4)</f>
        <v>3.4415</v>
      </c>
      <c r="AA133" s="0" t="n">
        <f aca="false">ROUND(Z133,4)</f>
        <v>3.4415</v>
      </c>
      <c r="AB133" s="0" t="n">
        <f aca="false">I133-2*AA133-ROUND(E133,4)</f>
        <v>-8.00000000003853E-005</v>
      </c>
      <c r="AC133" s="0" t="n">
        <f aca="false">J133-2*AA133-ROUND(E133,4)</f>
        <v>0</v>
      </c>
    </row>
    <row r="134" customFormat="false" ht="13.8" hidden="false" customHeight="false" outlineLevel="0" collapsed="false">
      <c r="A134" s="0" t="s">
        <v>157</v>
      </c>
      <c r="B134" s="1" t="n">
        <f aca="false">F134/G134</f>
        <v>1.27328243370781</v>
      </c>
      <c r="C134" s="1" t="str">
        <f aca="false">_xlfn.CONCAT("Ca", ROUND(F134, 4), "Si",ROUND(G134, 4), "K",ROUND(E134, 4), "O",ROUND(H134, 4), "H",J134)</f>
        <v>Ca2.7954Si2.1954K0.302O10.8457H7.017</v>
      </c>
      <c r="E134" s="3" t="n">
        <v>0.30204</v>
      </c>
      <c r="F134" s="3" t="n">
        <v>2.795405</v>
      </c>
      <c r="G134" s="3" t="n">
        <v>2.195432</v>
      </c>
      <c r="H134" s="3" t="n">
        <v>10.84566</v>
      </c>
      <c r="I134" s="3" t="n">
        <v>7.016739</v>
      </c>
      <c r="J134" s="0" t="n">
        <f aca="false">I134-AB134</f>
        <v>7.017</v>
      </c>
      <c r="K134" s="3" t="n">
        <v>0.3661</v>
      </c>
      <c r="L134" s="3" t="n">
        <v>13.65402</v>
      </c>
      <c r="M134" s="3" t="n">
        <v>-4714.88</v>
      </c>
      <c r="N134" s="3" t="n">
        <v>-4714.88</v>
      </c>
      <c r="O134" s="3" t="n">
        <v>-5122.01</v>
      </c>
      <c r="P134" s="3" t="n">
        <v>-6.59609</v>
      </c>
      <c r="Q134" s="3" t="n">
        <v>343.1654</v>
      </c>
      <c r="R134" s="0" t="str">
        <f aca="false">_xlfn.CONCAT("CSH", S134, "+N",T134)</f>
        <v>CSH1.27+N0.138</v>
      </c>
      <c r="S134" s="1" t="n">
        <f aca="false">ROUND(B134,2)</f>
        <v>1.27</v>
      </c>
      <c r="T134" s="4" t="n">
        <f aca="false">ROUND(E134/G134,3)</f>
        <v>0.138</v>
      </c>
      <c r="U134" s="1"/>
      <c r="V134" s="0" t="n">
        <f aca="false">ROUND(F134,4)</f>
        <v>2.7954</v>
      </c>
      <c r="W134" s="0" t="n">
        <f aca="false">ROUND(G134,4)</f>
        <v>2.1954</v>
      </c>
      <c r="X134" s="0" t="n">
        <f aca="false">ROUND(E134,4)</f>
        <v>0.302</v>
      </c>
      <c r="Z134" s="0" t="n">
        <f aca="false">ROUND(H134,4)-2*ROUND(G134,4)-ROUND(F134,4)-ROUND(E134,4)</f>
        <v>3.3575</v>
      </c>
      <c r="AA134" s="0" t="n">
        <f aca="false">ROUND(Z134,4)</f>
        <v>3.3575</v>
      </c>
      <c r="AB134" s="0" t="n">
        <f aca="false">I134-2*AA134-ROUND(E134,4)</f>
        <v>-0.000260999999999567</v>
      </c>
      <c r="AC134" s="0" t="n">
        <f aca="false">J134-2*AA134-ROUND(E134,4)</f>
        <v>0</v>
      </c>
    </row>
    <row r="135" customFormat="false" ht="13.8" hidden="false" customHeight="false" outlineLevel="0" collapsed="false">
      <c r="A135" s="0" t="s">
        <v>158</v>
      </c>
      <c r="B135" s="1" t="n">
        <f aca="false">F135/G135</f>
        <v>1.27398122702651</v>
      </c>
      <c r="C135" s="1" t="str">
        <f aca="false">_xlfn.CONCAT("Ca", ROUND(F135, 4), "Si",ROUND(G135, 4), "K",ROUND(E135, 4), "O",ROUND(H135, 4), "H",J135)</f>
        <v>Ca2.744Si2.1538K0.4252O10.7437H6.959</v>
      </c>
      <c r="E135" s="3" t="n">
        <v>0.425225</v>
      </c>
      <c r="F135" s="3" t="n">
        <v>2.743953</v>
      </c>
      <c r="G135" s="3" t="n">
        <v>2.153841</v>
      </c>
      <c r="H135" s="3" t="n">
        <v>10.74366</v>
      </c>
      <c r="I135" s="3" t="n">
        <v>6.958832</v>
      </c>
      <c r="J135" s="0" t="n">
        <f aca="false">I135-AB135</f>
        <v>6.959</v>
      </c>
      <c r="K135" s="3" t="n">
        <v>0.365996</v>
      </c>
      <c r="L135" s="3" t="n">
        <v>13.63603</v>
      </c>
      <c r="M135" s="3" t="n">
        <v>-4678.04</v>
      </c>
      <c r="N135" s="3" t="n">
        <v>-4678.04</v>
      </c>
      <c r="O135" s="3" t="n">
        <v>-5082.58</v>
      </c>
      <c r="P135" s="3" t="n">
        <v>-5.96705</v>
      </c>
      <c r="Q135" s="3" t="n">
        <v>342.7407</v>
      </c>
      <c r="R135" s="0" t="str">
        <f aca="false">_xlfn.CONCAT("CSH", S135, "+N",T135)</f>
        <v>CSH1.27+N0.197</v>
      </c>
      <c r="S135" s="1" t="n">
        <f aca="false">ROUND(B135,2)</f>
        <v>1.27</v>
      </c>
      <c r="T135" s="4" t="n">
        <f aca="false">ROUND(E135/G135,3)</f>
        <v>0.197</v>
      </c>
      <c r="U135" s="1"/>
      <c r="V135" s="0" t="n">
        <f aca="false">ROUND(F135,4)</f>
        <v>2.744</v>
      </c>
      <c r="W135" s="0" t="n">
        <f aca="false">ROUND(G135,4)</f>
        <v>2.1538</v>
      </c>
      <c r="X135" s="0" t="n">
        <f aca="false">ROUND(E135,4)</f>
        <v>0.4252</v>
      </c>
      <c r="Z135" s="0" t="n">
        <f aca="false">ROUND(H135,4)-2*ROUND(G135,4)-ROUND(F135,4)-ROUND(E135,4)</f>
        <v>3.2669</v>
      </c>
      <c r="AA135" s="0" t="n">
        <f aca="false">ROUND(Z135,4)</f>
        <v>3.2669</v>
      </c>
      <c r="AB135" s="0" t="n">
        <f aca="false">I135-2*AA135-ROUND(E135,4)</f>
        <v>-0.000168000000000168</v>
      </c>
      <c r="AC135" s="0" t="n">
        <f aca="false">J135-2*AA135-ROUND(E135,4)</f>
        <v>0</v>
      </c>
    </row>
    <row r="136" customFormat="false" ht="13.8" hidden="false" customHeight="false" outlineLevel="0" collapsed="false">
      <c r="A136" s="0" t="s">
        <v>159</v>
      </c>
      <c r="B136" s="1" t="n">
        <f aca="false">F136/G136</f>
        <v>1.3169582992641</v>
      </c>
      <c r="C136" s="1" t="str">
        <f aca="false">_xlfn.CONCAT("Ca", ROUND(F136, 4), "Si",ROUND(G136, 4), "K",ROUND(E136, 4), "O",ROUND(H136, 4), "H",J136)</f>
        <v>Ca2.9797Si2.2626K0.0001O11.0908H7.1717</v>
      </c>
      <c r="E136" s="5" t="n">
        <v>5E-005</v>
      </c>
      <c r="F136" s="3" t="n">
        <v>2.979684</v>
      </c>
      <c r="G136" s="3" t="n">
        <v>2.26255</v>
      </c>
      <c r="H136" s="3" t="n">
        <v>11.09082</v>
      </c>
      <c r="I136" s="3" t="n">
        <v>7.172024</v>
      </c>
      <c r="J136" s="0" t="n">
        <f aca="false">I136-AB136</f>
        <v>7.1717</v>
      </c>
      <c r="K136" s="3" t="n">
        <v>0.367642</v>
      </c>
      <c r="L136" s="3" t="n">
        <v>13.61614</v>
      </c>
      <c r="M136" s="3" t="n">
        <v>-4813.47</v>
      </c>
      <c r="N136" s="3" t="n">
        <v>-4813.47</v>
      </c>
      <c r="O136" s="3" t="n">
        <v>-5232.64</v>
      </c>
      <c r="P136" s="3" t="n">
        <v>-7.82459</v>
      </c>
      <c r="Q136" s="3" t="n">
        <v>342.2712</v>
      </c>
      <c r="R136" s="0" t="str">
        <f aca="false">_xlfn.CONCAT("CSH", S136, "+N",T136)</f>
        <v>CSH1.32+N0</v>
      </c>
      <c r="S136" s="1" t="n">
        <f aca="false">ROUND(B136,2)</f>
        <v>1.32</v>
      </c>
      <c r="T136" s="4" t="n">
        <f aca="false">ROUND(E136/G136,3)</f>
        <v>0</v>
      </c>
      <c r="U136" s="1"/>
      <c r="V136" s="0" t="n">
        <f aca="false">ROUND(F136,4)</f>
        <v>2.9797</v>
      </c>
      <c r="W136" s="0" t="n">
        <f aca="false">ROUND(G136,4)</f>
        <v>2.2626</v>
      </c>
      <c r="X136" s="0" t="n">
        <f aca="false">ROUND(E136,4)</f>
        <v>0.0001</v>
      </c>
      <c r="Z136" s="0" t="n">
        <f aca="false">ROUND(H136,4)-2*ROUND(G136,4)-ROUND(F136,4)-ROUND(E136,4)</f>
        <v>3.5858</v>
      </c>
      <c r="AA136" s="0" t="n">
        <f aca="false">ROUND(Z136,4)</f>
        <v>3.5858</v>
      </c>
      <c r="AB136" s="0" t="n">
        <f aca="false">I136-2*AA136-ROUND(E136,4)</f>
        <v>0.000324000000000646</v>
      </c>
      <c r="AC136" s="0" t="n">
        <f aca="false">J136-2*AA136-ROUND(E136,4)</f>
        <v>-2.33062809502915E-016</v>
      </c>
    </row>
    <row r="137" customFormat="false" ht="13.8" hidden="false" customHeight="false" outlineLevel="0" collapsed="false">
      <c r="A137" s="0" t="s">
        <v>160</v>
      </c>
      <c r="B137" s="1" t="n">
        <f aca="false">F137/G137</f>
        <v>1.36133411615646</v>
      </c>
      <c r="C137" s="1" t="str">
        <f aca="false">_xlfn.CONCAT("Ca", ROUND(F137, 4), "Si",ROUND(G137, 4), "K",ROUND(E137, 4), "O",ROUND(H137, 4), "H",J137)</f>
        <v>Ca2.9934Si2.1989K0.0712O10.9833H7.113</v>
      </c>
      <c r="E137" s="3" t="n">
        <v>0.071224</v>
      </c>
      <c r="F137" s="3" t="n">
        <v>2.993409</v>
      </c>
      <c r="G137" s="3" t="n">
        <v>2.198879</v>
      </c>
      <c r="H137" s="3" t="n">
        <v>10.98325</v>
      </c>
      <c r="I137" s="3" t="n">
        <v>7.112952</v>
      </c>
      <c r="J137" s="0" t="n">
        <f aca="false">I137-AB137</f>
        <v>7.113</v>
      </c>
      <c r="K137" s="3" t="n">
        <v>0.367406</v>
      </c>
      <c r="L137" s="3" t="n">
        <v>13.60709</v>
      </c>
      <c r="M137" s="3" t="n">
        <v>-4783.77</v>
      </c>
      <c r="N137" s="3" t="n">
        <v>-4783.77</v>
      </c>
      <c r="O137" s="3" t="n">
        <v>-5199.08</v>
      </c>
      <c r="P137" s="3" t="n">
        <v>-7.23509</v>
      </c>
      <c r="Q137" s="3" t="n">
        <v>342.0653</v>
      </c>
      <c r="R137" s="0" t="str">
        <f aca="false">_xlfn.CONCAT("CSH", S137, "+N",T137)</f>
        <v>CSH1.36+N0.032</v>
      </c>
      <c r="S137" s="1" t="n">
        <f aca="false">ROUND(B137,2)</f>
        <v>1.36</v>
      </c>
      <c r="T137" s="4" t="n">
        <f aca="false">ROUND(E137/G137,3)</f>
        <v>0.032</v>
      </c>
      <c r="U137" s="1"/>
      <c r="V137" s="0" t="n">
        <f aca="false">ROUND(F137,4)</f>
        <v>2.9934</v>
      </c>
      <c r="W137" s="0" t="n">
        <f aca="false">ROUND(G137,4)</f>
        <v>2.1989</v>
      </c>
      <c r="X137" s="0" t="n">
        <f aca="false">ROUND(E137,4)</f>
        <v>0.0712</v>
      </c>
      <c r="Z137" s="0" t="n">
        <f aca="false">ROUND(H137,4)-2*ROUND(G137,4)-ROUND(F137,4)-ROUND(E137,4)</f>
        <v>3.5209</v>
      </c>
      <c r="AA137" s="0" t="n">
        <f aca="false">ROUND(Z137,4)</f>
        <v>3.5209</v>
      </c>
      <c r="AB137" s="0" t="n">
        <f aca="false">I137-2*AA137-ROUND(E137,4)</f>
        <v>-4.80000000003394E-005</v>
      </c>
      <c r="AC137" s="0" t="n">
        <f aca="false">J137-2*AA137-ROUND(E137,4)</f>
        <v>0</v>
      </c>
    </row>
    <row r="138" customFormat="false" ht="13.8" hidden="false" customHeight="false" outlineLevel="0" collapsed="false">
      <c r="A138" s="0" t="s">
        <v>161</v>
      </c>
      <c r="B138" s="1" t="n">
        <f aca="false">F138/G138</f>
        <v>1.36546213305682</v>
      </c>
      <c r="C138" s="1" t="str">
        <f aca="false">_xlfn.CONCAT("Ca", ROUND(F138, 4), "Si",ROUND(G138, 4), "K",ROUND(E138, 4), "O",ROUND(H138, 4), "H",J138)</f>
        <v>Ca2.9562Si2.165K0.1626O10.8977H7.0604</v>
      </c>
      <c r="E138" s="3" t="n">
        <v>0.162555</v>
      </c>
      <c r="F138" s="3" t="n">
        <v>2.956246</v>
      </c>
      <c r="G138" s="3" t="n">
        <v>2.165015</v>
      </c>
      <c r="H138" s="3" t="n">
        <v>10.89773</v>
      </c>
      <c r="I138" s="3" t="n">
        <v>7.06035</v>
      </c>
      <c r="J138" s="0" t="n">
        <f aca="false">I138-AB138</f>
        <v>7.0604</v>
      </c>
      <c r="K138" s="3" t="n">
        <v>0.367115</v>
      </c>
      <c r="L138" s="3" t="n">
        <v>13.67996</v>
      </c>
      <c r="M138" s="3" t="n">
        <v>-4753.65</v>
      </c>
      <c r="N138" s="3" t="n">
        <v>-4753.65</v>
      </c>
      <c r="O138" s="3" t="n">
        <v>-5162.33</v>
      </c>
      <c r="P138" s="3" t="n">
        <v>-6.74809</v>
      </c>
      <c r="Q138" s="3" t="n">
        <v>343.7871</v>
      </c>
      <c r="R138" s="0" t="str">
        <f aca="false">_xlfn.CONCAT("CSH", S138, "+N",T138)</f>
        <v>CSH1.37+N0.075</v>
      </c>
      <c r="S138" s="1" t="n">
        <f aca="false">ROUND(B138,2)</f>
        <v>1.37</v>
      </c>
      <c r="T138" s="4" t="n">
        <f aca="false">ROUND(E138/G138,3)</f>
        <v>0.075</v>
      </c>
      <c r="U138" s="1"/>
      <c r="V138" s="0" t="n">
        <f aca="false">ROUND(F138,4)</f>
        <v>2.9562</v>
      </c>
      <c r="W138" s="0" t="n">
        <f aca="false">ROUND(G138,4)</f>
        <v>2.165</v>
      </c>
      <c r="X138" s="0" t="n">
        <f aca="false">ROUND(E138,4)</f>
        <v>0.1626</v>
      </c>
      <c r="Z138" s="0" t="n">
        <f aca="false">ROUND(H138,4)-2*ROUND(G138,4)-ROUND(F138,4)-ROUND(E138,4)</f>
        <v>3.4489</v>
      </c>
      <c r="AA138" s="0" t="n">
        <f aca="false">ROUND(Z138,4)</f>
        <v>3.4489</v>
      </c>
      <c r="AB138" s="0" t="n">
        <f aca="false">I138-2*AA138-ROUND(E138,4)</f>
        <v>-5.00000000004663E-005</v>
      </c>
      <c r="AC138" s="0" t="n">
        <f aca="false">J138-2*AA138-ROUND(E138,4)</f>
        <v>0</v>
      </c>
    </row>
    <row r="139" customFormat="false" ht="13.8" hidden="false" customHeight="false" outlineLevel="0" collapsed="false">
      <c r="A139" s="0" t="s">
        <v>162</v>
      </c>
      <c r="B139" s="1" t="n">
        <f aca="false">F139/G139</f>
        <v>1.36699408174015</v>
      </c>
      <c r="C139" s="1" t="str">
        <f aca="false">_xlfn.CONCAT("Ca", ROUND(F139, 4), "Si",ROUND(G139, 4), "K",ROUND(E139, 4), "O",ROUND(H139, 4), "H",J139)</f>
        <v>Ca2.9117Si2.13K0.2675O10.8083H7.0057</v>
      </c>
      <c r="E139" s="3" t="n">
        <v>0.267455</v>
      </c>
      <c r="F139" s="3" t="n">
        <v>2.911722</v>
      </c>
      <c r="G139" s="3" t="n">
        <v>2.130018</v>
      </c>
      <c r="H139" s="3" t="n">
        <v>10.80833</v>
      </c>
      <c r="I139" s="3" t="n">
        <v>7.005689</v>
      </c>
      <c r="J139" s="0" t="n">
        <f aca="false">I139-AB139</f>
        <v>7.0057</v>
      </c>
      <c r="K139" s="3" t="n">
        <v>0.366964</v>
      </c>
      <c r="L139" s="3" t="n">
        <v>13.66016</v>
      </c>
      <c r="M139" s="3" t="n">
        <v>-4721.68</v>
      </c>
      <c r="N139" s="3" t="n">
        <v>-4721.68</v>
      </c>
      <c r="O139" s="3" t="n">
        <v>-5127.88</v>
      </c>
      <c r="P139" s="3" t="n">
        <v>-6.19677</v>
      </c>
      <c r="Q139" s="3" t="n">
        <v>343.3168</v>
      </c>
      <c r="R139" s="0" t="str">
        <f aca="false">_xlfn.CONCAT("CSH", S139, "+N",T139)</f>
        <v>CSH1.37+N0.126</v>
      </c>
      <c r="S139" s="1" t="n">
        <f aca="false">ROUND(B139,2)</f>
        <v>1.37</v>
      </c>
      <c r="T139" s="4" t="n">
        <f aca="false">ROUND(E139/G139,3)</f>
        <v>0.126</v>
      </c>
      <c r="U139" s="1"/>
      <c r="V139" s="0" t="n">
        <f aca="false">ROUND(F139,4)</f>
        <v>2.9117</v>
      </c>
      <c r="W139" s="0" t="n">
        <f aca="false">ROUND(G139,4)</f>
        <v>2.13</v>
      </c>
      <c r="X139" s="0" t="n">
        <f aca="false">ROUND(E139,4)</f>
        <v>0.2675</v>
      </c>
      <c r="Z139" s="0" t="n">
        <f aca="false">ROUND(H139,4)-2*ROUND(G139,4)-ROUND(F139,4)-ROUND(E139,4)</f>
        <v>3.3691</v>
      </c>
      <c r="AA139" s="0" t="n">
        <f aca="false">ROUND(Z139,4)</f>
        <v>3.3691</v>
      </c>
      <c r="AB139" s="0" t="n">
        <f aca="false">I139-2*AA139-ROUND(E139,4)</f>
        <v>-1.09999999997057E-005</v>
      </c>
      <c r="AC139" s="0" t="n">
        <f aca="false">J139-2*AA139-ROUND(E139,4)</f>
        <v>0</v>
      </c>
    </row>
    <row r="140" customFormat="false" ht="13.8" hidden="false" customHeight="false" outlineLevel="0" collapsed="false">
      <c r="A140" s="0" t="s">
        <v>163</v>
      </c>
      <c r="B140" s="1" t="n">
        <f aca="false">F140/G140</f>
        <v>1.36760585952863</v>
      </c>
      <c r="C140" s="1" t="str">
        <f aca="false">_xlfn.CONCAT("Ca", ROUND(F140, 4), "Si",ROUND(G140, 4), "K",ROUND(E140, 4), "O",ROUND(H140, 4), "H",J140)</f>
        <v>Ca2.8758Si2.1028K0.3545O10.7413H6.9653</v>
      </c>
      <c r="E140" s="3" t="n">
        <v>0.354526</v>
      </c>
      <c r="F140" s="3" t="n">
        <v>2.875751</v>
      </c>
      <c r="G140" s="3" t="n">
        <v>2.102763</v>
      </c>
      <c r="H140" s="3" t="n">
        <v>10.74133</v>
      </c>
      <c r="I140" s="3" t="n">
        <v>6.965573</v>
      </c>
      <c r="J140" s="0" t="n">
        <f aca="false">I140-AB140</f>
        <v>6.9653</v>
      </c>
      <c r="K140" s="3" t="n">
        <v>0.367049</v>
      </c>
      <c r="L140" s="3" t="n">
        <v>13.65302</v>
      </c>
      <c r="M140" s="3" t="n">
        <v>-4697.85</v>
      </c>
      <c r="N140" s="3" t="n">
        <v>-4697.85</v>
      </c>
      <c r="O140" s="3" t="n">
        <v>-5102.3</v>
      </c>
      <c r="P140" s="3" t="n">
        <v>-5.73522</v>
      </c>
      <c r="Q140" s="3" t="n">
        <v>343.1502</v>
      </c>
      <c r="R140" s="0" t="str">
        <f aca="false">_xlfn.CONCAT("CSH", S140, "+N",T140)</f>
        <v>CSH1.37+N0.169</v>
      </c>
      <c r="S140" s="1" t="n">
        <f aca="false">ROUND(B140,2)</f>
        <v>1.37</v>
      </c>
      <c r="T140" s="4" t="n">
        <f aca="false">ROUND(E140/G140,3)</f>
        <v>0.169</v>
      </c>
      <c r="U140" s="1"/>
      <c r="V140" s="0" t="n">
        <f aca="false">ROUND(F140,4)</f>
        <v>2.8758</v>
      </c>
      <c r="W140" s="0" t="n">
        <f aca="false">ROUND(G140,4)</f>
        <v>2.1028</v>
      </c>
      <c r="X140" s="0" t="n">
        <f aca="false">ROUND(E140,4)</f>
        <v>0.3545</v>
      </c>
      <c r="Z140" s="0" t="n">
        <f aca="false">ROUND(H140,4)-2*ROUND(G140,4)-ROUND(F140,4)-ROUND(E140,4)</f>
        <v>3.3054</v>
      </c>
      <c r="AA140" s="0" t="n">
        <f aca="false">ROUND(Z140,4)</f>
        <v>3.3054</v>
      </c>
      <c r="AB140" s="0" t="n">
        <f aca="false">I140-2*AA140-ROUND(E140,4)</f>
        <v>0.000272999999999801</v>
      </c>
      <c r="AC140" s="0" t="n">
        <f aca="false">J140-2*AA140-ROUND(E140,4)</f>
        <v>0</v>
      </c>
    </row>
    <row r="141" customFormat="false" ht="13.8" hidden="false" customHeight="false" outlineLevel="0" collapsed="false">
      <c r="A141" s="0" t="s">
        <v>164</v>
      </c>
      <c r="B141" s="1" t="n">
        <f aca="false">F141/G141</f>
        <v>1.39919546026016</v>
      </c>
      <c r="C141" s="1" t="str">
        <f aca="false">_xlfn.CONCAT("Ca", ROUND(F141, 4), "Si",ROUND(G141, 4), "K",ROUND(E141, 4), "O",ROUND(H141, 4), "H",J141)</f>
        <v>Ca3.0661Si2.1913K0.0001O11.0194H7.1413</v>
      </c>
      <c r="E141" s="5" t="n">
        <v>5E-005</v>
      </c>
      <c r="F141" s="3" t="n">
        <v>3.066078</v>
      </c>
      <c r="G141" s="3" t="n">
        <v>2.191315</v>
      </c>
      <c r="H141" s="3" t="n">
        <v>11.01943</v>
      </c>
      <c r="I141" s="3" t="n">
        <v>7.141404</v>
      </c>
      <c r="J141" s="0" t="n">
        <f aca="false">I141-AB141</f>
        <v>7.1413</v>
      </c>
      <c r="K141" s="3" t="n">
        <v>0.36793</v>
      </c>
      <c r="L141" s="3" t="n">
        <v>13.62651</v>
      </c>
      <c r="M141" s="3" t="n">
        <v>-4804.64</v>
      </c>
      <c r="N141" s="3" t="n">
        <v>-4804.64</v>
      </c>
      <c r="O141" s="3" t="n">
        <v>-5221.42</v>
      </c>
      <c r="P141" s="3" t="n">
        <v>-7.37048</v>
      </c>
      <c r="Q141" s="3" t="n">
        <v>342.5339</v>
      </c>
      <c r="R141" s="0" t="str">
        <f aca="false">_xlfn.CONCAT("CSH", S141, "+N",T141)</f>
        <v>CSH1.4+N0</v>
      </c>
      <c r="S141" s="1" t="n">
        <f aca="false">ROUND(B141,2)</f>
        <v>1.4</v>
      </c>
      <c r="T141" s="4" t="n">
        <f aca="false">ROUND(E141/G141,3)</f>
        <v>0</v>
      </c>
      <c r="U141" s="1"/>
      <c r="V141" s="0" t="n">
        <f aca="false">ROUND(F141,4)</f>
        <v>3.0661</v>
      </c>
      <c r="W141" s="0" t="n">
        <f aca="false">ROUND(G141,4)</f>
        <v>2.1913</v>
      </c>
      <c r="X141" s="0" t="n">
        <f aca="false">ROUND(E141,4)</f>
        <v>0.0001</v>
      </c>
      <c r="Z141" s="0" t="n">
        <f aca="false">ROUND(H141,4)-2*ROUND(G141,4)-ROUND(F141,4)-ROUND(E141,4)</f>
        <v>3.5706</v>
      </c>
      <c r="AA141" s="0" t="n">
        <f aca="false">ROUND(Z141,4)</f>
        <v>3.5706</v>
      </c>
      <c r="AB141" s="0" t="n">
        <f aca="false">I141-2*AA141-ROUND(E141,4)</f>
        <v>0.000103999999999205</v>
      </c>
      <c r="AC141" s="0" t="n">
        <f aca="false">J141-2*AA141-ROUND(E141,4)</f>
        <v>-2.33062809502915E-016</v>
      </c>
    </row>
    <row r="142" customFormat="false" ht="13.8" hidden="false" customHeight="false" outlineLevel="0" collapsed="false">
      <c r="A142" s="0" t="s">
        <v>165</v>
      </c>
      <c r="B142" s="1" t="n">
        <f aca="false">F142/G142</f>
        <v>1.45174562268723</v>
      </c>
      <c r="C142" s="1" t="str">
        <f aca="false">_xlfn.CONCAT("Ca", ROUND(F142, 4), "Si",ROUND(G142, 4), "K",ROUND(E142, 4), "O",ROUND(H142, 4), "H",J142)</f>
        <v>Ca3.0938Si2.1311K0.0572O10.9303H7.0914</v>
      </c>
      <c r="E142" s="3" t="n">
        <v>0.057154</v>
      </c>
      <c r="F142" s="3" t="n">
        <v>3.093818</v>
      </c>
      <c r="G142" s="3" t="n">
        <v>2.131102</v>
      </c>
      <c r="H142" s="3" t="n">
        <v>10.93031</v>
      </c>
      <c r="I142" s="3" t="n">
        <v>7.091418</v>
      </c>
      <c r="J142" s="0" t="n">
        <f aca="false">I142-AB142</f>
        <v>7.0914</v>
      </c>
      <c r="K142" s="3" t="n">
        <v>0.368108</v>
      </c>
      <c r="L142" s="3" t="n">
        <v>13.63293</v>
      </c>
      <c r="M142" s="3" t="n">
        <v>-4783.48</v>
      </c>
      <c r="N142" s="3" t="n">
        <v>-4783.48</v>
      </c>
      <c r="O142" s="3" t="n">
        <v>-5196.81</v>
      </c>
      <c r="P142" s="3" t="n">
        <v>-6.74525</v>
      </c>
      <c r="Q142" s="3" t="n">
        <v>342.6959</v>
      </c>
      <c r="R142" s="0" t="str">
        <f aca="false">_xlfn.CONCAT("CSH", S142, "+N",T142)</f>
        <v>CSH1.45+N0.027</v>
      </c>
      <c r="S142" s="1" t="n">
        <f aca="false">ROUND(B142,2)</f>
        <v>1.45</v>
      </c>
      <c r="T142" s="4" t="n">
        <f aca="false">ROUND(E142/G142,3)</f>
        <v>0.027</v>
      </c>
      <c r="U142" s="1"/>
      <c r="V142" s="0" t="n">
        <f aca="false">ROUND(F142,4)</f>
        <v>3.0938</v>
      </c>
      <c r="W142" s="0" t="n">
        <f aca="false">ROUND(G142,4)</f>
        <v>2.1311</v>
      </c>
      <c r="X142" s="0" t="n">
        <f aca="false">ROUND(E142,4)</f>
        <v>0.0572</v>
      </c>
      <c r="Z142" s="0" t="n">
        <f aca="false">ROUND(H142,4)-2*ROUND(G142,4)-ROUND(F142,4)-ROUND(E142,4)</f>
        <v>3.5171</v>
      </c>
      <c r="AA142" s="0" t="n">
        <f aca="false">ROUND(Z142,4)</f>
        <v>3.5171</v>
      </c>
      <c r="AB142" s="0" t="n">
        <f aca="false">I142-2*AA142-ROUND(E142,4)</f>
        <v>1.79999999997682E-005</v>
      </c>
      <c r="AC142" s="0" t="n">
        <f aca="false">J142-2*AA142-ROUND(E142,4)</f>
        <v>0</v>
      </c>
    </row>
    <row r="143" customFormat="false" ht="13.8" hidden="false" customHeight="false" outlineLevel="0" collapsed="false">
      <c r="A143" s="0" t="s">
        <v>166</v>
      </c>
      <c r="B143" s="1" t="n">
        <f aca="false">F143/G143</f>
        <v>1.45688043088244</v>
      </c>
      <c r="C143" s="1" t="str">
        <f aca="false">_xlfn.CONCAT("Ca", ROUND(F143, 4), "Si",ROUND(G143, 4), "K",ROUND(E143, 4), "O",ROUND(H143, 4), "H",J143)</f>
        <v>Ca3.0695Si2.1069K0.1233O10.8725H7.0551</v>
      </c>
      <c r="E143" s="3" t="n">
        <v>0.12334</v>
      </c>
      <c r="F143" s="3" t="n">
        <v>3.069548</v>
      </c>
      <c r="G143" s="3" t="n">
        <v>2.106932</v>
      </c>
      <c r="H143" s="3" t="n">
        <v>10.87245</v>
      </c>
      <c r="I143" s="3" t="n">
        <v>7.054734</v>
      </c>
      <c r="J143" s="0" t="n">
        <f aca="false">I143-AB143</f>
        <v>7.0551</v>
      </c>
      <c r="K143" s="3" t="n">
        <v>0.368081</v>
      </c>
      <c r="L143" s="3" t="n">
        <v>13.6905</v>
      </c>
      <c r="M143" s="3" t="n">
        <v>-4763.88</v>
      </c>
      <c r="N143" s="3" t="n">
        <v>-4763.88</v>
      </c>
      <c r="O143" s="3" t="n">
        <v>-5172.28</v>
      </c>
      <c r="P143" s="3" t="n">
        <v>-6.36027</v>
      </c>
      <c r="Q143" s="3" t="n">
        <v>344.0489</v>
      </c>
      <c r="R143" s="0" t="str">
        <f aca="false">_xlfn.CONCAT("CSH", S143, "+N",T143)</f>
        <v>CSH1.46+N0.059</v>
      </c>
      <c r="S143" s="1" t="n">
        <f aca="false">ROUND(B143,2)</f>
        <v>1.46</v>
      </c>
      <c r="T143" s="4" t="n">
        <f aca="false">ROUND(E143/G143,3)</f>
        <v>0.059</v>
      </c>
      <c r="U143" s="1"/>
      <c r="V143" s="0" t="n">
        <f aca="false">ROUND(F143,4)</f>
        <v>3.0695</v>
      </c>
      <c r="W143" s="0" t="n">
        <f aca="false">ROUND(G143,4)</f>
        <v>2.1069</v>
      </c>
      <c r="X143" s="0" t="n">
        <f aca="false">ROUND(E143,4)</f>
        <v>0.1233</v>
      </c>
      <c r="Z143" s="0" t="n">
        <f aca="false">ROUND(H143,4)-2*ROUND(G143,4)-ROUND(F143,4)-ROUND(E143,4)</f>
        <v>3.4659</v>
      </c>
      <c r="AA143" s="0" t="n">
        <f aca="false">ROUND(Z143,4)</f>
        <v>3.4659</v>
      </c>
      <c r="AB143" s="0" t="n">
        <f aca="false">I143-2*AA143-ROUND(E143,4)</f>
        <v>-0.00036600000000013</v>
      </c>
      <c r="AC143" s="0" t="n">
        <f aca="false">J143-2*AA143-ROUND(E143,4)</f>
        <v>0</v>
      </c>
    </row>
    <row r="144" customFormat="false" ht="13.8" hidden="false" customHeight="false" outlineLevel="0" collapsed="false">
      <c r="A144" s="0" t="s">
        <v>167</v>
      </c>
      <c r="B144" s="1" t="n">
        <f aca="false">F144/G144</f>
        <v>1.45900029135092</v>
      </c>
      <c r="C144" s="1" t="str">
        <f aca="false">_xlfn.CONCAT("Ca", ROUND(F144, 4), "Si",ROUND(G144, 4), "K",ROUND(E144, 4), "O",ROUND(H144, 4), "H",J144)</f>
        <v>Ca3.0347Si2.08K0.2101O10.8056H7.0117</v>
      </c>
      <c r="E144" s="3" t="n">
        <v>0.21009</v>
      </c>
      <c r="F144" s="3" t="n">
        <v>3.034671</v>
      </c>
      <c r="G144" s="3" t="n">
        <v>2.079966</v>
      </c>
      <c r="H144" s="3" t="n">
        <v>10.80564</v>
      </c>
      <c r="I144" s="3" t="n">
        <v>7.011987</v>
      </c>
      <c r="J144" s="0" t="n">
        <f aca="false">I144-AB144</f>
        <v>7.0117</v>
      </c>
      <c r="K144" s="3" t="n">
        <v>0.368206</v>
      </c>
      <c r="L144" s="3" t="n">
        <v>13.68164</v>
      </c>
      <c r="M144" s="3" t="n">
        <v>-4740.75</v>
      </c>
      <c r="N144" s="3" t="n">
        <v>-4740.75</v>
      </c>
      <c r="O144" s="3" t="n">
        <v>-5147.26</v>
      </c>
      <c r="P144" s="3" t="n">
        <v>-5.8818</v>
      </c>
      <c r="Q144" s="3" t="n">
        <v>343.8406</v>
      </c>
      <c r="R144" s="0" t="str">
        <f aca="false">_xlfn.CONCAT("CSH", S144, "+N",T144)</f>
        <v>CSH1.46+N0.101</v>
      </c>
      <c r="S144" s="1" t="n">
        <f aca="false">ROUND(B144,2)</f>
        <v>1.46</v>
      </c>
      <c r="T144" s="4" t="n">
        <f aca="false">ROUND(E144/G144,3)</f>
        <v>0.101</v>
      </c>
      <c r="U144" s="1"/>
      <c r="V144" s="0" t="n">
        <f aca="false">ROUND(F144,4)</f>
        <v>3.0347</v>
      </c>
      <c r="W144" s="0" t="n">
        <f aca="false">ROUND(G144,4)</f>
        <v>2.08</v>
      </c>
      <c r="X144" s="0" t="n">
        <f aca="false">ROUND(E144,4)</f>
        <v>0.2101</v>
      </c>
      <c r="Z144" s="0" t="n">
        <f aca="false">ROUND(H144,4)-2*ROUND(G144,4)-ROUND(F144,4)-ROUND(E144,4)</f>
        <v>3.4008</v>
      </c>
      <c r="AA144" s="0" t="n">
        <f aca="false">ROUND(Z144,4)</f>
        <v>3.4008</v>
      </c>
      <c r="AB144" s="0" t="n">
        <f aca="false">I144-2*AA144-ROUND(E144,4)</f>
        <v>0.000287000000000759</v>
      </c>
      <c r="AC144" s="0" t="n">
        <f aca="false">J144-2*AA144-ROUND(E144,4)</f>
        <v>0</v>
      </c>
    </row>
    <row r="145" customFormat="false" ht="13.8" hidden="false" customHeight="false" outlineLevel="0" collapsed="false">
      <c r="A145" s="0" t="s">
        <v>168</v>
      </c>
      <c r="B145" s="1" t="n">
        <f aca="false">F145/G145</f>
        <v>1.45973171149879</v>
      </c>
      <c r="C145" s="1" t="str">
        <f aca="false">_xlfn.CONCAT("Ca", ROUND(F145, 4), "Si",ROUND(G145, 4), "K",ROUND(E145, 4), "O",ROUND(H145, 4), "H",J145)</f>
        <v>Ca3.0054Si2.0589K0.285O10.7557H6.98</v>
      </c>
      <c r="E145" s="3" t="n">
        <v>0.284986</v>
      </c>
      <c r="F145" s="3" t="n">
        <v>3.005446</v>
      </c>
      <c r="G145" s="3" t="n">
        <v>2.058903</v>
      </c>
      <c r="H145" s="3" t="n">
        <v>10.75569</v>
      </c>
      <c r="I145" s="3" t="n">
        <v>6.979884</v>
      </c>
      <c r="J145" s="0" t="n">
        <f aca="false">I145-AB145</f>
        <v>6.98</v>
      </c>
      <c r="K145" s="3" t="n">
        <v>0.36854</v>
      </c>
      <c r="L145" s="3" t="n">
        <v>13.68335</v>
      </c>
      <c r="M145" s="3" t="n">
        <v>-4723.76</v>
      </c>
      <c r="N145" s="3" t="n">
        <v>-4723.76</v>
      </c>
      <c r="O145" s="3" t="n">
        <v>-5129.05</v>
      </c>
      <c r="P145" s="3" t="n">
        <v>-5.47307</v>
      </c>
      <c r="Q145" s="3" t="n">
        <v>343.8883</v>
      </c>
      <c r="R145" s="0" t="str">
        <f aca="false">_xlfn.CONCAT("CSH", S145, "+N",T145)</f>
        <v>CSH1.46+N0.138</v>
      </c>
      <c r="S145" s="1" t="n">
        <f aca="false">ROUND(B145,2)</f>
        <v>1.46</v>
      </c>
      <c r="T145" s="4" t="n">
        <f aca="false">ROUND(E145/G145,3)</f>
        <v>0.138</v>
      </c>
      <c r="U145" s="1"/>
      <c r="V145" s="0" t="n">
        <f aca="false">ROUND(F145,4)</f>
        <v>3.0054</v>
      </c>
      <c r="W145" s="0" t="n">
        <f aca="false">ROUND(G145,4)</f>
        <v>2.0589</v>
      </c>
      <c r="X145" s="0" t="n">
        <f aca="false">ROUND(E145,4)</f>
        <v>0.285</v>
      </c>
      <c r="Z145" s="0" t="n">
        <f aca="false">ROUND(H145,4)-2*ROUND(G145,4)-ROUND(F145,4)-ROUND(E145,4)</f>
        <v>3.3475</v>
      </c>
      <c r="AA145" s="0" t="n">
        <f aca="false">ROUND(Z145,4)</f>
        <v>3.3475</v>
      </c>
      <c r="AB145" s="0" t="n">
        <f aca="false">I145-2*AA145-ROUND(E145,4)</f>
        <v>-0.000116000000000061</v>
      </c>
      <c r="AC145" s="0" t="n">
        <f aca="false">J145-2*AA145-ROUND(E145,4)</f>
        <v>0</v>
      </c>
    </row>
    <row r="146" customFormat="false" ht="13.8" hidden="false" customHeight="false" outlineLevel="0" collapsed="false">
      <c r="A146" s="0" t="s">
        <v>169</v>
      </c>
      <c r="B146" s="1" t="n">
        <f aca="false">F146/G146</f>
        <v>1.47800148511992</v>
      </c>
      <c r="C146" s="1" t="str">
        <f aca="false">_xlfn.CONCAT("Ca", ROUND(F146, 4), "Si",ROUND(G146, 4), "K",ROUND(E146, 4), "O",ROUND(H146, 4), "H",J146)</f>
        <v>Ca3.1468Si2.1291K0.0001O10.9629H7.1157</v>
      </c>
      <c r="E146" s="5" t="n">
        <v>5E-005</v>
      </c>
      <c r="F146" s="3" t="n">
        <v>3.146844</v>
      </c>
      <c r="G146" s="3" t="n">
        <v>2.129121</v>
      </c>
      <c r="H146" s="3" t="n">
        <v>10.96291</v>
      </c>
      <c r="I146" s="3" t="n">
        <v>7.115617</v>
      </c>
      <c r="J146" s="0" t="n">
        <f aca="false">I146-AB146</f>
        <v>7.1157</v>
      </c>
      <c r="K146" s="3" t="n">
        <v>0.36849</v>
      </c>
      <c r="L146" s="3" t="n">
        <v>13.64716</v>
      </c>
      <c r="M146" s="3" t="n">
        <v>-4800.44</v>
      </c>
      <c r="N146" s="3" t="n">
        <v>-4800.44</v>
      </c>
      <c r="O146" s="3" t="n">
        <v>-5215.15</v>
      </c>
      <c r="P146" s="3" t="n">
        <v>-6.87467</v>
      </c>
      <c r="Q146" s="3" t="n">
        <v>343.0388</v>
      </c>
      <c r="R146" s="0" t="str">
        <f aca="false">_xlfn.CONCAT("CSH", S146, "+N",T146)</f>
        <v>CSH1.48+N0</v>
      </c>
      <c r="S146" s="1" t="n">
        <f aca="false">ROUND(B146,2)</f>
        <v>1.48</v>
      </c>
      <c r="T146" s="4" t="n">
        <f aca="false">ROUND(E146/G146,3)</f>
        <v>0</v>
      </c>
      <c r="U146" s="1"/>
      <c r="V146" s="0" t="n">
        <f aca="false">ROUND(F146,4)</f>
        <v>3.1468</v>
      </c>
      <c r="W146" s="0" t="n">
        <f aca="false">ROUND(G146,4)</f>
        <v>2.1291</v>
      </c>
      <c r="X146" s="0" t="n">
        <f aca="false">ROUND(E146,4)</f>
        <v>0.0001</v>
      </c>
      <c r="Z146" s="0" t="n">
        <f aca="false">ROUND(H146,4)-2*ROUND(G146,4)-ROUND(F146,4)-ROUND(E146,4)</f>
        <v>3.5578</v>
      </c>
      <c r="AA146" s="0" t="n">
        <f aca="false">ROUND(Z146,4)</f>
        <v>3.5578</v>
      </c>
      <c r="AB146" s="0" t="n">
        <f aca="false">I146-2*AA146-ROUND(E146,4)</f>
        <v>-8.29999999994001E-005</v>
      </c>
      <c r="AC146" s="0" t="n">
        <f aca="false">J146-2*AA146-ROUND(E146,4)</f>
        <v>-2.33062809502915E-016</v>
      </c>
    </row>
    <row r="147" customFormat="false" ht="13.8" hidden="false" customHeight="false" outlineLevel="0" collapsed="false">
      <c r="A147" s="0" t="s">
        <v>170</v>
      </c>
      <c r="B147" s="1" t="n">
        <f aca="false">F147/G147</f>
        <v>1.53738745447211</v>
      </c>
      <c r="C147" s="1" t="str">
        <f aca="false">_xlfn.CONCAT("Ca", ROUND(F147, 4), "Si",ROUND(G147, 4), "K",ROUND(E147, 4), "O",ROUND(H147, 4), "H",J147)</f>
        <v>Ca3.1898Si2.0748K0.0411O10.9001H7.0803</v>
      </c>
      <c r="E147" s="3" t="n">
        <v>0.041127</v>
      </c>
      <c r="F147" s="3" t="n">
        <v>3.189813</v>
      </c>
      <c r="G147" s="3" t="n">
        <v>2.074827</v>
      </c>
      <c r="H147" s="3" t="n">
        <v>10.90008</v>
      </c>
      <c r="I147" s="3" t="n">
        <v>7.080098</v>
      </c>
      <c r="J147" s="0" t="n">
        <f aca="false">I147-AB147</f>
        <v>7.0803</v>
      </c>
      <c r="K147" s="3" t="n">
        <v>0.369253</v>
      </c>
      <c r="L147" s="3" t="n">
        <v>13.73951</v>
      </c>
      <c r="M147" s="3" t="n">
        <v>-4790.76</v>
      </c>
      <c r="N147" s="3" t="n">
        <v>-4790.76</v>
      </c>
      <c r="O147" s="3" t="n">
        <v>-5200.9</v>
      </c>
      <c r="P147" s="3" t="n">
        <v>-6.24752</v>
      </c>
      <c r="Q147" s="3" t="n">
        <v>345.2631</v>
      </c>
      <c r="R147" s="0" t="str">
        <f aca="false">_xlfn.CONCAT("CSH", S147, "+N",T147)</f>
        <v>CSH1.54+N0.02</v>
      </c>
      <c r="S147" s="1" t="n">
        <f aca="false">ROUND(B147,2)</f>
        <v>1.54</v>
      </c>
      <c r="T147" s="4" t="n">
        <f aca="false">ROUND(E147/G147,3)</f>
        <v>0.02</v>
      </c>
      <c r="U147" s="1"/>
      <c r="V147" s="0" t="n">
        <f aca="false">ROUND(F147,4)</f>
        <v>3.1898</v>
      </c>
      <c r="W147" s="0" t="n">
        <f aca="false">ROUND(G147,4)</f>
        <v>2.0748</v>
      </c>
      <c r="X147" s="0" t="n">
        <f aca="false">ROUND(E147,4)</f>
        <v>0.0411</v>
      </c>
      <c r="Z147" s="0" t="n">
        <f aca="false">ROUND(H147,4)-2*ROUND(G147,4)-ROUND(F147,4)-ROUND(E147,4)</f>
        <v>3.5196</v>
      </c>
      <c r="AA147" s="0" t="n">
        <f aca="false">ROUND(Z147,4)</f>
        <v>3.5196</v>
      </c>
      <c r="AB147" s="0" t="n">
        <f aca="false">I147-2*AA147-ROUND(E147,4)</f>
        <v>-0.000202000000000563</v>
      </c>
      <c r="AC147" s="0" t="n">
        <f aca="false">J147-2*AA147-ROUND(E147,4)</f>
        <v>0</v>
      </c>
    </row>
    <row r="148" customFormat="false" ht="13.8" hidden="false" customHeight="false" outlineLevel="0" collapsed="false">
      <c r="A148" s="0" t="s">
        <v>171</v>
      </c>
      <c r="B148" s="1" t="n">
        <f aca="false">F148/G148</f>
        <v>1.54463897690273</v>
      </c>
      <c r="C148" s="1" t="str">
        <f aca="false">_xlfn.CONCAT("Ca", ROUND(F148, 4), "Si",ROUND(G148, 4), "K",ROUND(E148, 4), "O",ROUND(H148, 4), "H",J148)</f>
        <v>Ca3.1775Si2.0571K0.0895O10.8649H7.0569</v>
      </c>
      <c r="E148" s="3" t="n">
        <v>0.089496</v>
      </c>
      <c r="F148" s="3" t="n">
        <v>3.177517</v>
      </c>
      <c r="G148" s="3" t="n">
        <v>2.057126</v>
      </c>
      <c r="H148" s="3" t="n">
        <v>10.86488</v>
      </c>
      <c r="I148" s="3" t="n">
        <v>7.056723</v>
      </c>
      <c r="J148" s="0" t="n">
        <f aca="false">I148-AB148</f>
        <v>7.0569</v>
      </c>
      <c r="K148" s="3" t="n">
        <v>0.369567</v>
      </c>
      <c r="L148" s="3" t="n">
        <v>13.74726</v>
      </c>
      <c r="M148" s="3" t="n">
        <v>-4780.38</v>
      </c>
      <c r="N148" s="3" t="n">
        <v>-4780.38</v>
      </c>
      <c r="O148" s="3" t="n">
        <v>-5187.86</v>
      </c>
      <c r="P148" s="3" t="n">
        <v>-5.93191</v>
      </c>
      <c r="Q148" s="3" t="n">
        <v>345.4077</v>
      </c>
      <c r="R148" s="0" t="str">
        <f aca="false">_xlfn.CONCAT("CSH", S148, "+N",T148)</f>
        <v>CSH1.54+N0.044</v>
      </c>
      <c r="S148" s="1" t="n">
        <f aca="false">ROUND(B148,2)</f>
        <v>1.54</v>
      </c>
      <c r="T148" s="4" t="n">
        <f aca="false">ROUND(E148/G148,3)</f>
        <v>0.044</v>
      </c>
      <c r="U148" s="1"/>
      <c r="V148" s="0" t="n">
        <f aca="false">ROUND(F148,4)</f>
        <v>3.1775</v>
      </c>
      <c r="W148" s="0" t="n">
        <f aca="false">ROUND(G148,4)</f>
        <v>2.0571</v>
      </c>
      <c r="X148" s="0" t="n">
        <f aca="false">ROUND(E148,4)</f>
        <v>0.0895</v>
      </c>
      <c r="Z148" s="0" t="n">
        <f aca="false">ROUND(H148,4)-2*ROUND(G148,4)-ROUND(F148,4)-ROUND(E148,4)</f>
        <v>3.4837</v>
      </c>
      <c r="AA148" s="0" t="n">
        <f aca="false">ROUND(Z148,4)</f>
        <v>3.4837</v>
      </c>
      <c r="AB148" s="0" t="n">
        <f aca="false">I148-2*AA148-ROUND(E148,4)</f>
        <v>-0.000176999999999733</v>
      </c>
      <c r="AC148" s="0" t="n">
        <f aca="false">J148-2*AA148-ROUND(E148,4)</f>
        <v>0</v>
      </c>
    </row>
    <row r="149" customFormat="false" ht="13.8" hidden="false" customHeight="false" outlineLevel="0" collapsed="false">
      <c r="A149" s="0" t="s">
        <v>172</v>
      </c>
      <c r="B149" s="1" t="n">
        <f aca="false">F149/G149</f>
        <v>1.5475745916373</v>
      </c>
      <c r="C149" s="1" t="str">
        <f aca="false">_xlfn.CONCAT("Ca", ROUND(F149, 4), "Si",ROUND(G149, 4), "K",ROUND(E149, 4), "O",ROUND(H149, 4), "H",J149)</f>
        <v>Ca3.1554Si2.0389K0.1557O10.8259H7.0297</v>
      </c>
      <c r="E149" s="3" t="n">
        <v>0.155727</v>
      </c>
      <c r="F149" s="3" t="n">
        <v>3.155404</v>
      </c>
      <c r="G149" s="3" t="n">
        <v>2.038935</v>
      </c>
      <c r="H149" s="3" t="n">
        <v>10.82592</v>
      </c>
      <c r="I149" s="3" t="n">
        <v>7.029563</v>
      </c>
      <c r="J149" s="0" t="n">
        <f aca="false">I149-AB149</f>
        <v>7.0297</v>
      </c>
      <c r="K149" s="3" t="n">
        <v>0.370109</v>
      </c>
      <c r="L149" s="3" t="n">
        <v>13.74854</v>
      </c>
      <c r="M149" s="3" t="n">
        <v>-4768.46</v>
      </c>
      <c r="N149" s="3" t="n">
        <v>-4768.46</v>
      </c>
      <c r="O149" s="3" t="n">
        <v>-5175.12</v>
      </c>
      <c r="P149" s="3" t="n">
        <v>-5.54749</v>
      </c>
      <c r="Q149" s="3" t="n">
        <v>345.4457</v>
      </c>
      <c r="R149" s="0" t="str">
        <f aca="false">_xlfn.CONCAT("CSH", S149, "+N",T149)</f>
        <v>CSH1.55+N0.076</v>
      </c>
      <c r="S149" s="1" t="n">
        <f aca="false">ROUND(B149,2)</f>
        <v>1.55</v>
      </c>
      <c r="T149" s="4" t="n">
        <f aca="false">ROUND(E149/G149,3)</f>
        <v>0.076</v>
      </c>
      <c r="U149" s="1"/>
      <c r="V149" s="0" t="n">
        <f aca="false">ROUND(F149,4)</f>
        <v>3.1554</v>
      </c>
      <c r="W149" s="0" t="n">
        <f aca="false">ROUND(G149,4)</f>
        <v>2.0389</v>
      </c>
      <c r="X149" s="0" t="n">
        <f aca="false">ROUND(E149,4)</f>
        <v>0.1557</v>
      </c>
      <c r="Z149" s="0" t="n">
        <f aca="false">ROUND(H149,4)-2*ROUND(G149,4)-ROUND(F149,4)-ROUND(E149,4)</f>
        <v>3.437</v>
      </c>
      <c r="AA149" s="0" t="n">
        <f aca="false">ROUND(Z149,4)</f>
        <v>3.437</v>
      </c>
      <c r="AB149" s="0" t="n">
        <f aca="false">I149-2*AA149-ROUND(E149,4)</f>
        <v>-0.000137000000000109</v>
      </c>
      <c r="AC149" s="0" t="n">
        <f aca="false">J149-2*AA149-ROUND(E149,4)</f>
        <v>0</v>
      </c>
    </row>
    <row r="150" customFormat="false" ht="13.8" hidden="false" customHeight="false" outlineLevel="0" collapsed="false">
      <c r="A150" s="0" t="s">
        <v>173</v>
      </c>
      <c r="B150" s="1" t="n">
        <f aca="false">F150/G150</f>
        <v>1.54836338577022</v>
      </c>
      <c r="C150" s="1" t="str">
        <f aca="false">_xlfn.CONCAT("Ca", ROUND(F150, 4), "Si",ROUND(G150, 4), "K",ROUND(E150, 4), "O",ROUND(H150, 4), "H",J150)</f>
        <v>Ca3.1366Si2.0257K0.2142O10.8004H7.0106</v>
      </c>
      <c r="E150" s="3" t="n">
        <v>0.214243</v>
      </c>
      <c r="F150" s="3" t="n">
        <v>3.136577</v>
      </c>
      <c r="G150" s="3" t="n">
        <v>2.025737</v>
      </c>
      <c r="H150" s="3" t="n">
        <v>10.8004</v>
      </c>
      <c r="I150" s="3" t="n">
        <v>7.010443</v>
      </c>
      <c r="J150" s="0" t="n">
        <f aca="false">I150-AB150</f>
        <v>7.0106</v>
      </c>
      <c r="K150" s="3" t="n">
        <v>0.370844</v>
      </c>
      <c r="L150" s="3" t="n">
        <v>13.76206</v>
      </c>
      <c r="M150" s="3" t="n">
        <v>-4761.4</v>
      </c>
      <c r="N150" s="3" t="n">
        <v>-4761.4</v>
      </c>
      <c r="O150" s="3" t="n">
        <v>-5167.7</v>
      </c>
      <c r="P150" s="3" t="n">
        <v>-5.21923</v>
      </c>
      <c r="Q150" s="3" t="n">
        <v>345.7798</v>
      </c>
      <c r="R150" s="0" t="str">
        <f aca="false">_xlfn.CONCAT("CSH", S150, "+N",T150)</f>
        <v>CSH1.55+N0.106</v>
      </c>
      <c r="S150" s="1" t="n">
        <f aca="false">ROUND(B150,2)</f>
        <v>1.55</v>
      </c>
      <c r="T150" s="4" t="n">
        <f aca="false">ROUND(E150/G150,3)</f>
        <v>0.106</v>
      </c>
      <c r="U150" s="1"/>
      <c r="V150" s="0" t="n">
        <f aca="false">ROUND(F150,4)</f>
        <v>3.1366</v>
      </c>
      <c r="W150" s="0" t="n">
        <f aca="false">ROUND(G150,4)</f>
        <v>2.0257</v>
      </c>
      <c r="X150" s="0" t="n">
        <f aca="false">ROUND(E150,4)</f>
        <v>0.2142</v>
      </c>
      <c r="Z150" s="0" t="n">
        <f aca="false">ROUND(H150,4)-2*ROUND(G150,4)-ROUND(F150,4)-ROUND(E150,4)</f>
        <v>3.3982</v>
      </c>
      <c r="AA150" s="0" t="n">
        <f aca="false">ROUND(Z150,4)</f>
        <v>3.3982</v>
      </c>
      <c r="AB150" s="0" t="n">
        <f aca="false">I150-2*AA150-ROUND(E150,4)</f>
        <v>-0.000156999999999796</v>
      </c>
      <c r="AC150" s="0" t="n">
        <f aca="false">J150-2*AA150-ROUND(E150,4)</f>
        <v>0</v>
      </c>
    </row>
    <row r="151" customFormat="false" ht="13.8" hidden="false" customHeight="false" outlineLevel="0" collapsed="false">
      <c r="A151" s="0" t="s">
        <v>174</v>
      </c>
      <c r="B151" s="1" t="n">
        <f aca="false">F151/G151</f>
        <v>1.54861851690975</v>
      </c>
      <c r="C151" s="1" t="str">
        <f aca="false">_xlfn.CONCAT("Ca", ROUND(F151, 4), "Si",ROUND(G151, 4), "K",ROUND(E151, 4), "O",ROUND(H151, 4), "H",J151)</f>
        <v>Ca3.2194Si2.0789K0.0001O10.9267H7.0989</v>
      </c>
      <c r="E151" s="5" t="n">
        <v>5E-005</v>
      </c>
      <c r="F151" s="3" t="n">
        <v>3.219406</v>
      </c>
      <c r="G151" s="3" t="n">
        <v>2.078889</v>
      </c>
      <c r="H151" s="3" t="n">
        <v>10.9267</v>
      </c>
      <c r="I151" s="3" t="n">
        <v>7.099008</v>
      </c>
      <c r="J151" s="0" t="n">
        <f aca="false">I151-AB151</f>
        <v>7.0989</v>
      </c>
      <c r="K151" s="3" t="n">
        <v>0.369391</v>
      </c>
      <c r="L151" s="3" t="n">
        <v>13.6805</v>
      </c>
      <c r="M151" s="3" t="n">
        <v>-4802.27</v>
      </c>
      <c r="N151" s="3" t="n">
        <v>-4802.27</v>
      </c>
      <c r="O151" s="3" t="n">
        <v>-5215.68</v>
      </c>
      <c r="P151" s="3" t="n">
        <v>-6.39305</v>
      </c>
      <c r="Q151" s="3" t="n">
        <v>343.8508</v>
      </c>
      <c r="R151" s="0" t="str">
        <f aca="false">_xlfn.CONCAT("CSH", S151, "+N",T151)</f>
        <v>CSH1.55+N0</v>
      </c>
      <c r="S151" s="1" t="n">
        <f aca="false">ROUND(B151,2)</f>
        <v>1.55</v>
      </c>
      <c r="T151" s="4" t="n">
        <f aca="false">ROUND(E151/G151,3)</f>
        <v>0</v>
      </c>
      <c r="U151" s="1"/>
      <c r="V151" s="0" t="n">
        <f aca="false">ROUND(F151,4)</f>
        <v>3.2194</v>
      </c>
      <c r="W151" s="0" t="n">
        <f aca="false">ROUND(G151,4)</f>
        <v>2.0789</v>
      </c>
      <c r="X151" s="0" t="n">
        <f aca="false">ROUND(E151,4)</f>
        <v>0.0001</v>
      </c>
      <c r="Z151" s="0" t="n">
        <f aca="false">ROUND(H151,4)-2*ROUND(G151,4)-ROUND(F151,4)-ROUND(E151,4)</f>
        <v>3.5494</v>
      </c>
      <c r="AA151" s="0" t="n">
        <f aca="false">ROUND(Z151,4)</f>
        <v>3.5494</v>
      </c>
      <c r="AB151" s="0" t="n">
        <f aca="false">I151-2*AA151-ROUND(E151,4)</f>
        <v>0.000108000000000652</v>
      </c>
      <c r="AC151" s="0" t="n">
        <f aca="false">J151-2*AA151-ROUND(E151,4)</f>
        <v>-2.33062809502915E-016</v>
      </c>
    </row>
    <row r="152" customFormat="false" ht="13.8" hidden="false" customHeight="false" outlineLevel="0" collapsed="false">
      <c r="A152" s="0" t="s">
        <v>175</v>
      </c>
      <c r="B152" s="1" t="n">
        <f aca="false">F152/G152</f>
        <v>1.61247336747281</v>
      </c>
      <c r="C152" s="1" t="str">
        <f aca="false">_xlfn.CONCAT("Ca", ROUND(F152, 4), "Si",ROUND(G152, 4), "K",ROUND(E152, 4), "O",ROUND(H152, 4), "H",J152)</f>
        <v>Ca3.2785Si2.0332K0.0283O10.9014H7.0847</v>
      </c>
      <c r="E152" s="3" t="n">
        <v>0.028342</v>
      </c>
      <c r="F152" s="3" t="n">
        <v>3.278526</v>
      </c>
      <c r="G152" s="3" t="n">
        <v>2.033228</v>
      </c>
      <c r="H152" s="3" t="n">
        <v>10.90142</v>
      </c>
      <c r="I152" s="3" t="n">
        <v>7.084534</v>
      </c>
      <c r="J152" s="0" t="n">
        <f aca="false">I152-AB152</f>
        <v>7.0847</v>
      </c>
      <c r="K152" s="3" t="n">
        <v>0.371166</v>
      </c>
      <c r="L152" s="3" t="n">
        <v>13.77942</v>
      </c>
      <c r="M152" s="3" t="n">
        <v>-4808.93</v>
      </c>
      <c r="N152" s="3" t="n">
        <v>-4808.93</v>
      </c>
      <c r="O152" s="3" t="n">
        <v>-5219.55</v>
      </c>
      <c r="P152" s="3" t="n">
        <v>-5.77932</v>
      </c>
      <c r="Q152" s="3" t="n">
        <v>346.2216</v>
      </c>
      <c r="R152" s="0" t="str">
        <f aca="false">_xlfn.CONCAT("CSH", S152, "+N",T152)</f>
        <v>CSH1.61+N0.014</v>
      </c>
      <c r="S152" s="1" t="n">
        <f aca="false">ROUND(B152,2)</f>
        <v>1.61</v>
      </c>
      <c r="T152" s="4" t="n">
        <f aca="false">ROUND(E152/G152,3)</f>
        <v>0.014</v>
      </c>
      <c r="U152" s="1"/>
      <c r="V152" s="0" t="n">
        <f aca="false">ROUND(F152,4)</f>
        <v>3.2785</v>
      </c>
      <c r="W152" s="0" t="n">
        <f aca="false">ROUND(G152,4)</f>
        <v>2.0332</v>
      </c>
      <c r="X152" s="0" t="n">
        <f aca="false">ROUND(E152,4)</f>
        <v>0.0283</v>
      </c>
      <c r="Z152" s="0" t="n">
        <f aca="false">ROUND(H152,4)-2*ROUND(G152,4)-ROUND(F152,4)-ROUND(E152,4)</f>
        <v>3.5282</v>
      </c>
      <c r="AA152" s="0" t="n">
        <f aca="false">ROUND(Z152,4)</f>
        <v>3.5282</v>
      </c>
      <c r="AB152" s="0" t="n">
        <f aca="false">I152-2*AA152-ROUND(E152,4)</f>
        <v>-0.000166000000000339</v>
      </c>
      <c r="AC152" s="0" t="n">
        <f aca="false">J152-2*AA152-ROUND(E152,4)</f>
        <v>-2.28983498828939E-016</v>
      </c>
    </row>
    <row r="153" customFormat="false" ht="13.8" hidden="false" customHeight="false" outlineLevel="0" collapsed="false">
      <c r="A153" s="0" t="s">
        <v>176</v>
      </c>
      <c r="B153" s="1" t="n">
        <f aca="false">F153/G153</f>
        <v>1.62231864303505</v>
      </c>
      <c r="C153" s="1" t="str">
        <f aca="false">_xlfn.CONCAT("Ca", ROUND(F153, 4), "Si",ROUND(G153, 4), "K",ROUND(E153, 4), "O",ROUND(H153, 4), "H",J153)</f>
        <v>Ca3.2802Si2.0219K0.0603O10.8926H7.0769</v>
      </c>
      <c r="E153" s="3" t="n">
        <v>0.060295</v>
      </c>
      <c r="F153" s="3" t="n">
        <v>3.280205</v>
      </c>
      <c r="G153" s="3" t="n">
        <v>2.021924</v>
      </c>
      <c r="H153" s="3" t="n">
        <v>10.89257</v>
      </c>
      <c r="I153" s="3" t="n">
        <v>7.076735</v>
      </c>
      <c r="J153" s="0" t="n">
        <f aca="false">I153-AB153</f>
        <v>7.0769</v>
      </c>
      <c r="K153" s="3" t="n">
        <v>0.372016</v>
      </c>
      <c r="L153" s="3" t="n">
        <v>13.80194</v>
      </c>
      <c r="M153" s="3" t="n">
        <v>-4809.78</v>
      </c>
      <c r="N153" s="3" t="n">
        <v>-4809.78</v>
      </c>
      <c r="O153" s="3" t="n">
        <v>-5219.36</v>
      </c>
      <c r="P153" s="3" t="n">
        <v>-5.52846</v>
      </c>
      <c r="Q153" s="3" t="n">
        <v>346.7416</v>
      </c>
      <c r="R153" s="0" t="str">
        <f aca="false">_xlfn.CONCAT("CSH", S153, "+N",T153)</f>
        <v>CSH1.62+N0.03</v>
      </c>
      <c r="S153" s="1" t="n">
        <f aca="false">ROUND(B153,2)</f>
        <v>1.62</v>
      </c>
      <c r="T153" s="4" t="n">
        <f aca="false">ROUND(E153/G153,3)</f>
        <v>0.03</v>
      </c>
      <c r="U153" s="1"/>
      <c r="V153" s="0" t="n">
        <f aca="false">ROUND(F153,4)</f>
        <v>3.2802</v>
      </c>
      <c r="W153" s="0" t="n">
        <f aca="false">ROUND(G153,4)</f>
        <v>2.0219</v>
      </c>
      <c r="X153" s="0" t="n">
        <f aca="false">ROUND(E153,4)</f>
        <v>0.0603</v>
      </c>
      <c r="Z153" s="0" t="n">
        <f aca="false">ROUND(H153,4)-2*ROUND(G153,4)-ROUND(F153,4)-ROUND(E153,4)</f>
        <v>3.5083</v>
      </c>
      <c r="AA153" s="0" t="n">
        <f aca="false">ROUND(Z153,4)</f>
        <v>3.5083</v>
      </c>
      <c r="AB153" s="0" t="n">
        <f aca="false">I153-2*AA153-ROUND(E153,4)</f>
        <v>-0.000165000000000172</v>
      </c>
      <c r="AC153" s="0" t="n">
        <f aca="false">J153-2*AA153-ROUND(E153,4)</f>
        <v>0</v>
      </c>
    </row>
    <row r="154" customFormat="false" ht="13.8" hidden="false" customHeight="false" outlineLevel="0" collapsed="false">
      <c r="A154" s="0" t="s">
        <v>177</v>
      </c>
      <c r="B154" s="1" t="n">
        <f aca="false">F154/G154</f>
        <v>1.62626209434633</v>
      </c>
      <c r="C154" s="1" t="str">
        <f aca="false">_xlfn.CONCAT("Ca", ROUND(F154, 4), "Si",ROUND(G154, 4), "K",ROUND(E154, 4), "O",ROUND(H154, 4), "H",J154)</f>
        <v>Ca3.2735Si2.0129K0.1048O10.8862H7.069</v>
      </c>
      <c r="E154" s="3" t="n">
        <v>0.104835</v>
      </c>
      <c r="F154" s="3" t="n">
        <v>3.273542</v>
      </c>
      <c r="G154" s="3" t="n">
        <v>2.012924</v>
      </c>
      <c r="H154" s="3" t="n">
        <v>10.8862</v>
      </c>
      <c r="I154" s="3" t="n">
        <v>7.068785</v>
      </c>
      <c r="J154" s="0" t="n">
        <f aca="false">I154-AB154</f>
        <v>7.069</v>
      </c>
      <c r="K154" s="3" t="n">
        <v>0.373127</v>
      </c>
      <c r="L154" s="3" t="n">
        <v>13.83375</v>
      </c>
      <c r="M154" s="3" t="n">
        <v>-4811.24</v>
      </c>
      <c r="N154" s="3" t="n">
        <v>-4811.24</v>
      </c>
      <c r="O154" s="3" t="n">
        <v>-5220.96</v>
      </c>
      <c r="P154" s="3" t="n">
        <v>-5.24748</v>
      </c>
      <c r="Q154" s="3" t="n">
        <v>347.5199</v>
      </c>
      <c r="R154" s="0" t="str">
        <f aca="false">_xlfn.CONCAT("CSH", S154, "+N",T154)</f>
        <v>CSH1.63+N0.052</v>
      </c>
      <c r="S154" s="1" t="n">
        <f aca="false">ROUND(B154,2)</f>
        <v>1.63</v>
      </c>
      <c r="T154" s="4" t="n">
        <f aca="false">ROUND(E154/G154,3)</f>
        <v>0.052</v>
      </c>
      <c r="U154" s="1"/>
      <c r="V154" s="0" t="n">
        <f aca="false">ROUND(F154,4)</f>
        <v>3.2735</v>
      </c>
      <c r="W154" s="0" t="n">
        <f aca="false">ROUND(G154,4)</f>
        <v>2.0129</v>
      </c>
      <c r="X154" s="0" t="n">
        <f aca="false">ROUND(E154,4)</f>
        <v>0.1048</v>
      </c>
      <c r="Z154" s="0" t="n">
        <f aca="false">ROUND(H154,4)-2*ROUND(G154,4)-ROUND(F154,4)-ROUND(E154,4)</f>
        <v>3.4821</v>
      </c>
      <c r="AA154" s="0" t="n">
        <f aca="false">ROUND(Z154,4)</f>
        <v>3.4821</v>
      </c>
      <c r="AB154" s="0" t="n">
        <f aca="false">I154-2*AA154-ROUND(E154,4)</f>
        <v>-0.000214999999999854</v>
      </c>
      <c r="AC154" s="0" t="n">
        <f aca="false">J154-2*AA154-ROUND(E154,4)</f>
        <v>0</v>
      </c>
    </row>
    <row r="155" customFormat="false" ht="13.8" hidden="false" customHeight="false" outlineLevel="0" collapsed="false">
      <c r="A155" s="0" t="s">
        <v>178</v>
      </c>
      <c r="B155" s="1" t="n">
        <f aca="false">F155/G155</f>
        <v>1.62705853404383</v>
      </c>
      <c r="C155" s="1" t="str">
        <f aca="false">_xlfn.CONCAT("Ca", ROUND(F155, 4), "Si",ROUND(G155, 4), "K",ROUND(E155, 4), "O",ROUND(H155, 4), "H",J155)</f>
        <v>Ca3.2665Si2.0076K0.1453O10.8869H7.0651</v>
      </c>
      <c r="E155" s="3" t="n">
        <v>0.145298</v>
      </c>
      <c r="F155" s="3" t="n">
        <v>3.266512</v>
      </c>
      <c r="G155" s="3" t="n">
        <v>2.007618</v>
      </c>
      <c r="H155" s="3" t="n">
        <v>10.88685</v>
      </c>
      <c r="I155" s="3" t="n">
        <v>7.064908</v>
      </c>
      <c r="J155" s="0" t="n">
        <f aca="false">I155-AB155</f>
        <v>7.0651</v>
      </c>
      <c r="K155" s="3" t="n">
        <v>0.374285</v>
      </c>
      <c r="L155" s="3" t="n">
        <v>13.87105</v>
      </c>
      <c r="M155" s="3" t="n">
        <v>-4814.79</v>
      </c>
      <c r="N155" s="3" t="n">
        <v>-4814.79</v>
      </c>
      <c r="O155" s="3" t="n">
        <v>-5224.85</v>
      </c>
      <c r="P155" s="3" t="n">
        <v>-5.00845</v>
      </c>
      <c r="Q155" s="3" t="n">
        <v>348.4309</v>
      </c>
      <c r="R155" s="0" t="str">
        <f aca="false">_xlfn.CONCAT("CSH", S155, "+N",T155)</f>
        <v>CSH1.63+N0.072</v>
      </c>
      <c r="S155" s="1" t="n">
        <f aca="false">ROUND(B155,2)</f>
        <v>1.63</v>
      </c>
      <c r="T155" s="4" t="n">
        <f aca="false">ROUND(E155/G155,3)</f>
        <v>0.072</v>
      </c>
      <c r="U155" s="1"/>
      <c r="V155" s="0" t="n">
        <f aca="false">ROUND(F155,4)</f>
        <v>3.2665</v>
      </c>
      <c r="W155" s="0" t="n">
        <f aca="false">ROUND(G155,4)</f>
        <v>2.0076</v>
      </c>
      <c r="X155" s="0" t="n">
        <f aca="false">ROUND(E155,4)</f>
        <v>0.1453</v>
      </c>
      <c r="Z155" s="0" t="n">
        <f aca="false">ROUND(H155,4)-2*ROUND(G155,4)-ROUND(F155,4)-ROUND(E155,4)</f>
        <v>3.4599</v>
      </c>
      <c r="AA155" s="0" t="n">
        <f aca="false">ROUND(Z155,4)</f>
        <v>3.4599</v>
      </c>
      <c r="AB155" s="0" t="n">
        <f aca="false">I155-2*AA155-ROUND(E155,4)</f>
        <v>-0.000192000000000442</v>
      </c>
      <c r="AC155" s="0" t="n">
        <f aca="false">J155-2*AA155-ROUND(E155,4)</f>
        <v>0</v>
      </c>
    </row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1" sqref="K101:L155 E7"/>
    </sheetView>
  </sheetViews>
  <sheetFormatPr defaultRowHeight="12.8" zeroHeight="false" outlineLevelRow="0" outlineLevelCol="0"/>
  <cols>
    <col collapsed="false" customWidth="true" hidden="false" outlineLevel="0" max="1" min="1" style="0" width="92.14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179</v>
      </c>
      <c r="B1" s="0" t="s">
        <v>180</v>
      </c>
      <c r="C1" s="0" t="s">
        <v>180</v>
      </c>
      <c r="D1" s="0" t="n">
        <v>26.727</v>
      </c>
      <c r="E1" s="0" t="n">
        <v>-152558.435</v>
      </c>
      <c r="F1" s="0" t="n">
        <v>-157370.29</v>
      </c>
      <c r="G1" s="0" t="n">
        <v>-16.094</v>
      </c>
      <c r="H1" s="0" t="n">
        <v>107.541</v>
      </c>
      <c r="I1" s="0" t="n">
        <v>-3.7</v>
      </c>
    </row>
    <row r="3" customFormat="false" ht="13.8" hidden="false" customHeight="false" outlineLevel="0" collapsed="false">
      <c r="A3" s="1" t="s">
        <v>181</v>
      </c>
      <c r="B3" s="0" t="s">
        <v>8</v>
      </c>
      <c r="C3" s="0" t="s">
        <v>5</v>
      </c>
      <c r="D3" s="0" t="s">
        <v>6</v>
      </c>
      <c r="E3" s="0" t="s">
        <v>3</v>
      </c>
      <c r="F3" s="0" t="s">
        <v>7</v>
      </c>
      <c r="H3" s="0" t="s">
        <v>8</v>
      </c>
      <c r="I3" s="0" t="s">
        <v>5</v>
      </c>
      <c r="J3" s="0" t="s">
        <v>6</v>
      </c>
      <c r="K3" s="0" t="s">
        <v>3</v>
      </c>
      <c r="L3" s="0" t="s">
        <v>7</v>
      </c>
    </row>
    <row r="4" customFormat="false" ht="13.8" hidden="false" customHeight="false" outlineLevel="0" collapsed="false">
      <c r="B4" s="0" t="n">
        <f aca="false">6.235+4.2352</f>
        <v>10.4702</v>
      </c>
      <c r="C4" s="0" t="n">
        <f aca="false">2.0729</f>
        <v>2.0729</v>
      </c>
      <c r="D4" s="0" t="n">
        <v>2.9248</v>
      </c>
      <c r="E4" s="0" t="n">
        <v>0.0297</v>
      </c>
      <c r="F4" s="0" t="n">
        <v>11.0847</v>
      </c>
      <c r="H4" s="0" t="n">
        <f aca="false">5.2351*2</f>
        <v>10.4702</v>
      </c>
      <c r="I4" s="0" t="n">
        <v>2.0729</v>
      </c>
      <c r="J4" s="0" t="n">
        <v>2.9248</v>
      </c>
      <c r="K4" s="0" t="n">
        <v>0.0297</v>
      </c>
      <c r="L4" s="0" t="n">
        <f aca="false">2*2.9248+5.2351</f>
        <v>11.0847</v>
      </c>
    </row>
    <row r="5" customFormat="false" ht="12.8" hidden="false" customHeight="false" outlineLevel="0" collapsed="false">
      <c r="I5" s="0" t="n">
        <f aca="false">2*I4</f>
        <v>4.1458</v>
      </c>
      <c r="K5" s="0" t="n">
        <f aca="false">3*K4</f>
        <v>0.0891</v>
      </c>
    </row>
    <row r="6" customFormat="false" ht="12.8" hidden="false" customHeight="false" outlineLevel="0" collapsed="false">
      <c r="D6" s="0" t="s">
        <v>182</v>
      </c>
      <c r="E6" s="0" t="n">
        <f aca="false">4.2352</f>
        <v>4.2352</v>
      </c>
      <c r="J6" s="0" t="s">
        <v>182</v>
      </c>
      <c r="K6" s="0" t="n">
        <f aca="false">I5+K5</f>
        <v>4.2349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K101:L155 A2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tr">
        <f aca="false">_xlfn.CONCAT("Ca", ROUND(D1, 5),"Al",ROUND(B1, 5),  "Si",ROUND(E1, 5), "O",ROUND(F1, 5), "H",H1)</f>
        <v>Ca0Al0Si0O0H</v>
      </c>
    </row>
    <row r="2" customFormat="false" ht="13.8" hidden="false" customHeight="false" outlineLevel="0" collapsed="false">
      <c r="A2" s="1" t="str">
        <f aca="false">_xlfn.CONCAT("Ca", ROUND(D2, 5),"Al",ROUND(B2, 5),  "Si",ROUND(E2, 5), "O",ROUND(F2, 5), "H",H2)</f>
        <v>Ca0Al0Si0O0H</v>
      </c>
    </row>
    <row r="3" customFormat="false" ht="13.8" hidden="false" customHeight="false" outlineLevel="0" collapsed="false">
      <c r="A3" s="1" t="str">
        <f aca="false">_xlfn.CONCAT("Ca", ROUND(D3, 5),"Al",ROUND(B3, 5),  "Si",ROUND(E3, 5), "O",ROUND(F3, 5), "H",H3)</f>
        <v>Ca0Al0Si0O0H</v>
      </c>
    </row>
    <row r="4" customFormat="false" ht="13.8" hidden="false" customHeight="false" outlineLevel="0" collapsed="false">
      <c r="A4" s="1" t="str">
        <f aca="false">_xlfn.CONCAT("Ca", ROUND(D4, 5),"Al",ROUND(B4, 5),  "Si",ROUND(E4, 5), "O",ROUND(F4, 5), "H",H4)</f>
        <v>Ca0Al0Si0O0H</v>
      </c>
    </row>
    <row r="5" customFormat="false" ht="13.8" hidden="false" customHeight="false" outlineLevel="0" collapsed="false">
      <c r="A5" s="1" t="str">
        <f aca="false">_xlfn.CONCAT("Ca", ROUND(D5, 5),"Al",ROUND(B5, 5),  "Si",ROUND(E5, 5), "O",ROUND(F5, 5), "H",H5)</f>
        <v>Ca0Al0Si0O0H</v>
      </c>
    </row>
    <row r="6" customFormat="false" ht="13.8" hidden="false" customHeight="false" outlineLevel="0" collapsed="false">
      <c r="A6" s="1" t="str">
        <f aca="false">_xlfn.CONCAT("Ca", ROUND(D6, 5),"Al",ROUND(B6, 5),  "Si",ROUND(E6, 5), "O",ROUND(F6, 5), "H",H6)</f>
        <v>Ca0Al0Si0O0H</v>
      </c>
    </row>
    <row r="7" customFormat="false" ht="13.8" hidden="false" customHeight="false" outlineLevel="0" collapsed="false">
      <c r="A7" s="1" t="str">
        <f aca="false">_xlfn.CONCAT("Ca", ROUND(D7, 5),"Al",ROUND(B7, 5),  "Si",ROUND(E7, 5), "O",ROUND(F7, 5), "H",H7)</f>
        <v>Ca0Al0Si0O0H</v>
      </c>
    </row>
    <row r="8" customFormat="false" ht="13.8" hidden="false" customHeight="false" outlineLevel="0" collapsed="false">
      <c r="A8" s="1" t="str">
        <f aca="false">_xlfn.CONCAT("Ca", ROUND(D8, 5),"Al",ROUND(B8, 5),  "Si",ROUND(E8, 5), "O",ROUND(F8, 5), "H",H8)</f>
        <v>Ca0Al0Si0O0H</v>
      </c>
    </row>
    <row r="9" customFormat="false" ht="13.8" hidden="false" customHeight="false" outlineLevel="0" collapsed="false">
      <c r="A9" s="1" t="str">
        <f aca="false">_xlfn.CONCAT("Ca", ROUND(D9, 5),"Al",ROUND(B9, 5),  "Si",ROUND(E9, 5), "O",ROUND(F9, 5), "H",H9)</f>
        <v>Ca0Al0Si0O0H</v>
      </c>
    </row>
    <row r="10" customFormat="false" ht="13.8" hidden="false" customHeight="false" outlineLevel="0" collapsed="false">
      <c r="A10" s="1" t="str">
        <f aca="false">_xlfn.CONCAT("Ca", ROUND(D10, 5),"Al",ROUND(B10, 5),  "Si",ROUND(E10, 5), "O",ROUND(F10, 5), "H",H10)</f>
        <v>Ca0Al0Si0O0H</v>
      </c>
    </row>
    <row r="11" customFormat="false" ht="13.8" hidden="false" customHeight="false" outlineLevel="0" collapsed="false">
      <c r="A11" s="1" t="str">
        <f aca="false">_xlfn.CONCAT("Ca", ROUND(D11, 5),"Al",ROUND(B11, 5),  "Si",ROUND(E11, 5), "O",ROUND(F11, 5), "H",H11)</f>
        <v>Ca0Al0Si0O0H</v>
      </c>
    </row>
    <row r="12" customFormat="false" ht="13.8" hidden="false" customHeight="false" outlineLevel="0" collapsed="false">
      <c r="A12" s="1" t="str">
        <f aca="false">_xlfn.CONCAT("Ca", ROUND(D12, 5),"Al",ROUND(B12, 5),  "Si",ROUND(E12, 5), "O",ROUND(F12, 5), "H",H12)</f>
        <v>Ca0Al0Si0O0H</v>
      </c>
    </row>
    <row r="13" customFormat="false" ht="13.8" hidden="false" customHeight="false" outlineLevel="0" collapsed="false">
      <c r="A13" s="1" t="str">
        <f aca="false">_xlfn.CONCAT("Ca", ROUND(D13, 5),"Al",ROUND(B13, 5),  "Si",ROUND(E13, 5), "O",ROUND(F13, 5), "H",H13)</f>
        <v>Ca0Al0Si0O0H</v>
      </c>
    </row>
    <row r="14" customFormat="false" ht="13.8" hidden="false" customHeight="false" outlineLevel="0" collapsed="false">
      <c r="A14" s="1" t="str">
        <f aca="false">_xlfn.CONCAT("Ca", ROUND(D14, 5),"Al",ROUND(B14, 5),  "Si",ROUND(E14, 5), "O",ROUND(F14, 5), "H",H14)</f>
        <v>Ca0Al0Si0O0H</v>
      </c>
    </row>
    <row r="15" customFormat="false" ht="13.8" hidden="false" customHeight="false" outlineLevel="0" collapsed="false">
      <c r="A15" s="1" t="str">
        <f aca="false">_xlfn.CONCAT("Ca", ROUND(D15, 5),"Al",ROUND(B15, 5),  "Si",ROUND(E15, 5), "O",ROUND(F15, 5), "H",H15)</f>
        <v>Ca0Al0Si0O0H</v>
      </c>
    </row>
    <row r="16" customFormat="false" ht="13.8" hidden="false" customHeight="false" outlineLevel="0" collapsed="false">
      <c r="A16" s="1" t="str">
        <f aca="false">_xlfn.CONCAT("Ca", ROUND(D16, 5),"Al",ROUND(B16, 5),  "Si",ROUND(E16, 5), "O",ROUND(F16, 5), "H",H16)</f>
        <v>Ca0Al0Si0O0H</v>
      </c>
    </row>
    <row r="17" customFormat="false" ht="13.8" hidden="false" customHeight="false" outlineLevel="0" collapsed="false">
      <c r="A17" s="1" t="str">
        <f aca="false">_xlfn.CONCAT("Ca", ROUND(D17, 5),"Al",ROUND(B17, 5),  "Si",ROUND(E17, 5), "O",ROUND(F17, 5), "H",H17)</f>
        <v>Ca0Al0Si0O0H</v>
      </c>
    </row>
    <row r="18" customFormat="false" ht="13.8" hidden="false" customHeight="false" outlineLevel="0" collapsed="false">
      <c r="A18" s="1" t="str">
        <f aca="false">_xlfn.CONCAT("Ca", ROUND(D18, 5),"Al",ROUND(B18, 5),  "Si",ROUND(E18, 5), "O",ROUND(F18, 5), "H",H18)</f>
        <v>Ca0Al0Si0O0H</v>
      </c>
    </row>
    <row r="19" customFormat="false" ht="13.8" hidden="false" customHeight="false" outlineLevel="0" collapsed="false">
      <c r="A19" s="1" t="str">
        <f aca="false">_xlfn.CONCAT("Ca", ROUND(D19, 5),"Al",ROUND(B19, 5),  "Si",ROUND(E19, 5), "O",ROUND(F19, 5), "H",H19)</f>
        <v>Ca0Al0Si0O0H</v>
      </c>
    </row>
    <row r="20" customFormat="false" ht="13.8" hidden="false" customHeight="false" outlineLevel="0" collapsed="false">
      <c r="A20" s="1" t="str">
        <f aca="false">_xlfn.CONCAT("Ca", ROUND(D20, 5),"Al",ROUND(B20, 5),  "Si",ROUND(E20, 5), "O",ROUND(F20, 5), "H",H20)</f>
        <v>Ca0Al0Si0O0H</v>
      </c>
    </row>
    <row r="21" customFormat="false" ht="13.8" hidden="false" customHeight="false" outlineLevel="0" collapsed="false">
      <c r="A21" s="1" t="str">
        <f aca="false">_xlfn.CONCAT("Ca", ROUND(D21, 5),"Al",ROUND(B21, 5),  "Si",ROUND(E21, 5), "O",ROUND(F21, 5), "H",H21)</f>
        <v>Ca0Al0Si0O0H</v>
      </c>
    </row>
    <row r="22" customFormat="false" ht="13.8" hidden="false" customHeight="false" outlineLevel="0" collapsed="false">
      <c r="A22" s="1" t="str">
        <f aca="false">_xlfn.CONCAT("Ca", ROUND(D22, 5),"Al",ROUND(B22, 5),  "Si",ROUND(E22, 5), "O",ROUND(F22, 5), "H",H22)</f>
        <v>Ca0Al0Si0O0H</v>
      </c>
    </row>
    <row r="23" customFormat="false" ht="13.8" hidden="false" customHeight="false" outlineLevel="0" collapsed="false">
      <c r="A23" s="1" t="str">
        <f aca="false">_xlfn.CONCAT("Ca", ROUND(D23, 5),"Al",ROUND(B23, 5),  "Si",ROUND(E23, 5), "O",ROUND(F23, 5), "H",H23)</f>
        <v>Ca0Al0Si0O0H</v>
      </c>
    </row>
    <row r="24" customFormat="false" ht="13.8" hidden="false" customHeight="false" outlineLevel="0" collapsed="false">
      <c r="A24" s="1" t="str">
        <f aca="false">_xlfn.CONCAT("Ca", ROUND(D24, 5),"Al",ROUND(B24, 5),  "Si",ROUND(E24, 5), "O",ROUND(F24, 5), "H",H24)</f>
        <v>Ca0Al0Si0O0H</v>
      </c>
    </row>
    <row r="25" customFormat="false" ht="13.8" hidden="false" customHeight="false" outlineLevel="0" collapsed="false">
      <c r="A25" s="1" t="str">
        <f aca="false">_xlfn.CONCAT("Ca", ROUND(D25, 5),"Al",ROUND(B25, 5),  "Si",ROUND(E25, 5), "O",ROUND(F25, 5), "H",H25)</f>
        <v>Ca0Al0Si0O0H</v>
      </c>
    </row>
    <row r="26" customFormat="false" ht="13.8" hidden="false" customHeight="false" outlineLevel="0" collapsed="false">
      <c r="A26" s="1" t="str">
        <f aca="false">_xlfn.CONCAT("Ca", ROUND(D26, 5),"Al",ROUND(B26, 5),  "Si",ROUND(E26, 5), "O",ROUND(F26, 5), "H",H26)</f>
        <v>Ca0Al0Si0O0H</v>
      </c>
    </row>
    <row r="27" customFormat="false" ht="13.8" hidden="false" customHeight="false" outlineLevel="0" collapsed="false">
      <c r="A27" s="1" t="str">
        <f aca="false">_xlfn.CONCAT("Ca", ROUND(D27, 5),"Al",ROUND(B27, 5),  "Si",ROUND(E27, 5), "O",ROUND(F27, 5), "H",H27)</f>
        <v>Ca0Al0Si0O0H</v>
      </c>
    </row>
    <row r="28" customFormat="false" ht="13.8" hidden="false" customHeight="false" outlineLevel="0" collapsed="false">
      <c r="A28" s="1" t="str">
        <f aca="false">_xlfn.CONCAT("Ca", ROUND(D28, 5),"Al",ROUND(B28, 5),  "Si",ROUND(E28, 5), "O",ROUND(F28, 5), "H",H28)</f>
        <v>Ca0Al0Si0O0H</v>
      </c>
    </row>
    <row r="29" customFormat="false" ht="13.8" hidden="false" customHeight="false" outlineLevel="0" collapsed="false">
      <c r="A29" s="1" t="str">
        <f aca="false">_xlfn.CONCAT("Ca", ROUND(D29, 5),"Al",ROUND(B29, 5),  "Si",ROUND(E29, 5), "O",ROUND(F29, 5), "H",H29)</f>
        <v>Ca0Al0Si0O0H</v>
      </c>
    </row>
    <row r="30" customFormat="false" ht="13.8" hidden="false" customHeight="false" outlineLevel="0" collapsed="false">
      <c r="A30" s="1" t="str">
        <f aca="false">_xlfn.CONCAT("Ca", ROUND(D30, 5),"Al",ROUND(B30, 5),  "Si",ROUND(E30, 5), "O",ROUND(F30, 5), "H",H30)</f>
        <v>Ca0Al0Si0O0H</v>
      </c>
    </row>
    <row r="31" customFormat="false" ht="13.8" hidden="false" customHeight="false" outlineLevel="0" collapsed="false">
      <c r="A31" s="1" t="str">
        <f aca="false">_xlfn.CONCAT("Ca", ROUND(D31, 5),"Al",ROUND(B31, 5),  "Si",ROUND(E31, 5), "O",ROUND(F31, 5), "H",H31)</f>
        <v>Ca0Al0Si0O0H</v>
      </c>
    </row>
    <row r="32" customFormat="false" ht="13.8" hidden="false" customHeight="false" outlineLevel="0" collapsed="false">
      <c r="A32" s="1" t="str">
        <f aca="false">_xlfn.CONCAT("Ca", ROUND(D32, 5),"Al",ROUND(B32, 5),  "Si",ROUND(E32, 5), "O",ROUND(F32, 5), "H",H32)</f>
        <v>Ca0Al0Si0O0H</v>
      </c>
    </row>
    <row r="33" customFormat="false" ht="13.8" hidden="false" customHeight="false" outlineLevel="0" collapsed="false">
      <c r="A33" s="1" t="str">
        <f aca="false">_xlfn.CONCAT("Ca", ROUND(D33, 5),"Al",ROUND(B33, 5),  "Si",ROUND(E33, 5), "O",ROUND(F33, 5), "H",H33)</f>
        <v>Ca0Al0Si0O0H</v>
      </c>
    </row>
    <row r="34" customFormat="false" ht="13.8" hidden="false" customHeight="false" outlineLevel="0" collapsed="false">
      <c r="A34" s="1" t="str">
        <f aca="false">_xlfn.CONCAT("Ca", ROUND(D34, 5),"Al",ROUND(B34, 5),  "Si",ROUND(E34, 5), "O",ROUND(F34, 5), "H",H34)</f>
        <v>Ca0Al0Si0O0H</v>
      </c>
    </row>
    <row r="35" customFormat="false" ht="13.8" hidden="false" customHeight="false" outlineLevel="0" collapsed="false">
      <c r="A35" s="1" t="str">
        <f aca="false">_xlfn.CONCAT("Ca", ROUND(D35, 5),"Al",ROUND(B35, 5),  "Si",ROUND(E35, 5), "O",ROUND(F35, 5), "H",H35)</f>
        <v>Ca0Al0Si0O0H</v>
      </c>
    </row>
    <row r="36" customFormat="false" ht="13.8" hidden="false" customHeight="false" outlineLevel="0" collapsed="false">
      <c r="A36" s="1" t="str">
        <f aca="false">_xlfn.CONCAT("Ca", ROUND(D36, 5),"Al",ROUND(B36, 5),  "Si",ROUND(E36, 5), "O",ROUND(F36, 5), "H",H36)</f>
        <v>Ca0Al0Si0O0H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5" activeCellId="1" sqref="K101:L155 B55"/>
    </sheetView>
  </sheetViews>
  <sheetFormatPr defaultRowHeight="12.8" zeroHeight="false" outlineLevelRow="0" outlineLevelCol="0"/>
  <cols>
    <col collapsed="false" customWidth="true" hidden="false" outlineLevel="0" max="1" min="1" style="0" width="21.74"/>
    <col collapsed="false" customWidth="true" hidden="false" outlineLevel="0" max="2" min="2" style="0" width="20.19"/>
    <col collapsed="false" customWidth="true" hidden="false" outlineLevel="0" max="1025" min="3" style="0" width="9.14"/>
  </cols>
  <sheetData>
    <row r="1" customFormat="false" ht="13.8" hidden="false" customHeight="false" outlineLevel="0" collapsed="false">
      <c r="A1" s="0" t="s">
        <v>68</v>
      </c>
      <c r="B1" s="0" t="s">
        <v>124</v>
      </c>
    </row>
    <row r="2" customFormat="false" ht="13.8" hidden="false" customHeight="false" outlineLevel="0" collapsed="false">
      <c r="A2" s="0" t="s">
        <v>69</v>
      </c>
      <c r="B2" s="0" t="s">
        <v>125</v>
      </c>
    </row>
    <row r="3" customFormat="false" ht="13.8" hidden="false" customHeight="false" outlineLevel="0" collapsed="false">
      <c r="A3" s="0" t="s">
        <v>70</v>
      </c>
      <c r="B3" s="0" t="s">
        <v>126</v>
      </c>
    </row>
    <row r="4" customFormat="false" ht="13.8" hidden="false" customHeight="false" outlineLevel="0" collapsed="false">
      <c r="A4" s="0" t="s">
        <v>71</v>
      </c>
      <c r="B4" s="0" t="s">
        <v>127</v>
      </c>
    </row>
    <row r="5" customFormat="false" ht="13.8" hidden="false" customHeight="false" outlineLevel="0" collapsed="false">
      <c r="A5" s="0" t="s">
        <v>72</v>
      </c>
      <c r="B5" s="0" t="s">
        <v>128</v>
      </c>
    </row>
    <row r="6" customFormat="false" ht="13.8" hidden="false" customHeight="false" outlineLevel="0" collapsed="false">
      <c r="A6" s="0" t="s">
        <v>73</v>
      </c>
      <c r="B6" s="0" t="s">
        <v>129</v>
      </c>
    </row>
    <row r="7" customFormat="false" ht="13.8" hidden="false" customHeight="false" outlineLevel="0" collapsed="false">
      <c r="A7" s="0" t="s">
        <v>74</v>
      </c>
      <c r="B7" s="0" t="s">
        <v>130</v>
      </c>
    </row>
    <row r="8" customFormat="false" ht="13.8" hidden="false" customHeight="false" outlineLevel="0" collapsed="false">
      <c r="A8" s="0" t="s">
        <v>75</v>
      </c>
      <c r="B8" s="0" t="s">
        <v>131</v>
      </c>
    </row>
    <row r="9" customFormat="false" ht="13.8" hidden="false" customHeight="false" outlineLevel="0" collapsed="false">
      <c r="A9" s="0" t="s">
        <v>76</v>
      </c>
      <c r="B9" s="0" t="s">
        <v>132</v>
      </c>
    </row>
    <row r="10" customFormat="false" ht="13.8" hidden="false" customHeight="false" outlineLevel="0" collapsed="false">
      <c r="A10" s="0" t="s">
        <v>77</v>
      </c>
      <c r="B10" s="0" t="s">
        <v>133</v>
      </c>
    </row>
    <row r="11" customFormat="false" ht="13.8" hidden="false" customHeight="false" outlineLevel="0" collapsed="false">
      <c r="A11" s="0" t="s">
        <v>78</v>
      </c>
      <c r="B11" s="0" t="s">
        <v>134</v>
      </c>
    </row>
    <row r="12" customFormat="false" ht="13.8" hidden="false" customHeight="false" outlineLevel="0" collapsed="false">
      <c r="A12" s="0" t="s">
        <v>79</v>
      </c>
      <c r="B12" s="0" t="s">
        <v>135</v>
      </c>
    </row>
    <row r="13" customFormat="false" ht="13.8" hidden="false" customHeight="false" outlineLevel="0" collapsed="false">
      <c r="A13" s="0" t="s">
        <v>80</v>
      </c>
      <c r="B13" s="0" t="s">
        <v>136</v>
      </c>
    </row>
    <row r="14" customFormat="false" ht="13.8" hidden="false" customHeight="false" outlineLevel="0" collapsed="false">
      <c r="A14" s="0" t="s">
        <v>81</v>
      </c>
      <c r="B14" s="0" t="s">
        <v>137</v>
      </c>
    </row>
    <row r="15" customFormat="false" ht="13.8" hidden="false" customHeight="false" outlineLevel="0" collapsed="false">
      <c r="A15" s="0" t="s">
        <v>82</v>
      </c>
      <c r="B15" s="0" t="s">
        <v>138</v>
      </c>
    </row>
    <row r="16" customFormat="false" ht="13.8" hidden="false" customHeight="false" outlineLevel="0" collapsed="false">
      <c r="A16" s="0" t="s">
        <v>83</v>
      </c>
      <c r="B16" s="0" t="s">
        <v>139</v>
      </c>
    </row>
    <row r="17" customFormat="false" ht="13.8" hidden="false" customHeight="false" outlineLevel="0" collapsed="false">
      <c r="A17" s="0" t="s">
        <v>84</v>
      </c>
      <c r="B17" s="0" t="s">
        <v>140</v>
      </c>
    </row>
    <row r="18" customFormat="false" ht="13.8" hidden="false" customHeight="false" outlineLevel="0" collapsed="false">
      <c r="A18" s="0" t="s">
        <v>85</v>
      </c>
      <c r="B18" s="0" t="s">
        <v>141</v>
      </c>
    </row>
    <row r="19" customFormat="false" ht="13.8" hidden="false" customHeight="false" outlineLevel="0" collapsed="false">
      <c r="A19" s="0" t="s">
        <v>86</v>
      </c>
      <c r="B19" s="0" t="s">
        <v>142</v>
      </c>
    </row>
    <row r="20" customFormat="false" ht="13.8" hidden="false" customHeight="false" outlineLevel="0" collapsed="false">
      <c r="A20" s="0" t="s">
        <v>87</v>
      </c>
      <c r="B20" s="0" t="s">
        <v>143</v>
      </c>
    </row>
    <row r="21" customFormat="false" ht="13.8" hidden="false" customHeight="false" outlineLevel="0" collapsed="false">
      <c r="A21" s="0" t="s">
        <v>88</v>
      </c>
      <c r="B21" s="0" t="s">
        <v>144</v>
      </c>
    </row>
    <row r="22" customFormat="false" ht="13.8" hidden="false" customHeight="false" outlineLevel="0" collapsed="false">
      <c r="A22" s="0" t="s">
        <v>89</v>
      </c>
      <c r="B22" s="0" t="s">
        <v>145</v>
      </c>
    </row>
    <row r="23" customFormat="false" ht="13.8" hidden="false" customHeight="false" outlineLevel="0" collapsed="false">
      <c r="A23" s="0" t="s">
        <v>90</v>
      </c>
      <c r="B23" s="0" t="s">
        <v>146</v>
      </c>
    </row>
    <row r="24" customFormat="false" ht="13.8" hidden="false" customHeight="false" outlineLevel="0" collapsed="false">
      <c r="A24" s="0" t="s">
        <v>91</v>
      </c>
      <c r="B24" s="0" t="s">
        <v>147</v>
      </c>
    </row>
    <row r="25" customFormat="false" ht="13.8" hidden="false" customHeight="false" outlineLevel="0" collapsed="false">
      <c r="A25" s="0" t="s">
        <v>92</v>
      </c>
      <c r="B25" s="0" t="s">
        <v>148</v>
      </c>
    </row>
    <row r="26" customFormat="false" ht="13.8" hidden="false" customHeight="false" outlineLevel="0" collapsed="false">
      <c r="A26" s="0" t="s">
        <v>93</v>
      </c>
      <c r="B26" s="0" t="s">
        <v>149</v>
      </c>
    </row>
    <row r="27" customFormat="false" ht="13.8" hidden="false" customHeight="false" outlineLevel="0" collapsed="false">
      <c r="A27" s="0" t="s">
        <v>94</v>
      </c>
      <c r="B27" s="0" t="s">
        <v>150</v>
      </c>
    </row>
    <row r="28" customFormat="false" ht="13.8" hidden="false" customHeight="false" outlineLevel="0" collapsed="false">
      <c r="A28" s="0" t="s">
        <v>95</v>
      </c>
      <c r="B28" s="0" t="s">
        <v>151</v>
      </c>
    </row>
    <row r="29" customFormat="false" ht="13.8" hidden="false" customHeight="false" outlineLevel="0" collapsed="false">
      <c r="A29" s="0" t="s">
        <v>96</v>
      </c>
      <c r="B29" s="0" t="s">
        <v>152</v>
      </c>
    </row>
    <row r="30" customFormat="false" ht="13.8" hidden="false" customHeight="false" outlineLevel="0" collapsed="false">
      <c r="A30" s="0" t="s">
        <v>97</v>
      </c>
      <c r="B30" s="0" t="s">
        <v>153</v>
      </c>
    </row>
    <row r="31" customFormat="false" ht="13.8" hidden="false" customHeight="false" outlineLevel="0" collapsed="false">
      <c r="A31" s="0" t="s">
        <v>98</v>
      </c>
      <c r="B31" s="0" t="s">
        <v>154</v>
      </c>
    </row>
    <row r="32" customFormat="false" ht="13.8" hidden="false" customHeight="false" outlineLevel="0" collapsed="false">
      <c r="A32" s="0" t="s">
        <v>99</v>
      </c>
      <c r="B32" s="0" t="s">
        <v>155</v>
      </c>
    </row>
    <row r="33" customFormat="false" ht="13.8" hidden="false" customHeight="false" outlineLevel="0" collapsed="false">
      <c r="A33" s="0" t="s">
        <v>100</v>
      </c>
      <c r="B33" s="0" t="s">
        <v>156</v>
      </c>
    </row>
    <row r="34" customFormat="false" ht="13.8" hidden="false" customHeight="false" outlineLevel="0" collapsed="false">
      <c r="A34" s="0" t="s">
        <v>101</v>
      </c>
      <c r="B34" s="0" t="s">
        <v>157</v>
      </c>
    </row>
    <row r="35" customFormat="false" ht="13.8" hidden="false" customHeight="false" outlineLevel="0" collapsed="false">
      <c r="A35" s="0" t="s">
        <v>102</v>
      </c>
      <c r="B35" s="0" t="s">
        <v>158</v>
      </c>
    </row>
    <row r="36" customFormat="false" ht="13.8" hidden="false" customHeight="false" outlineLevel="0" collapsed="false">
      <c r="A36" s="0" t="s">
        <v>103</v>
      </c>
      <c r="B36" s="0" t="s">
        <v>159</v>
      </c>
    </row>
    <row r="37" customFormat="false" ht="13.8" hidden="false" customHeight="false" outlineLevel="0" collapsed="false">
      <c r="A37" s="0" t="s">
        <v>104</v>
      </c>
      <c r="B37" s="0" t="s">
        <v>160</v>
      </c>
    </row>
    <row r="38" customFormat="false" ht="13.8" hidden="false" customHeight="false" outlineLevel="0" collapsed="false">
      <c r="A38" s="0" t="s">
        <v>105</v>
      </c>
      <c r="B38" s="0" t="s">
        <v>161</v>
      </c>
    </row>
    <row r="39" customFormat="false" ht="13.8" hidden="false" customHeight="false" outlineLevel="0" collapsed="false">
      <c r="A39" s="0" t="s">
        <v>106</v>
      </c>
      <c r="B39" s="0" t="s">
        <v>162</v>
      </c>
    </row>
    <row r="40" customFormat="false" ht="13.8" hidden="false" customHeight="false" outlineLevel="0" collapsed="false">
      <c r="A40" s="0" t="s">
        <v>107</v>
      </c>
      <c r="B40" s="0" t="s">
        <v>163</v>
      </c>
    </row>
    <row r="41" customFormat="false" ht="13.8" hidden="false" customHeight="false" outlineLevel="0" collapsed="false">
      <c r="A41" s="0" t="s">
        <v>108</v>
      </c>
      <c r="B41" s="0" t="s">
        <v>164</v>
      </c>
    </row>
    <row r="42" customFormat="false" ht="13.8" hidden="false" customHeight="false" outlineLevel="0" collapsed="false">
      <c r="A42" s="0" t="s">
        <v>109</v>
      </c>
      <c r="B42" s="0" t="s">
        <v>165</v>
      </c>
    </row>
    <row r="43" customFormat="false" ht="13.8" hidden="false" customHeight="false" outlineLevel="0" collapsed="false">
      <c r="A43" s="0" t="s">
        <v>110</v>
      </c>
      <c r="B43" s="0" t="s">
        <v>166</v>
      </c>
    </row>
    <row r="44" customFormat="false" ht="13.8" hidden="false" customHeight="false" outlineLevel="0" collapsed="false">
      <c r="A44" s="0" t="s">
        <v>111</v>
      </c>
      <c r="B44" s="0" t="s">
        <v>167</v>
      </c>
    </row>
    <row r="45" customFormat="false" ht="13.8" hidden="false" customHeight="false" outlineLevel="0" collapsed="false">
      <c r="A45" s="0" t="s">
        <v>112</v>
      </c>
      <c r="B45" s="0" t="s">
        <v>168</v>
      </c>
    </row>
    <row r="46" customFormat="false" ht="13.8" hidden="false" customHeight="false" outlineLevel="0" collapsed="false">
      <c r="A46" s="0" t="s">
        <v>113</v>
      </c>
      <c r="B46" s="0" t="s">
        <v>169</v>
      </c>
    </row>
    <row r="47" customFormat="false" ht="13.8" hidden="false" customHeight="false" outlineLevel="0" collapsed="false">
      <c r="A47" s="0" t="s">
        <v>114</v>
      </c>
      <c r="B47" s="0" t="s">
        <v>170</v>
      </c>
    </row>
    <row r="48" customFormat="false" ht="13.8" hidden="false" customHeight="false" outlineLevel="0" collapsed="false">
      <c r="A48" s="0" t="s">
        <v>115</v>
      </c>
      <c r="B48" s="0" t="s">
        <v>171</v>
      </c>
    </row>
    <row r="49" customFormat="false" ht="13.8" hidden="false" customHeight="false" outlineLevel="0" collapsed="false">
      <c r="A49" s="0" t="s">
        <v>116</v>
      </c>
      <c r="B49" s="0" t="s">
        <v>172</v>
      </c>
    </row>
    <row r="50" customFormat="false" ht="13.8" hidden="false" customHeight="false" outlineLevel="0" collapsed="false">
      <c r="A50" s="0" t="s">
        <v>117</v>
      </c>
      <c r="B50" s="0" t="s">
        <v>173</v>
      </c>
    </row>
    <row r="51" customFormat="false" ht="13.8" hidden="false" customHeight="false" outlineLevel="0" collapsed="false">
      <c r="A51" s="0" t="s">
        <v>118</v>
      </c>
      <c r="B51" s="0" t="s">
        <v>174</v>
      </c>
    </row>
    <row r="52" customFormat="false" ht="13.8" hidden="false" customHeight="false" outlineLevel="0" collapsed="false">
      <c r="A52" s="0" t="s">
        <v>119</v>
      </c>
      <c r="B52" s="0" t="s">
        <v>175</v>
      </c>
    </row>
    <row r="53" customFormat="false" ht="13.8" hidden="false" customHeight="false" outlineLevel="0" collapsed="false">
      <c r="A53" s="0" t="s">
        <v>120</v>
      </c>
      <c r="B53" s="0" t="s">
        <v>176</v>
      </c>
    </row>
    <row r="54" customFormat="false" ht="13.8" hidden="false" customHeight="false" outlineLevel="0" collapsed="false">
      <c r="A54" s="0" t="s">
        <v>121</v>
      </c>
      <c r="B54" s="0" t="s">
        <v>177</v>
      </c>
    </row>
    <row r="55" customFormat="false" ht="13.8" hidden="false" customHeight="false" outlineLevel="0" collapsed="false">
      <c r="A55" s="0" t="s">
        <v>122</v>
      </c>
      <c r="B55" s="0" t="s">
        <v>178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11761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2020-10-09T16:09:32Z</dcterms:created>
  <dc:creator>George Dan Miron</dc:creator>
  <dc:description/>
  <dc:language>en-US</dc:language>
  <cp:lastModifiedBy/>
  <dcterms:modified xsi:type="dcterms:W3CDTF">2021-06-01T16:57:33Z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