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<sst xmlns="http://schemas.openxmlformats.org/spreadsheetml/2006/main" count="159" uniqueCount="144">
  <si>
    <t xml:space="preserve">symbol</t>
  </si>
  <si>
    <t xml:space="preserve">C_S(CSH)</t>
  </si>
  <si>
    <t xml:space="preserve">formula</t>
  </si>
  <si>
    <t xml:space="preserve">Al</t>
  </si>
  <si>
    <t xml:space="preserve">Na</t>
  </si>
  <si>
    <t xml:space="preserve">Ca</t>
  </si>
  <si>
    <t xml:space="preserve">Si</t>
  </si>
  <si>
    <t xml:space="preserve">O</t>
  </si>
  <si>
    <t xml:space="preserve">H</t>
  </si>
  <si>
    <t xml:space="preserve">H_2</t>
  </si>
  <si>
    <t xml:space="preserve">MolMassCSH</t>
  </si>
  <si>
    <t xml:space="preserve">MolVolCSH</t>
  </si>
  <si>
    <t xml:space="preserve">G0(CSH)ic</t>
  </si>
  <si>
    <t xml:space="preserve">G0(CSH)dc</t>
  </si>
  <si>
    <t xml:space="preserve">H0(CSH)</t>
  </si>
  <si>
    <t xml:space="preserve">Hmix(CSH)</t>
  </si>
  <si>
    <t xml:space="preserve">Cp0(CSH)</t>
  </si>
  <si>
    <t xml:space="preserve">C/S</t>
  </si>
  <si>
    <t xml:space="preserve">N/S</t>
  </si>
  <si>
    <t xml:space="preserve">A/S</t>
  </si>
  <si>
    <t xml:space="preserve">CaO</t>
  </si>
  <si>
    <t xml:space="preserve">SiO2</t>
  </si>
  <si>
    <t xml:space="preserve">NaOH</t>
  </si>
  <si>
    <t xml:space="preserve">Al2O3</t>
  </si>
  <si>
    <t xml:space="preserve">remaining O</t>
  </si>
  <si>
    <t xml:space="preserve">H2O</t>
  </si>
  <si>
    <t xml:space="preserve">remaining H</t>
  </si>
  <si>
    <t xml:space="preserve">CSH072</t>
  </si>
  <si>
    <t xml:space="preserve">CSH067</t>
  </si>
  <si>
    <t xml:space="preserve">CSH071</t>
  </si>
  <si>
    <t xml:space="preserve">CSH080</t>
  </si>
  <si>
    <t xml:space="preserve">CSH090</t>
  </si>
  <si>
    <t xml:space="preserve">CSH099</t>
  </si>
  <si>
    <t xml:space="preserve">CSH109</t>
  </si>
  <si>
    <t xml:space="preserve">CSH118</t>
  </si>
  <si>
    <t xml:space="preserve">CSH128</t>
  </si>
  <si>
    <t xml:space="preserve">CSH137</t>
  </si>
  <si>
    <t xml:space="preserve">CSH147</t>
  </si>
  <si>
    <t xml:space="preserve">CSH156</t>
  </si>
  <si>
    <t xml:space="preserve">CSH165</t>
  </si>
  <si>
    <t xml:space="preserve">CSH172</t>
  </si>
  <si>
    <t xml:space="preserve">CSH177</t>
  </si>
  <si>
    <t xml:space="preserve">CSH180</t>
  </si>
  <si>
    <t xml:space="preserve">CSH183</t>
  </si>
  <si>
    <t xml:space="preserve">CSH184</t>
  </si>
  <si>
    <t xml:space="preserve">CSH186</t>
  </si>
  <si>
    <t xml:space="preserve">CSH187</t>
  </si>
  <si>
    <t xml:space="preserve">CSH188</t>
  </si>
  <si>
    <t xml:space="preserve">CSH0.8+N0</t>
  </si>
  <si>
    <t xml:space="preserve">CSH0.8+N0.008</t>
  </si>
  <si>
    <t xml:space="preserve">CSH0.78+N0.046</t>
  </si>
  <si>
    <t xml:space="preserve">CSH0.74+N0.112</t>
  </si>
  <si>
    <t xml:space="preserve">CSH0.73+N0.142</t>
  </si>
  <si>
    <t xml:space="preserve">CSH0.99+N0</t>
  </si>
  <si>
    <t xml:space="preserve">CSH0.99+N0.004</t>
  </si>
  <si>
    <t xml:space="preserve">CSH0.98+N0.027</t>
  </si>
  <si>
    <t xml:space="preserve">CSH0.94+N0.092</t>
  </si>
  <si>
    <t xml:space="preserve">CSH0.92+N0.144</t>
  </si>
  <si>
    <t xml:space="preserve">CSH1.18+N0</t>
  </si>
  <si>
    <t xml:space="preserve">CSH1.18+N0.002</t>
  </si>
  <si>
    <t xml:space="preserve">CSH1.17+N0.017</t>
  </si>
  <si>
    <t xml:space="preserve">CSH1.14+N0.069</t>
  </si>
  <si>
    <t xml:space="preserve">CSH1.11+N0.118</t>
  </si>
  <si>
    <t xml:space="preserve">CSH1.56+N0</t>
  </si>
  <si>
    <t xml:space="preserve">CSH1.56+N0.001</t>
  </si>
  <si>
    <t xml:space="preserve">CSH1.55+N0.009</t>
  </si>
  <si>
    <t xml:space="preserve">CSH1.52+N0.04</t>
  </si>
  <si>
    <t xml:space="preserve">CSH1.5+N0.074</t>
  </si>
  <si>
    <t xml:space="preserve">CSH072+A00001</t>
  </si>
  <si>
    <t xml:space="preserve">CSH071+A00010</t>
  </si>
  <si>
    <t xml:space="preserve">CSH071+A00102</t>
  </si>
  <si>
    <t xml:space="preserve">CSH074+A01065</t>
  </si>
  <si>
    <t xml:space="preserve">CSH082+A02322</t>
  </si>
  <si>
    <t xml:space="preserve">CSH091+A03590</t>
  </si>
  <si>
    <t xml:space="preserve">CSH080+A00001</t>
  </si>
  <si>
    <t xml:space="preserve">CSH080+A00010</t>
  </si>
  <si>
    <t xml:space="preserve">CSH080+A00100</t>
  </si>
  <si>
    <t xml:space="preserve">CSH080+A01005</t>
  </si>
  <si>
    <t xml:space="preserve">CSH081+A02029</t>
  </si>
  <si>
    <t xml:space="preserve">CSH088+A03183</t>
  </si>
  <si>
    <t xml:space="preserve">CSH090+A00001</t>
  </si>
  <si>
    <t xml:space="preserve">CSH090+A00010</t>
  </si>
  <si>
    <t xml:space="preserve">CSH090+A00100</t>
  </si>
  <si>
    <t xml:space="preserve">CSH090+A01001</t>
  </si>
  <si>
    <t xml:space="preserve">CSH090+A01999</t>
  </si>
  <si>
    <t xml:space="preserve">CSH090+A02964</t>
  </si>
  <si>
    <t xml:space="preserve">CSH099+A00001</t>
  </si>
  <si>
    <t xml:space="preserve">CSH099+A00010</t>
  </si>
  <si>
    <t xml:space="preserve">CSH099+A00100</t>
  </si>
  <si>
    <t xml:space="preserve">CSH099+A01000</t>
  </si>
  <si>
    <t xml:space="preserve">CSH100+A01999</t>
  </si>
  <si>
    <t xml:space="preserve">CSH100+A02979</t>
  </si>
  <si>
    <t xml:space="preserve">CSH118+A00001</t>
  </si>
  <si>
    <t xml:space="preserve">CSH118+A00010</t>
  </si>
  <si>
    <t xml:space="preserve">CSH118+A00100</t>
  </si>
  <si>
    <t xml:space="preserve">CSH118+A01000</t>
  </si>
  <si>
    <t xml:space="preserve">CSH119+A01999</t>
  </si>
  <si>
    <t xml:space="preserve">CSH119+A02997</t>
  </si>
  <si>
    <t xml:space="preserve">CSH156+A00001</t>
  </si>
  <si>
    <t xml:space="preserve">CSH156+A00010</t>
  </si>
  <si>
    <t xml:space="preserve">CSH156+A00100</t>
  </si>
  <si>
    <t xml:space="preserve">CSH156+A01000</t>
  </si>
  <si>
    <t xml:space="preserve">CSH156+A01999</t>
  </si>
  <si>
    <t xml:space="preserve">CSH155+A02991</t>
  </si>
  <si>
    <t xml:space="preserve">CSH0.72+A0.0001x</t>
  </si>
  <si>
    <t xml:space="preserve">CSH0.72+A0.0010x</t>
  </si>
  <si>
    <t xml:space="preserve">CSH0.73+A0.0090x</t>
  </si>
  <si>
    <t xml:space="preserve">CSH0.73+A0.0106x</t>
  </si>
  <si>
    <t xml:space="preserve">CSH0.75+A0.0180x</t>
  </si>
  <si>
    <t xml:space="preserve">CSH0.78+A0.0339x</t>
  </si>
  <si>
    <t xml:space="preserve">CSH0.80+A0.0001x</t>
  </si>
  <si>
    <t xml:space="preserve">CSH0.80+A0.0010x</t>
  </si>
  <si>
    <t xml:space="preserve">CSH0.80+A0.0100x</t>
  </si>
  <si>
    <t xml:space="preserve">CSH0.81+A0.0616x</t>
  </si>
  <si>
    <t xml:space="preserve">CSH0.84+A0.0865x</t>
  </si>
  <si>
    <t xml:space="preserve">CSH0.88+A0.1193x</t>
  </si>
  <si>
    <t xml:space="preserve">CSH0.90+A0.0001x</t>
  </si>
  <si>
    <t xml:space="preserve">CSH0.90+A0.0010x</t>
  </si>
  <si>
    <t xml:space="preserve">CSH0.90+A0.0100x</t>
  </si>
  <si>
    <t xml:space="preserve">CSH0.90+A0.1001x</t>
  </si>
  <si>
    <t xml:space="preserve">CSH0.92+A0.1605x</t>
  </si>
  <si>
    <t xml:space="preserve">CSH0.96+A0.1978x</t>
  </si>
  <si>
    <t xml:space="preserve">CSH0.99+A0.0001x</t>
  </si>
  <si>
    <t xml:space="preserve">CSH0.99+A0.0010x</t>
  </si>
  <si>
    <t xml:space="preserve">CSH0.99+A0.0100x</t>
  </si>
  <si>
    <t xml:space="preserve">CSH0.99+A0.1000x</t>
  </si>
  <si>
    <t xml:space="preserve">CSH100+A0.1999x</t>
  </si>
  <si>
    <t xml:space="preserve">CSH1.02+A0.2632x</t>
  </si>
  <si>
    <t xml:space="preserve">CSH1.18+A0.0001x</t>
  </si>
  <si>
    <t xml:space="preserve">CSH1.18+A0.0010x</t>
  </si>
  <si>
    <t xml:space="preserve">CSH1.18+A0.0100x</t>
  </si>
  <si>
    <t xml:space="preserve">CSH1.18+A0.1000x</t>
  </si>
  <si>
    <t xml:space="preserve">CSH1.19+A0.1999x</t>
  </si>
  <si>
    <t xml:space="preserve">CSH1.19+A0.2997x</t>
  </si>
  <si>
    <t xml:space="preserve">CSH1.56+A0.0001x</t>
  </si>
  <si>
    <t xml:space="preserve">CSH1.56+A0.0010x</t>
  </si>
  <si>
    <t xml:space="preserve">CSH1.56+A0.0100x</t>
  </si>
  <si>
    <t xml:space="preserve">CSH1.56+A0.1000x</t>
  </si>
  <si>
    <t xml:space="preserve">CSH1.56+A0.1999x</t>
  </si>
  <si>
    <t xml:space="preserve">CSH1.55+A0.2788x</t>
  </si>
  <si>
    <t xml:space="preserve">R3 ( CSH071+A00102 + 4.2352H+ + 0.0003e- = 2.9248SiO2@ + 5.2351H2O@ + 2.0729Ca+2 + 0.0297Al+3 )</t>
  </si>
  <si>
    <t xml:space="preserve">--</t>
  </si>
  <si>
    <t xml:space="preserve">Ca2.0729Al0.0297Si2.9248O11.0847H6.235</t>
  </si>
  <si>
    <t xml:space="preserve">ch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</si>
</sst>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"/>
    <numFmt numFmtId="166" formatCode="0.00E+00"/>
    <numFmt numFmtId="167" formatCode="0.000000"/>
  </numFmts>
  <fonts count="16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</font>
    <font>
      <sz val="18"/>
      <color rgb="FF000000"/>
      <name val="Calibri"/>
      <family val="2"/>
    </font>
    <font>
      <sz val="12"/>
      <color rgb="FF000000"/>
      <name val="Calibri"/>
      <family val="2"/>
    </font>
    <font>
      <sz val="10"/>
      <color rgb="FF333333"/>
      <name val="Calibri"/>
      <family val="2"/>
    </font>
    <font>
      <i val="true"/>
      <sz val="10"/>
      <color rgb="FF808080"/>
      <name val="Calibri"/>
      <family val="2"/>
    </font>
    <font>
      <u val="single"/>
      <sz val="10"/>
      <color rgb="FF0000EE"/>
      <name val="Calibri"/>
      <family val="2"/>
    </font>
    <font>
      <sz val="10"/>
      <color rgb="FF006600"/>
      <name val="Calibri"/>
      <family val="2"/>
    </font>
    <font>
      <sz val="10"/>
      <color rgb="FF996600"/>
      <name val="Calibri"/>
      <family val="2"/>
    </font>
    <font>
      <sz val="10"/>
      <color rgb="FFCC0000"/>
      <name val="Calibri"/>
      <family val="2"/>
    </font>
    <font>
      <b val="true"/>
      <sz val="10"/>
      <color rgb="FFFFFFFF"/>
      <name val="Calibri"/>
      <family val="2"/>
    </font>
    <font>
      <b val="true"/>
      <sz val="10"/>
      <color rgb="FF000000"/>
      <name val="Calibri"/>
      <family val="2"/>
    </font>
    <font>
      <sz val="10"/>
      <color rgb="FFFFFFFF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10" fillId="3" borderId="0" applyFont="true" applyBorder="false" applyAlignment="true" applyProtection="false">
      <alignment horizontal="general" vertical="bottom" textRotation="0" wrapText="false" indent="0" shrinkToFit="false"/>
    </xf>
    <xf numFmtId="164" fontId="11" fillId="2" borderId="0" applyFont="true" applyBorder="false" applyAlignment="true" applyProtection="false">
      <alignment horizontal="general" vertical="bottom" textRotation="0" wrapText="false" indent="0" shrinkToFit="false"/>
    </xf>
    <xf numFmtId="164" fontId="12" fillId="4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5" borderId="0" applyFont="true" applyBorder="false" applyAlignment="true" applyProtection="false">
      <alignment horizontal="general" vertical="bottom" textRotation="0" wrapText="false" indent="0" shrinkToFit="false"/>
    </xf>
    <xf numFmtId="164" fontId="14" fillId="0" borderId="0" applyFont="true" applyBorder="false" applyAlignment="true" applyProtection="false">
      <alignment horizontal="general" vertical="bottom" textRotation="0" wrapText="false" indent="0" shrinkToFit="false"/>
    </xf>
    <xf numFmtId="164" fontId="15" fillId="6" borderId="0" applyFont="true" applyBorder="false" applyAlignment="true" applyProtection="false">
      <alignment horizontal="general" vertical="bottom" textRotation="0" wrapText="false" indent="0" shrinkToFit="false"/>
    </xf>
    <xf numFmtId="164" fontId="15" fillId="7" borderId="0" applyFont="true" applyBorder="false" applyAlignment="true" applyProtection="false">
      <alignment horizontal="general" vertical="bottom" textRotation="0" wrapText="false" indent="0" shrinkToFit="false"/>
    </xf>
    <xf numFmtId="164" fontId="14" fillId="8" borderId="0" applyFont="true" applyBorder="false" applyAlignment="true" applyProtection="false">
      <alignment horizontal="general" vertical="bottom" textRotation="0" wrapText="false" indent="0" shrinkToFit="false"/>
    </xf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3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Hyperlink" xfId="26" builtinId="53" customBuiltin="true"/>
    <cellStyle name="Status" xfId="27" builtinId="53" customBuiltin="true"/>
    <cellStyle name="Good" xfId="28" builtinId="53" customBuiltin="true"/>
    <cellStyle name="Neutral" xfId="29" builtinId="53" customBuiltin="true"/>
    <cellStyle name="Bad" xfId="30" builtinId="53" customBuiltin="true"/>
    <cellStyle name="Warning" xfId="31" builtinId="53" customBuiltin="true"/>
    <cellStyle name="Error" xfId="32" builtinId="53" customBuiltin="true"/>
    <cellStyle name="Accent" xfId="33" builtinId="53" customBuiltin="true"/>
    <cellStyle name="Accent 1" xfId="34" builtinId="53" customBuiltin="true"/>
    <cellStyle name="Accent 2" xfId="35" builtinId="53" customBuiltin="true"/>
    <cellStyle name="Accent 3" xfId="36" builtinId="53" customBuiltin="true"/>
  </cellStyle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Q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74" activePane="bottomLeft" state="frozen"/>
      <selection pane="topLeft" activeCell="A1" activeCellId="0" sqref="A1"/>
      <selection pane="bottomLeft" activeCell="A81" activeCellId="0" sqref="A81:A116"/>
    </sheetView>
  </sheetViews>
  <sheetFormatPr defaultRowHeight="13.8" zeroHeight="false" outlineLevelRow="0" outlineLevelCol="0"/>
  <cols>
    <col collapsed="false" customWidth="true" hidden="false" outlineLevel="0" max="1" min="1" style="0" width="18.39"/>
    <col collapsed="false" customWidth="true" hidden="false" outlineLevel="0" max="2" min="2" style="0" width="8.43"/>
    <col collapsed="false" customWidth="true" hidden="false" outlineLevel="0" max="3" min="3" style="0" width="42.82"/>
    <col collapsed="false" customWidth="true" hidden="false" outlineLevel="0" max="9" min="4" style="0" width="8.43"/>
    <col collapsed="false" customWidth="true" hidden="false" outlineLevel="0" max="11" min="10" style="0" width="12.09"/>
    <col collapsed="false" customWidth="true" hidden="false" outlineLevel="0" max="17" min="12" style="0" width="8.43"/>
    <col collapsed="false" customWidth="true" hidden="false" outlineLevel="0" max="18" min="18" style="0" width="18.74"/>
    <col collapsed="false" customWidth="true" hidden="false" outlineLevel="0" max="19" min="19" style="0" width="8.43"/>
    <col collapsed="false" customWidth="true" hidden="false" outlineLevel="0" max="22" min="20" style="0" width="12.98"/>
    <col collapsed="false" customWidth="true" hidden="false" outlineLevel="0" max="31" min="23" style="0" width="12.71"/>
    <col collapsed="false" customWidth="true" hidden="false" outlineLevel="0" max="32" min="32" style="0" width="14.77"/>
    <col collapsed="false" customWidth="true" hidden="false" outlineLevel="0" max="1025" min="33" style="0" width="8.43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S1" s="0" t="s">
        <v>17</v>
      </c>
      <c r="T1" s="0" t="s">
        <v>18</v>
      </c>
      <c r="U1" s="0" t="s">
        <v>19</v>
      </c>
      <c r="V1" s="0" t="s">
        <v>20</v>
      </c>
      <c r="W1" s="0" t="s">
        <v>21</v>
      </c>
      <c r="X1" s="0" t="s">
        <v>22</v>
      </c>
      <c r="Y1" s="0" t="s">
        <v>23</v>
      </c>
      <c r="Z1" s="0" t="s">
        <v>24</v>
      </c>
      <c r="AA1" s="0" t="s">
        <v>25</v>
      </c>
      <c r="AB1" s="0" t="s">
        <v>26</v>
      </c>
      <c r="AK1" s="0" t="s">
        <v>24</v>
      </c>
      <c r="AL1" s="0" t="s">
        <v>24</v>
      </c>
      <c r="AM1" s="0" t="s">
        <v>26</v>
      </c>
    </row>
    <row r="2" customFormat="false" ht="13.8" hidden="false" customHeight="false" outlineLevel="0" collapsed="false">
      <c r="A2" s="0" t="s">
        <v>27</v>
      </c>
      <c r="B2" s="1" t="n">
        <v>0.72257599</v>
      </c>
      <c r="C2" s="1" t="str">
        <f aca="false">_xlfn.CONCAT("Ca", ROUND(F2, 4), "Si",ROUND(G2, 4), "O",ROUND(H2, 4), "H",J2)</f>
        <v>Ca2.1124Si2.9234O11.0717H6.225</v>
      </c>
      <c r="D2" s="1"/>
      <c r="E2" s="1"/>
      <c r="F2" s="0" t="n">
        <v>2.112414</v>
      </c>
      <c r="G2" s="0" t="n">
        <v>2.923449</v>
      </c>
      <c r="H2" s="0" t="n">
        <v>11.071726</v>
      </c>
      <c r="I2" s="0" t="n">
        <v>6.2248276</v>
      </c>
      <c r="J2" s="0" t="n">
        <f aca="false">I2-AB2</f>
        <v>6.225</v>
      </c>
      <c r="K2" s="0" t="n">
        <v>0.35018314</v>
      </c>
      <c r="L2" s="0" t="n">
        <v>13.882576</v>
      </c>
      <c r="M2" s="0" t="n">
        <v>-4688.2309</v>
      </c>
      <c r="N2" s="0" t="n">
        <v>-4688.2309</v>
      </c>
      <c r="O2" s="0" t="n">
        <v>-5078.3457</v>
      </c>
      <c r="P2" s="0" t="n">
        <v>-3.0562343</v>
      </c>
      <c r="Q2" s="0" t="n">
        <v>348.65586</v>
      </c>
      <c r="R2" s="0" t="str">
        <f aca="false">_xlfn.CONCAT("CSH", S2)</f>
        <v>CSH0.72</v>
      </c>
      <c r="S2" s="1" t="n">
        <f aca="false">ROUND(B2,2)</f>
        <v>0.72</v>
      </c>
      <c r="T2" s="1"/>
      <c r="U2" s="1"/>
      <c r="V2" s="0" t="n">
        <f aca="false">ROUND(F2,4)</f>
        <v>2.1124</v>
      </c>
      <c r="W2" s="0" t="n">
        <f aca="false">ROUND(G2,4)</f>
        <v>2.9234</v>
      </c>
      <c r="Z2" s="0" t="n">
        <f aca="false">ROUND(H2,4)-2*ROUND(G2,4)-ROUND(V2,4)</f>
        <v>3.1125</v>
      </c>
      <c r="AA2" s="0" t="n">
        <f aca="false">ROUND(Z2,4)</f>
        <v>3.1125</v>
      </c>
      <c r="AB2" s="0" t="n">
        <f aca="false">I2-2*AA2</f>
        <v>-0.000172399999999406</v>
      </c>
      <c r="AC2" s="0" t="n">
        <f aca="false">J2-2*AA2</f>
        <v>0</v>
      </c>
      <c r="AH2" s="0" t="str">
        <f aca="false">_xlfn.CONCAT("(SiO2)", G2)</f>
        <v>(SiO2)2.923449</v>
      </c>
      <c r="AI2" s="0" t="n">
        <f aca="false">H2-2*G2</f>
        <v>5.224828</v>
      </c>
      <c r="AJ2" s="0" t="str">
        <f aca="false">_xlfn.CONCAT("(Ca(OH)2)",F2)</f>
        <v>(Ca(OH)2)2.112414</v>
      </c>
      <c r="AK2" s="0" t="n">
        <f aca="false">H2-2*F2</f>
        <v>6.846898</v>
      </c>
      <c r="AL2" s="0" t="n">
        <f aca="false">AK2-2*G2</f>
        <v>1</v>
      </c>
      <c r="AM2" s="0" t="n">
        <f aca="false">I2-2*F2</f>
        <v>1.9999996</v>
      </c>
      <c r="AO2" s="0" t="str">
        <f aca="false">_xlfn.CONCAT("(H2O)",H2-2*G2)</f>
        <v>(H2O)5.224828</v>
      </c>
      <c r="AP2" s="0" t="str">
        <f aca="false">_xlfn.CONCAT("(CaH2)",F2)</f>
        <v>(CaH2)2.112414</v>
      </c>
      <c r="AQ2" s="0" t="n">
        <f aca="false">I2-(H2-2*G2)</f>
        <v>0.9999996</v>
      </c>
    </row>
    <row r="3" customFormat="false" ht="13.8" hidden="false" customHeight="false" outlineLevel="0" collapsed="false">
      <c r="A3" s="0" t="s">
        <v>28</v>
      </c>
      <c r="B3" s="1" t="n">
        <v>0.67216977</v>
      </c>
      <c r="C3" s="1" t="str">
        <f aca="false">_xlfn.CONCAT("Ca", ROUND(F3, 4), "Si",ROUND(G3, 4), "O",ROUND(H3, 4), "H",J3)</f>
        <v>Ca2.0081Si2.9875O10.9913H6.0164</v>
      </c>
      <c r="D3" s="1"/>
      <c r="E3" s="1"/>
      <c r="F3" s="0" t="n">
        <v>2.0081149</v>
      </c>
      <c r="G3" s="0" t="n">
        <v>2.9875115</v>
      </c>
      <c r="H3" s="0" t="n">
        <v>10.991253</v>
      </c>
      <c r="I3" s="0" t="n">
        <v>6.0162298</v>
      </c>
      <c r="J3" s="0" t="n">
        <f aca="false">I3-AB3</f>
        <v>6.0164</v>
      </c>
      <c r="K3" s="0" t="n">
        <v>0.34630449</v>
      </c>
      <c r="L3" s="0" t="n">
        <v>13.841637</v>
      </c>
      <c r="M3" s="0" t="n">
        <v>-4644.7402</v>
      </c>
      <c r="N3" s="0" t="n">
        <v>-4644.7402</v>
      </c>
      <c r="O3" s="0" t="n">
        <v>-5029.3895</v>
      </c>
      <c r="P3" s="0" t="n">
        <v>-0.37296678</v>
      </c>
      <c r="Q3" s="0" t="n">
        <v>347.654</v>
      </c>
      <c r="R3" s="0" t="str">
        <f aca="false">_xlfn.CONCAT("CSH", S3)</f>
        <v>CSH0.67</v>
      </c>
      <c r="S3" s="1" t="n">
        <f aca="false">ROUND(B3,2)</f>
        <v>0.67</v>
      </c>
      <c r="T3" s="1"/>
      <c r="U3" s="1"/>
      <c r="V3" s="0" t="n">
        <f aca="false">ROUND(F3,4)</f>
        <v>2.0081</v>
      </c>
      <c r="W3" s="0" t="n">
        <f aca="false">ROUND(G3,4)</f>
        <v>2.9875</v>
      </c>
      <c r="Z3" s="0" t="n">
        <f aca="false">ROUND(H3,4)-2*ROUND(G3,4)-ROUND(V3,4)</f>
        <v>3.0082</v>
      </c>
      <c r="AA3" s="0" t="n">
        <f aca="false">ROUND(Z3,4)</f>
        <v>3.0082</v>
      </c>
      <c r="AB3" s="0" t="n">
        <f aca="false">I3-2*AA3</f>
        <v>-0.000170200000000342</v>
      </c>
      <c r="AC3" s="0" t="n">
        <f aca="false">J3-2*AA3</f>
        <v>0</v>
      </c>
    </row>
    <row r="4" customFormat="false" ht="13.8" hidden="false" customHeight="false" outlineLevel="0" collapsed="false">
      <c r="A4" s="0" t="s">
        <v>29</v>
      </c>
      <c r="B4" s="1" t="n">
        <v>0.70753405</v>
      </c>
      <c r="C4" s="1" t="str">
        <f aca="false">_xlfn.CONCAT("Ca", ROUND(F4, 4), "Si",ROUND(G4, 4), "O",ROUND(H4, 4), "H",J4)</f>
        <v>Ca2.0796Si2.9392O11.0377H6.1594</v>
      </c>
      <c r="D4" s="1"/>
      <c r="E4" s="1"/>
      <c r="F4" s="0" t="n">
        <v>2.079609</v>
      </c>
      <c r="G4" s="0" t="n">
        <v>2.9392353</v>
      </c>
      <c r="H4" s="0" t="n">
        <v>11.037689</v>
      </c>
      <c r="I4" s="0" t="n">
        <v>6.1592179</v>
      </c>
      <c r="J4" s="0" t="n">
        <f aca="false">I4-AB4</f>
        <v>6.1594</v>
      </c>
      <c r="K4" s="0" t="n">
        <v>0.34870104</v>
      </c>
      <c r="L4" s="0" t="n">
        <v>13.861307</v>
      </c>
      <c r="M4" s="0" t="n">
        <v>-4671.0028</v>
      </c>
      <c r="N4" s="0" t="n">
        <v>-4671.0028</v>
      </c>
      <c r="O4" s="0" t="n">
        <v>-5059.0149</v>
      </c>
      <c r="P4" s="0" t="n">
        <v>-2.3427488</v>
      </c>
      <c r="Q4" s="0" t="n">
        <v>348.13746</v>
      </c>
      <c r="R4" s="0" t="str">
        <f aca="false">_xlfn.CONCAT("CSH", S4)</f>
        <v>CSH0.71</v>
      </c>
      <c r="S4" s="1" t="n">
        <f aca="false">ROUND(B4,2)</f>
        <v>0.71</v>
      </c>
      <c r="T4" s="1"/>
      <c r="U4" s="1"/>
      <c r="V4" s="0" t="n">
        <f aca="false">ROUND(F4,4)</f>
        <v>2.0796</v>
      </c>
      <c r="W4" s="0" t="n">
        <f aca="false">ROUND(G4,4)</f>
        <v>2.9392</v>
      </c>
      <c r="Z4" s="0" t="n">
        <f aca="false">ROUND(H4,4)-2*ROUND(G4,4)-ROUND(V4,4)</f>
        <v>3.0797</v>
      </c>
      <c r="AA4" s="0" t="n">
        <f aca="false">ROUND(Z4,4)</f>
        <v>3.0797</v>
      </c>
      <c r="AB4" s="0" t="n">
        <f aca="false">I4-2*AA4</f>
        <v>-0.000182099999999963</v>
      </c>
      <c r="AC4" s="0" t="n">
        <f aca="false">J4-2*AA4</f>
        <v>0</v>
      </c>
    </row>
    <row r="5" customFormat="false" ht="13.8" hidden="false" customHeight="false" outlineLevel="0" collapsed="false">
      <c r="A5" s="0" t="s">
        <v>30</v>
      </c>
      <c r="B5" s="1" t="n">
        <v>0.80043234</v>
      </c>
      <c r="C5" s="1" t="str">
        <f aca="false">_xlfn.CONCAT("Ca", ROUND(F5, 4), "Si",ROUND(G5, 4), "O",ROUND(H5, 4), "H",J5)</f>
        <v>Ca2.27Si2.836O11.212H6.54</v>
      </c>
      <c r="D5" s="1"/>
      <c r="E5" s="1"/>
      <c r="F5" s="0" t="n">
        <v>2.2700128</v>
      </c>
      <c r="G5" s="0" t="n">
        <v>2.8359834</v>
      </c>
      <c r="H5" s="0" t="n">
        <v>11.211977</v>
      </c>
      <c r="I5" s="0" t="n">
        <v>6.5399947</v>
      </c>
      <c r="J5" s="0" t="n">
        <f aca="false">I5-AB5</f>
        <v>6.54</v>
      </c>
      <c r="K5" s="0" t="n">
        <v>0.35660448</v>
      </c>
      <c r="L5" s="0" t="n">
        <v>13.958616</v>
      </c>
      <c r="M5" s="0" t="n">
        <v>-4759.8985</v>
      </c>
      <c r="N5" s="0" t="n">
        <v>-4759.8985</v>
      </c>
      <c r="O5" s="0" t="n">
        <v>-5159.9417</v>
      </c>
      <c r="P5" s="0" t="n">
        <v>-5.9889628</v>
      </c>
      <c r="Q5" s="0" t="n">
        <v>350.51205</v>
      </c>
      <c r="R5" s="0" t="str">
        <f aca="false">_xlfn.CONCAT("CSH", S5)</f>
        <v>CSH0.8</v>
      </c>
      <c r="S5" s="1" t="n">
        <f aca="false">ROUND(B5,2)</f>
        <v>0.8</v>
      </c>
      <c r="T5" s="1"/>
      <c r="U5" s="1"/>
      <c r="V5" s="0" t="n">
        <f aca="false">ROUND(F5,4)</f>
        <v>2.27</v>
      </c>
      <c r="W5" s="0" t="n">
        <f aca="false">ROUND(G5,4)</f>
        <v>2.836</v>
      </c>
      <c r="Z5" s="0" t="n">
        <f aca="false">ROUND(H5,4)-2*ROUND(G5,4)-ROUND(V5,4)</f>
        <v>3.27</v>
      </c>
      <c r="AA5" s="0" t="n">
        <f aca="false">ROUND(Z5,4)</f>
        <v>3.27</v>
      </c>
      <c r="AB5" s="0" t="n">
        <f aca="false">I5-2*AA5</f>
        <v>-5.29999999976383E-006</v>
      </c>
      <c r="AC5" s="0" t="n">
        <f aca="false">J5-2*AA5</f>
        <v>0</v>
      </c>
    </row>
    <row r="6" customFormat="false" ht="13.8" hidden="false" customHeight="false" outlineLevel="0" collapsed="false">
      <c r="A6" s="0" t="s">
        <v>31</v>
      </c>
      <c r="B6" s="1" t="n">
        <v>0.89739033</v>
      </c>
      <c r="C6" s="1" t="str">
        <f aca="false">_xlfn.CONCAT("Ca", ROUND(F6, 4), "Si",ROUND(G6, 4), "O",ROUND(H6, 4), "H",J6)</f>
        <v>Ca2.4418Si2.7209O11.3245H6.8818</v>
      </c>
      <c r="D6" s="1"/>
      <c r="E6" s="1"/>
      <c r="F6" s="0" t="n">
        <v>2.4417536</v>
      </c>
      <c r="G6" s="0" t="n">
        <v>2.7209492</v>
      </c>
      <c r="H6" s="0" t="n">
        <v>11.324503</v>
      </c>
      <c r="I6" s="0" t="n">
        <v>6.8817012</v>
      </c>
      <c r="J6" s="0" t="n">
        <f aca="false">I6-AB6</f>
        <v>6.8818</v>
      </c>
      <c r="K6" s="0" t="n">
        <v>0.36240148</v>
      </c>
      <c r="L6" s="0" t="n">
        <v>13.997433</v>
      </c>
      <c r="M6" s="0" t="n">
        <v>-4818.738</v>
      </c>
      <c r="N6" s="0" t="n">
        <v>-4818.738</v>
      </c>
      <c r="O6" s="0" t="n">
        <v>-5229.178</v>
      </c>
      <c r="P6" s="0" t="n">
        <v>-8.0516639</v>
      </c>
      <c r="Q6" s="0" t="n">
        <v>351.46622</v>
      </c>
      <c r="R6" s="0" t="str">
        <f aca="false">_xlfn.CONCAT("CSH", S6)</f>
        <v>CSH0.9</v>
      </c>
      <c r="S6" s="1" t="n">
        <f aca="false">ROUND(B6,2)</f>
        <v>0.9</v>
      </c>
      <c r="T6" s="1"/>
      <c r="U6" s="1"/>
      <c r="V6" s="0" t="n">
        <f aca="false">ROUND(F6,4)</f>
        <v>2.4418</v>
      </c>
      <c r="W6" s="0" t="n">
        <f aca="false">ROUND(G6,4)</f>
        <v>2.7209</v>
      </c>
      <c r="Z6" s="0" t="n">
        <f aca="false">ROUND(H6,4)-2*ROUND(G6,4)-ROUND(V6,4)</f>
        <v>3.4409</v>
      </c>
      <c r="AA6" s="0" t="n">
        <f aca="false">ROUND(Z6,4)</f>
        <v>3.4409</v>
      </c>
      <c r="AB6" s="0" t="n">
        <f aca="false">I6-2*AA6</f>
        <v>-9.87999999999545E-005</v>
      </c>
      <c r="AC6" s="0" t="n">
        <f aca="false">J6-2*AA6</f>
        <v>0</v>
      </c>
    </row>
    <row r="7" customFormat="false" ht="13.8" hidden="false" customHeight="false" outlineLevel="0" collapsed="false">
      <c r="A7" s="0" t="s">
        <v>32</v>
      </c>
      <c r="B7" s="1" t="n">
        <v>0.99228862</v>
      </c>
      <c r="C7" s="1" t="str">
        <f aca="false">_xlfn.CONCAT("Ca", ROUND(F7, 4), "Si",ROUND(G7, 4), "O",ROUND(H7, 4), "H",J7)</f>
        <v>Ca2.5847Si2.6048O11.359H7.1294</v>
      </c>
      <c r="D7" s="1"/>
      <c r="E7" s="1"/>
      <c r="F7" s="0" t="n">
        <v>2.5847466</v>
      </c>
      <c r="G7" s="0" t="n">
        <v>2.6048335</v>
      </c>
      <c r="H7" s="0" t="n">
        <v>11.35897</v>
      </c>
      <c r="I7" s="0" t="n">
        <v>7.1291132</v>
      </c>
      <c r="J7" s="0" t="n">
        <f aca="false">I7-AB7</f>
        <v>7.1294</v>
      </c>
      <c r="K7" s="0" t="n">
        <v>0.36567202</v>
      </c>
      <c r="L7" s="0" t="n">
        <v>13.983039</v>
      </c>
      <c r="M7" s="0" t="n">
        <v>-4843.9875</v>
      </c>
      <c r="N7" s="0" t="n">
        <v>-4843.9875</v>
      </c>
      <c r="O7" s="0" t="n">
        <v>-5261.1023</v>
      </c>
      <c r="P7" s="0" t="n">
        <v>-8.6976842</v>
      </c>
      <c r="Q7" s="0" t="n">
        <v>351.12746</v>
      </c>
      <c r="R7" s="0" t="str">
        <f aca="false">_xlfn.CONCAT("CSH", S7)</f>
        <v>CSH0.99</v>
      </c>
      <c r="S7" s="1" t="n">
        <f aca="false">ROUND(B7,2)</f>
        <v>0.99</v>
      </c>
      <c r="T7" s="1"/>
      <c r="U7" s="1"/>
      <c r="V7" s="0" t="n">
        <f aca="false">ROUND(F7,4)</f>
        <v>2.5847</v>
      </c>
      <c r="W7" s="0" t="n">
        <f aca="false">ROUND(G7,4)</f>
        <v>2.6048</v>
      </c>
      <c r="Z7" s="0" t="n">
        <f aca="false">ROUND(H7,4)-2*ROUND(G7,4)-ROUND(V7,4)</f>
        <v>3.5647</v>
      </c>
      <c r="AA7" s="0" t="n">
        <f aca="false">ROUND(Z7,4)</f>
        <v>3.5647</v>
      </c>
      <c r="AB7" s="0" t="n">
        <f aca="false">I7-2*AA7</f>
        <v>-0.000286800000000476</v>
      </c>
      <c r="AC7" s="0" t="n">
        <f aca="false">J7-2*AA7</f>
        <v>0</v>
      </c>
    </row>
    <row r="8" customFormat="false" ht="13.8" hidden="false" customHeight="false" outlineLevel="0" collapsed="false">
      <c r="A8" s="0" t="s">
        <v>33</v>
      </c>
      <c r="B8" s="1" t="n">
        <v>1.0864287</v>
      </c>
      <c r="C8" s="1" t="str">
        <f aca="false">_xlfn.CONCAT("Ca", ROUND(F8, 4), "Si",ROUND(G8, 4), "O",ROUND(H8, 4), "H",J8)</f>
        <v>Ca2.7098Si2.4942O11.3055H7.2146</v>
      </c>
      <c r="D8" s="1"/>
      <c r="E8" s="1"/>
      <c r="F8" s="0" t="n">
        <v>2.7097531</v>
      </c>
      <c r="G8" s="0" t="n">
        <v>2.494184</v>
      </c>
      <c r="H8" s="0" t="n">
        <v>11.305546</v>
      </c>
      <c r="I8" s="0" t="n">
        <v>7.2148501</v>
      </c>
      <c r="J8" s="0" t="n">
        <f aca="false">I8-AB8</f>
        <v>7.2146</v>
      </c>
      <c r="K8" s="0" t="n">
        <v>0.36680605</v>
      </c>
      <c r="L8" s="0" t="n">
        <v>13.920751</v>
      </c>
      <c r="M8" s="0" t="n">
        <v>-4841.4836</v>
      </c>
      <c r="N8" s="0" t="n">
        <v>-4841.4836</v>
      </c>
      <c r="O8" s="0" t="n">
        <v>-5260.112</v>
      </c>
      <c r="P8" s="0" t="n">
        <v>-8.6427748</v>
      </c>
      <c r="Q8" s="0" t="n">
        <v>349.6278</v>
      </c>
      <c r="R8" s="0" t="str">
        <f aca="false">_xlfn.CONCAT("CSH", S8)</f>
        <v>CSH1.09</v>
      </c>
      <c r="S8" s="1" t="n">
        <f aca="false">ROUND(B8,2)</f>
        <v>1.09</v>
      </c>
      <c r="T8" s="1"/>
      <c r="U8" s="1"/>
      <c r="V8" s="0" t="n">
        <f aca="false">ROUND(F8,4)</f>
        <v>2.7098</v>
      </c>
      <c r="W8" s="0" t="n">
        <f aca="false">ROUND(G8,4)</f>
        <v>2.4942</v>
      </c>
      <c r="Z8" s="0" t="n">
        <f aca="false">ROUND(H8,4)-2*ROUND(G8,4)-ROUND(V8,4)</f>
        <v>3.6073</v>
      </c>
      <c r="AA8" s="0" t="n">
        <f aca="false">ROUND(Z8,4)</f>
        <v>3.6073</v>
      </c>
      <c r="AB8" s="0" t="n">
        <f aca="false">I8-2*AA8</f>
        <v>0.000250099999999698</v>
      </c>
      <c r="AC8" s="0" t="n">
        <f aca="false">J8-2*AA8</f>
        <v>0</v>
      </c>
    </row>
    <row r="9" customFormat="false" ht="13.8" hidden="false" customHeight="false" outlineLevel="0" collapsed="false">
      <c r="A9" s="0" t="s">
        <v>34</v>
      </c>
      <c r="B9" s="1" t="n">
        <v>1.181391</v>
      </c>
      <c r="C9" s="1" t="str">
        <f aca="false">_xlfn.CONCAT("Ca", ROUND(F9, 4), "Si",ROUND(G9, 4), "O",ROUND(H9, 4), "H",J9)</f>
        <v>Ca2.8262Si2.3923O11.2173H7.213</v>
      </c>
      <c r="D9" s="1"/>
      <c r="E9" s="1"/>
      <c r="F9" s="0" t="n">
        <v>2.8261855</v>
      </c>
      <c r="G9" s="0" t="n">
        <v>2.3922525</v>
      </c>
      <c r="H9" s="0" t="n">
        <v>11.217334</v>
      </c>
      <c r="I9" s="0" t="n">
        <v>7.2132868</v>
      </c>
      <c r="J9" s="0" t="n">
        <f aca="false">I9-AB9</f>
        <v>7.213</v>
      </c>
      <c r="K9" s="0" t="n">
        <v>0.36719672</v>
      </c>
      <c r="L9" s="0" t="n">
        <v>13.84806</v>
      </c>
      <c r="M9" s="0" t="n">
        <v>-4829.8828</v>
      </c>
      <c r="N9" s="0" t="n">
        <v>-4829.8828</v>
      </c>
      <c r="O9" s="0" t="n">
        <v>-5247.6605</v>
      </c>
      <c r="P9" s="0" t="n">
        <v>-8.3972893</v>
      </c>
      <c r="Q9" s="0" t="n">
        <v>347.87632</v>
      </c>
      <c r="R9" s="0" t="str">
        <f aca="false">_xlfn.CONCAT("CSH", S9)</f>
        <v>CSH1.18</v>
      </c>
      <c r="S9" s="1" t="n">
        <f aca="false">ROUND(B9,2)</f>
        <v>1.18</v>
      </c>
      <c r="T9" s="1"/>
      <c r="U9" s="1"/>
      <c r="V9" s="0" t="n">
        <f aca="false">ROUND(F9,4)</f>
        <v>2.8262</v>
      </c>
      <c r="W9" s="0" t="n">
        <f aca="false">ROUND(G9,4)</f>
        <v>2.3923</v>
      </c>
      <c r="Z9" s="0" t="n">
        <f aca="false">ROUND(H9,4)-2*ROUND(G9,4)-ROUND(V9,4)</f>
        <v>3.6065</v>
      </c>
      <c r="AA9" s="0" t="n">
        <f aca="false">ROUND(Z9,4)</f>
        <v>3.6065</v>
      </c>
      <c r="AB9" s="0" t="n">
        <f aca="false">I9-2*AA9</f>
        <v>0.000286799999999587</v>
      </c>
      <c r="AC9" s="0" t="n">
        <f aca="false">J9-2*AA9</f>
        <v>0</v>
      </c>
    </row>
    <row r="10" customFormat="false" ht="13.8" hidden="false" customHeight="false" outlineLevel="0" collapsed="false">
      <c r="A10" s="0" t="s">
        <v>35</v>
      </c>
      <c r="B10" s="1" t="n">
        <v>1.2767036</v>
      </c>
      <c r="C10" s="1" t="str">
        <f aca="false">_xlfn.CONCAT("Ca", ROUND(F10, 4), "Si",ROUND(G10, 4), "O",ROUND(H10, 4), "H",J10)</f>
        <v>Ca2.9351Si2.299O11.1257H7.1852</v>
      </c>
      <c r="D10" s="1"/>
      <c r="E10" s="1"/>
      <c r="F10" s="0" t="n">
        <v>2.9350842</v>
      </c>
      <c r="G10" s="0" t="n">
        <v>2.298955</v>
      </c>
      <c r="H10" s="0" t="n">
        <v>11.125666</v>
      </c>
      <c r="I10" s="0" t="n">
        <v>7.1853441</v>
      </c>
      <c r="J10" s="0" t="n">
        <f aca="false">I10-AB10</f>
        <v>7.1852</v>
      </c>
      <c r="K10" s="0" t="n">
        <v>0.36744606</v>
      </c>
      <c r="L10" s="0" t="n">
        <v>13.766466</v>
      </c>
      <c r="M10" s="0" t="n">
        <v>-4817.3438</v>
      </c>
      <c r="N10" s="0" t="n">
        <v>-4817.3438</v>
      </c>
      <c r="O10" s="0" t="n">
        <v>-5234.0455</v>
      </c>
      <c r="P10" s="0" t="n">
        <v>-8.0206194</v>
      </c>
      <c r="Q10" s="0" t="n">
        <v>345.90957</v>
      </c>
      <c r="R10" s="0" t="str">
        <f aca="false">_xlfn.CONCAT("CSH", S10)</f>
        <v>CSH1.28</v>
      </c>
      <c r="S10" s="1" t="n">
        <f aca="false">ROUND(B10,2)</f>
        <v>1.28</v>
      </c>
      <c r="T10" s="1"/>
      <c r="U10" s="1"/>
      <c r="V10" s="0" t="n">
        <f aca="false">ROUND(F10,4)</f>
        <v>2.9351</v>
      </c>
      <c r="W10" s="0" t="n">
        <f aca="false">ROUND(G10,4)</f>
        <v>2.299</v>
      </c>
      <c r="Z10" s="0" t="n">
        <f aca="false">ROUND(H10,4)-2*ROUND(G10,4)-ROUND(V10,4)</f>
        <v>3.5926</v>
      </c>
      <c r="AA10" s="0" t="n">
        <f aca="false">ROUND(Z10,4)</f>
        <v>3.5926</v>
      </c>
      <c r="AB10" s="0" t="n">
        <f aca="false">I10-2*AA10</f>
        <v>0.00014409999999998</v>
      </c>
      <c r="AC10" s="0" t="n">
        <f aca="false">J10-2*AA10</f>
        <v>0</v>
      </c>
    </row>
    <row r="11" customFormat="false" ht="13.8" hidden="false" customHeight="false" outlineLevel="0" collapsed="false">
      <c r="A11" s="0" t="s">
        <v>36</v>
      </c>
      <c r="B11" s="1" t="n">
        <v>1.3718315</v>
      </c>
      <c r="C11" s="1" t="str">
        <f aca="false">_xlfn.CONCAT("Ca", ROUND(F11, 4), "Si",ROUND(G11, 4), "O",ROUND(H11, 4), "H",J11)</f>
        <v>Ca3.0374Si2.2141O11.0412H7.1512</v>
      </c>
      <c r="D11" s="1"/>
      <c r="E11" s="1"/>
      <c r="F11" s="0" t="n">
        <v>3.0374176</v>
      </c>
      <c r="G11" s="0" t="n">
        <v>2.2141331</v>
      </c>
      <c r="H11" s="0" t="n">
        <v>11.041187</v>
      </c>
      <c r="I11" s="0" t="n">
        <v>7.1510056</v>
      </c>
      <c r="J11" s="0" t="n">
        <f aca="false">I11-AB11</f>
        <v>7.1512</v>
      </c>
      <c r="K11" s="0" t="n">
        <v>0.36777887</v>
      </c>
      <c r="L11" s="0" t="n">
        <v>13.685316</v>
      </c>
      <c r="M11" s="0" t="n">
        <v>-4806.8403</v>
      </c>
      <c r="N11" s="0" t="n">
        <v>-4806.8403</v>
      </c>
      <c r="O11" s="0" t="n">
        <v>-5222.7575</v>
      </c>
      <c r="P11" s="0" t="n">
        <v>-7.5300425</v>
      </c>
      <c r="Q11" s="0" t="n">
        <v>343.95376</v>
      </c>
      <c r="R11" s="0" t="str">
        <f aca="false">_xlfn.CONCAT("CSH", S11)</f>
        <v>CSH1.37</v>
      </c>
      <c r="S11" s="1" t="n">
        <f aca="false">ROUND(B11,2)</f>
        <v>1.37</v>
      </c>
      <c r="T11" s="1"/>
      <c r="U11" s="1"/>
      <c r="V11" s="0" t="n">
        <f aca="false">ROUND(F11,4)</f>
        <v>3.0374</v>
      </c>
      <c r="W11" s="0" t="n">
        <f aca="false">ROUND(G11,4)</f>
        <v>2.2141</v>
      </c>
      <c r="Z11" s="0" t="n">
        <f aca="false">ROUND(H11,4)-2*ROUND(G11,4)-ROUND(V11,4)</f>
        <v>3.5756</v>
      </c>
      <c r="AA11" s="0" t="n">
        <f aca="false">ROUND(Z11,4)</f>
        <v>3.5756</v>
      </c>
      <c r="AB11" s="0" t="n">
        <f aca="false">I11-2*AA11</f>
        <v>-0.000194399999999817</v>
      </c>
      <c r="AC11" s="0" t="n">
        <f aca="false">J11-2*AA11</f>
        <v>0</v>
      </c>
    </row>
    <row r="12" customFormat="false" ht="13.8" hidden="false" customHeight="false" outlineLevel="0" collapsed="false">
      <c r="A12" s="0" t="s">
        <v>37</v>
      </c>
      <c r="B12" s="1" t="n">
        <v>1.4662423</v>
      </c>
      <c r="C12" s="1" t="str">
        <f aca="false">_xlfn.CONCAT("Ca", ROUND(F12, 4), "Si",ROUND(G12, 4), "O",ROUND(H12, 4), "H",J12)</f>
        <v>Ca3.1349Si2.138O10.9704H7.119</v>
      </c>
      <c r="D12" s="1"/>
      <c r="E12" s="1"/>
      <c r="F12" s="0" t="n">
        <v>3.1348513</v>
      </c>
      <c r="G12" s="0" t="n">
        <v>2.1380173</v>
      </c>
      <c r="H12" s="0" t="n">
        <v>10.970446</v>
      </c>
      <c r="I12" s="0" t="n">
        <v>7.1191208</v>
      </c>
      <c r="J12" s="0" t="n">
        <f aca="false">I12-AB12</f>
        <v>7.119</v>
      </c>
      <c r="K12" s="0" t="n">
        <v>0.36838213</v>
      </c>
      <c r="L12" s="0" t="n">
        <v>13.643179</v>
      </c>
      <c r="M12" s="0" t="n">
        <v>-4800.7219</v>
      </c>
      <c r="N12" s="0" t="n">
        <v>-4800.7219</v>
      </c>
      <c r="O12" s="0" t="n">
        <v>-5215.709</v>
      </c>
      <c r="P12" s="0" t="n">
        <v>-6.9519631</v>
      </c>
      <c r="Q12" s="0" t="n">
        <v>342.94169</v>
      </c>
      <c r="R12" s="0" t="str">
        <f aca="false">_xlfn.CONCAT("CSH", S12)</f>
        <v>CSH1.47</v>
      </c>
      <c r="S12" s="1" t="n">
        <f aca="false">ROUND(B12,2)</f>
        <v>1.47</v>
      </c>
      <c r="T12" s="1"/>
      <c r="U12" s="1"/>
      <c r="V12" s="0" t="n">
        <f aca="false">ROUND(F12,4)</f>
        <v>3.1349</v>
      </c>
      <c r="W12" s="0" t="n">
        <f aca="false">ROUND(G12,4)</f>
        <v>2.138</v>
      </c>
      <c r="Z12" s="0" t="n">
        <f aca="false">ROUND(H12,4)-2*ROUND(G12,4)-ROUND(V12,4)</f>
        <v>3.5595</v>
      </c>
      <c r="AA12" s="0" t="n">
        <f aca="false">ROUND(Z12,4)</f>
        <v>3.5595</v>
      </c>
      <c r="AB12" s="0" t="n">
        <f aca="false">I12-2*AA12</f>
        <v>0.000120800000000365</v>
      </c>
      <c r="AC12" s="0" t="n">
        <f aca="false">J12-2*AA12</f>
        <v>0</v>
      </c>
    </row>
    <row r="13" customFormat="false" ht="13.8" hidden="false" customHeight="false" outlineLevel="0" collapsed="false">
      <c r="A13" s="0" t="s">
        <v>38</v>
      </c>
      <c r="B13" s="1" t="n">
        <v>1.5588811</v>
      </c>
      <c r="C13" s="1" t="str">
        <f aca="false">_xlfn.CONCAT("Ca", ROUND(F13, 4), "Si",ROUND(G13, 4), "O",ROUND(H13, 4), "H",J13)</f>
        <v>Ca3.2302Si2.0721O10.9232H7.0976</v>
      </c>
      <c r="D13" s="1"/>
      <c r="E13" s="1"/>
      <c r="F13" s="0" t="n">
        <v>3.2301897</v>
      </c>
      <c r="G13" s="0" t="n">
        <v>2.0721206</v>
      </c>
      <c r="H13" s="0" t="n">
        <v>10.923168</v>
      </c>
      <c r="I13" s="0" t="n">
        <v>7.097475</v>
      </c>
      <c r="J13" s="0" t="n">
        <f aca="false">I13-AB13</f>
        <v>7.0976</v>
      </c>
      <c r="K13" s="0" t="n">
        <v>0.36957412</v>
      </c>
      <c r="L13" s="0" t="n">
        <v>13.698858</v>
      </c>
      <c r="M13" s="0" t="n">
        <v>-4803.2477</v>
      </c>
      <c r="N13" s="0" t="n">
        <v>-4803.2477</v>
      </c>
      <c r="O13" s="0" t="n">
        <v>-5216.1968</v>
      </c>
      <c r="P13" s="0" t="n">
        <v>-6.3209642</v>
      </c>
      <c r="Q13" s="0" t="n">
        <v>344.29405</v>
      </c>
      <c r="R13" s="0" t="str">
        <f aca="false">_xlfn.CONCAT("CSH", S13)</f>
        <v>CSH1.56</v>
      </c>
      <c r="S13" s="1" t="n">
        <f aca="false">ROUND(B13,2)</f>
        <v>1.56</v>
      </c>
      <c r="T13" s="1"/>
      <c r="U13" s="1"/>
      <c r="V13" s="0" t="n">
        <f aca="false">ROUND(F13,4)</f>
        <v>3.2302</v>
      </c>
      <c r="W13" s="0" t="n">
        <f aca="false">ROUND(G13,4)</f>
        <v>2.0721</v>
      </c>
      <c r="Z13" s="0" t="n">
        <f aca="false">ROUND(H13,4)-2*ROUND(G13,4)-ROUND(V13,4)</f>
        <v>3.5488</v>
      </c>
      <c r="AA13" s="0" t="n">
        <f aca="false">ROUND(Z13,4)</f>
        <v>3.5488</v>
      </c>
      <c r="AB13" s="0" t="n">
        <f aca="false">I13-2*AA13</f>
        <v>-0.000124999999999709</v>
      </c>
      <c r="AC13" s="0" t="n">
        <f aca="false">J13-2*AA13</f>
        <v>0</v>
      </c>
    </row>
    <row r="14" customFormat="false" ht="13.8" hidden="false" customHeight="false" outlineLevel="0" collapsed="false">
      <c r="A14" s="0" t="s">
        <v>39</v>
      </c>
      <c r="B14" s="1" t="n">
        <v>1.6462022</v>
      </c>
      <c r="C14" s="1" t="str">
        <f aca="false">_xlfn.CONCAT("Ca", ROUND(F14, 4), "Si",ROUND(G14, 4), "O",ROUND(H14, 4), "H",J14)</f>
        <v>Ca3.3299Si2.0228O10.9268H7.1026</v>
      </c>
      <c r="D14" s="1"/>
      <c r="E14" s="1"/>
      <c r="F14" s="0" t="n">
        <v>3.3299147</v>
      </c>
      <c r="G14" s="0" t="n">
        <v>2.022786</v>
      </c>
      <c r="H14" s="0" t="n">
        <v>10.926777</v>
      </c>
      <c r="I14" s="0" t="n">
        <v>7.1025798</v>
      </c>
      <c r="J14" s="0" t="n">
        <f aca="false">I14-AB14</f>
        <v>7.1026</v>
      </c>
      <c r="K14" s="0" t="n">
        <v>0.3722482</v>
      </c>
      <c r="L14" s="0" t="n">
        <v>13.791084</v>
      </c>
      <c r="M14" s="0" t="n">
        <v>-4826.2007</v>
      </c>
      <c r="N14" s="0" t="n">
        <v>-4826.2007</v>
      </c>
      <c r="O14" s="0" t="n">
        <v>-5239.5563</v>
      </c>
      <c r="P14" s="0" t="n">
        <v>-5.6903924</v>
      </c>
      <c r="Q14" s="0" t="n">
        <v>346.5356</v>
      </c>
      <c r="R14" s="0" t="str">
        <f aca="false">_xlfn.CONCAT("CSH", S14)</f>
        <v>CSH1.65</v>
      </c>
      <c r="S14" s="1" t="n">
        <f aca="false">ROUND(B14,2)</f>
        <v>1.65</v>
      </c>
      <c r="T14" s="1"/>
      <c r="U14" s="1"/>
      <c r="V14" s="0" t="n">
        <f aca="false">ROUND(F14,4)</f>
        <v>3.3299</v>
      </c>
      <c r="W14" s="0" t="n">
        <f aca="false">ROUND(G14,4)</f>
        <v>2.0228</v>
      </c>
      <c r="Z14" s="0" t="n">
        <f aca="false">ROUND(H14,4)-2*ROUND(G14,4)-ROUND(V14,4)</f>
        <v>3.5513</v>
      </c>
      <c r="AA14" s="0" t="n">
        <f aca="false">ROUND(Z14,4)</f>
        <v>3.5513</v>
      </c>
      <c r="AB14" s="0" t="n">
        <f aca="false">I14-2*AA14</f>
        <v>-2.01999999998037E-005</v>
      </c>
      <c r="AC14" s="0" t="n">
        <f aca="false">J14-2*AA14</f>
        <v>0</v>
      </c>
    </row>
    <row r="15" customFormat="false" ht="13.8" hidden="false" customHeight="false" outlineLevel="0" collapsed="false">
      <c r="A15" s="0" t="s">
        <v>40</v>
      </c>
      <c r="B15" s="1" t="n">
        <v>1.717504</v>
      </c>
      <c r="C15" s="1" t="str">
        <f aca="false">_xlfn.CONCAT("Ca", ROUND(F15, 4), "Si",ROUND(G15, 4), "O",ROUND(H15, 4), "H",J15)</f>
        <v>Ca3.4396Si2.0027O11.0261H7.1622</v>
      </c>
      <c r="D15" s="1"/>
      <c r="E15" s="1"/>
      <c r="F15" s="0" t="n">
        <v>3.4395734</v>
      </c>
      <c r="G15" s="0" t="n">
        <v>2.0026582</v>
      </c>
      <c r="H15" s="0" t="n">
        <v>11.026098</v>
      </c>
      <c r="I15" s="0" t="n">
        <v>7.1624168</v>
      </c>
      <c r="J15" s="0" t="n">
        <f aca="false">I15-AB15</f>
        <v>7.1622</v>
      </c>
      <c r="K15" s="0" t="n">
        <v>0.37772719</v>
      </c>
      <c r="L15" s="0" t="n">
        <v>13.99027</v>
      </c>
      <c r="M15" s="0" t="n">
        <v>-4887.7054</v>
      </c>
      <c r="N15" s="0" t="n">
        <v>-4887.7054</v>
      </c>
      <c r="O15" s="0" t="n">
        <v>-5305.0107</v>
      </c>
      <c r="P15" s="0" t="n">
        <v>-5.1328216</v>
      </c>
      <c r="Q15" s="0" t="n">
        <v>351.37134</v>
      </c>
      <c r="R15" s="0" t="str">
        <f aca="false">_xlfn.CONCAT("CSH", S15)</f>
        <v>CSH1.72</v>
      </c>
      <c r="S15" s="1" t="n">
        <f aca="false">ROUND(B15,2)</f>
        <v>1.72</v>
      </c>
      <c r="T15" s="1"/>
      <c r="U15" s="1"/>
      <c r="V15" s="0" t="n">
        <f aca="false">ROUND(F15,4)</f>
        <v>3.4396</v>
      </c>
      <c r="W15" s="0" t="n">
        <f aca="false">ROUND(G15,4)</f>
        <v>2.0027</v>
      </c>
      <c r="Z15" s="0" t="n">
        <f aca="false">ROUND(H15,4)-2*ROUND(G15,4)-ROUND(V15,4)</f>
        <v>3.5811</v>
      </c>
      <c r="AA15" s="0" t="n">
        <f aca="false">ROUND(Z15,4)</f>
        <v>3.5811</v>
      </c>
      <c r="AB15" s="0" t="n">
        <f aca="false">I15-2*AA15</f>
        <v>0.000216799999999573</v>
      </c>
      <c r="AC15" s="0" t="n">
        <f aca="false">J15-2*AA15</f>
        <v>0</v>
      </c>
    </row>
    <row r="16" customFormat="false" ht="13.8" hidden="false" customHeight="false" outlineLevel="0" collapsed="false">
      <c r="A16" s="0" t="s">
        <v>41</v>
      </c>
      <c r="B16" s="1" t="n">
        <v>1.7670278</v>
      </c>
      <c r="C16" s="1" t="str">
        <f aca="false">_xlfn.CONCAT("Ca", ROUND(F16, 4), "Si",ROUND(G16, 4), "O",ROUND(H16, 4), "H",J16)</f>
        <v>Ca3.5345Si2.0002O11.1588H7.2478</v>
      </c>
      <c r="D16" s="1"/>
      <c r="E16" s="1"/>
      <c r="F16" s="0" t="n">
        <v>3.5344728</v>
      </c>
      <c r="G16" s="0" t="n">
        <v>2.0002361</v>
      </c>
      <c r="H16" s="0" t="n">
        <v>11.158801</v>
      </c>
      <c r="I16" s="0" t="n">
        <v>7.2477118</v>
      </c>
      <c r="J16" s="0" t="n">
        <f aca="false">I16-AB16</f>
        <v>7.2478</v>
      </c>
      <c r="K16" s="0" t="n">
        <v>0.38367168</v>
      </c>
      <c r="L16" s="0" t="n">
        <v>14.210291</v>
      </c>
      <c r="M16" s="0" t="n">
        <v>-4957.9339</v>
      </c>
      <c r="N16" s="0" t="n">
        <v>-4957.9339</v>
      </c>
      <c r="O16" s="0" t="n">
        <v>-5380.4823</v>
      </c>
      <c r="P16" s="0" t="n">
        <v>-4.6587861</v>
      </c>
      <c r="Q16" s="0" t="n">
        <v>356.71103</v>
      </c>
      <c r="R16" s="0" t="str">
        <f aca="false">_xlfn.CONCAT("CSH", S16)</f>
        <v>CSH1.77</v>
      </c>
      <c r="S16" s="1" t="n">
        <f aca="false">ROUND(B16,2)</f>
        <v>1.77</v>
      </c>
      <c r="T16" s="1"/>
      <c r="U16" s="1"/>
      <c r="V16" s="0" t="n">
        <f aca="false">ROUND(F16,4)</f>
        <v>3.5345</v>
      </c>
      <c r="W16" s="0" t="n">
        <f aca="false">ROUND(G16,4)</f>
        <v>2.0002</v>
      </c>
      <c r="Z16" s="0" t="n">
        <f aca="false">ROUND(H16,4)-2*ROUND(G16,4)-ROUND(V16,4)</f>
        <v>3.6239</v>
      </c>
      <c r="AA16" s="0" t="n">
        <f aca="false">ROUND(Z16,4)</f>
        <v>3.6239</v>
      </c>
      <c r="AB16" s="0" t="n">
        <f aca="false">I16-2*AA16</f>
        <v>-8.81999999995387E-005</v>
      </c>
      <c r="AC16" s="0" t="n">
        <f aca="false">J16-2*AA16</f>
        <v>0</v>
      </c>
    </row>
    <row r="17" customFormat="false" ht="13.8" hidden="false" customHeight="false" outlineLevel="0" collapsed="false">
      <c r="A17" s="0" t="s">
        <v>42</v>
      </c>
      <c r="B17" s="1" t="n">
        <v>1.8011872</v>
      </c>
      <c r="C17" s="1" t="str">
        <f aca="false">_xlfn.CONCAT("Ca", ROUND(F17, 4), "Si",ROUND(G17, 4), "O",ROUND(H17, 4), "H",J17)</f>
        <v>Ca3.6024Si2O11.2635H7.3222</v>
      </c>
      <c r="D17" s="1"/>
      <c r="E17" s="1"/>
      <c r="F17" s="0" t="n">
        <v>3.6024326</v>
      </c>
      <c r="G17" s="0" t="n">
        <v>2.0000323</v>
      </c>
      <c r="H17" s="0" t="n">
        <v>11.263488</v>
      </c>
      <c r="I17" s="0" t="n">
        <v>7.3219808</v>
      </c>
      <c r="J17" s="0" t="n">
        <f aca="false">I17-AB17</f>
        <v>7.3222</v>
      </c>
      <c r="K17" s="0" t="n">
        <v>0.38813943</v>
      </c>
      <c r="L17" s="0" t="n">
        <v>14.376024</v>
      </c>
      <c r="M17" s="0" t="n">
        <v>-5010.9965</v>
      </c>
      <c r="N17" s="0" t="n">
        <v>-5010.9965</v>
      </c>
      <c r="O17" s="0" t="n">
        <v>-5437.851</v>
      </c>
      <c r="P17" s="0" t="n">
        <v>-4.2704825</v>
      </c>
      <c r="Q17" s="0" t="n">
        <v>360.73259</v>
      </c>
      <c r="R17" s="0" t="str">
        <f aca="false">_xlfn.CONCAT("CSH", S17)</f>
        <v>CSH1.8</v>
      </c>
      <c r="S17" s="1" t="n">
        <f aca="false">ROUND(B17,2)</f>
        <v>1.8</v>
      </c>
      <c r="T17" s="1"/>
      <c r="U17" s="1"/>
      <c r="V17" s="0" t="n">
        <f aca="false">ROUND(F17,4)</f>
        <v>3.6024</v>
      </c>
      <c r="W17" s="0" t="n">
        <f aca="false">ROUND(G17,4)</f>
        <v>2</v>
      </c>
      <c r="Z17" s="0" t="n">
        <f aca="false">ROUND(H17,4)-2*ROUND(G17,4)-ROUND(V17,4)</f>
        <v>3.6611</v>
      </c>
      <c r="AA17" s="0" t="n">
        <f aca="false">ROUND(Z17,4)</f>
        <v>3.6611</v>
      </c>
      <c r="AB17" s="0" t="n">
        <f aca="false">I17-2*AA17</f>
        <v>-0.000219199999999198</v>
      </c>
      <c r="AC17" s="0" t="n">
        <f aca="false">J17-2*AA17</f>
        <v>0</v>
      </c>
    </row>
    <row r="18" customFormat="false" ht="13.8" hidden="false" customHeight="false" outlineLevel="0" collapsed="false">
      <c r="A18" s="0" t="s">
        <v>43</v>
      </c>
      <c r="B18" s="1" t="n">
        <v>1.8251674</v>
      </c>
      <c r="C18" s="1" t="str">
        <f aca="false">_xlfn.CONCAT("Ca", ROUND(F18, 4), "Si",ROUND(G18, 4), "O",ROUND(H18, 4), "H",J18)</f>
        <v>Ca3.6503Si2O11.3413H7.382</v>
      </c>
      <c r="D18" s="1"/>
      <c r="E18" s="1"/>
      <c r="F18" s="0" t="n">
        <v>3.6503472</v>
      </c>
      <c r="G18" s="0" t="n">
        <v>2.0000068</v>
      </c>
      <c r="H18" s="0" t="n">
        <v>11.341298</v>
      </c>
      <c r="I18" s="0" t="n">
        <v>7.381875</v>
      </c>
      <c r="J18" s="0" t="n">
        <f aca="false">I18-AB18</f>
        <v>7.382</v>
      </c>
      <c r="K18" s="0" t="n">
        <v>0.39136433</v>
      </c>
      <c r="L18" s="0" t="n">
        <v>14.495685</v>
      </c>
      <c r="M18" s="0" t="n">
        <v>-5049.3205</v>
      </c>
      <c r="N18" s="0" t="n">
        <v>-5049.3205</v>
      </c>
      <c r="O18" s="0" t="n">
        <v>-5479.4935</v>
      </c>
      <c r="P18" s="0" t="n">
        <v>-3.9626049</v>
      </c>
      <c r="Q18" s="0" t="n">
        <v>363.63595</v>
      </c>
      <c r="R18" s="0" t="str">
        <f aca="false">_xlfn.CONCAT("CSH", S18)</f>
        <v>CSH1.83</v>
      </c>
      <c r="S18" s="1" t="n">
        <f aca="false">ROUND(B18,2)</f>
        <v>1.83</v>
      </c>
      <c r="T18" s="1"/>
      <c r="U18" s="1"/>
      <c r="V18" s="0" t="n">
        <f aca="false">ROUND(F18,4)</f>
        <v>3.6503</v>
      </c>
      <c r="W18" s="0" t="n">
        <f aca="false">ROUND(G18,4)</f>
        <v>2</v>
      </c>
      <c r="Z18" s="0" t="n">
        <f aca="false">ROUND(H18,4)-2*ROUND(G18,4)-ROUND(V18,4)</f>
        <v>3.691</v>
      </c>
      <c r="AA18" s="0" t="n">
        <f aca="false">ROUND(Z18,4)</f>
        <v>3.691</v>
      </c>
      <c r="AB18" s="0" t="n">
        <f aca="false">I18-2*AA18</f>
        <v>-0.000124999999999709</v>
      </c>
      <c r="AC18" s="0" t="n">
        <f aca="false">J18-2*AA18</f>
        <v>0</v>
      </c>
    </row>
    <row r="19" customFormat="false" ht="13.8" hidden="false" customHeight="false" outlineLevel="0" collapsed="false">
      <c r="A19" s="0" t="s">
        <v>44</v>
      </c>
      <c r="B19" s="1" t="n">
        <v>1.8426536</v>
      </c>
      <c r="C19" s="1" t="str">
        <f aca="false">_xlfn.CONCAT("Ca", ROUND(F19, 4), "Si",ROUND(G19, 4), "O",ROUND(H19, 4), "H",J19)</f>
        <v>Ca3.6853Si2O11.4004H7.4302</v>
      </c>
      <c r="D19" s="1"/>
      <c r="E19" s="1"/>
      <c r="F19" s="0" t="n">
        <v>3.6853108</v>
      </c>
      <c r="G19" s="0" t="n">
        <v>2.000002</v>
      </c>
      <c r="H19" s="0" t="n">
        <v>11.400358</v>
      </c>
      <c r="I19" s="0" t="n">
        <v>7.4300867</v>
      </c>
      <c r="J19" s="0" t="n">
        <f aca="false">I19-AB19</f>
        <v>7.4302</v>
      </c>
      <c r="K19" s="0" t="n">
        <v>0.39375899</v>
      </c>
      <c r="L19" s="0" t="n">
        <v>14.584547</v>
      </c>
      <c r="M19" s="0" t="n">
        <v>-5077.7839</v>
      </c>
      <c r="N19" s="0" t="n">
        <v>-5077.7839</v>
      </c>
      <c r="O19" s="0" t="n">
        <v>-5510.5404</v>
      </c>
      <c r="P19" s="0" t="n">
        <v>-3.7155973</v>
      </c>
      <c r="Q19" s="0" t="n">
        <v>365.79185</v>
      </c>
      <c r="R19" s="0" t="str">
        <f aca="false">_xlfn.CONCAT("CSH", S19)</f>
        <v>CSH1.84</v>
      </c>
      <c r="S19" s="1" t="n">
        <f aca="false">ROUND(B19,2)</f>
        <v>1.84</v>
      </c>
      <c r="T19" s="1"/>
      <c r="U19" s="1"/>
      <c r="V19" s="0" t="n">
        <f aca="false">ROUND(F19,4)</f>
        <v>3.6853</v>
      </c>
      <c r="W19" s="0" t="n">
        <f aca="false">ROUND(G19,4)</f>
        <v>2</v>
      </c>
      <c r="Z19" s="0" t="n">
        <f aca="false">ROUND(H19,4)-2*ROUND(G19,4)-ROUND(V19,4)</f>
        <v>3.7151</v>
      </c>
      <c r="AA19" s="0" t="n">
        <f aca="false">ROUND(Z19,4)</f>
        <v>3.7151</v>
      </c>
      <c r="AB19" s="0" t="n">
        <f aca="false">I19-2*AA19</f>
        <v>-0.000113299999999761</v>
      </c>
      <c r="AC19" s="0" t="n">
        <f aca="false">J19-2*AA19</f>
        <v>0</v>
      </c>
    </row>
    <row r="20" customFormat="false" ht="13.8" hidden="false" customHeight="false" outlineLevel="0" collapsed="false">
      <c r="A20" s="0" t="s">
        <v>45</v>
      </c>
      <c r="B20" s="1" t="n">
        <v>1.8559592</v>
      </c>
      <c r="C20" s="1" t="str">
        <f aca="false">_xlfn.CONCAT("Ca", ROUND(F20, 4), "Si",ROUND(G20, 4), "O",ROUND(H20, 4), "H",J20)</f>
        <v>Ca3.7119Si2O11.4467H7.4696</v>
      </c>
      <c r="D20" s="1"/>
      <c r="E20" s="1"/>
      <c r="F20" s="0" t="n">
        <v>3.7119197</v>
      </c>
      <c r="G20" s="0" t="n">
        <v>2.0000007</v>
      </c>
      <c r="H20" s="0" t="n">
        <v>11.44666</v>
      </c>
      <c r="I20" s="0" t="n">
        <v>7.4694772</v>
      </c>
      <c r="J20" s="0" t="n">
        <f aca="false">I20-AB20</f>
        <v>7.4696</v>
      </c>
      <c r="K20" s="0" t="n">
        <v>0.39560589</v>
      </c>
      <c r="L20" s="0" t="n">
        <v>14.653088</v>
      </c>
      <c r="M20" s="0" t="n">
        <v>-5099.7382</v>
      </c>
      <c r="N20" s="0" t="n">
        <v>-5099.7382</v>
      </c>
      <c r="O20" s="0" t="n">
        <v>-5534.5553</v>
      </c>
      <c r="P20" s="0" t="n">
        <v>-3.5123745</v>
      </c>
      <c r="Q20" s="0" t="n">
        <v>367.45458</v>
      </c>
      <c r="R20" s="0" t="str">
        <f aca="false">_xlfn.CONCAT("CSH", S20)</f>
        <v>CSH1.86</v>
      </c>
      <c r="S20" s="1" t="n">
        <f aca="false">ROUND(B20,2)</f>
        <v>1.86</v>
      </c>
      <c r="T20" s="1"/>
      <c r="U20" s="1"/>
      <c r="V20" s="0" t="n">
        <f aca="false">ROUND(F20,4)</f>
        <v>3.7119</v>
      </c>
      <c r="W20" s="0" t="n">
        <f aca="false">ROUND(G20,4)</f>
        <v>2</v>
      </c>
      <c r="Z20" s="0" t="n">
        <f aca="false">ROUND(H20,4)-2*ROUND(G20,4)-ROUND(V20,4)</f>
        <v>3.7348</v>
      </c>
      <c r="AA20" s="0" t="n">
        <f aca="false">ROUND(Z20,4)</f>
        <v>3.7348</v>
      </c>
      <c r="AB20" s="0" t="n">
        <f aca="false">I20-2*AA20</f>
        <v>-0.000122799999999756</v>
      </c>
      <c r="AC20" s="0" t="n">
        <f aca="false">J20-2*AA20</f>
        <v>0</v>
      </c>
    </row>
    <row r="21" customFormat="false" ht="13.8" hidden="false" customHeight="false" outlineLevel="0" collapsed="false">
      <c r="A21" s="0" t="s">
        <v>46</v>
      </c>
      <c r="B21" s="1" t="n">
        <v>1.8664744</v>
      </c>
      <c r="C21" s="1" t="str">
        <f aca="false">_xlfn.CONCAT("Ca", ROUND(F21, 4), "Si",ROUND(G21, 4), "O",ROUND(H21, 4), "H",J21)</f>
        <v>Ca3.7329Si2O11.4841H7.5024</v>
      </c>
      <c r="D21" s="1"/>
      <c r="E21" s="1"/>
      <c r="F21" s="0" t="n">
        <v>3.7329493</v>
      </c>
      <c r="G21" s="0" t="n">
        <v>2.0000003</v>
      </c>
      <c r="H21" s="0" t="n">
        <v>11.484075</v>
      </c>
      <c r="I21" s="0" t="n">
        <v>7.5022502</v>
      </c>
      <c r="J21" s="0" t="n">
        <f aca="false">I21-AB21</f>
        <v>7.5024</v>
      </c>
      <c r="K21" s="0" t="n">
        <v>0.39708035</v>
      </c>
      <c r="L21" s="0" t="n">
        <v>14.707814</v>
      </c>
      <c r="M21" s="0" t="n">
        <v>-5117.2652</v>
      </c>
      <c r="N21" s="0" t="n">
        <v>-5117.2652</v>
      </c>
      <c r="O21" s="0" t="n">
        <v>-5553.7629</v>
      </c>
      <c r="P21" s="0" t="n">
        <v>-3.341018</v>
      </c>
      <c r="Q21" s="0" t="n">
        <v>368.78194</v>
      </c>
      <c r="R21" s="0" t="str">
        <f aca="false">_xlfn.CONCAT("CSH", S21)</f>
        <v>CSH1.87</v>
      </c>
      <c r="S21" s="1" t="n">
        <f aca="false">ROUND(B21,2)</f>
        <v>1.87</v>
      </c>
      <c r="T21" s="1"/>
      <c r="U21" s="1"/>
      <c r="V21" s="0" t="n">
        <f aca="false">ROUND(F21,4)</f>
        <v>3.7329</v>
      </c>
      <c r="W21" s="0" t="n">
        <f aca="false">ROUND(G21,4)</f>
        <v>2</v>
      </c>
      <c r="Z21" s="0" t="n">
        <f aca="false">ROUND(H21,4)-2*ROUND(G21,4)-ROUND(V21,4)</f>
        <v>3.7512</v>
      </c>
      <c r="AA21" s="0" t="n">
        <f aca="false">ROUND(Z21,4)</f>
        <v>3.7512</v>
      </c>
      <c r="AB21" s="0" t="n">
        <f aca="false">I21-2*AA21</f>
        <v>-0.000149799999999978</v>
      </c>
      <c r="AC21" s="0" t="n">
        <f aca="false">J21-2*AA21</f>
        <v>0</v>
      </c>
    </row>
    <row r="22" customFormat="false" ht="13.8" hidden="false" customHeight="false" outlineLevel="0" collapsed="false">
      <c r="A22" s="0" t="s">
        <v>47</v>
      </c>
      <c r="B22" s="1" t="n">
        <v>1.8750571</v>
      </c>
      <c r="C22" s="1" t="str">
        <f aca="false">_xlfn.CONCAT("Ca", ROUND(F22, 4), "Si",ROUND(G22, 4), "O",ROUND(H22, 4), "H",J22)</f>
        <v>Ca3.7501Si2O11.5151H7.53</v>
      </c>
      <c r="D22" s="1"/>
      <c r="E22" s="1"/>
      <c r="F22" s="0" t="n">
        <v>3.7501144</v>
      </c>
      <c r="G22" s="0" t="n">
        <v>2.0000002</v>
      </c>
      <c r="H22" s="0" t="n">
        <v>11.51514</v>
      </c>
      <c r="I22" s="0" t="n">
        <v>7.5300497</v>
      </c>
      <c r="J22" s="0" t="n">
        <f aca="false">I22-AB22</f>
        <v>7.53</v>
      </c>
      <c r="K22" s="0" t="n">
        <v>0.39829333</v>
      </c>
      <c r="L22" s="0" t="n">
        <v>14.752837</v>
      </c>
      <c r="M22" s="0" t="n">
        <v>-5131.683</v>
      </c>
      <c r="N22" s="0" t="n">
        <v>-5131.683</v>
      </c>
      <c r="O22" s="0" t="n">
        <v>-5569.5869</v>
      </c>
      <c r="P22" s="0" t="n">
        <v>-3.1933359</v>
      </c>
      <c r="Q22" s="0" t="n">
        <v>369.87386</v>
      </c>
      <c r="R22" s="0" t="str">
        <f aca="false">_xlfn.CONCAT("CSH", S22)</f>
        <v>CSH1.88</v>
      </c>
      <c r="S22" s="1" t="n">
        <f aca="false">ROUND(B22,2)</f>
        <v>1.88</v>
      </c>
      <c r="T22" s="1"/>
      <c r="U22" s="1"/>
      <c r="V22" s="0" t="n">
        <f aca="false">ROUND(F22,4)</f>
        <v>3.7501</v>
      </c>
      <c r="W22" s="0" t="n">
        <f aca="false">ROUND(G22,4)</f>
        <v>2</v>
      </c>
      <c r="Z22" s="0" t="n">
        <f aca="false">ROUND(H22,4)-2*ROUND(G22,4)-ROUND(V22,4)</f>
        <v>3.765</v>
      </c>
      <c r="AA22" s="0" t="n">
        <f aca="false">ROUND(Z22,4)</f>
        <v>3.765</v>
      </c>
      <c r="AB22" s="0" t="n">
        <f aca="false">I22-2*AA22</f>
        <v>4.96999999999304E-005</v>
      </c>
      <c r="AC22" s="0" t="n">
        <f aca="false">J22-2*AA22</f>
        <v>0</v>
      </c>
    </row>
    <row r="23" customFormat="false" ht="13.8" hidden="false" customHeight="false" outlineLevel="0" collapsed="false">
      <c r="C23" s="1"/>
      <c r="D23" s="1"/>
      <c r="S23" s="1"/>
      <c r="T23" s="1"/>
      <c r="U23" s="1"/>
    </row>
    <row r="24" customFormat="false" ht="13.8" hidden="false" customHeight="false" outlineLevel="0" collapsed="false">
      <c r="A24" s="0" t="s">
        <v>48</v>
      </c>
      <c r="B24" s="1" t="n">
        <f aca="false">F24/G24</f>
        <v>0.800370283587297</v>
      </c>
      <c r="C24" s="1" t="str">
        <f aca="false">_xlfn.CONCAT("Ca", ROUND(F24, 4), "Si",ROUND(G24, 4), "Na",ROUND(E24, 4), "O",ROUND(H24, 4), "H",J24)</f>
        <v>Ca2.2698Si2.8359Na0.0003O11.2118H6.5401</v>
      </c>
      <c r="D24" s="1"/>
      <c r="E24" s="1" t="n">
        <v>0.00032440354</v>
      </c>
      <c r="F24" s="0" t="n">
        <v>2.2697977</v>
      </c>
      <c r="G24" s="0" t="n">
        <v>2.8359345</v>
      </c>
      <c r="H24" s="0" t="n">
        <v>11.211773</v>
      </c>
      <c r="I24" s="0" t="n">
        <v>6.5398888</v>
      </c>
      <c r="J24" s="0" t="n">
        <f aca="false">I24-AB24</f>
        <v>6.5401</v>
      </c>
      <c r="K24" s="0" t="n">
        <v>0.35659857</v>
      </c>
      <c r="L24" s="0" t="n">
        <v>13.853341</v>
      </c>
      <c r="M24" s="0" t="n">
        <v>-4759.8291</v>
      </c>
      <c r="N24" s="0" t="n">
        <v>-4759.8291</v>
      </c>
      <c r="O24" s="0" t="n">
        <v>-5161.384</v>
      </c>
      <c r="P24" s="0" t="n">
        <v>-5.9890427</v>
      </c>
      <c r="Q24" s="0" t="n">
        <v>347.93181</v>
      </c>
      <c r="R24" s="0" t="str">
        <f aca="false">_xlfn.CONCAT("CSH", S24, "+N",T24)</f>
        <v>CSH0.8+N0</v>
      </c>
      <c r="S24" s="1" t="n">
        <f aca="false">ROUND(B24,2)</f>
        <v>0.8</v>
      </c>
      <c r="T24" s="1" t="n">
        <f aca="false">ROUND(E24/G24,3)</f>
        <v>0</v>
      </c>
      <c r="U24" s="1"/>
      <c r="V24" s="0" t="n">
        <f aca="false">ROUND(F24,4)</f>
        <v>2.2698</v>
      </c>
      <c r="W24" s="0" t="n">
        <f aca="false">ROUND(G24,4)</f>
        <v>2.8359</v>
      </c>
      <c r="X24" s="0" t="n">
        <f aca="false">ROUND(E24,4)</f>
        <v>0.0003</v>
      </c>
      <c r="Z24" s="0" t="n">
        <f aca="false">ROUND(H24,4)-2*ROUND(G24,4)-ROUND(F24,4)-ROUND(E24,4)</f>
        <v>3.2699</v>
      </c>
      <c r="AA24" s="0" t="n">
        <f aca="false">ROUND(Z24,4)</f>
        <v>3.2699</v>
      </c>
      <c r="AB24" s="0" t="n">
        <f aca="false">I24-2*AA24-ROUND(E24,4)</f>
        <v>-0.000211199999999667</v>
      </c>
      <c r="AC24" s="0" t="n">
        <f aca="false">J24-2*AA24-ROUND(E24,4)</f>
        <v>1.89030648772848E-016</v>
      </c>
    </row>
    <row r="25" customFormat="false" ht="13.8" hidden="false" customHeight="false" outlineLevel="0" collapsed="false">
      <c r="A25" s="0" t="s">
        <v>49</v>
      </c>
      <c r="B25" s="1" t="n">
        <f aca="false">F25/G25</f>
        <v>0.796243346086532</v>
      </c>
      <c r="C25" s="1" t="str">
        <f aca="false">_xlfn.CONCAT("Ca", ROUND(F25, 4), "Si",ROUND(G25, 4), "Na",ROUND(E25, 4), "O",ROUND(H25, 4), "H",J25)</f>
        <v>Ca2.2555Si2.8327Na0.0233O11.1996H6.5341</v>
      </c>
      <c r="D25" s="1"/>
      <c r="E25" s="0" t="n">
        <v>0.023290148</v>
      </c>
      <c r="F25" s="0" t="n">
        <v>2.2554987</v>
      </c>
      <c r="G25" s="0" t="n">
        <v>2.8326751</v>
      </c>
      <c r="H25" s="0" t="n">
        <v>11.199622</v>
      </c>
      <c r="I25" s="0" t="n">
        <v>6.5342558</v>
      </c>
      <c r="J25" s="0" t="n">
        <f aca="false">I25-AB25</f>
        <v>6.5341</v>
      </c>
      <c r="K25" s="0" t="n">
        <v>0.35626184</v>
      </c>
      <c r="L25" s="0" t="n">
        <v>13.840386</v>
      </c>
      <c r="M25" s="0" t="n">
        <v>-4754.2577</v>
      </c>
      <c r="N25" s="0" t="n">
        <v>-4754.2577</v>
      </c>
      <c r="O25" s="0" t="n">
        <v>-5155.3831</v>
      </c>
      <c r="P25" s="0" t="n">
        <v>-5.9990658</v>
      </c>
      <c r="Q25" s="0" t="n">
        <v>347.61915</v>
      </c>
      <c r="R25" s="0" t="str">
        <f aca="false">_xlfn.CONCAT("CSH", S25, "+N",T25)</f>
        <v>CSH0.8+N0.008</v>
      </c>
      <c r="S25" s="1" t="n">
        <f aca="false">ROUND(B25,2)</f>
        <v>0.8</v>
      </c>
      <c r="T25" s="1" t="n">
        <f aca="false">ROUND(E25/G25,3)</f>
        <v>0.008</v>
      </c>
      <c r="U25" s="1"/>
      <c r="V25" s="0" t="n">
        <f aca="false">ROUND(F25,4)</f>
        <v>2.2555</v>
      </c>
      <c r="W25" s="0" t="n">
        <f aca="false">ROUND(G25,4)</f>
        <v>2.8327</v>
      </c>
      <c r="X25" s="0" t="n">
        <f aca="false">ROUND(E25,4)</f>
        <v>0.0233</v>
      </c>
      <c r="Z25" s="0" t="n">
        <f aca="false">ROUND(H25,4)-2*ROUND(G25,4)-ROUND(F25,4)-ROUND(E25,4)</f>
        <v>3.2554</v>
      </c>
      <c r="AA25" s="0" t="n">
        <f aca="false">ROUND(Z25,4)</f>
        <v>3.2554</v>
      </c>
      <c r="AB25" s="0" t="n">
        <f aca="false">I25-2*AA25-ROUND(E25,4)</f>
        <v>0.000155800000000692</v>
      </c>
      <c r="AC25" s="0" t="n">
        <f aca="false">J25-2*AA25-ROUND(E25,4)</f>
        <v>-1.2490009027033E-016</v>
      </c>
    </row>
    <row r="26" customFormat="false" ht="13.8" hidden="false" customHeight="false" outlineLevel="0" collapsed="false">
      <c r="A26" s="0" t="s">
        <v>50</v>
      </c>
      <c r="B26" s="1" t="n">
        <f aca="false">F26/G26</f>
        <v>0.777278474845487</v>
      </c>
      <c r="C26" s="1" t="str">
        <f aca="false">_xlfn.CONCAT("Ca", ROUND(F26, 4), "Si",ROUND(G26, 4), "Na",ROUND(E26, 4), "O",ROUND(H26, 4), "H",J26)</f>
        <v>Ca2.1905Si2.8181Na0.1294O11.1465H6.5102</v>
      </c>
      <c r="D26" s="1"/>
      <c r="E26" s="0" t="n">
        <v>0.12936743</v>
      </c>
      <c r="F26" s="0" t="n">
        <v>2.1904536</v>
      </c>
      <c r="G26" s="0" t="n">
        <v>2.8181066</v>
      </c>
      <c r="H26" s="0" t="n">
        <v>11.146471</v>
      </c>
      <c r="I26" s="0" t="n">
        <v>6.5102413</v>
      </c>
      <c r="J26" s="0" t="n">
        <f aca="false">I26-AB26</f>
        <v>6.5102</v>
      </c>
      <c r="K26" s="0" t="n">
        <v>0.35480992</v>
      </c>
      <c r="L26" s="0" t="n">
        <v>13.796792</v>
      </c>
      <c r="M26" s="0" t="n">
        <v>-4729.3159</v>
      </c>
      <c r="N26" s="0" t="n">
        <v>-4729.3159</v>
      </c>
      <c r="O26" s="0" t="n">
        <v>-5128.3802</v>
      </c>
      <c r="P26" s="0" t="n">
        <v>-6.0385247</v>
      </c>
      <c r="Q26" s="0" t="n">
        <v>346.59114</v>
      </c>
      <c r="R26" s="0" t="str">
        <f aca="false">_xlfn.CONCAT("CSH", S26, "+N",T26)</f>
        <v>CSH0.78+N0.046</v>
      </c>
      <c r="S26" s="1" t="n">
        <f aca="false">ROUND(B26,2)</f>
        <v>0.78</v>
      </c>
      <c r="T26" s="1" t="n">
        <f aca="false">ROUND(E26/G26,3)</f>
        <v>0.046</v>
      </c>
      <c r="U26" s="1"/>
      <c r="V26" s="0" t="n">
        <f aca="false">ROUND(F26,4)</f>
        <v>2.1905</v>
      </c>
      <c r="W26" s="0" t="n">
        <f aca="false">ROUND(G26,4)</f>
        <v>2.8181</v>
      </c>
      <c r="X26" s="0" t="n">
        <f aca="false">ROUND(E26,4)</f>
        <v>0.1294</v>
      </c>
      <c r="Z26" s="0" t="n">
        <f aca="false">ROUND(H26,4)-2*ROUND(G26,4)-ROUND(F26,4)-ROUND(E26,4)</f>
        <v>3.1904</v>
      </c>
      <c r="AA26" s="0" t="n">
        <f aca="false">ROUND(Z26,4)</f>
        <v>3.1904</v>
      </c>
      <c r="AB26" s="0" t="n">
        <f aca="false">I26-2*AA26-ROUND(E26,4)</f>
        <v>4.12999999998831E-005</v>
      </c>
      <c r="AC26" s="0" t="n">
        <f aca="false">J26-2*AA26-ROUND(E26,4)</f>
        <v>0</v>
      </c>
    </row>
    <row r="27" customFormat="false" ht="13.8" hidden="false" customHeight="false" outlineLevel="0" collapsed="false">
      <c r="A27" s="0" t="s">
        <v>51</v>
      </c>
      <c r="B27" s="1" t="n">
        <f aca="false">F27/G27</f>
        <v>0.743960179048441</v>
      </c>
      <c r="C27" s="1" t="str">
        <f aca="false">_xlfn.CONCAT("Ca", ROUND(F27, 4), "Si",ROUND(G27, 4), "Na",ROUND(E27, 4), "O",ROUND(H27, 4), "H",J27)</f>
        <v>Ca2.0833Si2.8003Na0.3146O11.0819H6.4814</v>
      </c>
      <c r="D27" s="1"/>
      <c r="E27" s="0" t="n">
        <v>0.31459752</v>
      </c>
      <c r="F27" s="0" t="n">
        <v>2.0833227</v>
      </c>
      <c r="G27" s="0" t="n">
        <v>2.8003148</v>
      </c>
      <c r="H27" s="0" t="n">
        <v>11.08186</v>
      </c>
      <c r="I27" s="0" t="n">
        <v>6.4812175</v>
      </c>
      <c r="J27" s="0" t="n">
        <f aca="false">I27-AB27</f>
        <v>6.4814</v>
      </c>
      <c r="K27" s="0" t="n">
        <v>0.35321204</v>
      </c>
      <c r="L27" s="0" t="n">
        <v>13.649057</v>
      </c>
      <c r="M27" s="0" t="n">
        <v>-4697.5942</v>
      </c>
      <c r="N27" s="0" t="n">
        <v>-4697.5942</v>
      </c>
      <c r="O27" s="0" t="n">
        <v>-5096.7321</v>
      </c>
      <c r="P27" s="0" t="n">
        <v>-6.0228137</v>
      </c>
      <c r="Q27" s="0" t="n">
        <v>343.01729</v>
      </c>
      <c r="R27" s="0" t="str">
        <f aca="false">_xlfn.CONCAT("CSH", S27, "+N",T27)</f>
        <v>CSH0.74+N0.112</v>
      </c>
      <c r="S27" s="1" t="n">
        <f aca="false">ROUND(B27,2)</f>
        <v>0.74</v>
      </c>
      <c r="T27" s="1" t="n">
        <f aca="false">ROUND(E27/G27,3)</f>
        <v>0.112</v>
      </c>
      <c r="U27" s="1"/>
      <c r="V27" s="0" t="n">
        <f aca="false">ROUND(F27,4)</f>
        <v>2.0833</v>
      </c>
      <c r="W27" s="0" t="n">
        <f aca="false">ROUND(G27,4)</f>
        <v>2.8003</v>
      </c>
      <c r="X27" s="0" t="n">
        <f aca="false">ROUND(E27,4)</f>
        <v>0.3146</v>
      </c>
      <c r="Z27" s="0" t="n">
        <f aca="false">ROUND(H27,4)-2*ROUND(G27,4)-ROUND(F27,4)-ROUND(E27,4)</f>
        <v>3.0834</v>
      </c>
      <c r="AA27" s="0" t="n">
        <f aca="false">ROUND(Z27,4)</f>
        <v>3.0834</v>
      </c>
      <c r="AB27" s="0" t="n">
        <f aca="false">I27-2*AA27-ROUND(E27,4)</f>
        <v>-0.00018250000000064</v>
      </c>
      <c r="AC27" s="0" t="n">
        <f aca="false">J27-2*AA27-ROUND(E27,4)</f>
        <v>0</v>
      </c>
    </row>
    <row r="28" customFormat="false" ht="13.8" hidden="false" customHeight="false" outlineLevel="0" collapsed="false">
      <c r="A28" s="0" t="s">
        <v>52</v>
      </c>
      <c r="B28" s="1" t="n">
        <f aca="false">F28/G28</f>
        <v>0.729029375827718</v>
      </c>
      <c r="C28" s="1" t="str">
        <f aca="false">_xlfn.CONCAT("Ca", ROUND(F28, 4), "Si",ROUND(G28, 4), "Na",ROUND(E28, 4), "O",ROUND(H28, 4), "H",J28)</f>
        <v>Ca2.0415Si2.8002Na0.3983O11.0817H6.4813</v>
      </c>
      <c r="D28" s="1"/>
      <c r="E28" s="2" t="n">
        <v>0.39833293</v>
      </c>
      <c r="F28" s="0" t="n">
        <v>2.0414605</v>
      </c>
      <c r="G28" s="0" t="n">
        <v>2.8002445</v>
      </c>
      <c r="H28" s="0" t="n">
        <v>11.081735</v>
      </c>
      <c r="I28" s="0" t="n">
        <v>6.4812383</v>
      </c>
      <c r="J28" s="0" t="n">
        <f aca="false">I28-AB28</f>
        <v>6.4813</v>
      </c>
      <c r="K28" s="0" t="n">
        <v>0.3534554</v>
      </c>
      <c r="L28" s="0" t="n">
        <v>13.546863</v>
      </c>
      <c r="M28" s="0" t="n">
        <v>-4695.9277</v>
      </c>
      <c r="N28" s="0" t="n">
        <v>-4695.9277</v>
      </c>
      <c r="O28" s="0" t="n">
        <v>-5096.9814</v>
      </c>
      <c r="P28" s="0" t="n">
        <v>-5.939446</v>
      </c>
      <c r="Q28" s="0" t="n">
        <v>340.53935</v>
      </c>
      <c r="R28" s="0" t="str">
        <f aca="false">_xlfn.CONCAT("CSH", S28, "+N",T28)</f>
        <v>CSH0.73+N0.142</v>
      </c>
      <c r="S28" s="1" t="n">
        <f aca="false">ROUND(B28,2)</f>
        <v>0.73</v>
      </c>
      <c r="T28" s="1" t="n">
        <f aca="false">ROUND(E28/G28,3)</f>
        <v>0.142</v>
      </c>
      <c r="U28" s="1"/>
      <c r="V28" s="0" t="n">
        <f aca="false">ROUND(F28,4)</f>
        <v>2.0415</v>
      </c>
      <c r="W28" s="0" t="n">
        <f aca="false">ROUND(G28,4)</f>
        <v>2.8002</v>
      </c>
      <c r="X28" s="0" t="n">
        <f aca="false">ROUND(E28,4)</f>
        <v>0.3983</v>
      </c>
      <c r="Z28" s="0" t="n">
        <f aca="false">ROUND(H28,4)-2*ROUND(G28,4)-ROUND(F28,4)-ROUND(E28,4)</f>
        <v>3.0415</v>
      </c>
      <c r="AA28" s="0" t="n">
        <f aca="false">ROUND(Z28,4)</f>
        <v>3.0415</v>
      </c>
      <c r="AB28" s="0" t="n">
        <f aca="false">I28-2*AA28-ROUND(E28,4)</f>
        <v>-6.16999999999424E-005</v>
      </c>
      <c r="AC28" s="0" t="n">
        <f aca="false">J28-2*AA28-ROUND(E28,4)</f>
        <v>0</v>
      </c>
    </row>
    <row r="29" customFormat="false" ht="13.8" hidden="false" customHeight="false" outlineLevel="0" collapsed="false">
      <c r="A29" s="0" t="s">
        <v>53</v>
      </c>
      <c r="B29" s="1" t="n">
        <f aca="false">F29/G29</f>
        <v>0.992313526012058</v>
      </c>
      <c r="C29" s="1" t="str">
        <f aca="false">_xlfn.CONCAT("Ca", ROUND(F29, 4), "Si",ROUND(G29, 4), "Na",ROUND(E29, 4), "O",ROUND(H29, 4), "H",J29)</f>
        <v>Ca2.5847Si2.6048Na0.0001O11.3589H7.1291</v>
      </c>
      <c r="D29" s="1"/>
      <c r="E29" s="2" t="n">
        <v>9.9401338E-005</v>
      </c>
      <c r="F29" s="0" t="n">
        <v>2.584736</v>
      </c>
      <c r="G29" s="0" t="n">
        <v>2.6047574</v>
      </c>
      <c r="H29" s="0" t="n">
        <v>11.358944</v>
      </c>
      <c r="I29" s="0" t="n">
        <v>7.1292872</v>
      </c>
      <c r="J29" s="0" t="n">
        <f aca="false">I29-AB29</f>
        <v>7.1291</v>
      </c>
      <c r="K29" s="0" t="n">
        <v>0.3656715</v>
      </c>
      <c r="L29" s="0" t="n">
        <v>13.588802</v>
      </c>
      <c r="M29" s="0" t="n">
        <v>-4843.9827</v>
      </c>
      <c r="N29" s="0" t="n">
        <v>-4843.9827</v>
      </c>
      <c r="O29" s="0" t="n">
        <v>-5266.9972</v>
      </c>
      <c r="P29" s="0" t="n">
        <v>-8.6976272</v>
      </c>
      <c r="Q29" s="0" t="n">
        <v>341.46886</v>
      </c>
      <c r="R29" s="0" t="str">
        <f aca="false">_xlfn.CONCAT("CSH", S29, "+N",T29)</f>
        <v>CSH0.99+N0</v>
      </c>
      <c r="S29" s="1" t="n">
        <f aca="false">ROUND(B29,2)</f>
        <v>0.99</v>
      </c>
      <c r="T29" s="1" t="n">
        <f aca="false">ROUND(E29/G29,3)</f>
        <v>0</v>
      </c>
      <c r="U29" s="1"/>
      <c r="V29" s="0" t="n">
        <f aca="false">ROUND(F29,4)</f>
        <v>2.5847</v>
      </c>
      <c r="W29" s="0" t="n">
        <f aca="false">ROUND(G29,4)</f>
        <v>2.6048</v>
      </c>
      <c r="X29" s="0" t="n">
        <f aca="false">ROUND(E29,4)</f>
        <v>0.0001</v>
      </c>
      <c r="Z29" s="0" t="n">
        <f aca="false">ROUND(H29,4)-2*ROUND(G29,4)-ROUND(F29,4)-ROUND(E29,4)</f>
        <v>3.5645</v>
      </c>
      <c r="AA29" s="0" t="n">
        <f aca="false">ROUND(Z29,4)</f>
        <v>3.5645</v>
      </c>
      <c r="AB29" s="0" t="n">
        <f aca="false">I29-2*AA29-ROUND(E29,4)</f>
        <v>0.000187200000000709</v>
      </c>
      <c r="AC29" s="0" t="n">
        <f aca="false">J29-2*AA29-ROUND(E29,4)</f>
        <v>-2.33062809502915E-016</v>
      </c>
    </row>
    <row r="30" customFormat="false" ht="13.8" hidden="false" customHeight="false" outlineLevel="0" collapsed="false">
      <c r="A30" s="0" t="s">
        <v>54</v>
      </c>
      <c r="B30" s="1" t="n">
        <f aca="false">F30/G30</f>
        <v>0.99040018107995</v>
      </c>
      <c r="C30" s="1" t="str">
        <f aca="false">_xlfn.CONCAT("Ca", ROUND(F30, 4), "Si",ROUND(G30, 4), "Na",ROUND(E30, 4), "O",ROUND(H30, 4), "H",J30)</f>
        <v>Ca2.5781Si2.603Na0.0093O11.3512H7.1249</v>
      </c>
      <c r="D30" s="1"/>
      <c r="E30" s="0" t="n">
        <v>0.0092979742</v>
      </c>
      <c r="F30" s="0" t="n">
        <v>2.5780603</v>
      </c>
      <c r="G30" s="0" t="n">
        <v>2.6030491</v>
      </c>
      <c r="H30" s="0" t="n">
        <v>11.351215</v>
      </c>
      <c r="I30" s="0" t="n">
        <v>7.1248154</v>
      </c>
      <c r="J30" s="0" t="n">
        <f aca="false">I30-AB30</f>
        <v>7.1249</v>
      </c>
      <c r="K30" s="0" t="n">
        <v>0.36543928</v>
      </c>
      <c r="L30" s="0" t="n">
        <v>13.584815</v>
      </c>
      <c r="M30" s="0" t="n">
        <v>-4840.5018</v>
      </c>
      <c r="N30" s="0" t="n">
        <v>-4840.5018</v>
      </c>
      <c r="O30" s="0" t="n">
        <v>-5263.146</v>
      </c>
      <c r="P30" s="0" t="n">
        <v>-8.6754575</v>
      </c>
      <c r="Q30" s="0" t="n">
        <v>341.373</v>
      </c>
      <c r="R30" s="0" t="str">
        <f aca="false">_xlfn.CONCAT("CSH", S30, "+N",T30)</f>
        <v>CSH0.99+N0.004</v>
      </c>
      <c r="S30" s="1" t="n">
        <f aca="false">ROUND(B30,2)</f>
        <v>0.99</v>
      </c>
      <c r="T30" s="1" t="n">
        <f aca="false">ROUND(E30/G30,3)</f>
        <v>0.004</v>
      </c>
      <c r="U30" s="1"/>
      <c r="V30" s="0" t="n">
        <f aca="false">ROUND(F30,4)</f>
        <v>2.5781</v>
      </c>
      <c r="W30" s="0" t="n">
        <f aca="false">ROUND(G30,4)</f>
        <v>2.603</v>
      </c>
      <c r="X30" s="0" t="n">
        <f aca="false">ROUND(E30,4)</f>
        <v>0.0093</v>
      </c>
      <c r="Z30" s="0" t="n">
        <f aca="false">ROUND(H30,4)-2*ROUND(G30,4)-ROUND(F30,4)-ROUND(E30,4)</f>
        <v>3.5578</v>
      </c>
      <c r="AA30" s="0" t="n">
        <f aca="false">ROUND(Z30,4)</f>
        <v>3.5578</v>
      </c>
      <c r="AB30" s="0" t="n">
        <f aca="false">I30-2*AA30-ROUND(E30,4)</f>
        <v>-8.45999999995704E-005</v>
      </c>
      <c r="AC30" s="0" t="n">
        <f aca="false">J30-2*AA30-ROUND(E30,4)</f>
        <v>-3.57353036051222E-016</v>
      </c>
    </row>
    <row r="31" customFormat="false" ht="13.8" hidden="false" customHeight="false" outlineLevel="0" collapsed="false">
      <c r="A31" s="0" t="s">
        <v>55</v>
      </c>
      <c r="B31" s="1" t="n">
        <f aca="false">F31/G31</f>
        <v>0.977924157532544</v>
      </c>
      <c r="C31" s="1" t="str">
        <f aca="false">_xlfn.CONCAT("Ca", ROUND(F31, 4), "Si",ROUND(G31, 4), "Na",ROUND(E31, 4), "O",ROUND(H31, 4), "H",J31)</f>
        <v>Ca2.5339Si2.5911Na0.0711O11.2994H7.0955</v>
      </c>
      <c r="D31" s="1"/>
      <c r="E31" s="0" t="n">
        <v>0.071144415</v>
      </c>
      <c r="F31" s="0" t="n">
        <v>2.5339429</v>
      </c>
      <c r="G31" s="0" t="n">
        <v>2.5911446</v>
      </c>
      <c r="H31" s="0" t="n">
        <v>11.299369</v>
      </c>
      <c r="I31" s="0" t="n">
        <v>7.0951286</v>
      </c>
      <c r="J31" s="0" t="n">
        <f aca="false">I31-AB31</f>
        <v>7.0955</v>
      </c>
      <c r="K31" s="0" t="n">
        <v>0.3638992</v>
      </c>
      <c r="L31" s="0" t="n">
        <v>13.560748</v>
      </c>
      <c r="M31" s="0" t="n">
        <v>-4816.9786</v>
      </c>
      <c r="N31" s="0" t="n">
        <v>-4816.9786</v>
      </c>
      <c r="O31" s="0" t="n">
        <v>-5237.4413</v>
      </c>
      <c r="P31" s="0" t="n">
        <v>-8.5247453</v>
      </c>
      <c r="Q31" s="0" t="n">
        <v>340.79546</v>
      </c>
      <c r="R31" s="0" t="str">
        <f aca="false">_xlfn.CONCAT("CSH", S31, "+N",T31)</f>
        <v>CSH0.98+N0.027</v>
      </c>
      <c r="S31" s="1" t="n">
        <f aca="false">ROUND(B31,2)</f>
        <v>0.98</v>
      </c>
      <c r="T31" s="1" t="n">
        <f aca="false">ROUND(E31/G31,3)</f>
        <v>0.027</v>
      </c>
      <c r="U31" s="1"/>
      <c r="V31" s="0" t="n">
        <f aca="false">ROUND(F31,4)</f>
        <v>2.5339</v>
      </c>
      <c r="W31" s="0" t="n">
        <f aca="false">ROUND(G31,4)</f>
        <v>2.5911</v>
      </c>
      <c r="X31" s="0" t="n">
        <f aca="false">ROUND(E31,4)</f>
        <v>0.0711</v>
      </c>
      <c r="Z31" s="0" t="n">
        <f aca="false">ROUND(H31,4)-2*ROUND(G31,4)-ROUND(F31,4)-ROUND(E31,4)</f>
        <v>3.5122</v>
      </c>
      <c r="AA31" s="0" t="n">
        <f aca="false">ROUND(Z31,4)</f>
        <v>3.5122</v>
      </c>
      <c r="AB31" s="0" t="n">
        <f aca="false">I31-2*AA31-ROUND(E31,4)</f>
        <v>-0.000371400000000188</v>
      </c>
      <c r="AC31" s="0" t="n">
        <f aca="false">J31-2*AA31-ROUND(E31,4)</f>
        <v>3.88578058618805E-016</v>
      </c>
    </row>
    <row r="32" customFormat="false" ht="13.8" hidden="false" customHeight="false" outlineLevel="0" collapsed="false">
      <c r="A32" s="0" t="s">
        <v>56</v>
      </c>
      <c r="B32" s="1" t="n">
        <f aca="false">F32/G32</f>
        <v>0.944382576952958</v>
      </c>
      <c r="C32" s="1" t="str">
        <f aca="false">_xlfn.CONCAT("Ca", ROUND(F32, 4), "Si",ROUND(G32, 4), "Na",ROUND(E32, 4), "O",ROUND(H32, 4), "H",J32)</f>
        <v>Ca2.4177Si2.56Na0.2353O11.1657H7.0207</v>
      </c>
      <c r="D32" s="1"/>
      <c r="E32" s="0" t="n">
        <v>0.23530185</v>
      </c>
      <c r="F32" s="0" t="n">
        <v>2.4176584</v>
      </c>
      <c r="G32" s="0" t="n">
        <v>2.5600413</v>
      </c>
      <c r="H32" s="0" t="n">
        <v>11.165699</v>
      </c>
      <c r="I32" s="0" t="n">
        <v>7.0206147</v>
      </c>
      <c r="J32" s="0" t="n">
        <f aca="false">I32-AB32</f>
        <v>7.0207</v>
      </c>
      <c r="K32" s="0" t="n">
        <v>0.35992541</v>
      </c>
      <c r="L32" s="0" t="n">
        <v>13.488214</v>
      </c>
      <c r="M32" s="0" t="n">
        <v>-4755.3008</v>
      </c>
      <c r="N32" s="0" t="n">
        <v>-4755.3008</v>
      </c>
      <c r="O32" s="0" t="n">
        <v>-5170.9925</v>
      </c>
      <c r="P32" s="0" t="n">
        <v>-8.1122805</v>
      </c>
      <c r="Q32" s="0" t="n">
        <v>339.05183</v>
      </c>
      <c r="R32" s="0" t="str">
        <f aca="false">_xlfn.CONCAT("CSH", S32, "+N",T32)</f>
        <v>CSH0.94+N0.092</v>
      </c>
      <c r="S32" s="1" t="n">
        <f aca="false">ROUND(B32,2)</f>
        <v>0.94</v>
      </c>
      <c r="T32" s="1" t="n">
        <f aca="false">ROUND(E32/G32,3)</f>
        <v>0.092</v>
      </c>
      <c r="U32" s="1"/>
      <c r="V32" s="0" t="n">
        <f aca="false">ROUND(F32,4)</f>
        <v>2.4177</v>
      </c>
      <c r="W32" s="0" t="n">
        <f aca="false">ROUND(G32,4)</f>
        <v>2.56</v>
      </c>
      <c r="X32" s="0" t="n">
        <f aca="false">ROUND(E32,4)</f>
        <v>0.2353</v>
      </c>
      <c r="Z32" s="0" t="n">
        <f aca="false">ROUND(H32,4)-2*ROUND(G32,4)-ROUND(F32,4)-ROUND(E32,4)</f>
        <v>3.3927</v>
      </c>
      <c r="AA32" s="0" t="n">
        <f aca="false">ROUND(Z32,4)</f>
        <v>3.3927</v>
      </c>
      <c r="AB32" s="0" t="n">
        <f aca="false">I32-2*AA32-ROUND(E32,4)</f>
        <v>-8.52999999997883E-005</v>
      </c>
      <c r="AC32" s="0" t="n">
        <f aca="false">J32-2*AA32-ROUND(E32,4)</f>
        <v>0</v>
      </c>
    </row>
    <row r="33" customFormat="false" ht="13.8" hidden="false" customHeight="false" outlineLevel="0" collapsed="false">
      <c r="A33" s="0" t="s">
        <v>57</v>
      </c>
      <c r="B33" s="1" t="n">
        <f aca="false">F33/G33</f>
        <v>0.917391192934415</v>
      </c>
      <c r="C33" s="1" t="str">
        <f aca="false">_xlfn.CONCAT("Ca", ROUND(F33, 4), "Si",ROUND(G33, 4), "Na",ROUND(E33, 4), "O",ROUND(H33, 4), "H",J33)</f>
        <v>Ca2.327Si2.5366Na0.3652O11.0653H6.965</v>
      </c>
      <c r="D33" s="1"/>
      <c r="E33" s="2" t="n">
        <v>0.3651828</v>
      </c>
      <c r="F33" s="0" t="n">
        <v>2.3270334</v>
      </c>
      <c r="G33" s="0" t="n">
        <v>2.536577</v>
      </c>
      <c r="H33" s="0" t="n">
        <v>11.065324</v>
      </c>
      <c r="I33" s="0" t="n">
        <v>6.965091</v>
      </c>
      <c r="J33" s="0" t="n">
        <f aca="false">I33-AB33</f>
        <v>6.965</v>
      </c>
      <c r="K33" s="0" t="n">
        <v>0.35695837</v>
      </c>
      <c r="L33" s="0" t="n">
        <v>13.401467</v>
      </c>
      <c r="M33" s="0" t="n">
        <v>-4708.5721</v>
      </c>
      <c r="N33" s="0" t="n">
        <v>-4708.5721</v>
      </c>
      <c r="O33" s="0" t="n">
        <v>-5121.1665</v>
      </c>
      <c r="P33" s="0" t="n">
        <v>-7.768157</v>
      </c>
      <c r="Q33" s="0" t="n">
        <v>336.9596</v>
      </c>
      <c r="R33" s="0" t="str">
        <f aca="false">_xlfn.CONCAT("CSH", S33, "+N",T33)</f>
        <v>CSH0.92+N0.144</v>
      </c>
      <c r="S33" s="1" t="n">
        <f aca="false">ROUND(B33,2)</f>
        <v>0.92</v>
      </c>
      <c r="T33" s="1" t="n">
        <f aca="false">ROUND(E33/G33,3)</f>
        <v>0.144</v>
      </c>
      <c r="U33" s="1"/>
      <c r="V33" s="0" t="n">
        <f aca="false">ROUND(F33,4)</f>
        <v>2.327</v>
      </c>
      <c r="W33" s="0" t="n">
        <f aca="false">ROUND(G33,4)</f>
        <v>2.5366</v>
      </c>
      <c r="X33" s="0" t="n">
        <f aca="false">ROUND(E33,4)</f>
        <v>0.3652</v>
      </c>
      <c r="Z33" s="0" t="n">
        <f aca="false">ROUND(H33,4)-2*ROUND(G33,4)-ROUND(F33,4)-ROUND(E33,4)</f>
        <v>3.2999</v>
      </c>
      <c r="AA33" s="0" t="n">
        <f aca="false">ROUND(Z33,4)</f>
        <v>3.2999</v>
      </c>
      <c r="AB33" s="0" t="n">
        <f aca="false">I33-2*AA33-ROUND(E33,4)</f>
        <v>9.10000000000077E-005</v>
      </c>
      <c r="AC33" s="0" t="n">
        <f aca="false">J33-2*AA33-ROUND(E33,4)</f>
        <v>0</v>
      </c>
    </row>
    <row r="34" customFormat="false" ht="13.8" hidden="false" customHeight="false" outlineLevel="0" collapsed="false">
      <c r="A34" s="0" t="s">
        <v>58</v>
      </c>
      <c r="B34" s="1" t="n">
        <f aca="false">F34/G34</f>
        <v>1.18138980883662</v>
      </c>
      <c r="C34" s="1" t="str">
        <f aca="false">_xlfn.CONCAT("Ca", ROUND(F34, 4), "Si",ROUND(G34, 4), "Na",ROUND(E34, 4), "O",ROUND(H34, 4), "H",J34)</f>
        <v>Ca2.826Si2.3921Na0.0005O11.2169H7.2129</v>
      </c>
      <c r="D34" s="1"/>
      <c r="E34" s="0" t="n">
        <v>0.0004660287</v>
      </c>
      <c r="F34" s="0" t="n">
        <v>2.8259722</v>
      </c>
      <c r="G34" s="0" t="n">
        <v>2.3920743</v>
      </c>
      <c r="H34" s="0" t="n">
        <v>11.21686</v>
      </c>
      <c r="I34" s="0" t="n">
        <v>7.2130122</v>
      </c>
      <c r="J34" s="0" t="n">
        <f aca="false">I34-AB34</f>
        <v>7.2129</v>
      </c>
      <c r="K34" s="0" t="n">
        <v>0.36718601</v>
      </c>
      <c r="L34" s="0" t="n">
        <v>13.600987</v>
      </c>
      <c r="M34" s="0" t="n">
        <v>-4829.7098</v>
      </c>
      <c r="N34" s="0" t="n">
        <v>-4829.7098</v>
      </c>
      <c r="O34" s="0" t="n">
        <v>-5251.8095</v>
      </c>
      <c r="P34" s="0" t="n">
        <v>-8.3953979</v>
      </c>
      <c r="Q34" s="0" t="n">
        <v>341.84399</v>
      </c>
      <c r="R34" s="0" t="str">
        <f aca="false">_xlfn.CONCAT("CSH", S34, "+N",T34)</f>
        <v>CSH1.18+N0</v>
      </c>
      <c r="S34" s="1" t="n">
        <f aca="false">ROUND(B34,2)</f>
        <v>1.18</v>
      </c>
      <c r="T34" s="1" t="n">
        <f aca="false">ROUND(E34/G34,3)</f>
        <v>0</v>
      </c>
      <c r="U34" s="1"/>
      <c r="V34" s="0" t="n">
        <f aca="false">ROUND(F34,4)</f>
        <v>2.826</v>
      </c>
      <c r="W34" s="0" t="n">
        <f aca="false">ROUND(G34,4)</f>
        <v>2.3921</v>
      </c>
      <c r="X34" s="0" t="n">
        <f aca="false">ROUND(E34,4)</f>
        <v>0.0005</v>
      </c>
      <c r="Z34" s="0" t="n">
        <f aca="false">ROUND(H34,4)-2*ROUND(G34,4)-ROUND(F34,4)-ROUND(E34,4)</f>
        <v>3.6062</v>
      </c>
      <c r="AA34" s="0" t="n">
        <f aca="false">ROUND(Z34,4)</f>
        <v>3.6062</v>
      </c>
      <c r="AB34" s="0" t="n">
        <f aca="false">I34-2*AA34-ROUND(E34,4)</f>
        <v>0.000112199999999952</v>
      </c>
      <c r="AC34" s="0" t="n">
        <f aca="false">J34-2*AA34-ROUND(E34,4)</f>
        <v>-2.77122075287295E-016</v>
      </c>
    </row>
    <row r="35" customFormat="false" ht="13.8" hidden="false" customHeight="false" outlineLevel="0" collapsed="false">
      <c r="A35" s="0" t="s">
        <v>59</v>
      </c>
      <c r="B35" s="1" t="n">
        <f aca="false">F35/G35</f>
        <v>1.17986813919303</v>
      </c>
      <c r="C35" s="1" t="str">
        <f aca="false">_xlfn.CONCAT("Ca", ROUND(F35, 4), "Si",ROUND(G35, 4), "Na",ROUND(E35, 4), "O",ROUND(H35, 4), "H",J35)</f>
        <v>Ca2.8222Si2.392Na0.0046O11.2138H7.2106</v>
      </c>
      <c r="D35" s="1"/>
      <c r="E35" s="0" t="n">
        <v>0.0045840294</v>
      </c>
      <c r="F35" s="0" t="n">
        <v>2.8221994</v>
      </c>
      <c r="G35" s="0" t="n">
        <v>2.3919617</v>
      </c>
      <c r="H35" s="0" t="n">
        <v>11.213792</v>
      </c>
      <c r="I35" s="0" t="n">
        <v>7.2107544</v>
      </c>
      <c r="J35" s="0" t="n">
        <f aca="false">I35-AB35</f>
        <v>7.2106</v>
      </c>
      <c r="K35" s="0" t="n">
        <v>0.36707496</v>
      </c>
      <c r="L35" s="0" t="n">
        <v>13.596885</v>
      </c>
      <c r="M35" s="0" t="n">
        <v>-4828.1661</v>
      </c>
      <c r="N35" s="0" t="n">
        <v>-4828.1661</v>
      </c>
      <c r="O35" s="0" t="n">
        <v>-5250.1337</v>
      </c>
      <c r="P35" s="0" t="n">
        <v>-8.3840003</v>
      </c>
      <c r="Q35" s="0" t="n">
        <v>341.74402</v>
      </c>
      <c r="R35" s="0" t="str">
        <f aca="false">_xlfn.CONCAT("CSH", S35, "+N",T35)</f>
        <v>CSH1.18+N0.002</v>
      </c>
      <c r="S35" s="1" t="n">
        <f aca="false">ROUND(B35,2)</f>
        <v>1.18</v>
      </c>
      <c r="T35" s="1" t="n">
        <f aca="false">ROUND(E35/G35,3)</f>
        <v>0.002</v>
      </c>
      <c r="U35" s="1"/>
      <c r="V35" s="0" t="n">
        <f aca="false">ROUND(F35,4)</f>
        <v>2.8222</v>
      </c>
      <c r="W35" s="0" t="n">
        <f aca="false">ROUND(G35,4)</f>
        <v>2.392</v>
      </c>
      <c r="X35" s="0" t="n">
        <f aca="false">ROUND(E35,4)</f>
        <v>0.0046</v>
      </c>
      <c r="Z35" s="0" t="n">
        <f aca="false">ROUND(H35,4)-2*ROUND(G35,4)-ROUND(F35,4)-ROUND(E35,4)</f>
        <v>3.603</v>
      </c>
      <c r="AA35" s="0" t="n">
        <f aca="false">ROUND(Z35,4)</f>
        <v>3.603</v>
      </c>
      <c r="AB35" s="0" t="n">
        <f aca="false">I35-2*AA35-ROUND(E35,4)</f>
        <v>0.000154399999999492</v>
      </c>
      <c r="AC35" s="0" t="n">
        <f aca="false">J35-2*AA35-ROUND(E35,4)</f>
        <v>-6.2450045135165E-017</v>
      </c>
    </row>
    <row r="36" customFormat="false" ht="13.8" hidden="false" customHeight="false" outlineLevel="0" collapsed="false">
      <c r="A36" s="0" t="s">
        <v>60</v>
      </c>
      <c r="B36" s="1" t="n">
        <f aca="false">F36/G36</f>
        <v>1.16916200769223</v>
      </c>
      <c r="C36" s="1" t="str">
        <f aca="false">_xlfn.CONCAT("Ca", ROUND(F36, 4), "Si",ROUND(G36, 4), "Na",ROUND(E36, 4), "O",ROUND(H36, 4), "H",J36)</f>
        <v>Ca2.7921Si2.3881Na0.0412O11.184H7.1902</v>
      </c>
      <c r="D36" s="1"/>
      <c r="E36" s="0" t="n">
        <v>0.041235619</v>
      </c>
      <c r="F36" s="0" t="n">
        <v>2.7920724</v>
      </c>
      <c r="G36" s="0" t="n">
        <v>2.3880971</v>
      </c>
      <c r="H36" s="0" t="n">
        <v>11.18397</v>
      </c>
      <c r="I36" s="0" t="n">
        <v>7.1901704</v>
      </c>
      <c r="J36" s="0" t="n">
        <f aca="false">I36-AB36</f>
        <v>7.1902</v>
      </c>
      <c r="K36" s="0" t="n">
        <v>0.36610371</v>
      </c>
      <c r="L36" s="0" t="n">
        <v>13.560978</v>
      </c>
      <c r="M36" s="0" t="n">
        <v>-4814.0043</v>
      </c>
      <c r="N36" s="0" t="n">
        <v>-4814.0043</v>
      </c>
      <c r="O36" s="0" t="n">
        <v>-5234.9014</v>
      </c>
      <c r="P36" s="0" t="n">
        <v>-8.2731737</v>
      </c>
      <c r="Q36" s="0" t="n">
        <v>340.87013</v>
      </c>
      <c r="R36" s="0" t="str">
        <f aca="false">_xlfn.CONCAT("CSH", S36, "+N",T36)</f>
        <v>CSH1.17+N0.017</v>
      </c>
      <c r="S36" s="1" t="n">
        <f aca="false">ROUND(B36,2)</f>
        <v>1.17</v>
      </c>
      <c r="T36" s="1" t="n">
        <f aca="false">ROUND(E36/G36,3)</f>
        <v>0.017</v>
      </c>
      <c r="U36" s="1"/>
      <c r="V36" s="0" t="n">
        <f aca="false">ROUND(F36,4)</f>
        <v>2.7921</v>
      </c>
      <c r="W36" s="0" t="n">
        <f aca="false">ROUND(G36,4)</f>
        <v>2.3881</v>
      </c>
      <c r="X36" s="0" t="n">
        <f aca="false">ROUND(E36,4)</f>
        <v>0.0412</v>
      </c>
      <c r="Z36" s="0" t="n">
        <f aca="false">ROUND(H36,4)-2*ROUND(G36,4)-ROUND(F36,4)-ROUND(E36,4)</f>
        <v>3.5745</v>
      </c>
      <c r="AA36" s="0" t="n">
        <f aca="false">ROUND(Z36,4)</f>
        <v>3.5745</v>
      </c>
      <c r="AB36" s="0" t="n">
        <f aca="false">I36-2*AA36-ROUND(E36,4)</f>
        <v>-2.9599999999616E-005</v>
      </c>
      <c r="AC36" s="0" t="n">
        <f aca="false">J36-2*AA36-ROUND(E36,4)</f>
        <v>0</v>
      </c>
    </row>
    <row r="37" customFormat="false" ht="13.8" hidden="false" customHeight="false" outlineLevel="0" collapsed="false">
      <c r="A37" s="0" t="s">
        <v>61</v>
      </c>
      <c r="B37" s="1" t="n">
        <f aca="false">F37/G37</f>
        <v>1.13952936200495</v>
      </c>
      <c r="C37" s="1" t="str">
        <f aca="false">_xlfn.CONCAT("Ca", ROUND(F37, 4), "Si",ROUND(G37, 4), "Na",ROUND(E37, 4), "O",ROUND(H37, 4), "H",J37)</f>
        <v>Ca2.7001Si2.3695Na0.1624O11.0817H7.1228</v>
      </c>
      <c r="D37" s="1"/>
      <c r="E37" s="0" t="n">
        <v>0.16244597</v>
      </c>
      <c r="F37" s="0" t="n">
        <v>2.7001179</v>
      </c>
      <c r="G37" s="0" t="n">
        <v>2.3695027</v>
      </c>
      <c r="H37" s="0" t="n">
        <v>11.081684</v>
      </c>
      <c r="I37" s="0" t="n">
        <v>7.1226752</v>
      </c>
      <c r="J37" s="0" t="n">
        <f aca="false">I37-AB37</f>
        <v>7.1228</v>
      </c>
      <c r="K37" s="0" t="n">
        <v>0.36297819</v>
      </c>
      <c r="L37" s="0" t="n">
        <v>13.445607</v>
      </c>
      <c r="M37" s="0" t="n">
        <v>-4766.7874</v>
      </c>
      <c r="N37" s="0" t="n">
        <v>-4766.7874</v>
      </c>
      <c r="O37" s="0" t="n">
        <v>-5184.3029</v>
      </c>
      <c r="P37" s="0" t="n">
        <v>-7.8861364</v>
      </c>
      <c r="Q37" s="0" t="n">
        <v>338.05603</v>
      </c>
      <c r="R37" s="0" t="str">
        <f aca="false">_xlfn.CONCAT("CSH", S37, "+N",T37)</f>
        <v>CSH1.14+N0.069</v>
      </c>
      <c r="S37" s="1" t="n">
        <f aca="false">ROUND(B37,2)</f>
        <v>1.14</v>
      </c>
      <c r="T37" s="1" t="n">
        <f aca="false">ROUND(E37/G37,3)</f>
        <v>0.069</v>
      </c>
      <c r="U37" s="1"/>
      <c r="V37" s="0" t="n">
        <f aca="false">ROUND(F37,4)</f>
        <v>2.7001</v>
      </c>
      <c r="W37" s="0" t="n">
        <f aca="false">ROUND(G37,4)</f>
        <v>2.3695</v>
      </c>
      <c r="X37" s="0" t="n">
        <f aca="false">ROUND(E37,4)</f>
        <v>0.1624</v>
      </c>
      <c r="Z37" s="0" t="n">
        <f aca="false">ROUND(H37,4)-2*ROUND(G37,4)-ROUND(F37,4)-ROUND(E37,4)</f>
        <v>3.4802</v>
      </c>
      <c r="AA37" s="0" t="n">
        <f aca="false">ROUND(Z37,4)</f>
        <v>3.4802</v>
      </c>
      <c r="AB37" s="0" t="n">
        <f aca="false">I37-2*AA37-ROUND(E37,4)</f>
        <v>-0.000124800000000147</v>
      </c>
      <c r="AC37" s="0" t="n">
        <f aca="false">J37-2*AA37-ROUND(E37,4)</f>
        <v>0</v>
      </c>
    </row>
    <row r="38" customFormat="false" ht="13.8" hidden="false" customHeight="false" outlineLevel="0" collapsed="false">
      <c r="A38" s="0" t="s">
        <v>62</v>
      </c>
      <c r="B38" s="1" t="n">
        <f aca="false">F38/G38</f>
        <v>1.11247065246926</v>
      </c>
      <c r="C38" s="1" t="str">
        <f aca="false">_xlfn.CONCAT("Ca", ROUND(F38, 4), "Si",ROUND(G38, 4), "Na",ROUND(E38, 4), "O",ROUND(H38, 4), "H",J38)</f>
        <v>Ca2.6154Si2.351Na0.2786O10.9854H7.0574</v>
      </c>
      <c r="D38" s="1"/>
      <c r="E38" s="2" t="n">
        <v>0.27855867</v>
      </c>
      <c r="F38" s="0" t="n">
        <v>2.6153789</v>
      </c>
      <c r="G38" s="0" t="n">
        <v>2.3509644</v>
      </c>
      <c r="H38" s="0" t="n">
        <v>10.985366</v>
      </c>
      <c r="I38" s="0" t="n">
        <v>7.0575575</v>
      </c>
      <c r="J38" s="0" t="n">
        <f aca="false">I38-AB38</f>
        <v>7.0574</v>
      </c>
      <c r="K38" s="0" t="n">
        <v>0.3601241</v>
      </c>
      <c r="L38" s="0" t="n">
        <v>13.339853</v>
      </c>
      <c r="M38" s="0" t="n">
        <v>-4722.8249</v>
      </c>
      <c r="N38" s="0" t="n">
        <v>-4722.8249</v>
      </c>
      <c r="O38" s="0" t="n">
        <v>-5137.85</v>
      </c>
      <c r="P38" s="0" t="n">
        <v>-7.5098607</v>
      </c>
      <c r="Q38" s="0" t="n">
        <v>335.49033</v>
      </c>
      <c r="R38" s="0" t="str">
        <f aca="false">_xlfn.CONCAT("CSH", S38, "+N",T38)</f>
        <v>CSH1.11+N0.118</v>
      </c>
      <c r="S38" s="1" t="n">
        <f aca="false">ROUND(B38,2)</f>
        <v>1.11</v>
      </c>
      <c r="T38" s="1" t="n">
        <f aca="false">ROUND(E38/G38,3)</f>
        <v>0.118</v>
      </c>
      <c r="U38" s="1"/>
      <c r="V38" s="0" t="n">
        <f aca="false">ROUND(F38,4)</f>
        <v>2.6154</v>
      </c>
      <c r="W38" s="0" t="n">
        <f aca="false">ROUND(G38,4)</f>
        <v>2.351</v>
      </c>
      <c r="X38" s="0" t="n">
        <f aca="false">ROUND(E38,4)</f>
        <v>0.2786</v>
      </c>
      <c r="Z38" s="0" t="n">
        <f aca="false">ROUND(H38,4)-2*ROUND(G38,4)-ROUND(F38,4)-ROUND(E38,4)</f>
        <v>3.3894</v>
      </c>
      <c r="AA38" s="0" t="n">
        <f aca="false">ROUND(Z38,4)</f>
        <v>3.3894</v>
      </c>
      <c r="AB38" s="0" t="n">
        <f aca="false">I38-2*AA38-ROUND(E38,4)</f>
        <v>0.000157499999999311</v>
      </c>
      <c r="AC38" s="0" t="n">
        <f aca="false">J38-2*AA38-ROUND(E38,4)</f>
        <v>0</v>
      </c>
    </row>
    <row r="39" customFormat="false" ht="13.8" hidden="false" customHeight="false" outlineLevel="0" collapsed="false">
      <c r="A39" s="0" t="s">
        <v>63</v>
      </c>
      <c r="B39" s="1" t="n">
        <f aca="false">F39/G39</f>
        <v>1.55938423499801</v>
      </c>
      <c r="C39" s="1" t="str">
        <f aca="false">_xlfn.CONCAT("Ca", ROUND(F39, 4), "Si",ROUND(G39, 4), "Na",ROUND(E39, 4), "O",ROUND(H39, 4), "H",J39)</f>
        <v>Ca3.2306Si2.0717Na0.0002O10.9229H7.0976</v>
      </c>
      <c r="D39" s="1"/>
      <c r="E39" s="0" t="n">
        <v>0.00019015368</v>
      </c>
      <c r="F39" s="0" t="n">
        <v>3.2306362</v>
      </c>
      <c r="G39" s="0" t="n">
        <v>2.0717384</v>
      </c>
      <c r="H39" s="0" t="n">
        <v>10.922859</v>
      </c>
      <c r="I39" s="0" t="n">
        <v>7.0973011</v>
      </c>
      <c r="J39" s="0" t="n">
        <f aca="false">I39-AB39</f>
        <v>7.0976</v>
      </c>
      <c r="K39" s="0" t="n">
        <v>0.36958053</v>
      </c>
      <c r="L39" s="0" t="n">
        <v>13.687515</v>
      </c>
      <c r="M39" s="0" t="n">
        <v>-4803.2502</v>
      </c>
      <c r="N39" s="0" t="n">
        <v>-4803.2502</v>
      </c>
      <c r="O39" s="0" t="n">
        <v>-5216.5283</v>
      </c>
      <c r="P39" s="0" t="n">
        <v>-6.31636</v>
      </c>
      <c r="Q39" s="0" t="n">
        <v>344.02164</v>
      </c>
      <c r="R39" s="0" t="str">
        <f aca="false">_xlfn.CONCAT("CSH", S39, "+N",T39)</f>
        <v>CSH1.56+N0</v>
      </c>
      <c r="S39" s="1" t="n">
        <f aca="false">ROUND(B39,2)</f>
        <v>1.56</v>
      </c>
      <c r="T39" s="1" t="n">
        <f aca="false">ROUND(E39/G39,3)</f>
        <v>0</v>
      </c>
      <c r="U39" s="1"/>
      <c r="V39" s="0" t="n">
        <f aca="false">ROUND(F39,4)</f>
        <v>3.2306</v>
      </c>
      <c r="W39" s="0" t="n">
        <f aca="false">ROUND(G39,4)</f>
        <v>2.0717</v>
      </c>
      <c r="X39" s="0" t="n">
        <f aca="false">ROUND(E39,4)</f>
        <v>0.0002</v>
      </c>
      <c r="Z39" s="0" t="n">
        <f aca="false">ROUND(H39,4)-2*ROUND(G39,4)-ROUND(F39,4)-ROUND(E39,4)</f>
        <v>3.5487</v>
      </c>
      <c r="AA39" s="0" t="n">
        <f aca="false">ROUND(Z39,4)</f>
        <v>3.5487</v>
      </c>
      <c r="AB39" s="0" t="n">
        <f aca="false">I39-2*AA39-ROUND(E39,4)</f>
        <v>-0.000298900000000235</v>
      </c>
      <c r="AC39" s="0" t="n">
        <f aca="false">J39-2*AA39-ROUND(E39,4)</f>
        <v>4.22052800694295E-016</v>
      </c>
    </row>
    <row r="40" customFormat="false" ht="13.8" hidden="false" customHeight="false" outlineLevel="0" collapsed="false">
      <c r="A40" s="0" t="s">
        <v>64</v>
      </c>
      <c r="B40" s="1" t="n">
        <f aca="false">F40/G40</f>
        <v>1.55792919611834</v>
      </c>
      <c r="C40" s="1" t="str">
        <f aca="false">_xlfn.CONCAT("Ca", ROUND(F40, 4), "Si",ROUND(G40, 4), "Na",ROUND(E40, 4), "O",ROUND(H40, 4), "H",J40)</f>
        <v>Ca3.2283Si2.0722Na0.0019O10.9219H7.0965</v>
      </c>
      <c r="D40" s="1"/>
      <c r="E40" s="0" t="n">
        <v>0.0018938872</v>
      </c>
      <c r="F40" s="0" t="n">
        <v>3.228332</v>
      </c>
      <c r="G40" s="0" t="n">
        <v>2.0721943</v>
      </c>
      <c r="H40" s="0" t="n">
        <v>10.921947</v>
      </c>
      <c r="I40" s="0" t="n">
        <v>7.0965582</v>
      </c>
      <c r="J40" s="0" t="n">
        <f aca="false">I40-AB40</f>
        <v>7.0965</v>
      </c>
      <c r="K40" s="0" t="n">
        <v>0.36952481</v>
      </c>
      <c r="L40" s="0" t="n">
        <v>13.701342</v>
      </c>
      <c r="M40" s="0" t="n">
        <v>-4802.5919</v>
      </c>
      <c r="N40" s="0" t="n">
        <v>-4802.5919</v>
      </c>
      <c r="O40" s="0" t="n">
        <v>-5215.3176</v>
      </c>
      <c r="P40" s="0" t="n">
        <v>-6.3172392</v>
      </c>
      <c r="Q40" s="0" t="n">
        <v>344.35268</v>
      </c>
      <c r="R40" s="0" t="str">
        <f aca="false">_xlfn.CONCAT("CSH", S40, "+N",T40)</f>
        <v>CSH1.56+N0.001</v>
      </c>
      <c r="S40" s="1" t="n">
        <f aca="false">ROUND(B40,2)</f>
        <v>1.56</v>
      </c>
      <c r="T40" s="1" t="n">
        <f aca="false">ROUND(E40/G40,3)</f>
        <v>0.001</v>
      </c>
      <c r="U40" s="1"/>
      <c r="V40" s="0" t="n">
        <f aca="false">ROUND(F40,4)</f>
        <v>3.2283</v>
      </c>
      <c r="W40" s="0" t="n">
        <f aca="false">ROUND(G40,4)</f>
        <v>2.0722</v>
      </c>
      <c r="X40" s="0" t="n">
        <f aca="false">ROUND(E40,4)</f>
        <v>0.0019</v>
      </c>
      <c r="Z40" s="0" t="n">
        <f aca="false">ROUND(H40,4)-2*ROUND(G40,4)-ROUND(F40,4)-ROUND(E40,4)</f>
        <v>3.5473</v>
      </c>
      <c r="AA40" s="0" t="n">
        <f aca="false">ROUND(Z40,4)</f>
        <v>3.5473</v>
      </c>
      <c r="AB40" s="0" t="n">
        <f aca="false">I40-2*AA40-ROUND(E40,4)</f>
        <v>5.8199999999799E-005</v>
      </c>
      <c r="AC40" s="0" t="n">
        <f aca="false">J40-2*AA40-ROUND(E40,4)</f>
        <v>1.2793585635329E-017</v>
      </c>
    </row>
    <row r="41" customFormat="false" ht="13.8" hidden="false" customHeight="false" outlineLevel="0" collapsed="false">
      <c r="A41" s="0" t="s">
        <v>65</v>
      </c>
      <c r="B41" s="1" t="n">
        <f aca="false">F41/G41</f>
        <v>1.54719583932482</v>
      </c>
      <c r="C41" s="1" t="str">
        <f aca="false">_xlfn.CONCAT("Ca", ROUND(F41, 4), "Si",ROUND(G41, 4), "Na",ROUND(E41, 4), "O",ROUND(H41, 4), "H",J41)</f>
        <v>Ca3.2096Si2.0745Na0.0184O10.9123H7.089</v>
      </c>
      <c r="D41" s="1"/>
      <c r="E41" s="0" t="n">
        <v>0.018376492</v>
      </c>
      <c r="F41" s="0" t="n">
        <v>3.2096129</v>
      </c>
      <c r="G41" s="0" t="n">
        <v>2.074471</v>
      </c>
      <c r="H41" s="0" t="n">
        <v>10.91234</v>
      </c>
      <c r="I41" s="0" t="n">
        <v>7.0891941</v>
      </c>
      <c r="J41" s="0" t="n">
        <f aca="false">I41-AB41</f>
        <v>7.089</v>
      </c>
      <c r="K41" s="0" t="n">
        <v>0.36905634</v>
      </c>
      <c r="L41" s="0" t="n">
        <v>13.668018</v>
      </c>
      <c r="M41" s="0" t="n">
        <v>-4796.5945</v>
      </c>
      <c r="N41" s="0" t="n">
        <v>-4796.5945</v>
      </c>
      <c r="O41" s="0" t="n">
        <v>-5209.3808</v>
      </c>
      <c r="P41" s="0" t="n">
        <v>-6.3023718</v>
      </c>
      <c r="Q41" s="0" t="n">
        <v>343.54955</v>
      </c>
      <c r="R41" s="0" t="str">
        <f aca="false">_xlfn.CONCAT("CSH", S41, "+N",T41)</f>
        <v>CSH1.55+N0.009</v>
      </c>
      <c r="S41" s="1" t="n">
        <f aca="false">ROUND(B41,2)</f>
        <v>1.55</v>
      </c>
      <c r="T41" s="1" t="n">
        <f aca="false">ROUND(E41/G41,3)</f>
        <v>0.009</v>
      </c>
      <c r="U41" s="1"/>
      <c r="V41" s="0" t="n">
        <f aca="false">ROUND(F41,4)</f>
        <v>3.2096</v>
      </c>
      <c r="W41" s="0" t="n">
        <f aca="false">ROUND(G41,4)</f>
        <v>2.0745</v>
      </c>
      <c r="X41" s="0" t="n">
        <f aca="false">ROUND(E41,4)</f>
        <v>0.0184</v>
      </c>
      <c r="Z41" s="0" t="n">
        <f aca="false">ROUND(H41,4)-2*ROUND(G41,4)-ROUND(F41,4)-ROUND(E41,4)</f>
        <v>3.5353</v>
      </c>
      <c r="AA41" s="0" t="n">
        <f aca="false">ROUND(Z41,4)</f>
        <v>3.5353</v>
      </c>
      <c r="AB41" s="0" t="n">
        <f aca="false">I41-2*AA41-ROUND(E41,4)</f>
        <v>0.000194100000000502</v>
      </c>
      <c r="AC41" s="0" t="n">
        <f aca="false">J41-2*AA41-ROUND(E41,4)</f>
        <v>-2.4980018054066E-016</v>
      </c>
    </row>
    <row r="42" customFormat="false" ht="13.8" hidden="false" customHeight="false" outlineLevel="0" collapsed="false">
      <c r="A42" s="0" t="s">
        <v>66</v>
      </c>
      <c r="B42" s="1" t="n">
        <f aca="false">F42/G42</f>
        <v>1.52030931635964</v>
      </c>
      <c r="C42" s="1" t="str">
        <f aca="false">_xlfn.CONCAT("Ca", ROUND(F42, 4), "Si",ROUND(G42, 4), "Na",ROUND(E42, 4), "O",ROUND(H42, 4), "H",J42)</f>
        <v>Ca3.152Si2.0733Na0.0836O10.8695H7.0582</v>
      </c>
      <c r="D42" s="1"/>
      <c r="E42" s="0" t="n">
        <v>0.083586221</v>
      </c>
      <c r="F42" s="0" t="n">
        <v>3.1520494</v>
      </c>
      <c r="G42" s="0" t="n">
        <v>2.0732948</v>
      </c>
      <c r="H42" s="0" t="n">
        <v>10.869537</v>
      </c>
      <c r="I42" s="0" t="n">
        <v>7.05821</v>
      </c>
      <c r="J42" s="0" t="n">
        <f aca="false">I42-AB42</f>
        <v>7.0582</v>
      </c>
      <c r="K42" s="0" t="n">
        <v>0.36749938</v>
      </c>
      <c r="L42" s="0" t="n">
        <v>13.644796</v>
      </c>
      <c r="M42" s="0" t="n">
        <v>-4774.2735</v>
      </c>
      <c r="N42" s="0" t="n">
        <v>-4774.2735</v>
      </c>
      <c r="O42" s="0" t="n">
        <v>-5183.3348</v>
      </c>
      <c r="P42" s="0" t="n">
        <v>-6.1347992</v>
      </c>
      <c r="Q42" s="0" t="n">
        <v>342.94773</v>
      </c>
      <c r="R42" s="0" t="str">
        <f aca="false">_xlfn.CONCAT("CSH", S42, "+N",T42)</f>
        <v>CSH1.52+N0.04</v>
      </c>
      <c r="S42" s="1" t="n">
        <f aca="false">ROUND(B42,2)</f>
        <v>1.52</v>
      </c>
      <c r="T42" s="1" t="n">
        <f aca="false">ROUND(E42/G42,3)</f>
        <v>0.04</v>
      </c>
      <c r="U42" s="1"/>
      <c r="V42" s="0" t="n">
        <f aca="false">ROUND(F42,4)</f>
        <v>3.152</v>
      </c>
      <c r="W42" s="0" t="n">
        <f aca="false">ROUND(G42,4)</f>
        <v>2.0733</v>
      </c>
      <c r="X42" s="0" t="n">
        <f aca="false">ROUND(E42,4)</f>
        <v>0.0836</v>
      </c>
      <c r="Z42" s="0" t="n">
        <f aca="false">ROUND(H42,4)-2*ROUND(G42,4)-ROUND(F42,4)-ROUND(E42,4)</f>
        <v>3.4873</v>
      </c>
      <c r="AA42" s="0" t="n">
        <f aca="false">ROUND(Z42,4)</f>
        <v>3.4873</v>
      </c>
      <c r="AB42" s="0" t="n">
        <f aca="false">I42-2*AA42-ROUND(E42,4)</f>
        <v>1.00000000001904E-005</v>
      </c>
      <c r="AC42" s="0" t="n">
        <f aca="false">J42-2*AA42-ROUND(E42,4)</f>
        <v>-3.19189119579732E-016</v>
      </c>
    </row>
    <row r="43" customFormat="false" ht="13.8" hidden="false" customHeight="false" outlineLevel="0" collapsed="false">
      <c r="A43" s="0" t="s">
        <v>67</v>
      </c>
      <c r="B43" s="1" t="n">
        <f aca="false">F43/G43</f>
        <v>1.49787718515424</v>
      </c>
      <c r="C43" s="1" t="str">
        <f aca="false">_xlfn.CONCAT("Ca", ROUND(F43, 4), "Si",ROUND(G43, 4), "Na",ROUND(E43, 4), "O",ROUND(H43, 4), "H",J43)</f>
        <v>Ca3.0981Si2.0683Na0.1522O10.8237H7.0258</v>
      </c>
      <c r="D43" s="1"/>
      <c r="E43" s="0" t="n">
        <v>0.1522244</v>
      </c>
      <c r="F43" s="0" t="n">
        <v>3.098082</v>
      </c>
      <c r="G43" s="0" t="n">
        <v>2.0683151</v>
      </c>
      <c r="H43" s="0" t="n">
        <v>10.823742</v>
      </c>
      <c r="I43" s="0" t="n">
        <v>7.0258354</v>
      </c>
      <c r="J43" s="0" t="n">
        <f aca="false">I43-AB43</f>
        <v>7.0258</v>
      </c>
      <c r="K43" s="0" t="n">
        <v>0.36600927</v>
      </c>
      <c r="L43" s="0" t="n">
        <v>13.591326</v>
      </c>
      <c r="M43" s="0" t="n">
        <v>-4751.7375</v>
      </c>
      <c r="N43" s="0" t="n">
        <v>-4751.7375</v>
      </c>
      <c r="O43" s="0" t="n">
        <v>-5159.1949</v>
      </c>
      <c r="P43" s="0" t="n">
        <v>-5.9189879</v>
      </c>
      <c r="Q43" s="0" t="n">
        <v>341.65408</v>
      </c>
      <c r="R43" s="0" t="str">
        <f aca="false">_xlfn.CONCAT("CSH", S43, "+N",T43)</f>
        <v>CSH1.5+N0.074</v>
      </c>
      <c r="S43" s="1" t="n">
        <f aca="false">ROUND(B43,2)</f>
        <v>1.5</v>
      </c>
      <c r="T43" s="1" t="n">
        <f aca="false">ROUND(E43/G43,3)</f>
        <v>0.074</v>
      </c>
      <c r="U43" s="1"/>
      <c r="V43" s="0" t="n">
        <f aca="false">ROUND(F43,4)</f>
        <v>3.0981</v>
      </c>
      <c r="W43" s="0" t="n">
        <f aca="false">ROUND(G43,4)</f>
        <v>2.0683</v>
      </c>
      <c r="X43" s="0" t="n">
        <f aca="false">ROUND(E43,4)</f>
        <v>0.1522</v>
      </c>
      <c r="Z43" s="0" t="n">
        <f aca="false">ROUND(H43,4)-2*ROUND(G43,4)-ROUND(F43,4)-ROUND(E43,4)</f>
        <v>3.4368</v>
      </c>
      <c r="AA43" s="0" t="n">
        <f aca="false">ROUND(Z43,4)</f>
        <v>3.4368</v>
      </c>
      <c r="AB43" s="0" t="n">
        <f aca="false">I43-2*AA43-ROUND(E43,4)</f>
        <v>3.54000000003518E-005</v>
      </c>
      <c r="AC43" s="0" t="n">
        <f aca="false">J43-2*AA43-ROUND(E43,4)</f>
        <v>0</v>
      </c>
    </row>
    <row r="44" customFormat="false" ht="13.8" hidden="false" customHeight="false" outlineLevel="0" collapsed="false">
      <c r="B44" s="1"/>
    </row>
    <row r="45" customFormat="false" ht="13.8" hidden="false" customHeight="false" outlineLevel="0" collapsed="false">
      <c r="A45" s="0" t="s">
        <v>68</v>
      </c>
      <c r="B45" s="1" t="n">
        <f aca="false">F45/G45</f>
        <v>0.722556344182758</v>
      </c>
      <c r="C45" s="1" t="str">
        <f aca="false">_xlfn.CONCAT("Ca", ROUND(F45, 5),"Al",ROUND(D45, 5),  "Si",ROUND(G45, 5), "O",ROUND(H45, 5), "H",J45)</f>
        <v>Ca2.11182Al0.0003Si2.9227O11.06995H6.22456</v>
      </c>
      <c r="D45" s="0" t="n">
        <v>0.00030285715</v>
      </c>
      <c r="F45" s="0" t="n">
        <v>2.1118168</v>
      </c>
      <c r="G45" s="0" t="n">
        <v>2.9227019</v>
      </c>
      <c r="H45" s="0" t="n">
        <v>11.069946</v>
      </c>
      <c r="I45" s="0" t="n">
        <v>6.2245417</v>
      </c>
      <c r="J45" s="3" t="n">
        <f aca="false">I45-AB45</f>
        <v>6.22456</v>
      </c>
      <c r="K45" s="0" t="n">
        <v>0.35011763</v>
      </c>
      <c r="L45" s="0" t="n">
        <v>13.880783</v>
      </c>
      <c r="M45" s="0" t="n">
        <v>-4687.3938</v>
      </c>
      <c r="N45" s="0" t="n">
        <v>-4687.3938</v>
      </c>
      <c r="O45" s="0" t="n">
        <v>-5077.4436</v>
      </c>
      <c r="P45" s="0" t="n">
        <v>-3.0575374</v>
      </c>
      <c r="Q45" s="0" t="n">
        <v>348.61238</v>
      </c>
      <c r="R45" s="0" t="str">
        <f aca="false">_xlfn.CONCAT("CSH", S45, "+A",U45)</f>
        <v>CSH0.72+A0.0001</v>
      </c>
      <c r="S45" s="1" t="n">
        <f aca="false">ROUND(B45,2)</f>
        <v>0.72</v>
      </c>
      <c r="U45" s="0" t="n">
        <f aca="false">ROUND(D45/G45,4)</f>
        <v>0.0001</v>
      </c>
      <c r="V45" s="0" t="n">
        <f aca="false">ROUND(F45,5)</f>
        <v>2.11182</v>
      </c>
      <c r="W45" s="0" t="n">
        <f aca="false">ROUND(G45,5)</f>
        <v>2.9227</v>
      </c>
      <c r="Y45" s="0" t="n">
        <f aca="false">D45/2</f>
        <v>0.000151428575</v>
      </c>
      <c r="Z45" s="0" t="n">
        <f aca="false">ROUND(H45,5)-2*ROUND(G45,5)-ROUND(F45,5)-3*ROUND(Y45,5)</f>
        <v>3.11228</v>
      </c>
      <c r="AA45" s="0" t="n">
        <f aca="false">ROUND(Z45,5)</f>
        <v>3.11228</v>
      </c>
      <c r="AB45" s="0" t="n">
        <f aca="false">I45-2*AA45</f>
        <v>-1.83000000006928E-005</v>
      </c>
      <c r="AC45" s="0" t="n">
        <f aca="false">J45-2*AA45</f>
        <v>0</v>
      </c>
    </row>
    <row r="46" customFormat="false" ht="13.8" hidden="false" customHeight="false" outlineLevel="0" collapsed="false">
      <c r="A46" s="0" t="s">
        <v>69</v>
      </c>
      <c r="B46" s="1" t="n">
        <f aca="false">F46/G46</f>
        <v>0.707605705203374</v>
      </c>
      <c r="C46" s="1" t="str">
        <f aca="false">_xlfn.CONCAT("Ca", ROUND(F46, 5),"Al",ROUND(D46, 5),  "Si",ROUND(G46, 5), "O",ROUND(H46, 5), "H",J46)</f>
        <v>Ca2.07811Al0.00298Si2.93681O11.03879H6.16518</v>
      </c>
      <c r="D46" s="0" t="n">
        <v>0.0029819249</v>
      </c>
      <c r="F46" s="0" t="n">
        <v>2.0781062</v>
      </c>
      <c r="G46" s="0" t="n">
        <v>2.9368138</v>
      </c>
      <c r="H46" s="0" t="n">
        <v>11.038786</v>
      </c>
      <c r="I46" s="0" t="n">
        <v>6.1651581</v>
      </c>
      <c r="J46" s="3" t="n">
        <f aca="false">I46-AB46</f>
        <v>6.16518</v>
      </c>
      <c r="K46" s="0" t="n">
        <v>0.3486768</v>
      </c>
      <c r="L46" s="0" t="n">
        <v>13.861948</v>
      </c>
      <c r="M46" s="0" t="n">
        <v>-4671.0109</v>
      </c>
      <c r="N46" s="0" t="n">
        <v>-4671.0109</v>
      </c>
      <c r="O46" s="0" t="n">
        <v>-5059.1235</v>
      </c>
      <c r="P46" s="0" t="n">
        <v>-2.3333658</v>
      </c>
      <c r="Q46" s="0" t="n">
        <v>348.15347</v>
      </c>
      <c r="R46" s="0" t="str">
        <f aca="false">_xlfn.CONCAT("CSH", S46, "+A",U46)</f>
        <v>CSH0.71+A0.001</v>
      </c>
      <c r="S46" s="1" t="n">
        <f aca="false">ROUND(B46,2)</f>
        <v>0.71</v>
      </c>
      <c r="U46" s="0" t="n">
        <f aca="false">ROUND(D46/G46,4)</f>
        <v>0.001</v>
      </c>
      <c r="V46" s="0" t="n">
        <f aca="false">ROUND(F46,5)</f>
        <v>2.07811</v>
      </c>
      <c r="W46" s="0" t="n">
        <f aca="false">ROUND(G46,5)</f>
        <v>2.93681</v>
      </c>
      <c r="Y46" s="0" t="n">
        <f aca="false">D46/2</f>
        <v>0.00149096245</v>
      </c>
      <c r="Z46" s="0" t="n">
        <f aca="false">ROUND(H46,5)-2*ROUND(G46,5)-ROUND(F46,5)-3*ROUND(Y46,5)</f>
        <v>3.08259</v>
      </c>
      <c r="AA46" s="0" t="n">
        <f aca="false">ROUND(Z46,5)</f>
        <v>3.08259</v>
      </c>
      <c r="AB46" s="0" t="n">
        <f aca="false">I46-2*AA46</f>
        <v>-2.19000000001301E-005</v>
      </c>
      <c r="AC46" s="0" t="n">
        <f aca="false">J46-2*AA46</f>
        <v>0</v>
      </c>
    </row>
    <row r="47" customFormat="false" ht="13.8" hidden="false" customHeight="false" outlineLevel="0" collapsed="false">
      <c r="A47" s="0" t="s">
        <v>70</v>
      </c>
      <c r="B47" s="1" t="n">
        <f aca="false">F47/G47</f>
        <v>0.708729749752156</v>
      </c>
      <c r="C47" s="1" t="str">
        <f aca="false">_xlfn.CONCAT("Ca", ROUND(F47, 5),"Al",ROUND(D47, 5),  "Si",ROUND(G47, 5), "O",ROUND(H47, 5), "H",J47)</f>
        <v>Ca2.07291Al0.02975Si2.92483O11.08472H6.23508</v>
      </c>
      <c r="D47" s="0" t="n">
        <v>0.029747038</v>
      </c>
      <c r="F47" s="0" t="n">
        <v>2.0729129</v>
      </c>
      <c r="G47" s="0" t="n">
        <v>2.9248284</v>
      </c>
      <c r="H47" s="0" t="n">
        <v>11.084724</v>
      </c>
      <c r="I47" s="0" t="n">
        <v>6.2350668</v>
      </c>
      <c r="J47" s="3" t="n">
        <f aca="false">I47-AB47</f>
        <v>6.23508</v>
      </c>
      <c r="K47" s="0" t="n">
        <v>0.34965966</v>
      </c>
      <c r="L47" s="0" t="n">
        <v>13.901003</v>
      </c>
      <c r="M47" s="0" t="n">
        <v>-4686.9233</v>
      </c>
      <c r="N47" s="0" t="n">
        <v>-4686.9233</v>
      </c>
      <c r="O47" s="0" t="n">
        <v>-5077.5345</v>
      </c>
      <c r="P47" s="0" t="n">
        <v>-2.2056194</v>
      </c>
      <c r="Q47" s="0" t="n">
        <v>349.10496</v>
      </c>
      <c r="R47" s="0" t="str">
        <f aca="false">_xlfn.CONCAT("CSH", S47, "+A",U47)</f>
        <v>CSH0.71+A0.0102</v>
      </c>
      <c r="S47" s="1" t="n">
        <f aca="false">ROUND(B47,2)</f>
        <v>0.71</v>
      </c>
      <c r="U47" s="0" t="n">
        <f aca="false">ROUND(D47/G47,4)</f>
        <v>0.0102</v>
      </c>
      <c r="V47" s="0" t="n">
        <f aca="false">ROUND(F47,5)</f>
        <v>2.07291</v>
      </c>
      <c r="W47" s="0" t="n">
        <f aca="false">ROUND(G47,5)</f>
        <v>2.92483</v>
      </c>
      <c r="Y47" s="0" t="n">
        <f aca="false">D47/2</f>
        <v>0.014873519</v>
      </c>
      <c r="Z47" s="0" t="n">
        <f aca="false">ROUND(H47,5)-2*ROUND(G47,5)-ROUND(F47,5)-3*ROUND(Y47,5)</f>
        <v>3.11754</v>
      </c>
      <c r="AA47" s="0" t="n">
        <f aca="false">ROUND(Z47,5)</f>
        <v>3.11754</v>
      </c>
      <c r="AB47" s="0" t="n">
        <f aca="false">I47-2*AA47</f>
        <v>-1.31999999997134E-005</v>
      </c>
      <c r="AC47" s="0" t="n">
        <f aca="false">J47-2*AA47</f>
        <v>0</v>
      </c>
    </row>
    <row r="48" customFormat="false" ht="13.8" hidden="false" customHeight="false" outlineLevel="0" collapsed="false">
      <c r="A48" s="0" t="s">
        <v>71</v>
      </c>
      <c r="B48" s="1" t="n">
        <f aca="false">F48/G48</f>
        <v>0.742473266033693</v>
      </c>
      <c r="C48" s="1" t="str">
        <f aca="false">_xlfn.CONCAT("Ca", ROUND(F48, 5),"Al",ROUND(D48, 5),  "Si",ROUND(G48, 5), "O",ROUND(H48, 5), "H",J48)</f>
        <v>Ca2.01246Al0.28868Si2.71048O11.31191H6.89094</v>
      </c>
      <c r="D48" s="0" t="n">
        <v>0.28868304</v>
      </c>
      <c r="F48" s="0" t="n">
        <v>2.0124553</v>
      </c>
      <c r="G48" s="0" t="n">
        <v>2.7104751</v>
      </c>
      <c r="H48" s="0" t="n">
        <v>11.31191</v>
      </c>
      <c r="I48" s="0" t="n">
        <v>6.8909597</v>
      </c>
      <c r="J48" s="3" t="n">
        <f aca="false">I48-AB48</f>
        <v>6.89094</v>
      </c>
      <c r="K48" s="0" t="n">
        <v>0.35249886</v>
      </c>
      <c r="L48" s="0" t="n">
        <v>13.787465</v>
      </c>
      <c r="M48" s="0" t="n">
        <v>-4745.787</v>
      </c>
      <c r="N48" s="0" t="n">
        <v>-4745.787</v>
      </c>
      <c r="O48" s="0" t="n">
        <v>-5157.3051</v>
      </c>
      <c r="P48" s="0" t="n">
        <v>-2.0652517</v>
      </c>
      <c r="Q48" s="0" t="n">
        <v>346.325</v>
      </c>
      <c r="R48" s="0" t="str">
        <f aca="false">_xlfn.CONCAT("CSH", S48, "+A",U48)</f>
        <v>CSH0.74+A0.1065</v>
      </c>
      <c r="S48" s="1" t="n">
        <f aca="false">ROUND(B48,2)</f>
        <v>0.74</v>
      </c>
      <c r="U48" s="0" t="n">
        <f aca="false">ROUND(D48/G48,4)</f>
        <v>0.1065</v>
      </c>
      <c r="V48" s="0" t="n">
        <f aca="false">ROUND(F48,5)</f>
        <v>2.01246</v>
      </c>
      <c r="W48" s="0" t="n">
        <f aca="false">ROUND(G48,5)</f>
        <v>2.71048</v>
      </c>
      <c r="Y48" s="0" t="n">
        <f aca="false">D48/2</f>
        <v>0.14434152</v>
      </c>
      <c r="Z48" s="0" t="n">
        <f aca="false">ROUND(H48,5)-2*ROUND(G48,5)-ROUND(F48,5)-3*ROUND(Y48,5)</f>
        <v>3.44547</v>
      </c>
      <c r="AA48" s="0" t="n">
        <f aca="false">ROUND(Z48,5)</f>
        <v>3.44547</v>
      </c>
      <c r="AB48" s="0" t="n">
        <f aca="false">I48-2*AA48</f>
        <v>1.97000000001779E-005</v>
      </c>
      <c r="AC48" s="0" t="n">
        <f aca="false">J48-2*AA48</f>
        <v>0</v>
      </c>
    </row>
    <row r="49" customFormat="false" ht="13.8" hidden="false" customHeight="false" outlineLevel="0" collapsed="false">
      <c r="A49" s="0" t="s">
        <v>72</v>
      </c>
      <c r="B49" s="1" t="n">
        <f aca="false">F49/G49</f>
        <v>0.822067584185744</v>
      </c>
      <c r="C49" s="1" t="str">
        <f aca="false">_xlfn.CONCAT("Ca", ROUND(F49, 5),"Al",ROUND(D49, 5),  "Si",ROUND(G49, 5), "O",ROUND(H49, 5), "H",J49)</f>
        <v>Ca2.00151Al0.56526Si2.43473O11.56827H7.69882</v>
      </c>
      <c r="D49" s="0" t="n">
        <v>0.56525907</v>
      </c>
      <c r="F49" s="0" t="n">
        <v>2.0015145</v>
      </c>
      <c r="G49" s="0" t="n">
        <v>2.4347323</v>
      </c>
      <c r="H49" s="0" t="n">
        <v>11.568271</v>
      </c>
      <c r="I49" s="0" t="n">
        <v>7.6988061</v>
      </c>
      <c r="J49" s="3" t="n">
        <f aca="false">I49-AB49</f>
        <v>7.69882</v>
      </c>
      <c r="K49" s="0" t="n">
        <v>0.35669433</v>
      </c>
      <c r="L49" s="0" t="n">
        <v>13.660628</v>
      </c>
      <c r="M49" s="0" t="n">
        <v>-4817.0787</v>
      </c>
      <c r="N49" s="0" t="n">
        <v>-4817.0787</v>
      </c>
      <c r="O49" s="0" t="n">
        <v>-5253.7753</v>
      </c>
      <c r="P49" s="0" t="n">
        <v>-2.2343944</v>
      </c>
      <c r="Q49" s="0" t="n">
        <v>343.2262</v>
      </c>
      <c r="R49" s="0" t="str">
        <f aca="false">_xlfn.CONCAT("CSH", S49, "+A",U49)</f>
        <v>CSH0.82+A0.2322</v>
      </c>
      <c r="S49" s="1" t="n">
        <f aca="false">ROUND(B49,2)</f>
        <v>0.82</v>
      </c>
      <c r="U49" s="0" t="n">
        <f aca="false">ROUND(D49/G49,4)</f>
        <v>0.2322</v>
      </c>
      <c r="V49" s="0" t="n">
        <f aca="false">ROUND(F49,5)</f>
        <v>2.00151</v>
      </c>
      <c r="W49" s="0" t="n">
        <f aca="false">ROUND(G49,5)</f>
        <v>2.43473</v>
      </c>
      <c r="Y49" s="0" t="n">
        <f aca="false">D49/2</f>
        <v>0.282629535</v>
      </c>
      <c r="Z49" s="0" t="n">
        <f aca="false">ROUND(H49,5)-2*ROUND(G49,5)-ROUND(F49,5)-3*ROUND(Y49,5)</f>
        <v>3.84941</v>
      </c>
      <c r="AA49" s="0" t="n">
        <f aca="false">ROUND(Z49,5)</f>
        <v>3.84941</v>
      </c>
      <c r="AB49" s="0" t="n">
        <f aca="false">I49-2*AA49</f>
        <v>-1.39000000007883E-005</v>
      </c>
      <c r="AC49" s="0" t="n">
        <f aca="false">J49-2*AA49</f>
        <v>0</v>
      </c>
    </row>
    <row r="50" customFormat="false" ht="13.8" hidden="false" customHeight="false" outlineLevel="0" collapsed="false">
      <c r="A50" s="0" t="s">
        <v>73</v>
      </c>
      <c r="B50" s="1" t="n">
        <f aca="false">F50/G50</f>
        <v>0.906150295703105</v>
      </c>
      <c r="C50" s="1" t="str">
        <f aca="false">_xlfn.CONCAT("Ca", ROUND(F50, 5),"Al",ROUND(D50, 5),  "Si",ROUND(G50, 5), "O",ROUND(H50, 5), "H",J50)</f>
        <v>Ca2.00027Al0.79257Si2.20743O11.7931H8.37826</v>
      </c>
      <c r="D50" s="0" t="n">
        <v>0.79256612</v>
      </c>
      <c r="F50" s="0" t="n">
        <v>2.0002667</v>
      </c>
      <c r="G50" s="0" t="n">
        <v>2.2074337</v>
      </c>
      <c r="H50" s="0" t="n">
        <v>11.793099</v>
      </c>
      <c r="I50" s="0" t="n">
        <v>8.3782317</v>
      </c>
      <c r="J50" s="3" t="n">
        <f aca="false">I50-AB50</f>
        <v>8.37826</v>
      </c>
      <c r="K50" s="0" t="n">
        <v>0.36067557</v>
      </c>
      <c r="L50" s="0" t="n">
        <v>13.575406</v>
      </c>
      <c r="M50" s="0" t="n">
        <v>-4880.7699</v>
      </c>
      <c r="N50" s="0" t="n">
        <v>-4880.7699</v>
      </c>
      <c r="O50" s="0" t="n">
        <v>-5339.3316</v>
      </c>
      <c r="P50" s="0" t="n">
        <v>-1.482072</v>
      </c>
      <c r="Q50" s="0" t="n">
        <v>341.14321</v>
      </c>
      <c r="R50" s="0" t="str">
        <f aca="false">_xlfn.CONCAT("CSH", S50, "+A",U50)</f>
        <v>CSH0.91+A0.359</v>
      </c>
      <c r="S50" s="1" t="n">
        <f aca="false">ROUND(B50,2)</f>
        <v>0.91</v>
      </c>
      <c r="U50" s="0" t="n">
        <f aca="false">ROUND(D50/G50,4)</f>
        <v>0.359</v>
      </c>
      <c r="V50" s="0" t="n">
        <f aca="false">ROUND(F50,5)</f>
        <v>2.00027</v>
      </c>
      <c r="W50" s="0" t="n">
        <f aca="false">ROUND(G50,5)</f>
        <v>2.20743</v>
      </c>
      <c r="Y50" s="0" t="n">
        <f aca="false">D50/2</f>
        <v>0.39628306</v>
      </c>
      <c r="Z50" s="0" t="n">
        <f aca="false">ROUND(H50,5)-2*ROUND(G50,5)-ROUND(F50,5)-3*ROUND(Y50,5)</f>
        <v>4.18913</v>
      </c>
      <c r="AA50" s="0" t="n">
        <f aca="false">ROUND(Z50,5)</f>
        <v>4.18913</v>
      </c>
      <c r="AB50" s="0" t="n">
        <f aca="false">I50-2*AA50</f>
        <v>-2.82999999985378E-005</v>
      </c>
      <c r="AC50" s="0" t="n">
        <f aca="false">J50-2*AA50</f>
        <v>0</v>
      </c>
    </row>
    <row r="51" customFormat="false" ht="13.8" hidden="false" customHeight="false" outlineLevel="0" collapsed="false">
      <c r="A51" s="0" t="s">
        <v>74</v>
      </c>
      <c r="B51" s="1" t="n">
        <f aca="false">F51/G51</f>
        <v>0.800425269812099</v>
      </c>
      <c r="C51" s="1" t="str">
        <f aca="false">_xlfn.CONCAT("Ca", ROUND(F51, 5),"Al",ROUND(D51, 5),  "Si",ROUND(G51, 5), "O",ROUND(H51, 5), "H",J51)</f>
        <v>Ca2.26973Al0.00028Si2.83566O11.21162H6.5403</v>
      </c>
      <c r="D51" s="0" t="n">
        <v>0.00028430745</v>
      </c>
      <c r="F51" s="0" t="n">
        <v>2.2697328</v>
      </c>
      <c r="G51" s="0" t="n">
        <v>2.8356586</v>
      </c>
      <c r="H51" s="0" t="n">
        <v>11.21162</v>
      </c>
      <c r="I51" s="0" t="n">
        <v>6.5402873</v>
      </c>
      <c r="J51" s="3" t="n">
        <f aca="false">I51-AB51</f>
        <v>6.5403</v>
      </c>
      <c r="K51" s="0" t="n">
        <v>0.35658639</v>
      </c>
      <c r="L51" s="0" t="n">
        <v>13.958246</v>
      </c>
      <c r="M51" s="0" t="n">
        <v>-4759.6951</v>
      </c>
      <c r="N51" s="0" t="n">
        <v>-4759.6951</v>
      </c>
      <c r="O51" s="0" t="n">
        <v>-5159.7266</v>
      </c>
      <c r="P51" s="0" t="n">
        <v>-5.9885191</v>
      </c>
      <c r="Q51" s="0" t="n">
        <v>350.50309</v>
      </c>
      <c r="R51" s="0" t="str">
        <f aca="false">_xlfn.CONCAT("CSH", S51, "+A",U51)</f>
        <v>CSH0.8+A0.0001</v>
      </c>
      <c r="S51" s="1" t="n">
        <f aca="false">ROUND(B51,2)</f>
        <v>0.8</v>
      </c>
      <c r="U51" s="0" t="n">
        <f aca="false">ROUND(D51/G51,4)</f>
        <v>0.0001</v>
      </c>
      <c r="V51" s="0" t="n">
        <f aca="false">ROUND(F51,5)</f>
        <v>2.26973</v>
      </c>
      <c r="W51" s="0" t="n">
        <f aca="false">ROUND(G51,5)</f>
        <v>2.83566</v>
      </c>
      <c r="Y51" s="0" t="n">
        <f aca="false">D51/2</f>
        <v>0.000142153725</v>
      </c>
      <c r="Z51" s="0" t="n">
        <f aca="false">ROUND(H51,5)-2*ROUND(G51,5)-ROUND(F51,5)-3*ROUND(Y51,5)</f>
        <v>3.27015</v>
      </c>
      <c r="AA51" s="0" t="n">
        <f aca="false">ROUND(Z51,5)</f>
        <v>3.27015</v>
      </c>
      <c r="AB51" s="0" t="n">
        <f aca="false">I51-2*AA51</f>
        <v>-1.27000000000876E-005</v>
      </c>
      <c r="AC51" s="0" t="n">
        <f aca="false">J51-2*AA51</f>
        <v>0</v>
      </c>
    </row>
    <row r="52" customFormat="false" ht="13.8" hidden="false" customHeight="false" outlineLevel="0" collapsed="false">
      <c r="A52" s="0" t="s">
        <v>75</v>
      </c>
      <c r="B52" s="1" t="n">
        <f aca="false">F52/G52</f>
        <v>0.800435457748996</v>
      </c>
      <c r="C52" s="1" t="str">
        <f aca="false">_xlfn.CONCAT("Ca", ROUND(F52, 5),"Al",ROUND(D52, 5),  "Si",ROUND(G52, 5), "O",ROUND(H52, 5), "H",J52)</f>
        <v>Ca2.26916Al0.00284Si2.8349O11.21663H6.54682</v>
      </c>
      <c r="D52" s="0" t="n">
        <v>0.0028423493</v>
      </c>
      <c r="F52" s="0" t="n">
        <v>2.269156</v>
      </c>
      <c r="G52" s="0" t="n">
        <v>2.8349019</v>
      </c>
      <c r="H52" s="0" t="n">
        <v>11.216627</v>
      </c>
      <c r="I52" s="0" t="n">
        <v>6.5468083</v>
      </c>
      <c r="J52" s="3" t="n">
        <f aca="false">I52-AB52</f>
        <v>6.54682</v>
      </c>
      <c r="K52" s="0" t="n">
        <v>0.35669773</v>
      </c>
      <c r="L52" s="0" t="n">
        <v>13.962975</v>
      </c>
      <c r="M52" s="0" t="n">
        <v>-4761.4977</v>
      </c>
      <c r="N52" s="0" t="n">
        <v>-4761.4977</v>
      </c>
      <c r="O52" s="0" t="n">
        <v>-5161.7572</v>
      </c>
      <c r="P52" s="0" t="n">
        <v>-5.9721166</v>
      </c>
      <c r="Q52" s="0" t="n">
        <v>350.61828</v>
      </c>
      <c r="R52" s="0" t="str">
        <f aca="false">_xlfn.CONCAT("CSH", S52, "+A",U52)</f>
        <v>CSH0.8+A0.001</v>
      </c>
      <c r="S52" s="1" t="n">
        <f aca="false">ROUND(B52,2)</f>
        <v>0.8</v>
      </c>
      <c r="U52" s="0" t="n">
        <f aca="false">ROUND(D52/G52,4)</f>
        <v>0.001</v>
      </c>
      <c r="V52" s="0" t="n">
        <f aca="false">ROUND(F52,5)</f>
        <v>2.26916</v>
      </c>
      <c r="W52" s="0" t="n">
        <f aca="false">ROUND(G52,5)</f>
        <v>2.8349</v>
      </c>
      <c r="Y52" s="0" t="n">
        <f aca="false">D52/2</f>
        <v>0.00142117465</v>
      </c>
      <c r="Z52" s="0" t="n">
        <f aca="false">ROUND(H52,5)-2*ROUND(G52,5)-ROUND(F52,5)-3*ROUND(Y52,5)</f>
        <v>3.27341</v>
      </c>
      <c r="AA52" s="0" t="n">
        <f aca="false">ROUND(Z52,5)</f>
        <v>3.27341</v>
      </c>
      <c r="AB52" s="0" t="n">
        <f aca="false">I52-2*AA52</f>
        <v>-1.16999999999479E-005</v>
      </c>
      <c r="AC52" s="0" t="n">
        <f aca="false">J52-2*AA52</f>
        <v>0</v>
      </c>
    </row>
    <row r="53" customFormat="false" ht="13.8" hidden="false" customHeight="false" outlineLevel="0" collapsed="false">
      <c r="A53" s="0" t="s">
        <v>76</v>
      </c>
      <c r="B53" s="1" t="n">
        <f aca="false">F53/G53</f>
        <v>0.800539826426608</v>
      </c>
      <c r="C53" s="1" t="str">
        <f aca="false">_xlfn.CONCAT("Ca", ROUND(F53, 5),"Al",ROUND(D53, 5),  "Si",ROUND(G53, 5), "O",ROUND(H53, 5), "H",J53)</f>
        <v>Ca2.26332Al0.02835Si2.82724O11.26616H6.61164</v>
      </c>
      <c r="D53" s="0" t="n">
        <v>0.028350136</v>
      </c>
      <c r="F53" s="0" t="n">
        <v>2.2633199</v>
      </c>
      <c r="G53" s="0" t="n">
        <v>2.8272421</v>
      </c>
      <c r="H53" s="0" t="n">
        <v>11.266161</v>
      </c>
      <c r="I53" s="0" t="n">
        <v>6.6116641</v>
      </c>
      <c r="J53" s="3" t="n">
        <f aca="false">I53-AB53</f>
        <v>6.61164</v>
      </c>
      <c r="K53" s="0" t="n">
        <v>0.35779482</v>
      </c>
      <c r="L53" s="0" t="n">
        <v>14.009561</v>
      </c>
      <c r="M53" s="0" t="n">
        <v>-4779.1489</v>
      </c>
      <c r="N53" s="0" t="n">
        <v>-4779.1489</v>
      </c>
      <c r="O53" s="0" t="n">
        <v>-5181.818</v>
      </c>
      <c r="P53" s="0" t="n">
        <v>-5.8096472</v>
      </c>
      <c r="Q53" s="0" t="n">
        <v>351.75283</v>
      </c>
      <c r="R53" s="0" t="str">
        <f aca="false">_xlfn.CONCAT("CSH", S53, "+A",U53)</f>
        <v>CSH0.8+A0.01</v>
      </c>
      <c r="S53" s="1" t="n">
        <f aca="false">ROUND(B53,2)</f>
        <v>0.8</v>
      </c>
      <c r="U53" s="0" t="n">
        <f aca="false">ROUND(D53/G53,4)</f>
        <v>0.01</v>
      </c>
      <c r="V53" s="0" t="n">
        <f aca="false">ROUND(F53,5)</f>
        <v>2.26332</v>
      </c>
      <c r="W53" s="0" t="n">
        <f aca="false">ROUND(G53,5)</f>
        <v>2.82724</v>
      </c>
      <c r="Y53" s="0" t="n">
        <f aca="false">D53/2</f>
        <v>0.014175068</v>
      </c>
      <c r="Z53" s="0" t="n">
        <f aca="false">ROUND(H53,5)-2*ROUND(G53,5)-ROUND(F53,5)-3*ROUND(Y53,5)</f>
        <v>3.30582</v>
      </c>
      <c r="AA53" s="0" t="n">
        <f aca="false">ROUND(Z53,5)</f>
        <v>3.30582</v>
      </c>
      <c r="AB53" s="0" t="n">
        <f aca="false">I53-2*AA53</f>
        <v>2.40999999991942E-005</v>
      </c>
      <c r="AC53" s="0" t="n">
        <f aca="false">J53-2*AA53</f>
        <v>0</v>
      </c>
    </row>
    <row r="54" customFormat="false" ht="13.8" hidden="false" customHeight="false" outlineLevel="0" collapsed="false">
      <c r="A54" s="0" t="s">
        <v>77</v>
      </c>
      <c r="B54" s="1" t="n">
        <f aca="false">F54/G54</f>
        <v>0.802196594049576</v>
      </c>
      <c r="C54" s="1" t="str">
        <f aca="false">_xlfn.CONCAT("Ca", ROUND(F54, 5),"Al",ROUND(D54, 5),  "Si",ROUND(G54, 5), "O",ROUND(H54, 5), "H",J54)</f>
        <v>Ca2.17438Al0.27229Si2.71053O11.58669H7.16566</v>
      </c>
      <c r="D54" s="0" t="n">
        <v>0.27228953</v>
      </c>
      <c r="F54" s="0" t="n">
        <v>2.1743801</v>
      </c>
      <c r="G54" s="0" t="n">
        <v>2.7105327</v>
      </c>
      <c r="H54" s="0" t="n">
        <v>11.586693</v>
      </c>
      <c r="I54" s="0" t="n">
        <v>7.165627</v>
      </c>
      <c r="J54" s="3" t="n">
        <f aca="false">I54-AB54</f>
        <v>7.16566</v>
      </c>
      <c r="K54" s="0" t="n">
        <v>0.363221</v>
      </c>
      <c r="L54" s="0" t="n">
        <v>14.18393</v>
      </c>
      <c r="M54" s="0" t="n">
        <v>-4878.3064</v>
      </c>
      <c r="N54" s="0" t="n">
        <v>-4878.3064</v>
      </c>
      <c r="O54" s="0" t="n">
        <v>-5301.0659</v>
      </c>
      <c r="P54" s="0" t="n">
        <v>-4.4364059</v>
      </c>
      <c r="Q54" s="0" t="n">
        <v>355.99321</v>
      </c>
      <c r="R54" s="0" t="str">
        <f aca="false">_xlfn.CONCAT("CSH", S54, "+A",U54)</f>
        <v>CSH0.8+A0.1005</v>
      </c>
      <c r="S54" s="1" t="n">
        <f aca="false">ROUND(B54,2)</f>
        <v>0.8</v>
      </c>
      <c r="U54" s="0" t="n">
        <f aca="false">ROUND(D54/G54,4)</f>
        <v>0.1005</v>
      </c>
      <c r="V54" s="0" t="n">
        <f aca="false">ROUND(F54,5)</f>
        <v>2.17438</v>
      </c>
      <c r="W54" s="0" t="n">
        <f aca="false">ROUND(G54,5)</f>
        <v>2.71053</v>
      </c>
      <c r="Y54" s="0" t="n">
        <f aca="false">D54/2</f>
        <v>0.136144765</v>
      </c>
      <c r="Z54" s="0" t="n">
        <f aca="false">ROUND(H54,5)-2*ROUND(G54,5)-ROUND(F54,5)-3*ROUND(Y54,5)</f>
        <v>3.58283</v>
      </c>
      <c r="AA54" s="0" t="n">
        <f aca="false">ROUND(Z54,5)</f>
        <v>3.58283</v>
      </c>
      <c r="AB54" s="0" t="n">
        <f aca="false">I54-2*AA54</f>
        <v>-3.30000000001718E-005</v>
      </c>
      <c r="AC54" s="0" t="n">
        <f aca="false">J54-2*AA54</f>
        <v>0</v>
      </c>
    </row>
    <row r="55" customFormat="false" ht="13.8" hidden="false" customHeight="false" outlineLevel="0" collapsed="false">
      <c r="A55" s="0" t="s">
        <v>78</v>
      </c>
      <c r="B55" s="1" t="n">
        <f aca="false">F55/G55</f>
        <v>0.814430387716143</v>
      </c>
      <c r="C55" s="1" t="str">
        <f aca="false">_xlfn.CONCAT("Ca", ROUND(F55, 5),"Al",ROUND(D55, 5),  "Si",ROUND(G55, 5), "O",ROUND(H55, 5), "H",J55)</f>
        <v>Ca2.03098Al0.5061Si2.49374O11.56775H7.58028</v>
      </c>
      <c r="D55" s="0" t="n">
        <v>0.50609934</v>
      </c>
      <c r="F55" s="0" t="n">
        <v>2.0309813</v>
      </c>
      <c r="G55" s="0" t="n">
        <v>2.4937445</v>
      </c>
      <c r="H55" s="0" t="n">
        <v>11.56775</v>
      </c>
      <c r="I55" s="0" t="n">
        <v>7.5802607</v>
      </c>
      <c r="J55" s="3" t="n">
        <f aca="false">I55-AB55</f>
        <v>7.58028</v>
      </c>
      <c r="K55" s="0" t="n">
        <v>0.35780865</v>
      </c>
      <c r="L55" s="0" t="n">
        <v>13.762184</v>
      </c>
      <c r="M55" s="0" t="n">
        <v>-4827.5587</v>
      </c>
      <c r="N55" s="0" t="n">
        <v>-4827.5587</v>
      </c>
      <c r="O55" s="0" t="n">
        <v>-5260.9812</v>
      </c>
      <c r="P55" s="0" t="n">
        <v>-2.7611793</v>
      </c>
      <c r="Q55" s="0" t="n">
        <v>345.70349</v>
      </c>
      <c r="R55" s="0" t="str">
        <f aca="false">_xlfn.CONCAT("CSH", S55, "+A",U55)</f>
        <v>CSH0.81+A0.2029</v>
      </c>
      <c r="S55" s="1" t="n">
        <f aca="false">ROUND(B55,2)</f>
        <v>0.81</v>
      </c>
      <c r="U55" s="0" t="n">
        <f aca="false">ROUND(D55/G55,4)</f>
        <v>0.2029</v>
      </c>
      <c r="V55" s="0" t="n">
        <f aca="false">ROUND(F55,5)</f>
        <v>2.03098</v>
      </c>
      <c r="W55" s="0" t="n">
        <f aca="false">ROUND(G55,5)</f>
        <v>2.49374</v>
      </c>
      <c r="Y55" s="0" t="n">
        <f aca="false">D55/2</f>
        <v>0.25304967</v>
      </c>
      <c r="Z55" s="0" t="n">
        <f aca="false">ROUND(H55,5)-2*ROUND(G55,5)-ROUND(F55,5)-3*ROUND(Y55,5)</f>
        <v>3.79014</v>
      </c>
      <c r="AA55" s="0" t="n">
        <f aca="false">ROUND(Z55,5)</f>
        <v>3.79014</v>
      </c>
      <c r="AB55" s="0" t="n">
        <f aca="false">I55-2*AA55</f>
        <v>-1.92999999999444E-005</v>
      </c>
      <c r="AC55" s="0" t="n">
        <f aca="false">J55-2*AA55</f>
        <v>0</v>
      </c>
    </row>
    <row r="56" customFormat="false" ht="13.8" hidden="false" customHeight="false" outlineLevel="0" collapsed="false">
      <c r="A56" s="0" t="s">
        <v>79</v>
      </c>
      <c r="B56" s="1" t="n">
        <f aca="false">F56/G56</f>
        <v>0.879544023448505</v>
      </c>
      <c r="C56" s="1" t="str">
        <f aca="false">_xlfn.CONCAT("Ca", ROUND(F56, 5),"Al",ROUND(D56, 5),  "Si",ROUND(G56, 5), "O",ROUND(H56, 5), "H",J56)</f>
        <v>Ca2.00148Al0.72441Si2.27559O11.72737H8.17622</v>
      </c>
      <c r="D56" s="0" t="n">
        <v>0.72440788</v>
      </c>
      <c r="F56" s="0" t="n">
        <v>2.0014822</v>
      </c>
      <c r="G56" s="0" t="n">
        <v>2.2755907</v>
      </c>
      <c r="H56" s="0" t="n">
        <v>11.72737</v>
      </c>
      <c r="I56" s="0" t="n">
        <v>8.1761881</v>
      </c>
      <c r="J56" s="3" t="n">
        <f aca="false">I56-AB56</f>
        <v>8.17622</v>
      </c>
      <c r="K56" s="0" t="n">
        <v>0.35954422</v>
      </c>
      <c r="L56" s="0" t="n">
        <v>13.60327</v>
      </c>
      <c r="M56" s="0" t="n">
        <v>-4862.6326</v>
      </c>
      <c r="N56" s="0" t="n">
        <v>-4862.6326</v>
      </c>
      <c r="O56" s="0" t="n">
        <v>-5314.6358</v>
      </c>
      <c r="P56" s="0" t="n">
        <v>-1.8195128</v>
      </c>
      <c r="Q56" s="0" t="n">
        <v>341.82411</v>
      </c>
      <c r="R56" s="0" t="str">
        <f aca="false">_xlfn.CONCAT("CSH", S56, "+A",U56)</f>
        <v>CSH0.88+A0.3183</v>
      </c>
      <c r="S56" s="1" t="n">
        <f aca="false">ROUND(B56,2)</f>
        <v>0.88</v>
      </c>
      <c r="U56" s="0" t="n">
        <f aca="false">ROUND(D56/G56,4)</f>
        <v>0.3183</v>
      </c>
      <c r="V56" s="0" t="n">
        <f aca="false">ROUND(F56,5)</f>
        <v>2.00148</v>
      </c>
      <c r="W56" s="0" t="n">
        <f aca="false">ROUND(G56,5)</f>
        <v>2.27559</v>
      </c>
      <c r="Y56" s="0" t="n">
        <f aca="false">D56/2</f>
        <v>0.36220394</v>
      </c>
      <c r="Z56" s="0" t="n">
        <f aca="false">ROUND(H56,5)-2*ROUND(G56,5)-ROUND(F56,5)-3*ROUND(Y56,5)</f>
        <v>4.08811</v>
      </c>
      <c r="AA56" s="0" t="n">
        <f aca="false">ROUND(Z56,5)</f>
        <v>4.08811</v>
      </c>
      <c r="AB56" s="0" t="n">
        <f aca="false">I56-2*AA56</f>
        <v>-3.19000000015279E-005</v>
      </c>
      <c r="AC56" s="0" t="n">
        <f aca="false">J56-2*AA56</f>
        <v>0</v>
      </c>
    </row>
    <row r="57" customFormat="false" ht="13.8" hidden="false" customHeight="false" outlineLevel="0" collapsed="false">
      <c r="A57" s="0" t="s">
        <v>80</v>
      </c>
      <c r="B57" s="1" t="n">
        <f aca="false">F57/G57</f>
        <v>0.89738696214134</v>
      </c>
      <c r="C57" s="1" t="str">
        <f aca="false">_xlfn.CONCAT("Ca", ROUND(F57, 5),"Al",ROUND(D57, 5),  "Si",ROUND(G57, 5), "O",ROUND(H57, 5), "H",J57)</f>
        <v>Ca2.44157Al0.00027Si2.72076O11.32457H6.88212</v>
      </c>
      <c r="D57" s="0" t="n">
        <v>0.00027216139</v>
      </c>
      <c r="F57" s="0" t="n">
        <v>2.4415715</v>
      </c>
      <c r="G57" s="0" t="n">
        <v>2.7207566</v>
      </c>
      <c r="H57" s="0" t="n">
        <v>11.324566</v>
      </c>
      <c r="I57" s="0" t="n">
        <v>6.8821456</v>
      </c>
      <c r="J57" s="3" t="n">
        <f aca="false">I57-AB57</f>
        <v>6.88212</v>
      </c>
      <c r="K57" s="0" t="n">
        <v>0.36239758</v>
      </c>
      <c r="L57" s="0" t="n">
        <v>13.997426</v>
      </c>
      <c r="M57" s="0" t="n">
        <v>-4818.7239</v>
      </c>
      <c r="N57" s="0" t="n">
        <v>-4818.7239</v>
      </c>
      <c r="O57" s="0" t="n">
        <v>-5229.1691</v>
      </c>
      <c r="P57" s="0" t="n">
        <v>-8.0509134</v>
      </c>
      <c r="Q57" s="0" t="n">
        <v>351.46609</v>
      </c>
      <c r="R57" s="0" t="str">
        <f aca="false">_xlfn.CONCAT("CSH", S57, "+A",U57)</f>
        <v>CSH0.9+A0.0001</v>
      </c>
      <c r="S57" s="1" t="n">
        <f aca="false">ROUND(B57,2)</f>
        <v>0.9</v>
      </c>
      <c r="U57" s="0" t="n">
        <f aca="false">ROUND(D57/G57,4)</f>
        <v>0.0001</v>
      </c>
      <c r="V57" s="0" t="n">
        <f aca="false">ROUND(F57,5)</f>
        <v>2.44157</v>
      </c>
      <c r="W57" s="0" t="n">
        <f aca="false">ROUND(G57,5)</f>
        <v>2.72076</v>
      </c>
      <c r="Y57" s="0" t="n">
        <f aca="false">D57/2</f>
        <v>0.000136080695</v>
      </c>
      <c r="Z57" s="0" t="n">
        <f aca="false">ROUND(H57,5)-2*ROUND(G57,5)-ROUND(F57,5)-3*ROUND(Y57,5)</f>
        <v>3.44106</v>
      </c>
      <c r="AA57" s="0" t="n">
        <f aca="false">ROUND(Z57,5)</f>
        <v>3.44106</v>
      </c>
      <c r="AB57" s="0" t="n">
        <f aca="false">I57-2*AA57</f>
        <v>2.56000000007361E-005</v>
      </c>
      <c r="AC57" s="0" t="n">
        <f aca="false">J57-2*AA57</f>
        <v>0</v>
      </c>
    </row>
    <row r="58" customFormat="false" ht="13.8" hidden="false" customHeight="false" outlineLevel="0" collapsed="false">
      <c r="A58" s="0" t="s">
        <v>81</v>
      </c>
      <c r="B58" s="1" t="n">
        <f aca="false">F58/G58</f>
        <v>0.897402248407032</v>
      </c>
      <c r="C58" s="1" t="str">
        <f aca="false">_xlfn.CONCAT("Ca", ROUND(F58, 5),"Al",ROUND(D58, 5),  "Si",ROUND(G58, 5), "O",ROUND(H58, 5), "H",J58)</f>
        <v>Ca2.44115Al0.00272Si2.72024O11.33003H6.88864</v>
      </c>
      <c r="D58" s="0" t="n">
        <v>0.0027211024</v>
      </c>
      <c r="F58" s="0" t="n">
        <v>2.4411468</v>
      </c>
      <c r="G58" s="0" t="n">
        <v>2.720237</v>
      </c>
      <c r="H58" s="0" t="n">
        <v>11.330034</v>
      </c>
      <c r="I58" s="0" t="n">
        <v>6.8886627</v>
      </c>
      <c r="J58" s="3" t="n">
        <f aca="false">I58-AB58</f>
        <v>6.88864</v>
      </c>
      <c r="K58" s="0" t="n">
        <v>0.36252609</v>
      </c>
      <c r="L58" s="0" t="n">
        <v>14.002685</v>
      </c>
      <c r="M58" s="0" t="n">
        <v>-4820.7542</v>
      </c>
      <c r="N58" s="0" t="n">
        <v>-4820.7542</v>
      </c>
      <c r="O58" s="0" t="n">
        <v>-5231.4351</v>
      </c>
      <c r="P58" s="0" t="n">
        <v>-8.0367243</v>
      </c>
      <c r="Q58" s="0" t="n">
        <v>351.5941</v>
      </c>
      <c r="R58" s="0" t="str">
        <f aca="false">_xlfn.CONCAT("CSH", S58, "+A",U58)</f>
        <v>CSH0.9+A0.001</v>
      </c>
      <c r="S58" s="1" t="n">
        <f aca="false">ROUND(B58,2)</f>
        <v>0.9</v>
      </c>
      <c r="U58" s="0" t="n">
        <f aca="false">ROUND(D58/G58,4)</f>
        <v>0.001</v>
      </c>
      <c r="V58" s="0" t="n">
        <f aca="false">ROUND(F58,5)</f>
        <v>2.44115</v>
      </c>
      <c r="W58" s="0" t="n">
        <f aca="false">ROUND(G58,5)</f>
        <v>2.72024</v>
      </c>
      <c r="Y58" s="0" t="n">
        <f aca="false">D58/2</f>
        <v>0.0013605512</v>
      </c>
      <c r="Z58" s="0" t="n">
        <f aca="false">ROUND(H58,5)-2*ROUND(G58,5)-ROUND(F58,5)-3*ROUND(Y58,5)</f>
        <v>3.44432</v>
      </c>
      <c r="AA58" s="0" t="n">
        <f aca="false">ROUND(Z58,5)</f>
        <v>3.44432</v>
      </c>
      <c r="AB58" s="0" t="n">
        <f aca="false">I58-2*AA58</f>
        <v>2.27000000005972E-005</v>
      </c>
      <c r="AC58" s="0" t="n">
        <f aca="false">J58-2*AA58</f>
        <v>0</v>
      </c>
    </row>
    <row r="59" customFormat="false" ht="13.8" hidden="false" customHeight="false" outlineLevel="0" collapsed="false">
      <c r="A59" s="0" t="s">
        <v>82</v>
      </c>
      <c r="B59" s="1" t="n">
        <f aca="false">F59/G59</f>
        <v>0.897544074140763</v>
      </c>
      <c r="C59" s="1" t="str">
        <f aca="false">_xlfn.CONCAT("Ca", ROUND(F59, 5),"Al",ROUND(D59, 5),  "Si",ROUND(G59, 5), "O",ROUND(H59, 5), "H",J59)</f>
        <v>Ca2.437Al0.02716Si2.71519O11.38508H6.95392</v>
      </c>
      <c r="D59" s="0" t="n">
        <v>0.027161279</v>
      </c>
      <c r="F59" s="0" t="n">
        <v>2.4370044</v>
      </c>
      <c r="G59" s="0" t="n">
        <v>2.7151919</v>
      </c>
      <c r="H59" s="0" t="n">
        <v>11.385076</v>
      </c>
      <c r="I59" s="0" t="n">
        <v>6.9538925</v>
      </c>
      <c r="J59" s="3" t="n">
        <f aca="false">I59-AB59</f>
        <v>6.95392</v>
      </c>
      <c r="K59" s="0" t="n">
        <v>0.3638242</v>
      </c>
      <c r="L59" s="0" t="n">
        <v>14.054929</v>
      </c>
      <c r="M59" s="0" t="n">
        <v>-4841.0783</v>
      </c>
      <c r="N59" s="0" t="n">
        <v>-4841.0783</v>
      </c>
      <c r="O59" s="0" t="n">
        <v>-5254.2949</v>
      </c>
      <c r="P59" s="0" t="n">
        <v>-7.8946215</v>
      </c>
      <c r="Q59" s="0" t="n">
        <v>352.86584</v>
      </c>
      <c r="R59" s="0" t="str">
        <f aca="false">_xlfn.CONCAT("CSH", S59, "+A",U59)</f>
        <v>CSH0.9+A0.01</v>
      </c>
      <c r="S59" s="1" t="n">
        <f aca="false">ROUND(B59,2)</f>
        <v>0.9</v>
      </c>
      <c r="U59" s="0" t="n">
        <f aca="false">ROUND(D59/G59,4)</f>
        <v>0.01</v>
      </c>
      <c r="V59" s="0" t="n">
        <f aca="false">ROUND(F59,5)</f>
        <v>2.437</v>
      </c>
      <c r="W59" s="0" t="n">
        <f aca="false">ROUND(G59,5)</f>
        <v>2.71519</v>
      </c>
      <c r="Y59" s="0" t="n">
        <f aca="false">D59/2</f>
        <v>0.0135806395</v>
      </c>
      <c r="Z59" s="0" t="n">
        <f aca="false">ROUND(H59,5)-2*ROUND(G59,5)-ROUND(F59,5)-3*ROUND(Y59,5)</f>
        <v>3.47696</v>
      </c>
      <c r="AA59" s="0" t="n">
        <f aca="false">ROUND(Z59,5)</f>
        <v>3.47696</v>
      </c>
      <c r="AB59" s="0" t="n">
        <f aca="false">I59-2*AA59</f>
        <v>-2.74999999998471E-005</v>
      </c>
      <c r="AC59" s="0" t="n">
        <f aca="false">J59-2*AA59</f>
        <v>0</v>
      </c>
    </row>
    <row r="60" customFormat="false" ht="13.8" hidden="false" customHeight="false" outlineLevel="0" collapsed="false">
      <c r="A60" s="0" t="s">
        <v>83</v>
      </c>
      <c r="B60" s="1" t="n">
        <f aca="false">F60/G60</f>
        <v>0.89890866610263</v>
      </c>
      <c r="C60" s="1" t="str">
        <f aca="false">_xlfn.CONCAT("Ca", ROUND(F60, 5),"Al",ROUND(D60, 5),  "Si",ROUND(G60, 5), "O",ROUND(H60, 5), "H",J60)</f>
        <v>Ca2.37951Al0.26488Si2.64711O11.8477H7.5533</v>
      </c>
      <c r="D60" s="0" t="n">
        <v>0.26487839</v>
      </c>
      <c r="F60" s="0" t="n">
        <v>2.3795094</v>
      </c>
      <c r="G60" s="0" t="n">
        <v>2.6471092</v>
      </c>
      <c r="H60" s="0" t="n">
        <v>11.847696</v>
      </c>
      <c r="I60" s="0" t="n">
        <v>7.553302</v>
      </c>
      <c r="J60" s="3" t="n">
        <f aca="false">I60-AB60</f>
        <v>7.5533</v>
      </c>
      <c r="K60" s="0" t="n">
        <v>0.37402757</v>
      </c>
      <c r="L60" s="0" t="n">
        <v>14.491061</v>
      </c>
      <c r="M60" s="0" t="n">
        <v>-5004.9324</v>
      </c>
      <c r="N60" s="0" t="n">
        <v>-5004.9324</v>
      </c>
      <c r="O60" s="0" t="n">
        <v>-5441.628</v>
      </c>
      <c r="P60" s="0" t="n">
        <v>-6.656812</v>
      </c>
      <c r="Q60" s="0" t="n">
        <v>363.48704</v>
      </c>
      <c r="R60" s="0" t="str">
        <f aca="false">_xlfn.CONCAT("CSH", S60, "+A",U60)</f>
        <v>CSH0.9+A0.1001</v>
      </c>
      <c r="S60" s="1" t="n">
        <f aca="false">ROUND(B60,2)</f>
        <v>0.9</v>
      </c>
      <c r="U60" s="0" t="n">
        <f aca="false">ROUND(D60/G60,4)</f>
        <v>0.1001</v>
      </c>
      <c r="V60" s="0" t="n">
        <f aca="false">ROUND(F60,5)</f>
        <v>2.37951</v>
      </c>
      <c r="W60" s="0" t="n">
        <f aca="false">ROUND(G60,5)</f>
        <v>2.64711</v>
      </c>
      <c r="Y60" s="0" t="n">
        <f aca="false">D60/2</f>
        <v>0.132439195</v>
      </c>
      <c r="Z60" s="0" t="n">
        <f aca="false">ROUND(H60,5)-2*ROUND(G60,5)-ROUND(F60,5)-3*ROUND(Y60,5)</f>
        <v>3.77665</v>
      </c>
      <c r="AA60" s="0" t="n">
        <f aca="false">ROUND(Z60,5)</f>
        <v>3.77665</v>
      </c>
      <c r="AB60" s="0" t="n">
        <f aca="false">I60-2*AA60</f>
        <v>2.00000000027956E-006</v>
      </c>
      <c r="AC60" s="0" t="n">
        <f aca="false">J60-2*AA60</f>
        <v>0</v>
      </c>
    </row>
    <row r="61" customFormat="false" ht="13.8" hidden="false" customHeight="false" outlineLevel="0" collapsed="false">
      <c r="A61" s="0" t="s">
        <v>84</v>
      </c>
      <c r="B61" s="1" t="n">
        <f aca="false">F61/G61</f>
        <v>0.900399274018114</v>
      </c>
      <c r="C61" s="1" t="str">
        <f aca="false">_xlfn.CONCAT("Ca", ROUND(F61, 5),"Al",ROUND(D61, 5),  "Si",ROUND(G61, 5), "O",ROUND(H61, 5), "H",J61)</f>
        <v>Ca2.24833Al0.49906Si2.49703O11.98788H7.9938</v>
      </c>
      <c r="D61" s="0" t="n">
        <v>0.49905569</v>
      </c>
      <c r="F61" s="0" t="n">
        <v>2.2483258</v>
      </c>
      <c r="G61" s="0" t="n">
        <v>2.497032</v>
      </c>
      <c r="H61" s="0" t="n">
        <v>11.987879</v>
      </c>
      <c r="I61" s="0" t="n">
        <v>7.9938107</v>
      </c>
      <c r="J61" s="3" t="n">
        <f aca="false">I61-AB61</f>
        <v>7.9938</v>
      </c>
      <c r="K61" s="0" t="n">
        <v>0.37356031</v>
      </c>
      <c r="L61" s="0" t="n">
        <v>14.348024</v>
      </c>
      <c r="M61" s="0" t="n">
        <v>-5024.675</v>
      </c>
      <c r="N61" s="0" t="n">
        <v>-5024.675</v>
      </c>
      <c r="O61" s="0" t="n">
        <v>-5475.8642</v>
      </c>
      <c r="P61" s="0" t="n">
        <v>-5.4620836</v>
      </c>
      <c r="Q61" s="0" t="n">
        <v>359.98668</v>
      </c>
      <c r="R61" s="0" t="str">
        <f aca="false">_xlfn.CONCAT("CSH", S61, "+A",U61)</f>
        <v>CSH0.9+A0.1999</v>
      </c>
      <c r="S61" s="1" t="n">
        <f aca="false">ROUND(B61,2)</f>
        <v>0.9</v>
      </c>
      <c r="U61" s="0" t="n">
        <f aca="false">ROUND(D61/G61,4)</f>
        <v>0.1999</v>
      </c>
      <c r="V61" s="0" t="n">
        <f aca="false">ROUND(F61,5)</f>
        <v>2.24833</v>
      </c>
      <c r="W61" s="0" t="n">
        <f aca="false">ROUND(G61,5)</f>
        <v>2.49703</v>
      </c>
      <c r="Y61" s="0" t="n">
        <f aca="false">D61/2</f>
        <v>0.249527845</v>
      </c>
      <c r="Z61" s="0" t="n">
        <f aca="false">ROUND(H61,5)-2*ROUND(G61,5)-ROUND(F61,5)-3*ROUND(Y61,5)</f>
        <v>3.9969</v>
      </c>
      <c r="AA61" s="0" t="n">
        <f aca="false">ROUND(Z61,5)</f>
        <v>3.9969</v>
      </c>
      <c r="AB61" s="0" t="n">
        <f aca="false">I61-2*AA61</f>
        <v>1.06999999998081E-005</v>
      </c>
      <c r="AC61" s="0" t="n">
        <f aca="false">J61-2*AA61</f>
        <v>0</v>
      </c>
    </row>
    <row r="62" customFormat="false" ht="13.8" hidden="false" customHeight="false" outlineLevel="0" collapsed="false">
      <c r="A62" s="0" t="s">
        <v>85</v>
      </c>
      <c r="B62" s="1" t="n">
        <f aca="false">F62/G62</f>
        <v>0.900972279083049</v>
      </c>
      <c r="C62" s="1" t="str">
        <f aca="false">_xlfn.CONCAT("Ca", ROUND(F62, 5),"Al",ROUND(D62, 5),  "Si",ROUND(G62, 5), "O",ROUND(H62, 5), "H",J62)</f>
        <v>Ca2.08497Al0.68581Si2.31413O11.85562H8.22738</v>
      </c>
      <c r="D62" s="0" t="n">
        <v>0.68580897</v>
      </c>
      <c r="F62" s="0" t="n">
        <v>2.0849668</v>
      </c>
      <c r="G62" s="0" t="n">
        <v>2.3141298</v>
      </c>
      <c r="H62" s="0" t="n">
        <v>11.85562</v>
      </c>
      <c r="I62" s="0" t="n">
        <v>8.2273604</v>
      </c>
      <c r="J62" s="3" t="n">
        <f aca="false">I62-AB62</f>
        <v>8.22738</v>
      </c>
      <c r="K62" s="0" t="n">
        <v>0.36503455</v>
      </c>
      <c r="L62" s="0" t="n">
        <v>13.845718</v>
      </c>
      <c r="M62" s="0" t="n">
        <v>-4929.8775</v>
      </c>
      <c r="N62" s="0" t="n">
        <v>-4929.8775</v>
      </c>
      <c r="O62" s="0" t="n">
        <v>-5385.0258</v>
      </c>
      <c r="P62" s="0" t="n">
        <v>-3.2675925</v>
      </c>
      <c r="Q62" s="0" t="n">
        <v>347.73579</v>
      </c>
      <c r="R62" s="0" t="str">
        <f aca="false">_xlfn.CONCAT("CSH", S62, "+A",U62)</f>
        <v>CSH0.9+A0.2964</v>
      </c>
      <c r="S62" s="1" t="n">
        <f aca="false">ROUND(B62,2)</f>
        <v>0.9</v>
      </c>
      <c r="U62" s="0" t="n">
        <f aca="false">ROUND(D62/G62,4)</f>
        <v>0.2964</v>
      </c>
      <c r="V62" s="0" t="n">
        <f aca="false">ROUND(F62,5)</f>
        <v>2.08497</v>
      </c>
      <c r="W62" s="0" t="n">
        <f aca="false">ROUND(G62,5)</f>
        <v>2.31413</v>
      </c>
      <c r="Y62" s="0" t="n">
        <f aca="false">D62/2</f>
        <v>0.342904485</v>
      </c>
      <c r="Z62" s="0" t="n">
        <f aca="false">ROUND(H62,5)-2*ROUND(G62,5)-ROUND(F62,5)-3*ROUND(Y62,5)</f>
        <v>4.11369</v>
      </c>
      <c r="AA62" s="0" t="n">
        <f aca="false">ROUND(Z62,5)</f>
        <v>4.11369</v>
      </c>
      <c r="AB62" s="0" t="n">
        <f aca="false">I62-2*AA62</f>
        <v>-1.95999999998975E-005</v>
      </c>
      <c r="AC62" s="0" t="n">
        <f aca="false">J62-2*AA62</f>
        <v>0</v>
      </c>
    </row>
    <row r="63" customFormat="false" ht="13.8" hidden="false" customHeight="false" outlineLevel="0" collapsed="false">
      <c r="A63" s="0" t="s">
        <v>86</v>
      </c>
      <c r="B63" s="1" t="n">
        <f aca="false">F63/G63</f>
        <v>0.992308052898722</v>
      </c>
      <c r="C63" s="1" t="str">
        <f aca="false">_xlfn.CONCAT("Ca", ROUND(F63, 5),"Al",ROUND(D63, 5),  "Si",ROUND(G63, 5), "O",ROUND(H63, 5), "H",J63)</f>
        <v>Ca2.58466Al0.00026Si2.6047O11.3593H7.1297</v>
      </c>
      <c r="D63" s="0" t="n">
        <v>0.00026043764</v>
      </c>
      <c r="F63" s="0" t="n">
        <v>2.5846629</v>
      </c>
      <c r="G63" s="0" t="n">
        <v>2.6046981</v>
      </c>
      <c r="H63" s="0" t="n">
        <v>11.359295</v>
      </c>
      <c r="I63" s="0" t="n">
        <v>7.1296908</v>
      </c>
      <c r="J63" s="3" t="n">
        <f aca="false">I63-AB63</f>
        <v>7.1297</v>
      </c>
      <c r="K63" s="0" t="n">
        <v>0.36567767</v>
      </c>
      <c r="L63" s="0" t="n">
        <v>13.980845</v>
      </c>
      <c r="M63" s="0" t="n">
        <v>-4844.0966</v>
      </c>
      <c r="N63" s="0" t="n">
        <v>-4844.0966</v>
      </c>
      <c r="O63" s="0" t="n">
        <v>-5261.2875</v>
      </c>
      <c r="P63" s="0" t="n">
        <v>-8.6968596</v>
      </c>
      <c r="Q63" s="0" t="n">
        <v>351.07449</v>
      </c>
      <c r="R63" s="0" t="str">
        <f aca="false">_xlfn.CONCAT("CSH", S63, "+A",U63)</f>
        <v>CSH0.99+A0.0001</v>
      </c>
      <c r="S63" s="1" t="n">
        <f aca="false">ROUND(B63,2)</f>
        <v>0.99</v>
      </c>
      <c r="U63" s="0" t="n">
        <f aca="false">ROUND(D63/G63,4)</f>
        <v>0.0001</v>
      </c>
      <c r="V63" s="0" t="n">
        <f aca="false">ROUND(F63,5)</f>
        <v>2.58466</v>
      </c>
      <c r="W63" s="0" t="n">
        <f aca="false">ROUND(G63,5)</f>
        <v>2.6047</v>
      </c>
      <c r="Y63" s="0" t="n">
        <f aca="false">D63/2</f>
        <v>0.00013021882</v>
      </c>
      <c r="Z63" s="0" t="n">
        <f aca="false">ROUND(H63,5)-2*ROUND(G63,5)-ROUND(F63,5)-3*ROUND(Y63,5)</f>
        <v>3.56485</v>
      </c>
      <c r="AA63" s="0" t="n">
        <f aca="false">ROUND(Z63,5)</f>
        <v>3.56485</v>
      </c>
      <c r="AB63" s="0" t="n">
        <f aca="false">I63-2*AA63</f>
        <v>-9.20000000004251E-006</v>
      </c>
      <c r="AC63" s="0" t="n">
        <f aca="false">J63-2*AA63</f>
        <v>0</v>
      </c>
    </row>
    <row r="64" customFormat="false" ht="13.8" hidden="false" customHeight="false" outlineLevel="0" collapsed="false">
      <c r="A64" s="0" t="s">
        <v>87</v>
      </c>
      <c r="B64" s="1" t="n">
        <f aca="false">F64/G64</f>
        <v>0.992336836821674</v>
      </c>
      <c r="C64" s="1" t="str">
        <f aca="false">_xlfn.CONCAT("Ca", ROUND(F64, 5),"Al",ROUND(D64, 5),  "Si",ROUND(G64, 5), "O",ROUND(H64, 5), "H",J64)</f>
        <v>Ca2.58433Al0.0026Si2.60429O11.36495H7.13628</v>
      </c>
      <c r="D64" s="0" t="n">
        <v>0.0026039695</v>
      </c>
      <c r="F64" s="0" t="n">
        <v>2.584333</v>
      </c>
      <c r="G64" s="0" t="n">
        <v>2.6042901</v>
      </c>
      <c r="H64" s="0" t="n">
        <v>11.364953</v>
      </c>
      <c r="I64" s="0" t="n">
        <v>7.1362678</v>
      </c>
      <c r="J64" s="3" t="n">
        <f aca="false">I64-AB64</f>
        <v>7.13628</v>
      </c>
      <c r="K64" s="0" t="n">
        <v>0.36581337</v>
      </c>
      <c r="L64" s="0" t="n">
        <v>13.991692</v>
      </c>
      <c r="M64" s="0" t="n">
        <v>-4846.2144</v>
      </c>
      <c r="N64" s="0" t="n">
        <v>-4846.2144</v>
      </c>
      <c r="O64" s="0" t="n">
        <v>-5263.5101</v>
      </c>
      <c r="P64" s="0" t="n">
        <v>-8.6853295</v>
      </c>
      <c r="Q64" s="0" t="n">
        <v>351.3376</v>
      </c>
      <c r="R64" s="0" t="str">
        <f aca="false">_xlfn.CONCAT("CSH", S64, "+A",U64)</f>
        <v>CSH0.99+A0.001</v>
      </c>
      <c r="S64" s="1" t="n">
        <f aca="false">ROUND(B64,2)</f>
        <v>0.99</v>
      </c>
      <c r="U64" s="0" t="n">
        <f aca="false">ROUND(D64/G64,4)</f>
        <v>0.001</v>
      </c>
      <c r="V64" s="0" t="n">
        <f aca="false">ROUND(F64,5)</f>
        <v>2.58433</v>
      </c>
      <c r="W64" s="0" t="n">
        <f aca="false">ROUND(G64,5)</f>
        <v>2.60429</v>
      </c>
      <c r="Y64" s="0" t="n">
        <f aca="false">D64/2</f>
        <v>0.00130198475</v>
      </c>
      <c r="Z64" s="0" t="n">
        <f aca="false">ROUND(H64,5)-2*ROUND(G64,5)-ROUND(F64,5)-3*ROUND(Y64,5)</f>
        <v>3.56814</v>
      </c>
      <c r="AA64" s="0" t="n">
        <f aca="false">ROUND(Z64,5)</f>
        <v>3.56814</v>
      </c>
      <c r="AB64" s="0" t="n">
        <f aca="false">I64-2*AA64</f>
        <v>-1.22000000004618E-005</v>
      </c>
      <c r="AC64" s="0" t="n">
        <f aca="false">J64-2*AA64</f>
        <v>0</v>
      </c>
    </row>
    <row r="65" customFormat="false" ht="13.8" hidden="false" customHeight="false" outlineLevel="0" collapsed="false">
      <c r="A65" s="0" t="s">
        <v>88</v>
      </c>
      <c r="B65" s="1" t="n">
        <f aca="false">F65/G65</f>
        <v>0.992578431065283</v>
      </c>
      <c r="C65" s="1" t="str">
        <f aca="false">_xlfn.CONCAT("Ca", ROUND(F65, 5),"Al",ROUND(D65, 5),  "Si",ROUND(G65, 5), "O",ROUND(H65, 5), "H",J65)</f>
        <v>Ca2.58112Al0.026Si2.60042O11.42236H7.2028</v>
      </c>
      <c r="D65" s="0" t="n">
        <v>0.026001067</v>
      </c>
      <c r="F65" s="0" t="n">
        <v>2.5811213</v>
      </c>
      <c r="G65" s="0" t="n">
        <v>2.6004205</v>
      </c>
      <c r="H65" s="0" t="n">
        <v>11.42236</v>
      </c>
      <c r="I65" s="0" t="n">
        <v>7.2027923</v>
      </c>
      <c r="J65" s="3" t="n">
        <f aca="false">I65-AB65</f>
        <v>7.2028</v>
      </c>
      <c r="K65" s="0" t="n">
        <v>0.3671928</v>
      </c>
      <c r="L65" s="0" t="n">
        <v>14.038347</v>
      </c>
      <c r="M65" s="0" t="n">
        <v>-4867.5579</v>
      </c>
      <c r="N65" s="0" t="n">
        <v>-4867.5579</v>
      </c>
      <c r="O65" s="0" t="n">
        <v>-5287.6444</v>
      </c>
      <c r="P65" s="0" t="n">
        <v>-8.5700414</v>
      </c>
      <c r="Q65" s="0" t="n">
        <v>352.4742</v>
      </c>
      <c r="R65" s="0" t="str">
        <f aca="false">_xlfn.CONCAT("CSH", S65, "+A",U65)</f>
        <v>CSH0.99+A0.01</v>
      </c>
      <c r="S65" s="1" t="n">
        <f aca="false">ROUND(B65,2)</f>
        <v>0.99</v>
      </c>
      <c r="U65" s="0" t="n">
        <f aca="false">ROUND(D65/G65,4)</f>
        <v>0.01</v>
      </c>
      <c r="V65" s="0" t="n">
        <f aca="false">ROUND(F65,5)</f>
        <v>2.58112</v>
      </c>
      <c r="W65" s="0" t="n">
        <f aca="false">ROUND(G65,5)</f>
        <v>2.60042</v>
      </c>
      <c r="Y65" s="0" t="n">
        <f aca="false">D65/2</f>
        <v>0.0130005335</v>
      </c>
      <c r="Z65" s="0" t="n">
        <f aca="false">ROUND(H65,5)-2*ROUND(G65,5)-ROUND(F65,5)-3*ROUND(Y65,5)</f>
        <v>3.6014</v>
      </c>
      <c r="AA65" s="0" t="n">
        <f aca="false">ROUND(Z65,5)</f>
        <v>3.6014</v>
      </c>
      <c r="AB65" s="0" t="n">
        <f aca="false">I65-2*AA65</f>
        <v>-7.70000000027693E-006</v>
      </c>
      <c r="AC65" s="0" t="n">
        <f aca="false">J65-2*AA65</f>
        <v>0</v>
      </c>
    </row>
    <row r="66" customFormat="false" ht="13.8" hidden="false" customHeight="false" outlineLevel="0" collapsed="false">
      <c r="A66" s="0" t="s">
        <v>89</v>
      </c>
      <c r="B66" s="1" t="n">
        <f aca="false">F66/G66</f>
        <v>0.994900291977636</v>
      </c>
      <c r="C66" s="1" t="str">
        <f aca="false">_xlfn.CONCAT("Ca", ROUND(F66, 5),"Al",ROUND(D66, 5),  "Si",ROUND(G66, 5), "O",ROUND(H66, 5), "H",J66)</f>
        <v>Ca2.54237Al0.25551Si2.5554O11.95453H7.83622</v>
      </c>
      <c r="D66" s="0" t="n">
        <v>0.25550787</v>
      </c>
      <c r="F66" s="0" t="n">
        <v>2.5423694</v>
      </c>
      <c r="G66" s="0" t="n">
        <v>2.5554012</v>
      </c>
      <c r="H66" s="0" t="n">
        <v>11.954533</v>
      </c>
      <c r="I66" s="0" t="n">
        <v>7.8361997</v>
      </c>
      <c r="J66" s="3" t="n">
        <f aca="false">I66-AB66</f>
        <v>7.83622</v>
      </c>
      <c r="K66" s="0" t="n">
        <v>0.37972066</v>
      </c>
      <c r="L66" s="0" t="n">
        <v>14.537128</v>
      </c>
      <c r="M66" s="0" t="n">
        <v>-5062.1933</v>
      </c>
      <c r="N66" s="0" t="n">
        <v>-5062.1933</v>
      </c>
      <c r="O66" s="0" t="n">
        <v>-5508.1023</v>
      </c>
      <c r="P66" s="0" t="n">
        <v>-7.5235316</v>
      </c>
      <c r="Q66" s="0" t="n">
        <v>364.61491</v>
      </c>
      <c r="R66" s="0" t="str">
        <f aca="false">_xlfn.CONCAT("CSH", S66, "+A",U66)</f>
        <v>CSH0.99+A0.1</v>
      </c>
      <c r="S66" s="1" t="n">
        <f aca="false">ROUND(B66,2)</f>
        <v>0.99</v>
      </c>
      <c r="U66" s="0" t="n">
        <f aca="false">ROUND(D66/G66,4)</f>
        <v>0.1</v>
      </c>
      <c r="V66" s="0" t="n">
        <f aca="false">ROUND(F66,5)</f>
        <v>2.54237</v>
      </c>
      <c r="W66" s="0" t="n">
        <f aca="false">ROUND(G66,5)</f>
        <v>2.5554</v>
      </c>
      <c r="Y66" s="0" t="n">
        <f aca="false">D66/2</f>
        <v>0.127753935</v>
      </c>
      <c r="Z66" s="0" t="n">
        <f aca="false">ROUND(H66,5)-2*ROUND(G66,5)-ROUND(F66,5)-3*ROUND(Y66,5)</f>
        <v>3.91811</v>
      </c>
      <c r="AA66" s="0" t="n">
        <f aca="false">ROUND(Z66,5)</f>
        <v>3.91811</v>
      </c>
      <c r="AB66" s="0" t="n">
        <f aca="false">I66-2*AA66</f>
        <v>-2.03000000000841E-005</v>
      </c>
      <c r="AC66" s="0" t="n">
        <f aca="false">J66-2*AA66</f>
        <v>0</v>
      </c>
    </row>
    <row r="67" customFormat="false" ht="13.8" hidden="false" customHeight="false" outlineLevel="0" collapsed="false">
      <c r="A67" s="0" t="s">
        <v>90</v>
      </c>
      <c r="B67" s="1" t="n">
        <f aca="false">F67/G67</f>
        <v>0.997388023941239</v>
      </c>
      <c r="C67" s="1" t="str">
        <f aca="false">_xlfn.CONCAT("Ca", ROUND(F67, 5),"Al",ROUND(D67, 5),  "Si",ROUND(G67, 5), "O",ROUND(H67, 5), "H",J67)</f>
        <v>Ca2.4644Al0.49389Si2.47085O12.35126H8.40868</v>
      </c>
      <c r="D67" s="0" t="n">
        <v>0.49388947</v>
      </c>
      <c r="F67" s="0" t="n">
        <v>2.4643958</v>
      </c>
      <c r="G67" s="0" t="n">
        <v>2.4708496</v>
      </c>
      <c r="H67" s="0" t="n">
        <v>12.351257</v>
      </c>
      <c r="I67" s="0" t="n">
        <v>8.4086549</v>
      </c>
      <c r="J67" s="3" t="n">
        <f aca="false">I67-AB67</f>
        <v>8.40868</v>
      </c>
      <c r="K67" s="0" t="n">
        <v>0.3875772</v>
      </c>
      <c r="L67" s="0" t="n">
        <v>14.839352</v>
      </c>
      <c r="M67" s="0" t="n">
        <v>-5194.8313</v>
      </c>
      <c r="N67" s="0" t="n">
        <v>-5194.8313</v>
      </c>
      <c r="O67" s="0" t="n">
        <v>-5663.1092</v>
      </c>
      <c r="P67" s="0" t="n">
        <v>-6.6642175</v>
      </c>
      <c r="Q67" s="0" t="n">
        <v>371.96948</v>
      </c>
      <c r="R67" s="0" t="str">
        <f aca="false">_xlfn.CONCAT("CSH", S67, "+A",U67)</f>
        <v>CSH1+A0.1999</v>
      </c>
      <c r="S67" s="1" t="n">
        <f aca="false">ROUND(B67,2)</f>
        <v>1</v>
      </c>
      <c r="U67" s="0" t="n">
        <f aca="false">ROUND(D67/G67,4)</f>
        <v>0.1999</v>
      </c>
      <c r="V67" s="0" t="n">
        <f aca="false">ROUND(F67,5)</f>
        <v>2.4644</v>
      </c>
      <c r="W67" s="0" t="n">
        <f aca="false">ROUND(G67,5)</f>
        <v>2.47085</v>
      </c>
      <c r="Y67" s="0" t="n">
        <f aca="false">D67/2</f>
        <v>0.246944735</v>
      </c>
      <c r="Z67" s="0" t="n">
        <f aca="false">ROUND(H67,5)-2*ROUND(G67,5)-ROUND(F67,5)-3*ROUND(Y67,5)</f>
        <v>4.20434</v>
      </c>
      <c r="AA67" s="0" t="n">
        <f aca="false">ROUND(Z67,5)</f>
        <v>4.20434</v>
      </c>
      <c r="AB67" s="0" t="n">
        <f aca="false">I67-2*AA67</f>
        <v>-2.51000000002222E-005</v>
      </c>
      <c r="AC67" s="0" t="n">
        <f aca="false">J67-2*AA67</f>
        <v>0</v>
      </c>
    </row>
    <row r="68" customFormat="false" ht="13.8" hidden="false" customHeight="false" outlineLevel="0" collapsed="false">
      <c r="A68" s="0" t="s">
        <v>91</v>
      </c>
      <c r="B68" s="1" t="n">
        <f aca="false">F68/G68</f>
        <v>0.998625314977887</v>
      </c>
      <c r="C68" s="1" t="str">
        <f aca="false">_xlfn.CONCAT("Ca", ROUND(F68, 5),"Al",ROUND(D68, 5),  "Si",ROUND(G68, 5), "O",ROUND(H68, 5), "H",J68)</f>
        <v>Ca2.30746Al0.6884Si2.31064O12.30138H8.68008</v>
      </c>
      <c r="D68" s="0" t="n">
        <v>0.68839821</v>
      </c>
      <c r="F68" s="0" t="n">
        <v>2.307462</v>
      </c>
      <c r="G68" s="0" t="n">
        <v>2.3106384</v>
      </c>
      <c r="H68" s="0" t="n">
        <v>12.301384</v>
      </c>
      <c r="I68" s="0" t="n">
        <v>8.6800958</v>
      </c>
      <c r="J68" s="3" t="n">
        <f aca="false">I68-AB68</f>
        <v>8.68008</v>
      </c>
      <c r="K68" s="0" t="n">
        <v>0.38151181</v>
      </c>
      <c r="L68" s="0" t="n">
        <v>14.451476</v>
      </c>
      <c r="M68" s="0" t="n">
        <v>-5136.2697</v>
      </c>
      <c r="N68" s="0" t="n">
        <v>-5136.2697</v>
      </c>
      <c r="O68" s="0" t="n">
        <v>-5611.0071</v>
      </c>
      <c r="P68" s="0" t="n">
        <v>-5.5730808</v>
      </c>
      <c r="Q68" s="0" t="n">
        <v>362.50398</v>
      </c>
      <c r="R68" s="0" t="str">
        <f aca="false">_xlfn.CONCAT("CSH", S68, "+A",U68)</f>
        <v>CSH1+A0.2979</v>
      </c>
      <c r="S68" s="1" t="n">
        <f aca="false">ROUND(B68,2)</f>
        <v>1</v>
      </c>
      <c r="U68" s="0" t="n">
        <f aca="false">ROUND(D68/G68,4)</f>
        <v>0.2979</v>
      </c>
      <c r="V68" s="0" t="n">
        <f aca="false">ROUND(F68,5)</f>
        <v>2.30746</v>
      </c>
      <c r="W68" s="0" t="n">
        <f aca="false">ROUND(G68,5)</f>
        <v>2.31064</v>
      </c>
      <c r="Y68" s="0" t="n">
        <f aca="false">D68/2</f>
        <v>0.344199105</v>
      </c>
      <c r="Z68" s="0" t="n">
        <f aca="false">ROUND(H68,5)-2*ROUND(G68,5)-ROUND(F68,5)-3*ROUND(Y68,5)</f>
        <v>4.34004</v>
      </c>
      <c r="AA68" s="0" t="n">
        <f aca="false">ROUND(Z68,5)</f>
        <v>4.34004</v>
      </c>
      <c r="AB68" s="0" t="n">
        <f aca="false">I68-2*AA68</f>
        <v>1.57999999998992E-005</v>
      </c>
      <c r="AC68" s="0" t="n">
        <f aca="false">J68-2*AA68</f>
        <v>0</v>
      </c>
    </row>
    <row r="69" customFormat="false" ht="13.8" hidden="false" customHeight="false" outlineLevel="0" collapsed="false">
      <c r="A69" s="0" t="s">
        <v>92</v>
      </c>
      <c r="B69" s="1" t="n">
        <f aca="false">F69/G69</f>
        <v>1.18150107257571</v>
      </c>
      <c r="C69" s="1" t="str">
        <f aca="false">_xlfn.CONCAT("Ca", ROUND(F69, 5),"Al",ROUND(D69, 5),  "Si",ROUND(G69, 5), "O",ROUND(H69, 5), "H",J69)</f>
        <v>Ca2.82626Al0.00024Si2.39209O11.21778H7.21396</v>
      </c>
      <c r="D69" s="0" t="n">
        <v>0.00023918023</v>
      </c>
      <c r="F69" s="0" t="n">
        <v>2.8262595</v>
      </c>
      <c r="G69" s="0" t="n">
        <v>2.3920922</v>
      </c>
      <c r="H69" s="0" t="n">
        <v>11.217777</v>
      </c>
      <c r="I69" s="0" t="n">
        <v>7.2139493</v>
      </c>
      <c r="J69" s="3" t="n">
        <f aca="false">I69-AB69</f>
        <v>7.21396</v>
      </c>
      <c r="K69" s="0" t="n">
        <v>0.36720939</v>
      </c>
      <c r="L69" s="0" t="n">
        <v>13.841554</v>
      </c>
      <c r="M69" s="0" t="n">
        <v>-4830.0741</v>
      </c>
      <c r="N69" s="0" t="n">
        <v>-4830.0741</v>
      </c>
      <c r="O69" s="0" t="n">
        <v>-5248.0408</v>
      </c>
      <c r="P69" s="0" t="n">
        <v>-8.3962625</v>
      </c>
      <c r="Q69" s="0" t="n">
        <v>347.71914</v>
      </c>
      <c r="R69" s="0" t="str">
        <f aca="false">_xlfn.CONCAT("CSH", S69, "+A",U69)</f>
        <v>CSH1.18+A0.0001</v>
      </c>
      <c r="S69" s="1" t="n">
        <f aca="false">ROUND(B69,2)</f>
        <v>1.18</v>
      </c>
      <c r="U69" s="0" t="n">
        <f aca="false">ROUND(D69/G69,4)</f>
        <v>0.0001</v>
      </c>
      <c r="V69" s="0" t="n">
        <f aca="false">ROUND(F69,5)</f>
        <v>2.82626</v>
      </c>
      <c r="W69" s="0" t="n">
        <f aca="false">ROUND(G69,5)</f>
        <v>2.39209</v>
      </c>
      <c r="Y69" s="0" t="n">
        <f aca="false">D69/2</f>
        <v>0.000119590115</v>
      </c>
      <c r="Z69" s="0" t="n">
        <f aca="false">ROUND(H69,5)-2*ROUND(G69,5)-ROUND(F69,5)-3*ROUND(Y69,5)</f>
        <v>3.60698</v>
      </c>
      <c r="AA69" s="0" t="n">
        <f aca="false">ROUND(Z69,5)</f>
        <v>3.60698</v>
      </c>
      <c r="AB69" s="0" t="n">
        <f aca="false">I69-2*AA69</f>
        <v>-1.06999999998081E-005</v>
      </c>
      <c r="AC69" s="0" t="n">
        <f aca="false">J69-2*AA69</f>
        <v>0</v>
      </c>
    </row>
    <row r="70" customFormat="false" ht="13.8" hidden="false" customHeight="false" outlineLevel="0" collapsed="false">
      <c r="A70" s="0" t="s">
        <v>93</v>
      </c>
      <c r="B70" s="1" t="n">
        <f aca="false">F70/G70</f>
        <v>1.18150062954955</v>
      </c>
      <c r="C70" s="1" t="str">
        <f aca="false">_xlfn.CONCAT("Ca", ROUND(F70, 5),"Al",ROUND(D70, 5),  "Si",ROUND(G70, 5), "O",ROUND(H70, 5), "H",J70)</f>
        <v>Ca2.8259Al0.00239Si2.39179O11.22336H7.22056</v>
      </c>
      <c r="D70" s="0" t="n">
        <v>0.0023914972</v>
      </c>
      <c r="F70" s="0" t="n">
        <v>2.8259008</v>
      </c>
      <c r="G70" s="0" t="n">
        <v>2.3917895</v>
      </c>
      <c r="H70" s="0" t="n">
        <v>11.22336</v>
      </c>
      <c r="I70" s="0" t="n">
        <v>7.2205867</v>
      </c>
      <c r="J70" s="3" t="n">
        <f aca="false">I70-AB70</f>
        <v>7.22056</v>
      </c>
      <c r="K70" s="0" t="n">
        <v>0.36734061</v>
      </c>
      <c r="L70" s="0" t="n">
        <v>13.839471</v>
      </c>
      <c r="M70" s="0" t="n">
        <v>-4832.1243</v>
      </c>
      <c r="N70" s="0" t="n">
        <v>-4832.1243</v>
      </c>
      <c r="O70" s="0" t="n">
        <v>-5250.5122</v>
      </c>
      <c r="P70" s="0" t="n">
        <v>-8.3896764</v>
      </c>
      <c r="Q70" s="0" t="n">
        <v>347.66958</v>
      </c>
      <c r="R70" s="0" t="str">
        <f aca="false">_xlfn.CONCAT("CSH", S70, "+A",U70)</f>
        <v>CSH1.18+A0.001</v>
      </c>
      <c r="S70" s="1" t="n">
        <f aca="false">ROUND(B70,2)</f>
        <v>1.18</v>
      </c>
      <c r="U70" s="0" t="n">
        <f aca="false">ROUND(D70/G70,4)</f>
        <v>0.001</v>
      </c>
      <c r="V70" s="0" t="n">
        <f aca="false">ROUND(F70,5)</f>
        <v>2.8259</v>
      </c>
      <c r="W70" s="0" t="n">
        <f aca="false">ROUND(G70,5)</f>
        <v>2.39179</v>
      </c>
      <c r="Y70" s="0" t="n">
        <f aca="false">D70/2</f>
        <v>0.0011957486</v>
      </c>
      <c r="Z70" s="0" t="n">
        <f aca="false">ROUND(H70,5)-2*ROUND(G70,5)-ROUND(F70,5)-3*ROUND(Y70,5)</f>
        <v>3.61028</v>
      </c>
      <c r="AA70" s="0" t="n">
        <f aca="false">ROUND(Z70,5)</f>
        <v>3.61028</v>
      </c>
      <c r="AB70" s="0" t="n">
        <f aca="false">I70-2*AA70</f>
        <v>2.67000000002682E-005</v>
      </c>
      <c r="AC70" s="0" t="n">
        <f aca="false">J70-2*AA70</f>
        <v>0</v>
      </c>
    </row>
    <row r="71" customFormat="false" ht="13.8" hidden="false" customHeight="false" outlineLevel="0" collapsed="false">
      <c r="A71" s="0" t="s">
        <v>94</v>
      </c>
      <c r="B71" s="1" t="n">
        <f aca="false">F71/G71</f>
        <v>1.18179814536668</v>
      </c>
      <c r="C71" s="1" t="str">
        <f aca="false">_xlfn.CONCAT("Ca", ROUND(F71, 5),"Al",ROUND(D71, 5),  "Si",ROUND(G71, 5), "O",ROUND(H71, 5), "H",J71)</f>
        <v>Ca2.82311Al0.02389Si2.38883O11.28028H7.28738</v>
      </c>
      <c r="D71" s="0" t="n">
        <v>0.023885297</v>
      </c>
      <c r="F71" s="0" t="n">
        <v>2.8231125</v>
      </c>
      <c r="G71" s="0" t="n">
        <v>2.388828</v>
      </c>
      <c r="H71" s="0" t="n">
        <v>11.280276</v>
      </c>
      <c r="I71" s="0" t="n">
        <v>7.2873587</v>
      </c>
      <c r="J71" s="3" t="n">
        <f aca="false">I71-AB71</f>
        <v>7.28738</v>
      </c>
      <c r="K71" s="0" t="n">
        <v>0.36870353</v>
      </c>
      <c r="L71" s="0" t="n">
        <v>13.891715</v>
      </c>
      <c r="M71" s="0" t="n">
        <v>-4853.0843</v>
      </c>
      <c r="N71" s="0" t="n">
        <v>-4853.0843</v>
      </c>
      <c r="O71" s="0" t="n">
        <v>-5274.0791</v>
      </c>
      <c r="P71" s="0" t="n">
        <v>-8.3214133</v>
      </c>
      <c r="Q71" s="0" t="n">
        <v>348.94077</v>
      </c>
      <c r="R71" s="0" t="str">
        <f aca="false">_xlfn.CONCAT("CSH", S71, "+A",U71)</f>
        <v>CSH1.18+A0.01</v>
      </c>
      <c r="S71" s="1" t="n">
        <f aca="false">ROUND(B71,2)</f>
        <v>1.18</v>
      </c>
      <c r="U71" s="0" t="n">
        <f aca="false">ROUND(D71/G71,4)</f>
        <v>0.01</v>
      </c>
      <c r="V71" s="0" t="n">
        <f aca="false">ROUND(F71,5)</f>
        <v>2.82311</v>
      </c>
      <c r="W71" s="0" t="n">
        <f aca="false">ROUND(G71,5)</f>
        <v>2.38883</v>
      </c>
      <c r="Y71" s="0" t="n">
        <f aca="false">D71/2</f>
        <v>0.0119426485</v>
      </c>
      <c r="Z71" s="0" t="n">
        <f aca="false">ROUND(H71,5)-2*ROUND(G71,5)-ROUND(F71,5)-3*ROUND(Y71,5)</f>
        <v>3.64369</v>
      </c>
      <c r="AA71" s="0" t="n">
        <f aca="false">ROUND(Z71,5)</f>
        <v>3.64369</v>
      </c>
      <c r="AB71" s="0" t="n">
        <f aca="false">I71-2*AA71</f>
        <v>-2.12999999993357E-005</v>
      </c>
      <c r="AC71" s="0" t="n">
        <f aca="false">J71-2*AA71</f>
        <v>0</v>
      </c>
    </row>
    <row r="72" customFormat="false" ht="13.8" hidden="false" customHeight="false" outlineLevel="0" collapsed="false">
      <c r="A72" s="0" t="s">
        <v>95</v>
      </c>
      <c r="B72" s="1" t="n">
        <f aca="false">F72/G72</f>
        <v>1.18458405633498</v>
      </c>
      <c r="C72" s="1" t="str">
        <f aca="false">_xlfn.CONCAT("Ca", ROUND(F72, 5),"Al",ROUND(D72, 5),  "Si",ROUND(G72, 5), "O",ROUND(H72, 5), "H",J72)</f>
        <v>Ca2.79099Al0.23557Si2.35609O11.82832H7.94362</v>
      </c>
      <c r="D72" s="0" t="n">
        <v>0.23556948</v>
      </c>
      <c r="F72" s="0" t="n">
        <v>2.7909889</v>
      </c>
      <c r="G72" s="0" t="n">
        <v>2.3560919</v>
      </c>
      <c r="H72" s="0" t="n">
        <v>11.828318</v>
      </c>
      <c r="I72" s="0" t="n">
        <v>7.9435828</v>
      </c>
      <c r="J72" s="3" t="n">
        <f aca="false">I72-AB72</f>
        <v>7.94362</v>
      </c>
      <c r="K72" s="0" t="n">
        <v>0.38163803</v>
      </c>
      <c r="L72" s="0" t="n">
        <v>14.371184</v>
      </c>
      <c r="M72" s="0" t="n">
        <v>-5051.9083</v>
      </c>
      <c r="N72" s="0" t="n">
        <v>-5051.9083</v>
      </c>
      <c r="O72" s="0" t="n">
        <v>-5499.8744</v>
      </c>
      <c r="P72" s="0" t="n">
        <v>-7.6491354</v>
      </c>
      <c r="Q72" s="0" t="n">
        <v>360.61073</v>
      </c>
      <c r="R72" s="0" t="str">
        <f aca="false">_xlfn.CONCAT("CSH", S72, "+A",U72)</f>
        <v>CSH1.18+A0.1</v>
      </c>
      <c r="S72" s="1" t="n">
        <f aca="false">ROUND(B72,2)</f>
        <v>1.18</v>
      </c>
      <c r="U72" s="0" t="n">
        <f aca="false">ROUND(D72/G72,4)</f>
        <v>0.1</v>
      </c>
      <c r="V72" s="0" t="n">
        <f aca="false">ROUND(F72,5)</f>
        <v>2.79099</v>
      </c>
      <c r="W72" s="0" t="n">
        <f aca="false">ROUND(G72,5)</f>
        <v>2.35609</v>
      </c>
      <c r="Y72" s="0" t="n">
        <f aca="false">D72/2</f>
        <v>0.11778474</v>
      </c>
      <c r="Z72" s="0" t="n">
        <f aca="false">ROUND(H72,5)-2*ROUND(G72,5)-ROUND(F72,5)-3*ROUND(Y72,5)</f>
        <v>3.97181</v>
      </c>
      <c r="AA72" s="0" t="n">
        <f aca="false">ROUND(Z72,5)</f>
        <v>3.97181</v>
      </c>
      <c r="AB72" s="0" t="n">
        <f aca="false">I72-2*AA72</f>
        <v>-3.72000000004036E-005</v>
      </c>
      <c r="AC72" s="0" t="n">
        <f aca="false">J72-2*AA72</f>
        <v>0</v>
      </c>
    </row>
    <row r="73" customFormat="false" ht="13.8" hidden="false" customHeight="false" outlineLevel="0" collapsed="false">
      <c r="A73" s="0" t="s">
        <v>96</v>
      </c>
      <c r="B73" s="1" t="n">
        <f aca="false">F73/G73</f>
        <v>1.18731548987982</v>
      </c>
      <c r="C73" s="1" t="str">
        <f aca="false">_xlfn.CONCAT("Ca", ROUND(F73, 5),"Al",ROUND(D73, 5),  "Si",ROUND(G73, 5), "O",ROUND(H73, 5), "H",J73)</f>
        <v>Ca2.74318Al0.46193Si2.31041O12.37716H8.6405</v>
      </c>
      <c r="D73" s="0" t="n">
        <v>0.4619343</v>
      </c>
      <c r="F73" s="0" t="n">
        <v>2.7431838</v>
      </c>
      <c r="G73" s="0" t="n">
        <v>2.3104085</v>
      </c>
      <c r="H73" s="0" t="n">
        <v>12.377162</v>
      </c>
      <c r="I73" s="0" t="n">
        <v>8.6405193</v>
      </c>
      <c r="J73" s="3" t="n">
        <f aca="false">I73-AB73</f>
        <v>8.6405</v>
      </c>
      <c r="K73" s="0" t="n">
        <v>0.39403037</v>
      </c>
      <c r="L73" s="0" t="n">
        <v>14.860714</v>
      </c>
      <c r="M73" s="0" t="n">
        <v>-5244.7649</v>
      </c>
      <c r="N73" s="0" t="n">
        <v>-5244.7649</v>
      </c>
      <c r="O73" s="0" t="n">
        <v>-5720.6495</v>
      </c>
      <c r="P73" s="0" t="n">
        <v>-6.8997411</v>
      </c>
      <c r="Q73" s="0" t="n">
        <v>372.52442</v>
      </c>
      <c r="R73" s="0" t="str">
        <f aca="false">_xlfn.CONCAT("CSH", S73, "+A",U73)</f>
        <v>CSH1.19+A0.1999</v>
      </c>
      <c r="S73" s="1" t="n">
        <f aca="false">ROUND(B73,2)</f>
        <v>1.19</v>
      </c>
      <c r="U73" s="0" t="n">
        <f aca="false">ROUND(D73/G73,4)</f>
        <v>0.1999</v>
      </c>
      <c r="V73" s="0" t="n">
        <f aca="false">ROUND(F73,5)</f>
        <v>2.74318</v>
      </c>
      <c r="W73" s="0" t="n">
        <f aca="false">ROUND(G73,5)</f>
        <v>2.31041</v>
      </c>
      <c r="Y73" s="0" t="n">
        <f aca="false">D73/2</f>
        <v>0.23096715</v>
      </c>
      <c r="Z73" s="0" t="n">
        <f aca="false">ROUND(H73,5)-2*ROUND(G73,5)-ROUND(F73,5)-3*ROUND(Y73,5)</f>
        <v>4.32025</v>
      </c>
      <c r="AA73" s="0" t="n">
        <f aca="false">ROUND(Z73,5)</f>
        <v>4.32025</v>
      </c>
      <c r="AB73" s="0" t="n">
        <f aca="false">I73-2*AA73</f>
        <v>1.92999999999444E-005</v>
      </c>
      <c r="AC73" s="0" t="n">
        <f aca="false">J73-2*AA73</f>
        <v>0</v>
      </c>
    </row>
    <row r="74" customFormat="false" ht="13.8" hidden="false" customHeight="false" outlineLevel="0" collapsed="false">
      <c r="A74" s="0" t="s">
        <v>97</v>
      </c>
      <c r="B74" s="1" t="n">
        <f aca="false">F74/G74</f>
        <v>1.19022651989591</v>
      </c>
      <c r="C74" s="1" t="str">
        <f aca="false">_xlfn.CONCAT("Ca", ROUND(F74, 5),"Al",ROUND(D74, 5),  "Si",ROUND(G74, 5), "O",ROUND(H74, 5), "H",J74)</f>
        <v>Ca2.67437Al0.67346Si2.24694O12.81411H9.27134</v>
      </c>
      <c r="D74" s="0" t="n">
        <v>0.67346236</v>
      </c>
      <c r="F74" s="0" t="n">
        <v>2.6743696</v>
      </c>
      <c r="G74" s="0" t="n">
        <v>2.2469417</v>
      </c>
      <c r="H74" s="0" t="n">
        <v>12.814105</v>
      </c>
      <c r="I74" s="0" t="n">
        <v>9.2713177</v>
      </c>
      <c r="J74" s="3" t="n">
        <f aca="false">I74-AB74</f>
        <v>9.27134</v>
      </c>
      <c r="K74" s="0" t="n">
        <v>0.40282394</v>
      </c>
      <c r="L74" s="0" t="n">
        <v>15.173749</v>
      </c>
      <c r="M74" s="0" t="n">
        <v>-5387.5787</v>
      </c>
      <c r="N74" s="0" t="n">
        <v>-5387.5787</v>
      </c>
      <c r="O74" s="0" t="n">
        <v>-5887.6438</v>
      </c>
      <c r="P74" s="0" t="n">
        <v>-6.095553</v>
      </c>
      <c r="Q74" s="0" t="n">
        <v>380.13009</v>
      </c>
      <c r="R74" s="0" t="str">
        <f aca="false">_xlfn.CONCAT("CSH", S74, "+A",U74)</f>
        <v>CSH1.19+A0.2997</v>
      </c>
      <c r="S74" s="1" t="n">
        <f aca="false">ROUND(B74,2)</f>
        <v>1.19</v>
      </c>
      <c r="U74" s="0" t="n">
        <f aca="false">ROUND(D74/G74,4)</f>
        <v>0.2997</v>
      </c>
      <c r="V74" s="0" t="n">
        <f aca="false">ROUND(F74,5)</f>
        <v>2.67437</v>
      </c>
      <c r="W74" s="0" t="n">
        <f aca="false">ROUND(G74,5)</f>
        <v>2.24694</v>
      </c>
      <c r="Y74" s="0" t="n">
        <f aca="false">D74/2</f>
        <v>0.33673118</v>
      </c>
      <c r="Z74" s="0" t="n">
        <f aca="false">ROUND(H74,5)-2*ROUND(G74,5)-ROUND(F74,5)-3*ROUND(Y74,5)</f>
        <v>4.63567</v>
      </c>
      <c r="AA74" s="0" t="n">
        <f aca="false">ROUND(Z74,5)</f>
        <v>4.63567</v>
      </c>
      <c r="AB74" s="0" t="n">
        <f aca="false">I74-2*AA74</f>
        <v>-2.22999999994755E-005</v>
      </c>
      <c r="AC74" s="0" t="n">
        <f aca="false">J74-2*AA74</f>
        <v>0</v>
      </c>
    </row>
    <row r="75" customFormat="false" ht="13.8" hidden="false" customHeight="false" outlineLevel="0" collapsed="false">
      <c r="A75" s="0" t="s">
        <v>98</v>
      </c>
      <c r="B75" s="1" t="n">
        <f aca="false">F75/G75</f>
        <v>1.55910261213101</v>
      </c>
      <c r="C75" s="1" t="str">
        <f aca="false">_xlfn.CONCAT("Ca", ROUND(F75, 5),"Al",ROUND(D75, 5),  "Si",ROUND(G75, 5), "O",ROUND(H75, 5), "H",J75)</f>
        <v>Ca3.23039Al0.00021Si2.07196O10.92368H7.09814</v>
      </c>
      <c r="D75" s="0" t="n">
        <v>0.0002071748</v>
      </c>
      <c r="F75" s="0" t="n">
        <v>3.2303917</v>
      </c>
      <c r="G75" s="0" t="n">
        <v>2.0719558</v>
      </c>
      <c r="H75" s="0" t="n">
        <v>10.923675</v>
      </c>
      <c r="I75" s="0" t="n">
        <v>7.0981221</v>
      </c>
      <c r="J75" s="3" t="n">
        <f aca="false">I75-AB75</f>
        <v>7.09814</v>
      </c>
      <c r="K75" s="0" t="n">
        <v>0.36959194</v>
      </c>
      <c r="L75" s="0" t="n">
        <v>13.687939</v>
      </c>
      <c r="M75" s="0" t="n">
        <v>-4803.4856</v>
      </c>
      <c r="N75" s="0" t="n">
        <v>-4803.4856</v>
      </c>
      <c r="O75" s="0" t="n">
        <v>-5216.801</v>
      </c>
      <c r="P75" s="0" t="n">
        <v>-6.3196807</v>
      </c>
      <c r="Q75" s="0" t="n">
        <v>344.03193</v>
      </c>
      <c r="R75" s="0" t="str">
        <f aca="false">_xlfn.CONCAT("CSH", S75, "+A",U75)</f>
        <v>CSH1.56+A0.0001</v>
      </c>
      <c r="S75" s="1" t="n">
        <f aca="false">ROUND(B75,2)</f>
        <v>1.56</v>
      </c>
      <c r="U75" s="0" t="n">
        <f aca="false">ROUND(D75/G75,4)</f>
        <v>0.0001</v>
      </c>
      <c r="V75" s="0" t="n">
        <f aca="false">ROUND(F75,5)</f>
        <v>3.23039</v>
      </c>
      <c r="W75" s="0" t="n">
        <f aca="false">ROUND(G75,5)</f>
        <v>2.07196</v>
      </c>
      <c r="Y75" s="0" t="n">
        <f aca="false">D75/2</f>
        <v>0.0001035874</v>
      </c>
      <c r="Z75" s="0" t="n">
        <f aca="false">ROUND(H75,5)-2*ROUND(G75,5)-ROUND(F75,5)-3*ROUND(Y75,5)</f>
        <v>3.54907</v>
      </c>
      <c r="AA75" s="0" t="n">
        <f aca="false">ROUND(Z75,5)</f>
        <v>3.54907</v>
      </c>
      <c r="AB75" s="0" t="n">
        <f aca="false">I75-2*AA75</f>
        <v>-1.7899999999571E-005</v>
      </c>
      <c r="AC75" s="0" t="n">
        <f aca="false">J75-2*AA75</f>
        <v>0</v>
      </c>
    </row>
    <row r="76" customFormat="false" ht="13.8" hidden="false" customHeight="false" outlineLevel="0" collapsed="false">
      <c r="A76" s="0" t="s">
        <v>99</v>
      </c>
      <c r="B76" s="1" t="n">
        <f aca="false">F76/G76</f>
        <v>1.55919312678503</v>
      </c>
      <c r="C76" s="1" t="str">
        <f aca="false">_xlfn.CONCAT("Ca", ROUND(F76, 5),"Al",ROUND(D76, 5),  "Si",ROUND(G76, 5), "O",ROUND(H76, 5), "H",J76)</f>
        <v>Ca3.23019Al0.00207Si2.07171O10.92881H7.10416</v>
      </c>
      <c r="D76" s="0" t="n">
        <v>0.0020714982</v>
      </c>
      <c r="F76" s="0" t="n">
        <v>3.2301896</v>
      </c>
      <c r="G76" s="0" t="n">
        <v>2.0717059</v>
      </c>
      <c r="H76" s="0" t="n">
        <v>10.928814</v>
      </c>
      <c r="I76" s="0" t="n">
        <v>7.1042115</v>
      </c>
      <c r="J76" s="3" t="n">
        <f aca="false">I76-AB76</f>
        <v>7.10416</v>
      </c>
      <c r="K76" s="0" t="n">
        <v>0.36971549</v>
      </c>
      <c r="L76" s="0" t="n">
        <v>13.710169</v>
      </c>
      <c r="M76" s="0" t="n">
        <v>-4805.3895</v>
      </c>
      <c r="N76" s="0" t="n">
        <v>-4805.3895</v>
      </c>
      <c r="O76" s="0" t="n">
        <v>-5218.4234</v>
      </c>
      <c r="P76" s="0" t="n">
        <v>-6.3215938</v>
      </c>
      <c r="Q76" s="0" t="n">
        <v>344.56794</v>
      </c>
      <c r="R76" s="0" t="str">
        <f aca="false">_xlfn.CONCAT("CSH", S76, "+A",U76)</f>
        <v>CSH1.56+A0.001</v>
      </c>
      <c r="S76" s="1" t="n">
        <f aca="false">ROUND(B76,2)</f>
        <v>1.56</v>
      </c>
      <c r="U76" s="0" t="n">
        <f aca="false">ROUND(D76/G76,4)</f>
        <v>0.001</v>
      </c>
      <c r="V76" s="0" t="n">
        <f aca="false">ROUND(F76,5)</f>
        <v>3.23019</v>
      </c>
      <c r="W76" s="0" t="n">
        <f aca="false">ROUND(G76,5)</f>
        <v>2.07171</v>
      </c>
      <c r="Y76" s="0" t="n">
        <f aca="false">D76/2</f>
        <v>0.0010357491</v>
      </c>
      <c r="Z76" s="0" t="n">
        <f aca="false">ROUND(H76,5)-2*ROUND(G76,5)-ROUND(F76,5)-3*ROUND(Y76,5)</f>
        <v>3.55208</v>
      </c>
      <c r="AA76" s="0" t="n">
        <f aca="false">ROUND(Z76,5)</f>
        <v>3.55208</v>
      </c>
      <c r="AB76" s="0" t="n">
        <f aca="false">I76-2*AA76</f>
        <v>5.14999999996491E-005</v>
      </c>
      <c r="AC76" s="0" t="n">
        <f aca="false">J76-2*AA76</f>
        <v>0</v>
      </c>
    </row>
    <row r="77" customFormat="false" ht="13.8" hidden="false" customHeight="false" outlineLevel="0" collapsed="false">
      <c r="A77" s="0" t="s">
        <v>100</v>
      </c>
      <c r="B77" s="1" t="n">
        <f aca="false">F77/G77</f>
        <v>1.55943158797202</v>
      </c>
      <c r="C77" s="1" t="str">
        <f aca="false">_xlfn.CONCAT("Ca", ROUND(F77, 5),"Al",ROUND(D77, 5),  "Si",ROUND(G77, 5), "O",ROUND(H77, 5), "H",J77)</f>
        <v>Ca3.22748Al0.02069Si2.06965O10.98056H7.16546</v>
      </c>
      <c r="D77" s="0" t="n">
        <v>0.020694355</v>
      </c>
      <c r="F77" s="0" t="n">
        <v>3.2274832</v>
      </c>
      <c r="G77" s="0" t="n">
        <v>2.0696536</v>
      </c>
      <c r="H77" s="0" t="n">
        <v>10.980555</v>
      </c>
      <c r="I77" s="0" t="n">
        <v>7.1654469</v>
      </c>
      <c r="J77" s="3" t="n">
        <f aca="false">I77-AB77</f>
        <v>7.16546</v>
      </c>
      <c r="K77" s="0" t="n">
        <v>0.3709414</v>
      </c>
      <c r="L77" s="0" t="n">
        <v>13.747029</v>
      </c>
      <c r="M77" s="0" t="n">
        <v>-4824.2699</v>
      </c>
      <c r="N77" s="0" t="n">
        <v>-4824.2699</v>
      </c>
      <c r="O77" s="0" t="n">
        <v>-5240.0009</v>
      </c>
      <c r="P77" s="0" t="n">
        <v>-6.3452599</v>
      </c>
      <c r="Q77" s="0" t="n">
        <v>345.46745</v>
      </c>
      <c r="R77" s="0" t="str">
        <f aca="false">_xlfn.CONCAT("CSH", S77, "+A",U77)</f>
        <v>CSH1.56+A0.01</v>
      </c>
      <c r="S77" s="1" t="n">
        <f aca="false">ROUND(B77,2)</f>
        <v>1.56</v>
      </c>
      <c r="U77" s="0" t="n">
        <f aca="false">ROUND(D77/G77,4)</f>
        <v>0.01</v>
      </c>
      <c r="V77" s="0" t="n">
        <f aca="false">ROUND(F77,5)</f>
        <v>3.22748</v>
      </c>
      <c r="W77" s="0" t="n">
        <f aca="false">ROUND(G77,5)</f>
        <v>2.06965</v>
      </c>
      <c r="Y77" s="0" t="n">
        <f aca="false">D77/2</f>
        <v>0.0103471775</v>
      </c>
      <c r="Z77" s="0" t="n">
        <f aca="false">ROUND(H77,5)-2*ROUND(G77,5)-ROUND(F77,5)-3*ROUND(Y77,5)</f>
        <v>3.58273</v>
      </c>
      <c r="AA77" s="0" t="n">
        <f aca="false">ROUND(Z77,5)</f>
        <v>3.58273</v>
      </c>
      <c r="AB77" s="0" t="n">
        <f aca="false">I77-2*AA77</f>
        <v>-1.31000000003212E-005</v>
      </c>
      <c r="AC77" s="0" t="n">
        <f aca="false">J77-2*AA77</f>
        <v>0</v>
      </c>
    </row>
    <row r="78" customFormat="false" ht="13.8" hidden="false" customHeight="false" outlineLevel="0" collapsed="false">
      <c r="A78" s="0" t="s">
        <v>101</v>
      </c>
      <c r="B78" s="1" t="n">
        <f aca="false">F78/G78</f>
        <v>1.56127766914595</v>
      </c>
      <c r="C78" s="1" t="str">
        <f aca="false">_xlfn.CONCAT("Ca", ROUND(F78, 5),"Al",ROUND(D78, 5),  "Si",ROUND(G78, 5), "O",ROUND(H78, 5), "H",J78)</f>
        <v>Ca3.19678Al0.20471Si2.04754O11.488H7.77812</v>
      </c>
      <c r="D78" s="0" t="n">
        <v>0.20471445</v>
      </c>
      <c r="F78" s="0" t="n">
        <v>3.1967752</v>
      </c>
      <c r="G78" s="0" t="n">
        <v>2.0475379</v>
      </c>
      <c r="H78" s="0" t="n">
        <v>11.488001</v>
      </c>
      <c r="I78" s="0" t="n">
        <v>7.778157</v>
      </c>
      <c r="J78" s="3" t="n">
        <f aca="false">I78-AB78</f>
        <v>7.77812</v>
      </c>
      <c r="K78" s="0" t="n">
        <v>0.38279111</v>
      </c>
      <c r="L78" s="0" t="n">
        <v>14.184105</v>
      </c>
      <c r="M78" s="0" t="n">
        <v>-5006.3557</v>
      </c>
      <c r="N78" s="0" t="n">
        <v>-5006.3557</v>
      </c>
      <c r="O78" s="0" t="n">
        <v>-5447.3526</v>
      </c>
      <c r="P78" s="0" t="n">
        <v>-6.5294665</v>
      </c>
      <c r="Q78" s="0" t="n">
        <v>356.10257</v>
      </c>
      <c r="R78" s="0" t="str">
        <f aca="false">_xlfn.CONCAT("CSH", S78, "+A",U78)</f>
        <v>CSH1.56+A0.1</v>
      </c>
      <c r="S78" s="1" t="n">
        <f aca="false">ROUND(B78,2)</f>
        <v>1.56</v>
      </c>
      <c r="U78" s="0" t="n">
        <f aca="false">ROUND(D78/G78,4)</f>
        <v>0.1</v>
      </c>
      <c r="V78" s="0" t="n">
        <f aca="false">ROUND(F78,5)</f>
        <v>3.19678</v>
      </c>
      <c r="W78" s="0" t="n">
        <f aca="false">ROUND(G78,5)</f>
        <v>2.04754</v>
      </c>
      <c r="Y78" s="0" t="n">
        <f aca="false">D78/2</f>
        <v>0.102357225</v>
      </c>
      <c r="Z78" s="0" t="n">
        <f aca="false">ROUND(H78,5)-2*ROUND(G78,5)-ROUND(F78,5)-3*ROUND(Y78,5)</f>
        <v>3.88906</v>
      </c>
      <c r="AA78" s="0" t="n">
        <f aca="false">ROUND(Z78,5)</f>
        <v>3.88906</v>
      </c>
      <c r="AB78" s="0" t="n">
        <f aca="false">I78-2*AA78</f>
        <v>3.69999999998427E-005</v>
      </c>
      <c r="AC78" s="0" t="n">
        <f aca="false">J78-2*AA78</f>
        <v>0</v>
      </c>
    </row>
    <row r="79" customFormat="false" ht="13.8" hidden="false" customHeight="false" outlineLevel="0" collapsed="false">
      <c r="A79" s="0" t="s">
        <v>102</v>
      </c>
      <c r="B79" s="1" t="n">
        <f aca="false">F79/G79</f>
        <v>1.5605732015814</v>
      </c>
      <c r="C79" s="1" t="str">
        <f aca="false">_xlfn.CONCAT("Ca", ROUND(F79, 5),"Al",ROUND(D79, 5),  "Si",ROUND(G79, 5), "O",ROUND(H79, 5), "H",J79)</f>
        <v>Ca3.15332Al0.40391Si2.02062O12.03563H8.47038</v>
      </c>
      <c r="D79" s="0" t="n">
        <v>0.40391345</v>
      </c>
      <c r="F79" s="0" t="n">
        <v>3.1533184</v>
      </c>
      <c r="G79" s="0" t="n">
        <v>2.0206155</v>
      </c>
      <c r="H79" s="0" t="n">
        <v>12.035631</v>
      </c>
      <c r="I79" s="0" t="n">
        <v>8.4704235</v>
      </c>
      <c r="J79" s="3" t="n">
        <f aca="false">I79-AB79</f>
        <v>8.47038</v>
      </c>
      <c r="K79" s="0" t="n">
        <v>0.39512754</v>
      </c>
      <c r="L79" s="0" t="n">
        <v>14.636206</v>
      </c>
      <c r="M79" s="0" t="n">
        <v>-5196.6554</v>
      </c>
      <c r="N79" s="0" t="n">
        <v>-5196.6554</v>
      </c>
      <c r="O79" s="0" t="n">
        <v>-5666.2031</v>
      </c>
      <c r="P79" s="0" t="n">
        <v>-6.5171928</v>
      </c>
      <c r="Q79" s="0" t="n">
        <v>367.1046</v>
      </c>
      <c r="R79" s="0" t="str">
        <f aca="false">_xlfn.CONCAT("CSH", S79, "+A",U79)</f>
        <v>CSH1.56+A0.1999</v>
      </c>
      <c r="S79" s="1" t="n">
        <f aca="false">ROUND(B79,2)</f>
        <v>1.56</v>
      </c>
      <c r="U79" s="0" t="n">
        <f aca="false">ROUND(D79/G79,4)</f>
        <v>0.1999</v>
      </c>
      <c r="V79" s="0" t="n">
        <f aca="false">ROUND(F79,5)</f>
        <v>3.15332</v>
      </c>
      <c r="W79" s="0" t="n">
        <f aca="false">ROUND(G79,5)</f>
        <v>2.02062</v>
      </c>
      <c r="Y79" s="0" t="n">
        <f aca="false">D79/2</f>
        <v>0.201956725</v>
      </c>
      <c r="Z79" s="0" t="n">
        <f aca="false">ROUND(H79,5)-2*ROUND(G79,5)-ROUND(F79,5)-3*ROUND(Y79,5)</f>
        <v>4.23519</v>
      </c>
      <c r="AA79" s="0" t="n">
        <f aca="false">ROUND(Z79,5)</f>
        <v>4.23519</v>
      </c>
      <c r="AB79" s="0" t="n">
        <f aca="false">I79-2*AA79</f>
        <v>4.35000000003072E-005</v>
      </c>
      <c r="AC79" s="0" t="n">
        <f aca="false">J79-2*AA79</f>
        <v>0</v>
      </c>
    </row>
    <row r="80" customFormat="false" ht="13.8" hidden="false" customHeight="false" outlineLevel="0" collapsed="false">
      <c r="A80" s="0" t="s">
        <v>103</v>
      </c>
      <c r="B80" s="1" t="n">
        <f aca="false">F80/G80</f>
        <v>1.54975619223575</v>
      </c>
      <c r="C80" s="1" t="str">
        <f aca="false">_xlfn.CONCAT("Ca", ROUND(F80, 5),"Al",ROUND(D80, 5),  "Si",ROUND(G80, 5), "O",ROUND(H80, 5), "H",J80)</f>
        <v>Ca3.10297Al0.59886Si2.00223O12.61815H9.22486</v>
      </c>
      <c r="D80" s="0" t="n">
        <v>0.59886249</v>
      </c>
      <c r="F80" s="0" t="n">
        <v>3.1029733</v>
      </c>
      <c r="G80" s="0" t="n">
        <v>2.0022332</v>
      </c>
      <c r="H80" s="0" t="n">
        <v>12.618149</v>
      </c>
      <c r="I80" s="0" t="n">
        <v>9.2248311</v>
      </c>
      <c r="J80" s="3" t="n">
        <f aca="false">I80-AB80</f>
        <v>9.22486</v>
      </c>
      <c r="K80" s="0" t="n">
        <v>0.40793389</v>
      </c>
      <c r="L80" s="0" t="n">
        <v>15.108745</v>
      </c>
      <c r="M80" s="0" t="n">
        <v>-5393.0931</v>
      </c>
      <c r="N80" s="0" t="n">
        <v>-5393.0931</v>
      </c>
      <c r="O80" s="0" t="n">
        <v>-5893.1506</v>
      </c>
      <c r="P80" s="0" t="n">
        <v>-5.8823424</v>
      </c>
      <c r="Q80" s="0" t="n">
        <v>378.59948</v>
      </c>
      <c r="R80" s="0" t="str">
        <f aca="false">_xlfn.CONCAT("CSH", S80, "+A",U80, "x")</f>
        <v>CSH1.55+A0.2991x</v>
      </c>
      <c r="S80" s="1" t="n">
        <f aca="false">ROUND(B80,2)</f>
        <v>1.55</v>
      </c>
      <c r="U80" s="0" t="n">
        <f aca="false">ROUND(D80/G80,4)</f>
        <v>0.2991</v>
      </c>
      <c r="V80" s="0" t="n">
        <f aca="false">ROUND(F80,5)</f>
        <v>3.10297</v>
      </c>
      <c r="W80" s="0" t="n">
        <f aca="false">ROUND(G80,5)</f>
        <v>2.00223</v>
      </c>
      <c r="Y80" s="0" t="n">
        <f aca="false">D80/2</f>
        <v>0.299431245</v>
      </c>
      <c r="Z80" s="0" t="n">
        <f aca="false">ROUND(H80,5)-2*ROUND(G80,5)-ROUND(F80,5)-3*ROUND(Y80,5)</f>
        <v>4.61243</v>
      </c>
      <c r="AA80" s="0" t="n">
        <f aca="false">ROUND(Z80,5)</f>
        <v>4.61243</v>
      </c>
      <c r="AB80" s="0" t="n">
        <f aca="false">I80-2*AA80</f>
        <v>-2.89000000002204E-005</v>
      </c>
      <c r="AC80" s="0" t="n">
        <f aca="false">J80-2*AA80</f>
        <v>0</v>
      </c>
    </row>
    <row r="81" customFormat="false" ht="13.8" hidden="false" customHeight="false" outlineLevel="0" collapsed="false">
      <c r="A81" s="0" t="s">
        <v>104</v>
      </c>
      <c r="B81" s="1" t="n">
        <f aca="false">F81/G81</f>
        <v>0.722610860803546</v>
      </c>
      <c r="C81" s="1" t="str">
        <f aca="false">_xlfn.CONCAT("Ca", ROUND(F81, 5),"Al",ROUND(D81, 5),  "Si",ROUND(G81, 5), "O",ROUND(H81, 5), "H",J81)</f>
        <v>Ca2.11232Al0.0003Si2.92318O11.07192H6.22558</v>
      </c>
      <c r="D81" s="0" t="n">
        <v>0.00030292257</v>
      </c>
      <c r="F81" s="0" t="n">
        <v>2.1123227</v>
      </c>
      <c r="G81" s="0" t="n">
        <v>2.9231815</v>
      </c>
      <c r="H81" s="0" t="n">
        <v>11.071917</v>
      </c>
      <c r="I81" s="0" t="n">
        <v>6.2255537</v>
      </c>
      <c r="J81" s="3" t="n">
        <f aca="false">I81-AB81</f>
        <v>6.22558</v>
      </c>
      <c r="K81" s="0" t="n">
        <v>0.35018393</v>
      </c>
      <c r="L81" s="0" t="n">
        <v>13.882715</v>
      </c>
      <c r="M81" s="0" t="n">
        <v>-4688.2727</v>
      </c>
      <c r="N81" s="0" t="n">
        <v>-4688.2727</v>
      </c>
      <c r="O81" s="0" t="n">
        <v>-5078.4</v>
      </c>
      <c r="P81" s="0" t="n">
        <v>-3.0565202</v>
      </c>
      <c r="Q81" s="0" t="n">
        <v>348.65928</v>
      </c>
      <c r="R81" s="0" t="str">
        <f aca="false">_xlfn.CONCAT("CSH", S81, "+A",U81, "x")</f>
        <v>CSH0.72+A0.0001x</v>
      </c>
      <c r="S81" s="1" t="n">
        <f aca="false">ROUND(B81,2)</f>
        <v>0.72</v>
      </c>
      <c r="U81" s="0" t="n">
        <f aca="false">ROUND(D81/G81,4)</f>
        <v>0.0001</v>
      </c>
      <c r="V81" s="0" t="n">
        <f aca="false">ROUND(F81,5)</f>
        <v>2.11232</v>
      </c>
      <c r="W81" s="0" t="n">
        <f aca="false">ROUND(G81,5)</f>
        <v>2.92318</v>
      </c>
      <c r="Y81" s="0" t="n">
        <f aca="false">D81/2</f>
        <v>0.000151461285</v>
      </c>
      <c r="Z81" s="0" t="n">
        <f aca="false">ROUND(H81,5)-2*ROUND(G81,5)-ROUND(F81,5)-3*ROUND(Y81,5)</f>
        <v>3.11279</v>
      </c>
      <c r="AA81" s="0" t="n">
        <f aca="false">ROUND(Z81,5)</f>
        <v>3.11279</v>
      </c>
      <c r="AB81" s="0" t="n">
        <f aca="false">I81-2*AA81</f>
        <v>-2.63000000000346E-005</v>
      </c>
      <c r="AC81" s="0" t="n">
        <f aca="false">J81-2*AA81</f>
        <v>0</v>
      </c>
    </row>
    <row r="82" customFormat="false" ht="13.8" hidden="false" customHeight="false" outlineLevel="0" collapsed="false">
      <c r="A82" s="0" t="s">
        <v>105</v>
      </c>
      <c r="B82" s="1" t="n">
        <f aca="false">F82/G82</f>
        <v>0.723036501130949</v>
      </c>
      <c r="C82" s="1" t="str">
        <f aca="false">_xlfn.CONCAT("Ca", ROUND(F82, 5),"Al",ROUND(D82, 5),  "Si",ROUND(G82, 5), "O",ROUND(H82, 5), "H",J82)</f>
        <v>Ca2.11256Al0.00303Si2.92179O11.07781H6.23428</v>
      </c>
      <c r="D82" s="0" t="n">
        <v>0.003029555</v>
      </c>
      <c r="F82" s="0" t="n">
        <v>2.112564</v>
      </c>
      <c r="G82" s="0" t="n">
        <v>2.9217944</v>
      </c>
      <c r="H82" s="0" t="n">
        <v>11.077805</v>
      </c>
      <c r="I82" s="0" t="n">
        <v>6.2342162</v>
      </c>
      <c r="J82" s="3" t="n">
        <f aca="false">I82-AB82</f>
        <v>6.23428</v>
      </c>
      <c r="K82" s="0" t="n">
        <v>0.35033115</v>
      </c>
      <c r="L82" s="0" t="n">
        <v>13.88791</v>
      </c>
      <c r="M82" s="0" t="n">
        <v>-4690.4888</v>
      </c>
      <c r="N82" s="0" t="n">
        <v>-4690.4888</v>
      </c>
      <c r="O82" s="0" t="n">
        <v>-5080.912</v>
      </c>
      <c r="P82" s="0" t="n">
        <v>-3.0567391</v>
      </c>
      <c r="Q82" s="0" t="n">
        <v>348.78584</v>
      </c>
      <c r="R82" s="0" t="str">
        <f aca="false">_xlfn.CONCAT("CSH", S82, "+A",U82, "x")</f>
        <v>CSH0.72+A0.001x</v>
      </c>
      <c r="S82" s="1" t="n">
        <f aca="false">ROUND(B82,2)</f>
        <v>0.72</v>
      </c>
      <c r="U82" s="0" t="n">
        <f aca="false">ROUND(D82/G82,4)</f>
        <v>0.001</v>
      </c>
      <c r="V82" s="0" t="n">
        <f aca="false">ROUND(F82,5)</f>
        <v>2.11256</v>
      </c>
      <c r="W82" s="0" t="n">
        <f aca="false">ROUND(G82,5)</f>
        <v>2.92179</v>
      </c>
      <c r="Y82" s="0" t="n">
        <f aca="false">D82/2</f>
        <v>0.0015147775</v>
      </c>
      <c r="Z82" s="0" t="n">
        <f aca="false">ROUND(H82,5)-2*ROUND(G82,5)-ROUND(F82,5)-3*ROUND(Y82,5)</f>
        <v>3.11714</v>
      </c>
      <c r="AA82" s="0" t="n">
        <f aca="false">ROUND(Z82,5)</f>
        <v>3.11714</v>
      </c>
      <c r="AB82" s="0" t="n">
        <f aca="false">I82-2*AA82</f>
        <v>-6.38000000003913E-005</v>
      </c>
      <c r="AC82" s="0" t="n">
        <f aca="false">J82-2*AA82</f>
        <v>0</v>
      </c>
    </row>
    <row r="83" customFormat="false" ht="13.8" hidden="false" customHeight="false" outlineLevel="0" collapsed="false">
      <c r="A83" s="0" t="s">
        <v>106</v>
      </c>
      <c r="B83" s="1" t="n">
        <f aca="false">F83/G83</f>
        <v>0.726560582312854</v>
      </c>
      <c r="C83" s="1" t="str">
        <f aca="false">_xlfn.CONCAT("Ca", ROUND(F83, 5),"Al",ROUND(D83, 5),  "Si",ROUND(G83, 5), "O",ROUND(H83, 5), "H",J83)</f>
        <v>Ca2.11281Al0.02629Si2.90796O11.12042H6.30448</v>
      </c>
      <c r="D83" s="0" t="n">
        <v>0.02629217</v>
      </c>
      <c r="F83" s="0" t="n">
        <v>2.112811</v>
      </c>
      <c r="G83" s="0" t="n">
        <v>2.9079626</v>
      </c>
      <c r="H83" s="0" t="n">
        <v>11.120424</v>
      </c>
      <c r="I83" s="0" t="n">
        <v>6.3044981</v>
      </c>
      <c r="J83" s="3" t="n">
        <f aca="false">I83-AB83</f>
        <v>6.30448</v>
      </c>
      <c r="K83" s="0" t="n">
        <v>0.35133295</v>
      </c>
      <c r="L83" s="0" t="n">
        <v>13.92472</v>
      </c>
      <c r="M83" s="0" t="n">
        <v>-4705.8833</v>
      </c>
      <c r="N83" s="0" t="n">
        <v>-4705.8833</v>
      </c>
      <c r="O83" s="0" t="n">
        <v>-5098.6638</v>
      </c>
      <c r="P83" s="0" t="n">
        <v>-3.0663543</v>
      </c>
      <c r="Q83" s="0" t="n">
        <v>349.68327</v>
      </c>
      <c r="R83" s="0" t="str">
        <f aca="false">_xlfn.CONCAT("CSH", S83, "+A",U83, "x")</f>
        <v>CSH0.73+A0.009x</v>
      </c>
      <c r="S83" s="1" t="n">
        <f aca="false">ROUND(B83,2)</f>
        <v>0.73</v>
      </c>
      <c r="U83" s="0" t="n">
        <f aca="false">ROUND(D83/G83,4)</f>
        <v>0.009</v>
      </c>
      <c r="V83" s="0" t="n">
        <f aca="false">ROUND(F83,5)</f>
        <v>2.11281</v>
      </c>
      <c r="W83" s="0" t="n">
        <f aca="false">ROUND(G83,5)</f>
        <v>2.90796</v>
      </c>
      <c r="Y83" s="0" t="n">
        <f aca="false">D83/2</f>
        <v>0.013146085</v>
      </c>
      <c r="Z83" s="0" t="n">
        <f aca="false">ROUND(H83,5)-2*ROUND(G83,5)-ROUND(F83,5)-3*ROUND(Y83,5)</f>
        <v>3.15224</v>
      </c>
      <c r="AA83" s="0" t="n">
        <f aca="false">ROUND(Z83,5)</f>
        <v>3.15224</v>
      </c>
      <c r="AB83" s="0" t="n">
        <f aca="false">I83-2*AA83</f>
        <v>1.81000000001319E-005</v>
      </c>
      <c r="AC83" s="0" t="n">
        <f aca="false">J83-2*AA83</f>
        <v>0</v>
      </c>
    </row>
    <row r="84" customFormat="false" ht="13.8" hidden="false" customHeight="false" outlineLevel="0" collapsed="false">
      <c r="A84" s="0" t="s">
        <v>107</v>
      </c>
      <c r="B84" s="1" t="n">
        <f aca="false">F84/G84</f>
        <v>0.729315486515632</v>
      </c>
      <c r="C84" s="1" t="str">
        <f aca="false">_xlfn.CONCAT("Ca", ROUND(F84, 5),"Al",ROUND(D84, 5),  "Si",ROUND(G84, 5), "O",ROUND(H84, 5), "H",J84)</f>
        <v>Ca2.11694Al0.03071Si2.90264O11.1313H6.326</v>
      </c>
      <c r="D84" s="0" t="n">
        <v>0.03071147</v>
      </c>
      <c r="F84" s="0" t="n">
        <v>2.1169422</v>
      </c>
      <c r="G84" s="0" t="n">
        <v>2.9026426</v>
      </c>
      <c r="H84" s="0" t="n">
        <v>11.131304</v>
      </c>
      <c r="I84" s="0" t="n">
        <v>6.3260183</v>
      </c>
      <c r="J84" s="3" t="n">
        <f aca="false">I84-AB84</f>
        <v>6.326</v>
      </c>
      <c r="K84" s="0" t="n">
        <v>0.35166411</v>
      </c>
      <c r="L84" s="0" t="n">
        <v>13.932645</v>
      </c>
      <c r="M84" s="0" t="n">
        <v>-4710.32</v>
      </c>
      <c r="N84" s="0" t="n">
        <v>-4710.32</v>
      </c>
      <c r="O84" s="0" t="n">
        <v>-5103.7778</v>
      </c>
      <c r="P84" s="0" t="n">
        <v>-3.1642597</v>
      </c>
      <c r="Q84" s="0" t="n">
        <v>349.87663</v>
      </c>
      <c r="R84" s="0" t="str">
        <f aca="false">_xlfn.CONCAT("CSH", S84, "+A",U84, "x")</f>
        <v>CSH0.73+A0.0106x</v>
      </c>
      <c r="S84" s="1" t="n">
        <f aca="false">ROUND(B84,2)</f>
        <v>0.73</v>
      </c>
      <c r="U84" s="0" t="n">
        <f aca="false">ROUND(D84/G84,4)</f>
        <v>0.0106</v>
      </c>
      <c r="V84" s="0" t="n">
        <f aca="false">ROUND(F84,5)</f>
        <v>2.11694</v>
      </c>
      <c r="W84" s="0" t="n">
        <f aca="false">ROUND(G84,5)</f>
        <v>2.90264</v>
      </c>
      <c r="Y84" s="0" t="n">
        <f aca="false">D84/2</f>
        <v>0.015355735</v>
      </c>
      <c r="Z84" s="0" t="n">
        <f aca="false">ROUND(H84,5)-2*ROUND(G84,5)-ROUND(F84,5)-3*ROUND(Y84,5)</f>
        <v>3.163</v>
      </c>
      <c r="AA84" s="0" t="n">
        <f aca="false">ROUND(Z84,5)</f>
        <v>3.163</v>
      </c>
      <c r="AB84" s="0" t="n">
        <f aca="false">I84-2*AA84</f>
        <v>1.83000000006928E-005</v>
      </c>
      <c r="AC84" s="0" t="n">
        <f aca="false">J84-2*AA84</f>
        <v>0</v>
      </c>
    </row>
    <row r="85" customFormat="false" ht="13.8" hidden="false" customHeight="false" outlineLevel="0" collapsed="false">
      <c r="A85" s="0" t="s">
        <v>108</v>
      </c>
      <c r="B85" s="1" t="n">
        <f aca="false">F85/G85</f>
        <v>0.748974471306496</v>
      </c>
      <c r="C85" s="1" t="str">
        <f aca="false">_xlfn.CONCAT("Ca", ROUND(F85, 5),"Al",ROUND(D85, 5),  "Si",ROUND(G85, 5), "O",ROUND(H85, 5), "H",J85)</f>
        <v>Ca2.15206Al0.0517Si2.87335O11.20592H6.45922</v>
      </c>
      <c r="D85" s="0" t="n">
        <v>0.051700092</v>
      </c>
      <c r="F85" s="0" t="n">
        <v>2.1520637</v>
      </c>
      <c r="G85" s="0" t="n">
        <v>2.8733472</v>
      </c>
      <c r="H85" s="0" t="n">
        <v>11.205921</v>
      </c>
      <c r="I85" s="0" t="n">
        <v>6.4592263</v>
      </c>
      <c r="J85" s="3" t="n">
        <f aca="false">I85-AB85</f>
        <v>6.45922</v>
      </c>
      <c r="K85" s="0" t="n">
        <v>0.35414335</v>
      </c>
      <c r="L85" s="0" t="n">
        <v>13.988375</v>
      </c>
      <c r="M85" s="0" t="n">
        <v>-4742.3447</v>
      </c>
      <c r="N85" s="0" t="n">
        <v>-4742.3447</v>
      </c>
      <c r="O85" s="0" t="n">
        <v>-5140.2689</v>
      </c>
      <c r="P85" s="0" t="n">
        <v>-3.8615676</v>
      </c>
      <c r="Q85" s="0" t="n">
        <v>351.23514</v>
      </c>
      <c r="R85" s="0" t="str">
        <f aca="false">_xlfn.CONCAT("CSH", S85, "+A",U85, "x")</f>
        <v>CSH0.75+A0.018x</v>
      </c>
      <c r="S85" s="1" t="n">
        <f aca="false">ROUND(B85,2)</f>
        <v>0.75</v>
      </c>
      <c r="U85" s="0" t="n">
        <f aca="false">ROUND(D85/G85,4)</f>
        <v>0.018</v>
      </c>
      <c r="V85" s="0" t="n">
        <f aca="false">ROUND(F85,5)</f>
        <v>2.15206</v>
      </c>
      <c r="W85" s="0" t="n">
        <f aca="false">ROUND(G85,5)</f>
        <v>2.87335</v>
      </c>
      <c r="Y85" s="0" t="n">
        <f aca="false">D85/2</f>
        <v>0.025850046</v>
      </c>
      <c r="Z85" s="0" t="n">
        <f aca="false">ROUND(H85,5)-2*ROUND(G85,5)-ROUND(F85,5)-3*ROUND(Y85,5)</f>
        <v>3.22961</v>
      </c>
      <c r="AA85" s="0" t="n">
        <f aca="false">ROUND(Z85,5)</f>
        <v>3.22961</v>
      </c>
      <c r="AB85" s="0" t="n">
        <f aca="false">I85-2*AA85</f>
        <v>6.29999999990361E-006</v>
      </c>
      <c r="AC85" s="0" t="n">
        <f aca="false">J85-2*AA85</f>
        <v>0</v>
      </c>
    </row>
    <row r="86" customFormat="false" ht="13.8" hidden="false" customHeight="false" outlineLevel="0" collapsed="false">
      <c r="A86" s="0" t="s">
        <v>109</v>
      </c>
      <c r="B86" s="1" t="n">
        <f aca="false">F86/G86</f>
        <v>0.77831919003641</v>
      </c>
      <c r="C86" s="1" t="str">
        <f aca="false">_xlfn.CONCAT("Ca", ROUND(F86, 5),"Al",ROUND(D86, 5),  "Si",ROUND(G86, 5), "O",ROUND(H86, 5), "H",J86)</f>
        <v>Ca2.19973Al0.09584Si2.82625O11.33948H6.68698</v>
      </c>
      <c r="D86" s="0" t="n">
        <v>0.095844483</v>
      </c>
      <c r="F86" s="0" t="n">
        <v>2.199725</v>
      </c>
      <c r="G86" s="0" t="n">
        <v>2.8262505</v>
      </c>
      <c r="H86" s="0" t="n">
        <v>11.339482</v>
      </c>
      <c r="I86" s="0" t="n">
        <v>6.6869785</v>
      </c>
      <c r="J86" s="3" t="n">
        <f aca="false">I86-AB86</f>
        <v>6.68698</v>
      </c>
      <c r="K86" s="0" t="n">
        <v>0.35828832</v>
      </c>
      <c r="L86" s="0" t="n">
        <v>14.092811</v>
      </c>
      <c r="M86" s="0" t="n">
        <v>-4797.4241</v>
      </c>
      <c r="N86" s="0" t="n">
        <v>-4797.4241</v>
      </c>
      <c r="O86" s="0" t="n">
        <v>-5203.2603</v>
      </c>
      <c r="P86" s="0" t="n">
        <v>-4.6756068</v>
      </c>
      <c r="Q86" s="0" t="n">
        <v>353.78051</v>
      </c>
      <c r="R86" s="0" t="str">
        <f aca="false">_xlfn.CONCAT("CSH", S86, "+A",U86, "x")</f>
        <v>CSH0.78+A0.0339x</v>
      </c>
      <c r="S86" s="1" t="n">
        <f aca="false">ROUND(B86,2)</f>
        <v>0.78</v>
      </c>
      <c r="U86" s="0" t="n">
        <f aca="false">ROUND(D86/G86,4)</f>
        <v>0.0339</v>
      </c>
      <c r="V86" s="0" t="n">
        <f aca="false">ROUND(F86,5)</f>
        <v>2.19973</v>
      </c>
      <c r="W86" s="0" t="n">
        <f aca="false">ROUND(G86,5)</f>
        <v>2.82625</v>
      </c>
      <c r="Y86" s="0" t="n">
        <f aca="false">D86/2</f>
        <v>0.0479222415</v>
      </c>
      <c r="Z86" s="0" t="n">
        <f aca="false">ROUND(H86,5)-2*ROUND(G86,5)-ROUND(F86,5)-3*ROUND(Y86,5)</f>
        <v>3.34349</v>
      </c>
      <c r="AA86" s="0" t="n">
        <f aca="false">ROUND(Z86,5)</f>
        <v>3.34349</v>
      </c>
      <c r="AB86" s="0" t="n">
        <f aca="false">I86-2*AA86</f>
        <v>-1.49999999976558E-006</v>
      </c>
      <c r="AC86" s="0" t="n">
        <f aca="false">J86-2*AA86</f>
        <v>0</v>
      </c>
    </row>
    <row r="87" customFormat="false" ht="13.8" hidden="false" customHeight="false" outlineLevel="0" collapsed="false">
      <c r="A87" s="0" t="s">
        <v>110</v>
      </c>
      <c r="B87" s="1" t="n">
        <f aca="false">F87/G87</f>
        <v>0.800426848393712</v>
      </c>
      <c r="C87" s="1" t="str">
        <f aca="false">_xlfn.CONCAT("Ca", ROUND(F87, 5),"Al",ROUND(D87, 5),  "Si",ROUND(G87, 5), "O",ROUND(H87, 5), "H",J87)</f>
        <v>Ca2.26993Al0.00028Si2.8359O11.2125H6.5407</v>
      </c>
      <c r="D87" s="0" t="n">
        <v>0.00028433208</v>
      </c>
      <c r="F87" s="0" t="n">
        <v>2.2699317</v>
      </c>
      <c r="G87" s="0" t="n">
        <v>2.8359015</v>
      </c>
      <c r="H87" s="0" t="n">
        <v>11.212504</v>
      </c>
      <c r="I87" s="0" t="n">
        <v>6.5406855</v>
      </c>
      <c r="J87" s="3" t="n">
        <f aca="false">I87-AB87</f>
        <v>6.5407</v>
      </c>
      <c r="K87" s="0" t="n">
        <v>0.35661573</v>
      </c>
      <c r="L87" s="0" t="n">
        <v>13.959129</v>
      </c>
      <c r="M87" s="0" t="n">
        <v>-4760.0869</v>
      </c>
      <c r="N87" s="0" t="n">
        <v>-4760.0869</v>
      </c>
      <c r="O87" s="0" t="n">
        <v>-5160.1519</v>
      </c>
      <c r="P87" s="0" t="n">
        <v>-5.9869772</v>
      </c>
      <c r="Q87" s="0" t="n">
        <v>350.52455</v>
      </c>
      <c r="R87" s="0" t="str">
        <f aca="false">_xlfn.CONCAT("CSH", S87, "+A",U87, "x")</f>
        <v>CSH0.8+A0.0001x</v>
      </c>
      <c r="S87" s="1" t="n">
        <f aca="false">ROUND(B87,2)</f>
        <v>0.8</v>
      </c>
      <c r="U87" s="0" t="n">
        <f aca="false">ROUND(D87/G87,4)</f>
        <v>0.0001</v>
      </c>
      <c r="V87" s="0" t="n">
        <f aca="false">ROUND(F87,5)</f>
        <v>2.26993</v>
      </c>
      <c r="W87" s="0" t="n">
        <f aca="false">ROUND(G87,5)</f>
        <v>2.8359</v>
      </c>
      <c r="Y87" s="0" t="n">
        <f aca="false">D87/2</f>
        <v>0.00014216604</v>
      </c>
      <c r="Z87" s="0" t="n">
        <f aca="false">ROUND(H87,5)-2*ROUND(G87,5)-ROUND(F87,5)-3*ROUND(Y87,5)</f>
        <v>3.27035</v>
      </c>
      <c r="AA87" s="0" t="n">
        <f aca="false">ROUND(Z87,5)</f>
        <v>3.27035</v>
      </c>
      <c r="AB87" s="0" t="n">
        <f aca="false">I87-2*AA87</f>
        <v>-1.44999999998063E-005</v>
      </c>
      <c r="AC87" s="0" t="n">
        <f aca="false">J87-2*AA87</f>
        <v>0</v>
      </c>
    </row>
    <row r="88" customFormat="false" ht="13.8" hidden="false" customHeight="false" outlineLevel="0" collapsed="false">
      <c r="A88" s="0" t="s">
        <v>111</v>
      </c>
      <c r="B88" s="1" t="n">
        <f aca="false">F88/G88</f>
        <v>0.800437117031004</v>
      </c>
      <c r="C88" s="1" t="str">
        <f aca="false">_xlfn.CONCAT("Ca", ROUND(F88, 5),"Al",ROUND(D88, 5),  "Si",ROUND(G88, 5), "O",ROUND(H88, 5), "H",J88)</f>
        <v>Ca2.26937Al0.00284Si2.83517O11.21759H6.54724</v>
      </c>
      <c r="D88" s="0" t="n">
        <v>0.0028426183</v>
      </c>
      <c r="F88" s="0" t="n">
        <v>2.2693733</v>
      </c>
      <c r="G88" s="0" t="n">
        <v>2.8351675</v>
      </c>
      <c r="H88" s="0" t="n">
        <v>11.217594</v>
      </c>
      <c r="I88" s="0" t="n">
        <v>6.547244</v>
      </c>
      <c r="J88" s="3" t="n">
        <f aca="false">I88-AB88</f>
        <v>6.54724</v>
      </c>
      <c r="K88" s="0" t="n">
        <v>0.35672981</v>
      </c>
      <c r="L88" s="0" t="n">
        <v>13.963923</v>
      </c>
      <c r="M88" s="0" t="n">
        <v>-4761.9262</v>
      </c>
      <c r="N88" s="0" t="n">
        <v>-4761.9262</v>
      </c>
      <c r="O88" s="0" t="n">
        <v>-5162.2226</v>
      </c>
      <c r="P88" s="0" t="n">
        <v>-5.9704327</v>
      </c>
      <c r="Q88" s="0" t="n">
        <v>350.64127</v>
      </c>
      <c r="R88" s="0" t="str">
        <f aca="false">_xlfn.CONCAT("CSH", S88, "+A",U88, "x")</f>
        <v>CSH0.8+A0.001x</v>
      </c>
      <c r="S88" s="1" t="n">
        <f aca="false">ROUND(B88,2)</f>
        <v>0.8</v>
      </c>
      <c r="U88" s="0" t="n">
        <f aca="false">ROUND(D88/G88,4)</f>
        <v>0.001</v>
      </c>
      <c r="V88" s="0" t="n">
        <f aca="false">ROUND(F88,5)</f>
        <v>2.26937</v>
      </c>
      <c r="W88" s="0" t="n">
        <f aca="false">ROUND(G88,5)</f>
        <v>2.83517</v>
      </c>
      <c r="Y88" s="0" t="n">
        <f aca="false">D88/2</f>
        <v>0.00142130915</v>
      </c>
      <c r="Z88" s="0" t="n">
        <f aca="false">ROUND(H88,5)-2*ROUND(G88,5)-ROUND(F88,5)-3*ROUND(Y88,5)</f>
        <v>3.27362</v>
      </c>
      <c r="AA88" s="0" t="n">
        <f aca="false">ROUND(Z88,5)</f>
        <v>3.27362</v>
      </c>
      <c r="AB88" s="0" t="n">
        <f aca="false">I88-2*AA88</f>
        <v>3.99999999967093E-006</v>
      </c>
      <c r="AC88" s="0" t="n">
        <f aca="false">J88-2*AA88</f>
        <v>0</v>
      </c>
    </row>
    <row r="89" customFormat="false" ht="13.8" hidden="false" customHeight="false" outlineLevel="0" collapsed="false">
      <c r="A89" s="0" t="s">
        <v>112</v>
      </c>
      <c r="B89" s="1" t="n">
        <f aca="false">F89/G89</f>
        <v>0.800541712866858</v>
      </c>
      <c r="C89" s="1" t="str">
        <f aca="false">_xlfn.CONCAT("Ca", ROUND(F89, 5),"Al",ROUND(D89, 5),  "Si",ROUND(G89, 5), "O",ROUND(H89, 5), "H",J89)</f>
        <v>Ca2.26357Al0.02835Si2.82755O11.26729H6.61216</v>
      </c>
      <c r="D89" s="0" t="n">
        <v>0.028353251</v>
      </c>
      <c r="F89" s="0" t="n">
        <v>2.2635714</v>
      </c>
      <c r="G89" s="0" t="n">
        <v>2.8275496</v>
      </c>
      <c r="H89" s="0" t="n">
        <v>11.267289</v>
      </c>
      <c r="I89" s="0" t="n">
        <v>6.6121766</v>
      </c>
      <c r="J89" s="3" t="n">
        <f aca="false">I89-AB89</f>
        <v>6.61216</v>
      </c>
      <c r="K89" s="0" t="n">
        <v>0.35783218</v>
      </c>
      <c r="L89" s="0" t="n">
        <v>14.010668</v>
      </c>
      <c r="M89" s="0" t="n">
        <v>-4779.6481</v>
      </c>
      <c r="N89" s="0" t="n">
        <v>-4779.6481</v>
      </c>
      <c r="O89" s="0" t="n">
        <v>-5182.3603</v>
      </c>
      <c r="P89" s="0" t="n">
        <v>-5.8077325</v>
      </c>
      <c r="Q89" s="0" t="n">
        <v>351.77971</v>
      </c>
      <c r="R89" s="0" t="str">
        <f aca="false">_xlfn.CONCAT("CSH", S89, "+A",U89, "x")</f>
        <v>CSH0.8+A0.01x</v>
      </c>
      <c r="S89" s="1" t="n">
        <f aca="false">ROUND(B89,2)</f>
        <v>0.8</v>
      </c>
      <c r="U89" s="0" t="n">
        <f aca="false">ROUND(D89/G89,4)</f>
        <v>0.01</v>
      </c>
      <c r="V89" s="0" t="n">
        <f aca="false">ROUND(F89,5)</f>
        <v>2.26357</v>
      </c>
      <c r="W89" s="0" t="n">
        <f aca="false">ROUND(G89,5)</f>
        <v>2.82755</v>
      </c>
      <c r="Y89" s="0" t="n">
        <f aca="false">D89/2</f>
        <v>0.0141766255</v>
      </c>
      <c r="Z89" s="0" t="n">
        <f aca="false">ROUND(H89,5)-2*ROUND(G89,5)-ROUND(F89,5)-3*ROUND(Y89,5)</f>
        <v>3.30608</v>
      </c>
      <c r="AA89" s="0" t="n">
        <f aca="false">ROUND(Z89,5)</f>
        <v>3.30608</v>
      </c>
      <c r="AB89" s="0" t="n">
        <f aca="false">I89-2*AA89</f>
        <v>1.65999999994781E-005</v>
      </c>
      <c r="AC89" s="0" t="n">
        <f aca="false">J89-2*AA89</f>
        <v>0</v>
      </c>
    </row>
    <row r="90" customFormat="false" ht="13.8" hidden="false" customHeight="false" outlineLevel="0" collapsed="false">
      <c r="A90" s="0" t="s">
        <v>113</v>
      </c>
      <c r="B90" s="1" t="n">
        <f aca="false">F90/G90</f>
        <v>0.81373163411321</v>
      </c>
      <c r="C90" s="1" t="str">
        <f aca="false">_xlfn.CONCAT("Ca", ROUND(F90, 5),"Al",ROUND(D90, 5),  "Si",ROUND(G90, 5), "O",ROUND(H90, 5), "H",J90)</f>
        <v>Ca2.24572Al0.17006Si2.75978O11.52118H7.00162</v>
      </c>
      <c r="D90" s="0" t="n">
        <v>0.17005616</v>
      </c>
      <c r="F90" s="0" t="n">
        <v>2.2457233</v>
      </c>
      <c r="G90" s="0" t="n">
        <v>2.7597837</v>
      </c>
      <c r="H90" s="0" t="n">
        <v>11.521175</v>
      </c>
      <c r="I90" s="0" t="n">
        <v>7.0015995</v>
      </c>
      <c r="J90" s="3" t="n">
        <f aca="false">I90-AB90</f>
        <v>7.00162</v>
      </c>
      <c r="K90" s="0" t="n">
        <v>0.36349152</v>
      </c>
      <c r="L90" s="0" t="n">
        <v>14.237535</v>
      </c>
      <c r="M90" s="0" t="n">
        <v>-4868.8539</v>
      </c>
      <c r="N90" s="0" t="n">
        <v>-4868.8539</v>
      </c>
      <c r="O90" s="0" t="n">
        <v>-5285.6578</v>
      </c>
      <c r="P90" s="0" t="n">
        <v>-5.350811</v>
      </c>
      <c r="Q90" s="0" t="n">
        <v>357.3087</v>
      </c>
      <c r="R90" s="0" t="str">
        <f aca="false">_xlfn.CONCAT("CSH", S90, "+A",U90, "x")</f>
        <v>CSH0.81+A0.0616x</v>
      </c>
      <c r="S90" s="1" t="n">
        <f aca="false">ROUND(B90,2)</f>
        <v>0.81</v>
      </c>
      <c r="U90" s="0" t="n">
        <f aca="false">ROUND(D90/G90,4)</f>
        <v>0.0616</v>
      </c>
      <c r="V90" s="0" t="n">
        <f aca="false">ROUND(F90,5)</f>
        <v>2.24572</v>
      </c>
      <c r="W90" s="0" t="n">
        <f aca="false">ROUND(G90,5)</f>
        <v>2.75978</v>
      </c>
      <c r="Y90" s="0" t="n">
        <f aca="false">D90/2</f>
        <v>0.08502808</v>
      </c>
      <c r="Z90" s="0" t="n">
        <f aca="false">ROUND(H90,5)-2*ROUND(G90,5)-ROUND(F90,5)-3*ROUND(Y90,5)</f>
        <v>3.50081</v>
      </c>
      <c r="AA90" s="0" t="n">
        <f aca="false">ROUND(Z90,5)</f>
        <v>3.50081</v>
      </c>
      <c r="AB90" s="0" t="n">
        <f aca="false">I90-2*AA90</f>
        <v>-2.04999999997568E-005</v>
      </c>
      <c r="AC90" s="0" t="n">
        <f aca="false">J90-2*AA90</f>
        <v>0</v>
      </c>
    </row>
    <row r="91" customFormat="false" ht="13.8" hidden="false" customHeight="false" outlineLevel="0" collapsed="false">
      <c r="A91" s="0" t="s">
        <v>114</v>
      </c>
      <c r="B91" s="1" t="n">
        <f aca="false">F91/G91</f>
        <v>0.843056725401712</v>
      </c>
      <c r="C91" s="1" t="str">
        <f aca="false">_xlfn.CONCAT("Ca", ROUND(F91, 5),"Al",ROUND(D91, 5),  "Si",ROUND(G91, 5), "O",ROUND(H91, 5), "H",J91)</f>
        <v>Ca2.28358Al0.23427Si2.70869O11.68734H7.26992</v>
      </c>
      <c r="D91" s="0" t="n">
        <v>0.23427209</v>
      </c>
      <c r="F91" s="0" t="n">
        <v>2.2835789</v>
      </c>
      <c r="G91" s="0" t="n">
        <v>2.7086895</v>
      </c>
      <c r="H91" s="0" t="n">
        <v>11.687336</v>
      </c>
      <c r="I91" s="0" t="n">
        <v>7.2699405</v>
      </c>
      <c r="J91" s="3" t="n">
        <f aca="false">I91-AB91</f>
        <v>7.26992</v>
      </c>
      <c r="K91" s="0" t="n">
        <v>0.36823531</v>
      </c>
      <c r="L91" s="0" t="n">
        <v>14.366441</v>
      </c>
      <c r="M91" s="0" t="n">
        <v>-4934.1403</v>
      </c>
      <c r="N91" s="0" t="n">
        <v>-4934.1403</v>
      </c>
      <c r="O91" s="0" t="n">
        <v>-5360.8074</v>
      </c>
      <c r="P91" s="0" t="n">
        <v>-5.7410266</v>
      </c>
      <c r="Q91" s="0" t="n">
        <v>360.44886</v>
      </c>
      <c r="R91" s="0" t="str">
        <f aca="false">_xlfn.CONCAT("CSH", S91, "+A",U91, "x")</f>
        <v>CSH0.84+A0.0865x</v>
      </c>
      <c r="S91" s="1" t="n">
        <f aca="false">ROUND(B91,2)</f>
        <v>0.84</v>
      </c>
      <c r="U91" s="0" t="n">
        <f aca="false">ROUND(D91/G91,4)</f>
        <v>0.0865</v>
      </c>
      <c r="V91" s="0" t="n">
        <f aca="false">ROUND(F91,5)</f>
        <v>2.28358</v>
      </c>
      <c r="W91" s="0" t="n">
        <f aca="false">ROUND(G91,5)</f>
        <v>2.70869</v>
      </c>
      <c r="Y91" s="0" t="n">
        <f aca="false">D91/2</f>
        <v>0.117136045</v>
      </c>
      <c r="Z91" s="0" t="n">
        <f aca="false">ROUND(H91,5)-2*ROUND(G91,5)-ROUND(F91,5)-3*ROUND(Y91,5)</f>
        <v>3.63496</v>
      </c>
      <c r="AA91" s="0" t="n">
        <f aca="false">ROUND(Z91,5)</f>
        <v>3.63496</v>
      </c>
      <c r="AB91" s="0" t="n">
        <f aca="false">I91-2*AA91</f>
        <v>2.04999999997568E-005</v>
      </c>
      <c r="AC91" s="0" t="n">
        <f aca="false">J91-2*AA91</f>
        <v>0</v>
      </c>
    </row>
    <row r="92" customFormat="false" ht="13.8" hidden="false" customHeight="false" outlineLevel="0" collapsed="false">
      <c r="A92" s="0" t="s">
        <v>115</v>
      </c>
      <c r="B92" s="1" t="n">
        <f aca="false">F92/G92</f>
        <v>0.877360122575289</v>
      </c>
      <c r="C92" s="1" t="str">
        <f aca="false">_xlfn.CONCAT("Ca", ROUND(F92, 5),"Al",ROUND(D92, 5),  "Si",ROUND(G92, 5), "O",ROUND(H92, 5), "H",J92)</f>
        <v>Ca2.31876Al0.31528Si2.64288O11.8691H7.58332</v>
      </c>
      <c r="D92" s="0" t="n">
        <v>0.31528486</v>
      </c>
      <c r="F92" s="0" t="n">
        <v>2.3187591</v>
      </c>
      <c r="G92" s="0" t="n">
        <v>2.6428818</v>
      </c>
      <c r="H92" s="0" t="n">
        <v>11.869102</v>
      </c>
      <c r="I92" s="0" t="n">
        <v>7.5833033</v>
      </c>
      <c r="J92" s="3" t="n">
        <f aca="false">I92-AB92</f>
        <v>7.58332</v>
      </c>
      <c r="K92" s="0" t="n">
        <v>0.37320685</v>
      </c>
      <c r="L92" s="0" t="n">
        <v>14.48369</v>
      </c>
      <c r="M92" s="0" t="n">
        <v>-5003.5288</v>
      </c>
      <c r="N92" s="0" t="n">
        <v>-5003.5288</v>
      </c>
      <c r="O92" s="0" t="n">
        <v>-5441.6258</v>
      </c>
      <c r="P92" s="0" t="n">
        <v>-6.0519646</v>
      </c>
      <c r="Q92" s="0" t="n">
        <v>363.3035</v>
      </c>
      <c r="R92" s="0" t="str">
        <f aca="false">_xlfn.CONCAT("CSH", S92, "+A",U92, "x")</f>
        <v>CSH0.88+A0.1193x</v>
      </c>
      <c r="S92" s="1" t="n">
        <f aca="false">ROUND(B92,2)</f>
        <v>0.88</v>
      </c>
      <c r="U92" s="0" t="n">
        <f aca="false">ROUND(D92/G92,4)</f>
        <v>0.1193</v>
      </c>
      <c r="V92" s="0" t="n">
        <f aca="false">ROUND(F92,5)</f>
        <v>2.31876</v>
      </c>
      <c r="W92" s="0" t="n">
        <f aca="false">ROUND(G92,5)</f>
        <v>2.64288</v>
      </c>
      <c r="Y92" s="0" t="n">
        <f aca="false">D92/2</f>
        <v>0.15764243</v>
      </c>
      <c r="Z92" s="0" t="n">
        <f aca="false">ROUND(H92,5)-2*ROUND(G92,5)-ROUND(F92,5)-3*ROUND(Y92,5)</f>
        <v>3.79166</v>
      </c>
      <c r="AA92" s="0" t="n">
        <f aca="false">ROUND(Z92,5)</f>
        <v>3.79166</v>
      </c>
      <c r="AB92" s="0" t="n">
        <f aca="false">I92-2*AA92</f>
        <v>-1.66999999997586E-005</v>
      </c>
      <c r="AC92" s="0" t="n">
        <f aca="false">J92-2*AA92</f>
        <v>0</v>
      </c>
    </row>
    <row r="93" customFormat="false" ht="13.8" hidden="false" customHeight="false" outlineLevel="0" collapsed="false">
      <c r="A93" s="0" t="s">
        <v>116</v>
      </c>
      <c r="B93" s="1" t="n">
        <f aca="false">F93/G93</f>
        <v>0.897388090762939</v>
      </c>
      <c r="C93" s="1" t="str">
        <f aca="false">_xlfn.CONCAT("Ca", ROUND(F93, 5),"Al",ROUND(D93, 5),  "Si",ROUND(G93, 5), "O",ROUND(H93, 5), "H",J93)</f>
        <v>Ca2.4417Al0.00027Si2.72089O11.3251H6.8824</v>
      </c>
      <c r="D93" s="0" t="n">
        <v>0.00027217501</v>
      </c>
      <c r="F93" s="0" t="n">
        <v>2.4416985</v>
      </c>
      <c r="G93" s="0" t="n">
        <v>2.7208947</v>
      </c>
      <c r="H93" s="0" t="n">
        <v>11.325101</v>
      </c>
      <c r="I93" s="0" t="n">
        <v>6.8824098</v>
      </c>
      <c r="J93" s="3" t="n">
        <f aca="false">I93-AB93</f>
        <v>6.8824</v>
      </c>
      <c r="K93" s="0" t="n">
        <v>0.36241537</v>
      </c>
      <c r="L93" s="0" t="n">
        <v>13.997923</v>
      </c>
      <c r="M93" s="0" t="n">
        <v>-4818.9609</v>
      </c>
      <c r="N93" s="0" t="n">
        <v>-4818.9609</v>
      </c>
      <c r="O93" s="0" t="n">
        <v>-5229.4273</v>
      </c>
      <c r="P93" s="0" t="n">
        <v>-8.0500437</v>
      </c>
      <c r="Q93" s="0" t="n">
        <v>351.47816</v>
      </c>
      <c r="R93" s="0" t="str">
        <f aca="false">_xlfn.CONCAT("CSH", S93, "+A",U93, "x")</f>
        <v>CSH0.9+A0.0001x</v>
      </c>
      <c r="S93" s="1" t="n">
        <f aca="false">ROUND(B93,2)</f>
        <v>0.9</v>
      </c>
      <c r="U93" s="0" t="n">
        <f aca="false">ROUND(D93/G93,4)</f>
        <v>0.0001</v>
      </c>
      <c r="V93" s="0" t="n">
        <f aca="false">ROUND(F93,5)</f>
        <v>2.4417</v>
      </c>
      <c r="W93" s="0" t="n">
        <f aca="false">ROUND(G93,5)</f>
        <v>2.72089</v>
      </c>
      <c r="Y93" s="0" t="n">
        <f aca="false">D93/2</f>
        <v>0.000136087505</v>
      </c>
      <c r="Z93" s="0" t="n">
        <f aca="false">ROUND(H93,5)-2*ROUND(G93,5)-ROUND(F93,5)-3*ROUND(Y93,5)</f>
        <v>3.4412</v>
      </c>
      <c r="AA93" s="0" t="n">
        <f aca="false">ROUND(Z93,5)</f>
        <v>3.4412</v>
      </c>
      <c r="AB93" s="0" t="n">
        <f aca="false">I93-2*AA93</f>
        <v>9.79999999994874E-006</v>
      </c>
      <c r="AC93" s="0" t="n">
        <f aca="false">J93-2*AA93</f>
        <v>0</v>
      </c>
    </row>
    <row r="94" customFormat="false" ht="13.8" hidden="false" customHeight="false" outlineLevel="0" collapsed="false">
      <c r="A94" s="0" t="s">
        <v>117</v>
      </c>
      <c r="B94" s="1" t="n">
        <f aca="false">F94/G94</f>
        <v>0.897402465259822</v>
      </c>
      <c r="C94" s="1" t="str">
        <f aca="false">_xlfn.CONCAT("Ca", ROUND(F94, 5),"Al",ROUND(D94, 5),  "Si",ROUND(G94, 5), "O",ROUND(H94, 5), "H",J94)</f>
        <v>Ca2.44129Al0.00272Si2.72039O11.33064H6.88898</v>
      </c>
      <c r="D94" s="0" t="n">
        <v>0.0027212573</v>
      </c>
      <c r="F94" s="0" t="n">
        <v>2.441289</v>
      </c>
      <c r="G94" s="0" t="n">
        <v>2.7203948</v>
      </c>
      <c r="H94" s="0" t="n">
        <v>11.33064</v>
      </c>
      <c r="I94" s="0" t="n">
        <v>6.8889579</v>
      </c>
      <c r="J94" s="3" t="n">
        <f aca="false">I94-AB94</f>
        <v>6.88898</v>
      </c>
      <c r="K94" s="0" t="n">
        <v>0.36254621</v>
      </c>
      <c r="L94" s="0" t="n">
        <v>14.003164</v>
      </c>
      <c r="M94" s="0" t="n">
        <v>-4821.0218</v>
      </c>
      <c r="N94" s="0" t="n">
        <v>-4821.0218</v>
      </c>
      <c r="O94" s="0" t="n">
        <v>-5231.7293</v>
      </c>
      <c r="P94" s="0" t="n">
        <v>-8.0357186</v>
      </c>
      <c r="Q94" s="0" t="n">
        <v>351.60575</v>
      </c>
      <c r="R94" s="0" t="str">
        <f aca="false">_xlfn.CONCAT("CSH", S94, "+A",U94, "x")</f>
        <v>CSH0.9+A0.001x</v>
      </c>
      <c r="S94" s="1" t="n">
        <f aca="false">ROUND(B94,2)</f>
        <v>0.9</v>
      </c>
      <c r="U94" s="0" t="n">
        <f aca="false">ROUND(D94/G94,4)</f>
        <v>0.001</v>
      </c>
      <c r="V94" s="0" t="n">
        <f aca="false">ROUND(F94,5)</f>
        <v>2.44129</v>
      </c>
      <c r="W94" s="0" t="n">
        <f aca="false">ROUND(G94,5)</f>
        <v>2.72039</v>
      </c>
      <c r="Y94" s="0" t="n">
        <f aca="false">D94/2</f>
        <v>0.00136062865</v>
      </c>
      <c r="Z94" s="0" t="n">
        <f aca="false">ROUND(H94,5)-2*ROUND(G94,5)-ROUND(F94,5)-3*ROUND(Y94,5)</f>
        <v>3.44449</v>
      </c>
      <c r="AA94" s="0" t="n">
        <f aca="false">ROUND(Z94,5)</f>
        <v>3.44449</v>
      </c>
      <c r="AB94" s="0" t="n">
        <f aca="false">I94-2*AA94</f>
        <v>-2.20999999998028E-005</v>
      </c>
      <c r="AC94" s="0" t="n">
        <f aca="false">J94-2*AA94</f>
        <v>0</v>
      </c>
    </row>
    <row r="95" customFormat="false" ht="13.8" hidden="false" customHeight="false" outlineLevel="0" collapsed="false">
      <c r="A95" s="0" t="s">
        <v>118</v>
      </c>
      <c r="B95" s="1" t="n">
        <f aca="false">F95/G95</f>
        <v>0.897544974501341</v>
      </c>
      <c r="C95" s="1" t="str">
        <f aca="false">_xlfn.CONCAT("Ca", ROUND(F95, 5),"Al",ROUND(D95, 5),  "Si",ROUND(G95, 5), "O",ROUND(H95, 5), "H",J95)</f>
        <v>Ca2.4371Al0.02716Si2.7153O11.3855H6.95412</v>
      </c>
      <c r="D95" s="0" t="n">
        <v>0.027162341</v>
      </c>
      <c r="F95" s="0" t="n">
        <v>2.4371036</v>
      </c>
      <c r="G95" s="0" t="n">
        <v>2.7152997</v>
      </c>
      <c r="H95" s="0" t="n">
        <v>11.385497</v>
      </c>
      <c r="I95" s="0" t="n">
        <v>6.9541012</v>
      </c>
      <c r="J95" s="3" t="n">
        <f aca="false">I95-AB95</f>
        <v>6.95412</v>
      </c>
      <c r="K95" s="0" t="n">
        <v>0.36383818</v>
      </c>
      <c r="L95" s="0" t="n">
        <v>14.055234</v>
      </c>
      <c r="M95" s="0" t="n">
        <v>-4841.2644</v>
      </c>
      <c r="N95" s="0" t="n">
        <v>-4841.2644</v>
      </c>
      <c r="O95" s="0" t="n">
        <v>-5254.4998</v>
      </c>
      <c r="P95" s="0" t="n">
        <v>-7.8939408</v>
      </c>
      <c r="Q95" s="0" t="n">
        <v>352.87326</v>
      </c>
      <c r="R95" s="0" t="str">
        <f aca="false">_xlfn.CONCAT("CSH", S95, "+A",U95, "x")</f>
        <v>CSH0.9+A0.01x</v>
      </c>
      <c r="S95" s="1" t="n">
        <f aca="false">ROUND(B95,2)</f>
        <v>0.9</v>
      </c>
      <c r="U95" s="0" t="n">
        <f aca="false">ROUND(D95/G95,4)</f>
        <v>0.01</v>
      </c>
      <c r="V95" s="0" t="n">
        <f aca="false">ROUND(F95,5)</f>
        <v>2.4371</v>
      </c>
      <c r="W95" s="0" t="n">
        <f aca="false">ROUND(G95,5)</f>
        <v>2.7153</v>
      </c>
      <c r="Y95" s="0" t="n">
        <f aca="false">D95/2</f>
        <v>0.0135811705</v>
      </c>
      <c r="Z95" s="0" t="n">
        <f aca="false">ROUND(H95,5)-2*ROUND(G95,5)-ROUND(F95,5)-3*ROUND(Y95,5)</f>
        <v>3.47706</v>
      </c>
      <c r="AA95" s="0" t="n">
        <f aca="false">ROUND(Z95,5)</f>
        <v>3.47706</v>
      </c>
      <c r="AB95" s="0" t="n">
        <f aca="false">I95-2*AA95</f>
        <v>-1.87999999994304E-005</v>
      </c>
      <c r="AC95" s="0" t="n">
        <f aca="false">J95-2*AA95</f>
        <v>0</v>
      </c>
    </row>
    <row r="96" customFormat="false" ht="13.8" hidden="false" customHeight="false" outlineLevel="0" collapsed="false">
      <c r="A96" s="0" t="s">
        <v>119</v>
      </c>
      <c r="B96" s="1" t="n">
        <f aca="false">F96/G96</f>
        <v>0.898921098616612</v>
      </c>
      <c r="C96" s="1" t="str">
        <f aca="false">_xlfn.CONCAT("Ca", ROUND(F96, 5),"Al",ROUND(D96, 5),  "Si",ROUND(G96, 5), "O",ROUND(H96, 5), "H",J96)</f>
        <v>Ca2.38117Al0.26506Si2.64892O11.85517H7.55714</v>
      </c>
      <c r="D96" s="0" t="n">
        <v>0.26505671</v>
      </c>
      <c r="F96" s="0" t="n">
        <v>2.3811672</v>
      </c>
      <c r="G96" s="0" t="n">
        <v>2.6489168</v>
      </c>
      <c r="H96" s="0" t="n">
        <v>11.855166</v>
      </c>
      <c r="I96" s="0" t="n">
        <v>7.5571603</v>
      </c>
      <c r="J96" s="3" t="n">
        <f aca="false">I96-AB96</f>
        <v>7.55714</v>
      </c>
      <c r="K96" s="0" t="n">
        <v>0.37427299</v>
      </c>
      <c r="L96" s="0" t="n">
        <v>14.498243</v>
      </c>
      <c r="M96" s="0" t="n">
        <v>-5008.2167</v>
      </c>
      <c r="N96" s="0" t="n">
        <v>-5008.2167</v>
      </c>
      <c r="O96" s="0" t="n">
        <v>-5445.2093</v>
      </c>
      <c r="P96" s="0" t="n">
        <v>-6.6474419</v>
      </c>
      <c r="Q96" s="0" t="n">
        <v>363.66136</v>
      </c>
      <c r="R96" s="0" t="str">
        <f aca="false">_xlfn.CONCAT("CSH", S96, "+A",U96, "x")</f>
        <v>CSH0.9+A0.1001x</v>
      </c>
      <c r="S96" s="1" t="n">
        <f aca="false">ROUND(B96,2)</f>
        <v>0.9</v>
      </c>
      <c r="U96" s="0" t="n">
        <f aca="false">ROUND(D96/G96,4)</f>
        <v>0.1001</v>
      </c>
      <c r="V96" s="0" t="n">
        <f aca="false">ROUND(F96,5)</f>
        <v>2.38117</v>
      </c>
      <c r="W96" s="0" t="n">
        <f aca="false">ROUND(G96,5)</f>
        <v>2.64892</v>
      </c>
      <c r="Y96" s="0" t="n">
        <f aca="false">D96/2</f>
        <v>0.132528355</v>
      </c>
      <c r="Z96" s="0" t="n">
        <f aca="false">ROUND(H96,5)-2*ROUND(G96,5)-ROUND(F96,5)-3*ROUND(Y96,5)</f>
        <v>3.77857</v>
      </c>
      <c r="AA96" s="0" t="n">
        <f aca="false">ROUND(Z96,5)</f>
        <v>3.77857</v>
      </c>
      <c r="AB96" s="0" t="n">
        <f aca="false">I96-2*AA96</f>
        <v>2.0299999999196E-005</v>
      </c>
      <c r="AC96" s="0" t="n">
        <f aca="false">J96-2*AA96</f>
        <v>0</v>
      </c>
    </row>
    <row r="97" customFormat="false" ht="13.8" hidden="false" customHeight="false" outlineLevel="0" collapsed="false">
      <c r="A97" s="0" t="s">
        <v>120</v>
      </c>
      <c r="B97" s="1" t="n">
        <f aca="false">F97/G97</f>
        <v>0.919059041540928</v>
      </c>
      <c r="C97" s="1" t="str">
        <f aca="false">_xlfn.CONCAT("Ca", ROUND(F97, 5),"Al",ROUND(D97, 5),  "Si",ROUND(G97, 5), "O",ROUND(H97, 5), "H",J97)</f>
        <v>Ca2.35481Al0.41115Si2.5622O12.06738H7.94292</v>
      </c>
      <c r="D97" s="0" t="n">
        <v>0.4111473</v>
      </c>
      <c r="F97" s="0" t="n">
        <v>2.3548094</v>
      </c>
      <c r="G97" s="0" t="n">
        <v>2.562196</v>
      </c>
      <c r="H97" s="0" t="n">
        <v>12.067381</v>
      </c>
      <c r="I97" s="0" t="n">
        <v>7.9429167</v>
      </c>
      <c r="J97" s="3" t="n">
        <f aca="false">I97-AB97</f>
        <v>7.94292</v>
      </c>
      <c r="K97" s="0" t="n">
        <v>0.37850691</v>
      </c>
      <c r="L97" s="0" t="n">
        <v>14.597469</v>
      </c>
      <c r="M97" s="0" t="n">
        <v>-5077.83</v>
      </c>
      <c r="N97" s="0" t="n">
        <v>-5077.83</v>
      </c>
      <c r="O97" s="0" t="n">
        <v>-5528.9605</v>
      </c>
      <c r="P97" s="0" t="n">
        <v>-6.2819703</v>
      </c>
      <c r="Q97" s="0" t="n">
        <v>366.07315</v>
      </c>
      <c r="R97" s="0" t="str">
        <f aca="false">_xlfn.CONCAT("CSH", S97, "+A",U97, "x")</f>
        <v>CSH0.92+A0.1605x</v>
      </c>
      <c r="S97" s="1" t="n">
        <f aca="false">ROUND(B97,2)</f>
        <v>0.92</v>
      </c>
      <c r="U97" s="0" t="n">
        <f aca="false">ROUND(D97/G97,4)</f>
        <v>0.1605</v>
      </c>
      <c r="V97" s="0" t="n">
        <f aca="false">ROUND(F97,5)</f>
        <v>2.35481</v>
      </c>
      <c r="W97" s="0" t="n">
        <f aca="false">ROUND(G97,5)</f>
        <v>2.5622</v>
      </c>
      <c r="Y97" s="0" t="n">
        <f aca="false">D97/2</f>
        <v>0.20557365</v>
      </c>
      <c r="Z97" s="0" t="n">
        <f aca="false">ROUND(H97,5)-2*ROUND(G97,5)-ROUND(F97,5)-3*ROUND(Y97,5)</f>
        <v>3.97146</v>
      </c>
      <c r="AA97" s="0" t="n">
        <f aca="false">ROUND(Z97,5)</f>
        <v>3.97146</v>
      </c>
      <c r="AB97" s="0" t="n">
        <f aca="false">I97-2*AA97</f>
        <v>-3.30000000037245E-006</v>
      </c>
      <c r="AC97" s="0" t="n">
        <f aca="false">J97-2*AA97</f>
        <v>0</v>
      </c>
    </row>
    <row r="98" customFormat="false" ht="13.8" hidden="false" customHeight="false" outlineLevel="0" collapsed="false">
      <c r="A98" s="0" t="s">
        <v>121</v>
      </c>
      <c r="B98" s="1" t="n">
        <f aca="false">F98/G98</f>
        <v>0.956940090920926</v>
      </c>
      <c r="C98" s="1" t="str">
        <f aca="false">_xlfn.CONCAT("Ca", ROUND(F98, 5),"Al",ROUND(D98, 5),  "Si",ROUND(G98, 5), "O",ROUND(H98, 5), "H",J98)</f>
        <v>Ca2.38315Al0.49263Si2.49038O12.22482H8.24396</v>
      </c>
      <c r="D98" s="0" t="n">
        <v>0.49262526</v>
      </c>
      <c r="F98" s="0" t="n">
        <v>2.3831481</v>
      </c>
      <c r="G98" s="0" t="n">
        <v>2.4903838</v>
      </c>
      <c r="H98" s="0" t="n">
        <v>12.224816</v>
      </c>
      <c r="I98" s="0" t="n">
        <v>8.243925</v>
      </c>
      <c r="J98" s="3" t="n">
        <f aca="false">I98-AB98</f>
        <v>8.24396</v>
      </c>
      <c r="K98" s="0" t="n">
        <v>0.38264646</v>
      </c>
      <c r="L98" s="0" t="n">
        <v>14.677135</v>
      </c>
      <c r="M98" s="0" t="n">
        <v>-5135.8796</v>
      </c>
      <c r="N98" s="0" t="n">
        <v>-5135.8796</v>
      </c>
      <c r="O98" s="0" t="n">
        <v>-5597.7178</v>
      </c>
      <c r="P98" s="0" t="n">
        <v>-6.3759316</v>
      </c>
      <c r="Q98" s="0" t="n">
        <v>368.01218</v>
      </c>
      <c r="R98" s="0" t="str">
        <f aca="false">_xlfn.CONCAT("CSH", S98, "+A",U98, "x")</f>
        <v>CSH0.96+A0.1978x</v>
      </c>
      <c r="S98" s="1" t="n">
        <f aca="false">ROUND(B98,2)</f>
        <v>0.96</v>
      </c>
      <c r="U98" s="0" t="n">
        <f aca="false">ROUND(D98/G98,4)</f>
        <v>0.1978</v>
      </c>
      <c r="V98" s="0" t="n">
        <f aca="false">ROUND(F98,5)</f>
        <v>2.38315</v>
      </c>
      <c r="W98" s="0" t="n">
        <f aca="false">ROUND(G98,5)</f>
        <v>2.49038</v>
      </c>
      <c r="Y98" s="0" t="n">
        <f aca="false">D98/2</f>
        <v>0.24631263</v>
      </c>
      <c r="Z98" s="0" t="n">
        <f aca="false">ROUND(H98,5)-2*ROUND(G98,5)-ROUND(F98,5)-3*ROUND(Y98,5)</f>
        <v>4.12198</v>
      </c>
      <c r="AA98" s="0" t="n">
        <f aca="false">ROUND(Z98,5)</f>
        <v>4.12198</v>
      </c>
      <c r="AB98" s="0" t="n">
        <f aca="false">I98-2*AA98</f>
        <v>-3.4999999998675E-005</v>
      </c>
      <c r="AC98" s="0" t="n">
        <f aca="false">J98-2*AA98</f>
        <v>0</v>
      </c>
    </row>
    <row r="99" customFormat="false" ht="13.8" hidden="false" customHeight="false" outlineLevel="0" collapsed="false">
      <c r="A99" s="0" t="s">
        <v>122</v>
      </c>
      <c r="B99" s="1" t="n">
        <f aca="false">F99/G99</f>
        <v>0.992302609638</v>
      </c>
      <c r="C99" s="1" t="str">
        <f aca="false">_xlfn.CONCAT("Ca", ROUND(F99, 5),"Al",ROUND(D99, 5),  "Si",ROUND(G99, 5), "O",ROUND(H99, 5), "H",J99)</f>
        <v>Ca2.58473Al0.00026Si2.60478O11.35962H7.12988</v>
      </c>
      <c r="D99" s="0" t="n">
        <v>0.00026044543</v>
      </c>
      <c r="F99" s="0" t="n">
        <v>2.5847289</v>
      </c>
      <c r="G99" s="0" t="n">
        <v>2.6047789</v>
      </c>
      <c r="H99" s="0" t="n">
        <v>11.359617</v>
      </c>
      <c r="I99" s="0" t="n">
        <v>7.1298792</v>
      </c>
      <c r="J99" s="3" t="n">
        <f aca="false">I99-AB99</f>
        <v>7.12988</v>
      </c>
      <c r="K99" s="0" t="n">
        <v>0.36568793</v>
      </c>
      <c r="L99" s="0" t="n">
        <v>13.979906</v>
      </c>
      <c r="M99" s="0" t="n">
        <v>-4844.2333</v>
      </c>
      <c r="N99" s="0" t="n">
        <v>-4844.2333</v>
      </c>
      <c r="O99" s="0" t="n">
        <v>-5261.4688</v>
      </c>
      <c r="P99" s="0" t="n">
        <v>-8.6963986</v>
      </c>
      <c r="Q99" s="0" t="n">
        <v>351.05183</v>
      </c>
      <c r="R99" s="0" t="str">
        <f aca="false">_xlfn.CONCAT("CSH", S99, "+A",U99, "x")</f>
        <v>CSH0.99+A0.0001x</v>
      </c>
      <c r="S99" s="1" t="n">
        <f aca="false">ROUND(B99,2)</f>
        <v>0.99</v>
      </c>
      <c r="U99" s="0" t="n">
        <f aca="false">ROUND(D99/G99,4)</f>
        <v>0.0001</v>
      </c>
      <c r="V99" s="0" t="n">
        <f aca="false">ROUND(F99,5)</f>
        <v>2.58473</v>
      </c>
      <c r="W99" s="0" t="n">
        <f aca="false">ROUND(G99,5)</f>
        <v>2.60478</v>
      </c>
      <c r="Y99" s="0" t="n">
        <f aca="false">D99/2</f>
        <v>0.000130222715</v>
      </c>
      <c r="Z99" s="0" t="n">
        <f aca="false">ROUND(H99,5)-2*ROUND(G99,5)-ROUND(F99,5)-3*ROUND(Y99,5)</f>
        <v>3.56494</v>
      </c>
      <c r="AA99" s="0" t="n">
        <f aca="false">ROUND(Z99,5)</f>
        <v>3.56494</v>
      </c>
      <c r="AB99" s="0" t="n">
        <f aca="false">I99-2*AA99</f>
        <v>-7.99999999578915E-007</v>
      </c>
      <c r="AC99" s="0" t="n">
        <f aca="false">J99-2*AA99</f>
        <v>0</v>
      </c>
    </row>
    <row r="100" customFormat="false" ht="13.8" hidden="false" customHeight="false" outlineLevel="0" collapsed="false">
      <c r="A100" s="0" t="s">
        <v>123</v>
      </c>
      <c r="B100" s="1" t="n">
        <f aca="false">F100/G100</f>
        <v>0.992327667991657</v>
      </c>
      <c r="C100" s="1" t="str">
        <f aca="false">_xlfn.CONCAT("Ca", ROUND(F100, 5),"Al",ROUND(D100, 5),  "Si",ROUND(G100, 5), "O",ROUND(H100, 5), "H",J100)</f>
        <v>Ca2.58442Al0.0026Si2.6044O11.36539H7.13654</v>
      </c>
      <c r="D100" s="0" t="n">
        <v>0.0026040734</v>
      </c>
      <c r="F100" s="0" t="n">
        <v>2.5844154</v>
      </c>
      <c r="G100" s="0" t="n">
        <v>2.6043972</v>
      </c>
      <c r="H100" s="0" t="n">
        <v>11.365393</v>
      </c>
      <c r="I100" s="0" t="n">
        <v>7.1365547</v>
      </c>
      <c r="J100" s="3" t="n">
        <f aca="false">I100-AB100</f>
        <v>7.13654</v>
      </c>
      <c r="K100" s="0" t="n">
        <v>0.36582703</v>
      </c>
      <c r="L100" s="0" t="n">
        <v>13.985092</v>
      </c>
      <c r="M100" s="0" t="n">
        <v>-4846.3969</v>
      </c>
      <c r="N100" s="0" t="n">
        <v>-4846.3969</v>
      </c>
      <c r="O100" s="0" t="n">
        <v>-5263.887</v>
      </c>
      <c r="P100" s="0" t="n">
        <v>-8.6847602</v>
      </c>
      <c r="Q100" s="0" t="n">
        <v>351.17808</v>
      </c>
      <c r="R100" s="0" t="str">
        <f aca="false">_xlfn.CONCAT("CSH", S100, "+A",U100, "x")</f>
        <v>CSH0.99+A0.001x</v>
      </c>
      <c r="S100" s="1" t="n">
        <f aca="false">ROUND(B100,2)</f>
        <v>0.99</v>
      </c>
      <c r="U100" s="0" t="n">
        <f aca="false">ROUND(D100/G100,4)</f>
        <v>0.001</v>
      </c>
      <c r="V100" s="0" t="n">
        <f aca="false">ROUND(F100,5)</f>
        <v>2.58442</v>
      </c>
      <c r="W100" s="0" t="n">
        <f aca="false">ROUND(G100,5)</f>
        <v>2.6044</v>
      </c>
      <c r="Y100" s="0" t="n">
        <f aca="false">D100/2</f>
        <v>0.0013020367</v>
      </c>
      <c r="Z100" s="0" t="n">
        <f aca="false">ROUND(H100,5)-2*ROUND(G100,5)-ROUND(F100,5)-3*ROUND(Y100,5)</f>
        <v>3.56827</v>
      </c>
      <c r="AA100" s="0" t="n">
        <f aca="false">ROUND(Z100,5)</f>
        <v>3.56827</v>
      </c>
      <c r="AB100" s="0" t="n">
        <f aca="false">I100-2*AA100</f>
        <v>1.4699999999479E-005</v>
      </c>
      <c r="AC100" s="0" t="n">
        <f aca="false">J100-2*AA100</f>
        <v>0</v>
      </c>
    </row>
    <row r="101" customFormat="false" ht="13.8" hidden="false" customHeight="false" outlineLevel="0" collapsed="false">
      <c r="A101" s="0" t="s">
        <v>124</v>
      </c>
      <c r="B101" s="1" t="n">
        <f aca="false">F101/G101</f>
        <v>0.992575962422561</v>
      </c>
      <c r="C101" s="1" t="str">
        <f aca="false">_xlfn.CONCAT("Ca", ROUND(F101, 5),"Al",ROUND(D101, 5),  "Si",ROUND(G101, 5), "O",ROUND(H101, 5), "H",J101)</f>
        <v>Ca2.58123Al0.026Si2.60054O11.42284H7.20306</v>
      </c>
      <c r="D101" s="0" t="n">
        <v>0.026002222</v>
      </c>
      <c r="F101" s="0" t="n">
        <v>2.5812326</v>
      </c>
      <c r="G101" s="0" t="n">
        <v>2.6005391</v>
      </c>
      <c r="H101" s="0" t="n">
        <v>11.422841</v>
      </c>
      <c r="I101" s="0" t="n">
        <v>7.2030541</v>
      </c>
      <c r="J101" s="3" t="n">
        <f aca="false">I101-AB101</f>
        <v>7.20306</v>
      </c>
      <c r="K101" s="0" t="n">
        <v>0.36720858</v>
      </c>
      <c r="L101" s="0" t="n">
        <v>14.038687</v>
      </c>
      <c r="M101" s="0" t="n">
        <v>-4867.7676</v>
      </c>
      <c r="N101" s="0" t="n">
        <v>-4867.7676</v>
      </c>
      <c r="O101" s="0" t="n">
        <v>-5287.8764</v>
      </c>
      <c r="P101" s="0" t="n">
        <v>-8.5692928</v>
      </c>
      <c r="Q101" s="0" t="n">
        <v>352.48248</v>
      </c>
      <c r="R101" s="0" t="str">
        <f aca="false">_xlfn.CONCAT("CSH", S101, "+A",U101, "x")</f>
        <v>CSH0.99+A0.01x</v>
      </c>
      <c r="S101" s="1" t="n">
        <f aca="false">ROUND(B101,2)</f>
        <v>0.99</v>
      </c>
      <c r="U101" s="0" t="n">
        <f aca="false">ROUND(D101/G101,4)</f>
        <v>0.01</v>
      </c>
      <c r="V101" s="0" t="n">
        <f aca="false">ROUND(F101,5)</f>
        <v>2.58123</v>
      </c>
      <c r="W101" s="0" t="n">
        <f aca="false">ROUND(G101,5)</f>
        <v>2.60054</v>
      </c>
      <c r="Y101" s="0" t="n">
        <f aca="false">D101/2</f>
        <v>0.013001111</v>
      </c>
      <c r="Z101" s="0" t="n">
        <f aca="false">ROUND(H101,5)-2*ROUND(G101,5)-ROUND(F101,5)-3*ROUND(Y101,5)</f>
        <v>3.60153</v>
      </c>
      <c r="AA101" s="0" t="n">
        <f aca="false">ROUND(Z101,5)</f>
        <v>3.60153</v>
      </c>
      <c r="AB101" s="0" t="n">
        <f aca="false">I101-2*AA101</f>
        <v>-5.89999999967006E-006</v>
      </c>
      <c r="AC101" s="0" t="n">
        <f aca="false">J101-2*AA101</f>
        <v>0</v>
      </c>
    </row>
    <row r="102" customFormat="false" ht="13.8" hidden="false" customHeight="false" outlineLevel="0" collapsed="false">
      <c r="A102" s="0" t="s">
        <v>125</v>
      </c>
      <c r="B102" s="1" t="n">
        <f aca="false">F102/G102</f>
        <v>0.994903859155564</v>
      </c>
      <c r="C102" s="1" t="str">
        <f aca="false">_xlfn.CONCAT("Ca", ROUND(F102, 5),"Al",ROUND(D102, 5),  "Si",ROUND(G102, 5), "O",ROUND(H102, 5), "H",J102)</f>
        <v>Ca2.54285Al0.25555Si2.55588O11.95661H7.83732</v>
      </c>
      <c r="D102" s="0" t="n">
        <v>0.25555471</v>
      </c>
      <c r="F102" s="0" t="n">
        <v>2.5428501</v>
      </c>
      <c r="G102" s="0" t="n">
        <v>2.5558752</v>
      </c>
      <c r="H102" s="0" t="n">
        <v>11.956611</v>
      </c>
      <c r="I102" s="0" t="n">
        <v>7.8373572</v>
      </c>
      <c r="J102" s="3" t="n">
        <f aca="false">I102-AB102</f>
        <v>7.83732</v>
      </c>
      <c r="K102" s="0" t="n">
        <v>0.37978891</v>
      </c>
      <c r="L102" s="0" t="n">
        <v>14.539347</v>
      </c>
      <c r="M102" s="0" t="n">
        <v>-5063.1032</v>
      </c>
      <c r="N102" s="0" t="n">
        <v>-5063.1032</v>
      </c>
      <c r="O102" s="0" t="n">
        <v>-5509.0896</v>
      </c>
      <c r="P102" s="0" t="n">
        <v>-7.5204194</v>
      </c>
      <c r="Q102" s="0" t="n">
        <v>364.66874</v>
      </c>
      <c r="R102" s="0" t="str">
        <f aca="false">_xlfn.CONCAT("CSH", S102, "+A",U102, "x")</f>
        <v>CSH0.99+A0.1x</v>
      </c>
      <c r="S102" s="1" t="n">
        <f aca="false">ROUND(B102,2)</f>
        <v>0.99</v>
      </c>
      <c r="U102" s="0" t="n">
        <f aca="false">ROUND(D102/G102,4)</f>
        <v>0.1</v>
      </c>
      <c r="V102" s="0" t="n">
        <f aca="false">ROUND(F102,5)</f>
        <v>2.54285</v>
      </c>
      <c r="W102" s="0" t="n">
        <f aca="false">ROUND(G102,5)</f>
        <v>2.55588</v>
      </c>
      <c r="Y102" s="0" t="n">
        <f aca="false">D102/2</f>
        <v>0.127777355</v>
      </c>
      <c r="Z102" s="0" t="n">
        <f aca="false">ROUND(H102,5)-2*ROUND(G102,5)-ROUND(F102,5)-3*ROUND(Y102,5)</f>
        <v>3.91866</v>
      </c>
      <c r="AA102" s="0" t="n">
        <f aca="false">ROUND(Z102,5)</f>
        <v>3.91866</v>
      </c>
      <c r="AB102" s="0" t="n">
        <f aca="false">I102-2*AA102</f>
        <v>3.71999999995154E-005</v>
      </c>
      <c r="AC102" s="0" t="n">
        <f aca="false">J102-2*AA102</f>
        <v>0</v>
      </c>
    </row>
    <row r="103" customFormat="false" ht="13.8" hidden="false" customHeight="false" outlineLevel="0" collapsed="false">
      <c r="A103" s="0" t="s">
        <v>126</v>
      </c>
      <c r="B103" s="1" t="n">
        <f aca="false">F103/G103</f>
        <v>0.99737709886121</v>
      </c>
      <c r="C103" s="1" t="str">
        <f aca="false">_xlfn.CONCAT("Ca", ROUND(F103, 5),"Al",ROUND(D103, 5),  "Si",ROUND(G103, 5), "O",ROUND(H103, 5), "H",J103)</f>
        <v>Ca2.46437Al0.49389Si2.47085O12.3512H8.40862</v>
      </c>
      <c r="D103" s="0" t="n">
        <v>0.49388766</v>
      </c>
      <c r="F103" s="0" t="n">
        <v>2.464371</v>
      </c>
      <c r="G103" s="0" t="n">
        <v>2.4708518</v>
      </c>
      <c r="H103" s="0" t="n">
        <v>12.351201</v>
      </c>
      <c r="I103" s="0" t="n">
        <v>8.4085905</v>
      </c>
      <c r="J103" s="3" t="n">
        <f aca="false">I103-AB103</f>
        <v>8.40862</v>
      </c>
      <c r="K103" s="0" t="n">
        <v>0.38757527</v>
      </c>
      <c r="L103" s="0" t="n">
        <v>14.839204</v>
      </c>
      <c r="M103" s="0" t="n">
        <v>-5194.8069</v>
      </c>
      <c r="N103" s="0" t="n">
        <v>-5194.8069</v>
      </c>
      <c r="O103" s="0" t="n">
        <v>-5663.0786</v>
      </c>
      <c r="P103" s="0" t="n">
        <v>-6.6641822</v>
      </c>
      <c r="Q103" s="0" t="n">
        <v>371.96584</v>
      </c>
      <c r="R103" s="0" t="str">
        <f aca="false">_xlfn.CONCAT("CSH", S103, "+A",U103, "x")</f>
        <v>CSH1+A0.1999x</v>
      </c>
      <c r="S103" s="1" t="n">
        <f aca="false">ROUND(B103,2)</f>
        <v>1</v>
      </c>
      <c r="U103" s="0" t="n">
        <f aca="false">ROUND(D103/G103,4)</f>
        <v>0.1999</v>
      </c>
      <c r="V103" s="0" t="n">
        <f aca="false">ROUND(F103,5)</f>
        <v>2.46437</v>
      </c>
      <c r="W103" s="0" t="n">
        <f aca="false">ROUND(G103,5)</f>
        <v>2.47085</v>
      </c>
      <c r="Y103" s="0" t="n">
        <f aca="false">D103/2</f>
        <v>0.24694383</v>
      </c>
      <c r="Z103" s="0" t="n">
        <f aca="false">ROUND(H103,5)-2*ROUND(G103,5)-ROUND(F103,5)-3*ROUND(Y103,5)</f>
        <v>4.20431</v>
      </c>
      <c r="AA103" s="0" t="n">
        <f aca="false">ROUND(Z103,5)</f>
        <v>4.20431</v>
      </c>
      <c r="AB103" s="0" t="n">
        <f aca="false">I103-2*AA103</f>
        <v>-2.95000000001266E-005</v>
      </c>
      <c r="AC103" s="0" t="n">
        <f aca="false">J103-2*AA103</f>
        <v>0</v>
      </c>
    </row>
    <row r="104" customFormat="false" ht="13.8" hidden="false" customHeight="false" outlineLevel="0" collapsed="false">
      <c r="A104" s="0" t="s">
        <v>127</v>
      </c>
      <c r="B104" s="1" t="n">
        <f aca="false">F104/G104</f>
        <v>1.02364958040393</v>
      </c>
      <c r="C104" s="1" t="str">
        <f aca="false">_xlfn.CONCAT("Ca", ROUND(F104, 5),"Al",ROUND(D104, 5),  "Si",ROUND(G104, 5), "O",ROUND(H104, 5), "H",J104)</f>
        <v>Ca2.42514Al0.62343Si2.36911O12.45854H8.72004</v>
      </c>
      <c r="D104" s="0" t="n">
        <v>0.62343259</v>
      </c>
      <c r="F104" s="0" t="n">
        <v>2.4251403</v>
      </c>
      <c r="G104" s="0" t="n">
        <v>2.3691118</v>
      </c>
      <c r="H104" s="0" t="n">
        <v>12.45854</v>
      </c>
      <c r="I104" s="0" t="n">
        <v>8.7200546</v>
      </c>
      <c r="J104" s="3" t="n">
        <f aca="false">I104-AB104</f>
        <v>8.72004</v>
      </c>
      <c r="K104" s="0" t="n">
        <v>0.38867218</v>
      </c>
      <c r="L104" s="0" t="n">
        <v>14.776017</v>
      </c>
      <c r="M104" s="0" t="n">
        <v>-5220.294</v>
      </c>
      <c r="N104" s="0" t="n">
        <v>-5220.294</v>
      </c>
      <c r="O104" s="0" t="n">
        <v>-5698.9119</v>
      </c>
      <c r="P104" s="0" t="n">
        <v>-6.3048475</v>
      </c>
      <c r="Q104" s="0" t="n">
        <v>370.41857</v>
      </c>
      <c r="R104" s="0" t="str">
        <f aca="false">_xlfn.CONCAT("CSH", S104, "+A",U104, "x")</f>
        <v>CSH1.02+A0.2632x</v>
      </c>
      <c r="S104" s="1" t="n">
        <f aca="false">ROUND(B104,2)</f>
        <v>1.02</v>
      </c>
      <c r="U104" s="0" t="n">
        <f aca="false">ROUND(D104/G104,4)</f>
        <v>0.2632</v>
      </c>
      <c r="V104" s="0" t="n">
        <f aca="false">ROUND(F104,5)</f>
        <v>2.42514</v>
      </c>
      <c r="W104" s="0" t="n">
        <f aca="false">ROUND(G104,5)</f>
        <v>2.36911</v>
      </c>
      <c r="Y104" s="0" t="n">
        <f aca="false">D104/2</f>
        <v>0.311716295</v>
      </c>
      <c r="Z104" s="0" t="n">
        <f aca="false">ROUND(H104,5)-2*ROUND(G104,5)-ROUND(F104,5)-3*ROUND(Y104,5)</f>
        <v>4.36002</v>
      </c>
      <c r="AA104" s="0" t="n">
        <f aca="false">ROUND(Z104,5)</f>
        <v>4.36002</v>
      </c>
      <c r="AB104" s="0" t="n">
        <f aca="false">I104-2*AA104</f>
        <v>1.46000000000868E-005</v>
      </c>
      <c r="AC104" s="0" t="n">
        <f aca="false">J104-2*AA104</f>
        <v>0</v>
      </c>
    </row>
    <row r="105" customFormat="false" ht="13.8" hidden="false" customHeight="false" outlineLevel="0" collapsed="false">
      <c r="A105" s="0" t="s">
        <v>128</v>
      </c>
      <c r="B105" s="1" t="n">
        <f aca="false">F105/G105</f>
        <v>1.1814617852815</v>
      </c>
      <c r="C105" s="1" t="str">
        <f aca="false">_xlfn.CONCAT("Ca", ROUND(F105, 5),"Al",ROUND(D105, 5),  "Si",ROUND(G105, 5), "O",ROUND(H105, 5), "H",J105)</f>
        <v>Ca2.82624Al0.00024Si2.39215O11.21791H7.21402</v>
      </c>
      <c r="D105" s="0" t="n">
        <v>0.00023918581</v>
      </c>
      <c r="F105" s="0" t="n">
        <v>2.8262357</v>
      </c>
      <c r="G105" s="0" t="n">
        <v>2.3921516</v>
      </c>
      <c r="H105" s="0" t="n">
        <v>11.217913</v>
      </c>
      <c r="I105" s="0" t="n">
        <v>7.2140316</v>
      </c>
      <c r="J105" s="3" t="n">
        <f aca="false">I105-AB105</f>
        <v>7.21402</v>
      </c>
      <c r="K105" s="0" t="n">
        <v>0.36721237</v>
      </c>
      <c r="L105" s="0" t="n">
        <v>13.834092</v>
      </c>
      <c r="M105" s="0" t="n">
        <v>-4830.1138</v>
      </c>
      <c r="N105" s="0" t="n">
        <v>-4830.1138</v>
      </c>
      <c r="O105" s="0" t="n">
        <v>-5248.282</v>
      </c>
      <c r="P105" s="0" t="n">
        <v>-8.396298</v>
      </c>
      <c r="Q105" s="0" t="n">
        <v>347.53874</v>
      </c>
      <c r="R105" s="0" t="str">
        <f aca="false">_xlfn.CONCAT("CSH", S105, "+A",U105, "x")</f>
        <v>CSH1.18+A0.0001x</v>
      </c>
      <c r="S105" s="1" t="n">
        <f aca="false">ROUND(B105,2)</f>
        <v>1.18</v>
      </c>
      <c r="U105" s="0" t="n">
        <f aca="false">ROUND(D105/G105,4)</f>
        <v>0.0001</v>
      </c>
      <c r="V105" s="0" t="n">
        <f aca="false">ROUND(F105,5)</f>
        <v>2.82624</v>
      </c>
      <c r="W105" s="0" t="n">
        <f aca="false">ROUND(G105,5)</f>
        <v>2.39215</v>
      </c>
      <c r="Y105" s="0" t="n">
        <f aca="false">D105/2</f>
        <v>0.000119592905</v>
      </c>
      <c r="Z105" s="0" t="n">
        <f aca="false">ROUND(H105,5)-2*ROUND(G105,5)-ROUND(F105,5)-3*ROUND(Y105,5)</f>
        <v>3.60701</v>
      </c>
      <c r="AA105" s="0" t="n">
        <f aca="false">ROUND(Z105,5)</f>
        <v>3.60701</v>
      </c>
      <c r="AB105" s="0" t="n">
        <f aca="false">I105-2*AA105</f>
        <v>1.16000000005556E-005</v>
      </c>
      <c r="AC105" s="0" t="n">
        <f aca="false">J105-2*AA105</f>
        <v>0</v>
      </c>
    </row>
    <row r="106" customFormat="false" ht="13.8" hidden="false" customHeight="false" outlineLevel="0" collapsed="false">
      <c r="A106" s="0" t="s">
        <v>129</v>
      </c>
      <c r="B106" s="1" t="n">
        <f aca="false">F106/G106</f>
        <v>1.18149255318824</v>
      </c>
      <c r="C106" s="1" t="str">
        <f aca="false">_xlfn.CONCAT("Ca", ROUND(F106, 5),"Al",ROUND(D106, 5),  "Si",ROUND(G106, 5), "O",ROUND(H106, 5), "H",J106)</f>
        <v>Ca2.82595Al0.00239Si2.39185O11.22359H7.22068</v>
      </c>
      <c r="D106" s="0" t="n">
        <v>0.0023915553</v>
      </c>
      <c r="F106" s="0" t="n">
        <v>2.8259519</v>
      </c>
      <c r="G106" s="0" t="n">
        <v>2.3918491</v>
      </c>
      <c r="H106" s="0" t="n">
        <v>11.223585</v>
      </c>
      <c r="I106" s="0" t="n">
        <v>7.2206947</v>
      </c>
      <c r="J106" s="3" t="n">
        <f aca="false">I106-AB106</f>
        <v>7.22068</v>
      </c>
      <c r="K106" s="0" t="n">
        <v>0.36734803</v>
      </c>
      <c r="L106" s="0" t="n">
        <v>13.839387</v>
      </c>
      <c r="M106" s="0" t="n">
        <v>-4832.2149</v>
      </c>
      <c r="N106" s="0" t="n">
        <v>-4832.2149</v>
      </c>
      <c r="O106" s="0" t="n">
        <v>-5250.6276</v>
      </c>
      <c r="P106" s="0" t="n">
        <v>-8.3894913</v>
      </c>
      <c r="Q106" s="0" t="n">
        <v>347.66757</v>
      </c>
      <c r="R106" s="0" t="str">
        <f aca="false">_xlfn.CONCAT("CSH", S106, "+A",U106, "x")</f>
        <v>CSH1.18+A0.001x</v>
      </c>
      <c r="S106" s="1" t="n">
        <f aca="false">ROUND(B106,2)</f>
        <v>1.18</v>
      </c>
      <c r="U106" s="0" t="n">
        <f aca="false">ROUND(D106/G106,4)</f>
        <v>0.001</v>
      </c>
      <c r="V106" s="0" t="n">
        <f aca="false">ROUND(F106,5)</f>
        <v>2.82595</v>
      </c>
      <c r="W106" s="0" t="n">
        <f aca="false">ROUND(G106,5)</f>
        <v>2.39185</v>
      </c>
      <c r="Y106" s="0" t="n">
        <f aca="false">D106/2</f>
        <v>0.00119577765</v>
      </c>
      <c r="Z106" s="0" t="n">
        <f aca="false">ROUND(H106,5)-2*ROUND(G106,5)-ROUND(F106,5)-3*ROUND(Y106,5)</f>
        <v>3.61034</v>
      </c>
      <c r="AA106" s="0" t="n">
        <f aca="false">ROUND(Z106,5)</f>
        <v>3.61034</v>
      </c>
      <c r="AB106" s="0" t="n">
        <f aca="false">I106-2*AA106</f>
        <v>1.47000000003672E-005</v>
      </c>
      <c r="AC106" s="0" t="n">
        <f aca="false">J106-2*AA106</f>
        <v>0</v>
      </c>
    </row>
    <row r="107" customFormat="false" ht="13.8" hidden="false" customHeight="false" outlineLevel="0" collapsed="false">
      <c r="A107" s="0" t="s">
        <v>130</v>
      </c>
      <c r="B107" s="1" t="n">
        <f aca="false">F107/G107</f>
        <v>1.18179834328164</v>
      </c>
      <c r="C107" s="1" t="str">
        <f aca="false">_xlfn.CONCAT("Ca", ROUND(F107, 5),"Al",ROUND(D107, 5),  "Si",ROUND(G107, 5), "O",ROUND(H107, 5), "H",J107)</f>
        <v>Ca2.82312Al0.02389Si2.38883O11.28028H7.28736</v>
      </c>
      <c r="D107" s="0" t="n">
        <v>0.023885325</v>
      </c>
      <c r="F107" s="0" t="n">
        <v>2.8231164</v>
      </c>
      <c r="G107" s="0" t="n">
        <v>2.3888309</v>
      </c>
      <c r="H107" s="0" t="n">
        <v>11.280283</v>
      </c>
      <c r="I107" s="0" t="n">
        <v>7.2873547</v>
      </c>
      <c r="J107" s="3" t="n">
        <f aca="false">I107-AB107</f>
        <v>7.28736</v>
      </c>
      <c r="K107" s="0" t="n">
        <v>0.36870389</v>
      </c>
      <c r="L107" s="0" t="n">
        <v>13.891587</v>
      </c>
      <c r="M107" s="0" t="n">
        <v>-4853.0888</v>
      </c>
      <c r="N107" s="0" t="n">
        <v>-4853.0888</v>
      </c>
      <c r="O107" s="0" t="n">
        <v>-5274.0872</v>
      </c>
      <c r="P107" s="0" t="n">
        <v>-8.3214055</v>
      </c>
      <c r="Q107" s="0" t="n">
        <v>348.93765</v>
      </c>
      <c r="R107" s="0" t="str">
        <f aca="false">_xlfn.CONCAT("CSH", S107, "+A",U107, "x")</f>
        <v>CSH1.18+A0.01x</v>
      </c>
      <c r="S107" s="1" t="n">
        <f aca="false">ROUND(B107,2)</f>
        <v>1.18</v>
      </c>
      <c r="U107" s="0" t="n">
        <f aca="false">ROUND(D107/G107,4)</f>
        <v>0.01</v>
      </c>
      <c r="V107" s="0" t="n">
        <f aca="false">ROUND(F107,5)</f>
        <v>2.82312</v>
      </c>
      <c r="W107" s="0" t="n">
        <f aca="false">ROUND(G107,5)</f>
        <v>2.38883</v>
      </c>
      <c r="Y107" s="0" t="n">
        <f aca="false">D107/2</f>
        <v>0.0119426625</v>
      </c>
      <c r="Z107" s="0" t="n">
        <f aca="false">ROUND(H107,5)-2*ROUND(G107,5)-ROUND(F107,5)-3*ROUND(Y107,5)</f>
        <v>3.64368</v>
      </c>
      <c r="AA107" s="0" t="n">
        <f aca="false">ROUND(Z107,5)</f>
        <v>3.64368</v>
      </c>
      <c r="AB107" s="0" t="n">
        <f aca="false">I107-2*AA107</f>
        <v>-5.29999999976383E-006</v>
      </c>
      <c r="AC107" s="0" t="n">
        <f aca="false">J107-2*AA107</f>
        <v>0</v>
      </c>
    </row>
    <row r="108" customFormat="false" ht="13.8" hidden="false" customHeight="false" outlineLevel="0" collapsed="false">
      <c r="A108" s="0" t="s">
        <v>131</v>
      </c>
      <c r="B108" s="1" t="n">
        <f aca="false">F108/G108</f>
        <v>1.18459920111396</v>
      </c>
      <c r="C108" s="1" t="str">
        <f aca="false">_xlfn.CONCAT("Ca", ROUND(F108, 5),"Al",ROUND(D108, 5),  "Si",ROUND(G108, 5), "O",ROUND(H108, 5), "H",J108)</f>
        <v>Ca2.79098Al0.23557Si2.35606O11.82819H7.9435</v>
      </c>
      <c r="D108" s="0" t="n">
        <v>0.235566</v>
      </c>
      <c r="F108" s="0" t="n">
        <v>2.7909817</v>
      </c>
      <c r="G108" s="0" t="n">
        <v>2.3560557</v>
      </c>
      <c r="H108" s="0" t="n">
        <v>11.82819</v>
      </c>
      <c r="I108" s="0" t="n">
        <v>7.9434961</v>
      </c>
      <c r="J108" s="3" t="n">
        <f aca="false">I108-AB108</f>
        <v>7.9435</v>
      </c>
      <c r="K108" s="0" t="n">
        <v>0.3816345</v>
      </c>
      <c r="L108" s="0" t="n">
        <v>14.386617</v>
      </c>
      <c r="M108" s="0" t="n">
        <v>-5051.859</v>
      </c>
      <c r="N108" s="0" t="n">
        <v>-5051.859</v>
      </c>
      <c r="O108" s="0" t="n">
        <v>-5499.4288</v>
      </c>
      <c r="P108" s="0" t="n">
        <v>-7.649276</v>
      </c>
      <c r="Q108" s="0" t="n">
        <v>360.98378</v>
      </c>
      <c r="R108" s="0" t="str">
        <f aca="false">_xlfn.CONCAT("CSH", S108, "+A",U108, "x")</f>
        <v>CSH1.18+A0.1x</v>
      </c>
      <c r="S108" s="1" t="n">
        <f aca="false">ROUND(B108,2)</f>
        <v>1.18</v>
      </c>
      <c r="U108" s="0" t="n">
        <f aca="false">ROUND(D108/G108,4)</f>
        <v>0.1</v>
      </c>
      <c r="V108" s="0" t="n">
        <f aca="false">ROUND(F108,5)</f>
        <v>2.79098</v>
      </c>
      <c r="W108" s="0" t="n">
        <f aca="false">ROUND(G108,5)</f>
        <v>2.35606</v>
      </c>
      <c r="Y108" s="0" t="n">
        <f aca="false">D108/2</f>
        <v>0.117783</v>
      </c>
      <c r="Z108" s="0" t="n">
        <f aca="false">ROUND(H108,5)-2*ROUND(G108,5)-ROUND(F108,5)-3*ROUND(Y108,5)</f>
        <v>3.97175</v>
      </c>
      <c r="AA108" s="0" t="n">
        <f aca="false">ROUND(Z108,5)</f>
        <v>3.97175</v>
      </c>
      <c r="AB108" s="0" t="n">
        <f aca="false">I108-2*AA108</f>
        <v>-3.90000000027868E-006</v>
      </c>
      <c r="AC108" s="0" t="n">
        <f aca="false">J108-2*AA108</f>
        <v>0</v>
      </c>
    </row>
    <row r="109" customFormat="false" ht="13.8" hidden="false" customHeight="false" outlineLevel="0" collapsed="false">
      <c r="A109" s="0" t="s">
        <v>132</v>
      </c>
      <c r="B109" s="1" t="n">
        <f aca="false">F109/G109</f>
        <v>1.18733483479033</v>
      </c>
      <c r="C109" s="1" t="str">
        <f aca="false">_xlfn.CONCAT("Ca", ROUND(F109, 5),"Al",ROUND(D109, 5),  "Si",ROUND(G109, 5), "O",ROUND(H109, 5), "H",J109)</f>
        <v>Ca2.74409Al0.46208Si2.31113O12.38084H8.64274</v>
      </c>
      <c r="D109" s="0" t="n">
        <v>0.46207731</v>
      </c>
      <c r="F109" s="0" t="n">
        <v>2.7440886</v>
      </c>
      <c r="G109" s="0" t="n">
        <v>2.3111329</v>
      </c>
      <c r="H109" s="0" t="n">
        <v>12.380839</v>
      </c>
      <c r="I109" s="0" t="n">
        <v>8.6427363</v>
      </c>
      <c r="J109" s="3" t="n">
        <f aca="false">I109-AB109</f>
        <v>8.64274</v>
      </c>
      <c r="K109" s="0" t="n">
        <v>0.3941519</v>
      </c>
      <c r="L109" s="0" t="n">
        <v>14.8752</v>
      </c>
      <c r="M109" s="0" t="n">
        <v>-5246.3796</v>
      </c>
      <c r="N109" s="0" t="n">
        <v>-5246.3796</v>
      </c>
      <c r="O109" s="0" t="n">
        <v>-5722.1404</v>
      </c>
      <c r="P109" s="0" t="n">
        <v>-6.8957429</v>
      </c>
      <c r="Q109" s="0" t="n">
        <v>372.87495</v>
      </c>
      <c r="R109" s="0" t="str">
        <f aca="false">_xlfn.CONCAT("CSH", S109, "+A",U109, "x")</f>
        <v>CSH1.19+A0.1999x</v>
      </c>
      <c r="S109" s="1" t="n">
        <f aca="false">ROUND(B109,2)</f>
        <v>1.19</v>
      </c>
      <c r="U109" s="0" t="n">
        <f aca="false">ROUND(D109/G109,4)</f>
        <v>0.1999</v>
      </c>
      <c r="V109" s="0" t="n">
        <f aca="false">ROUND(F109,5)</f>
        <v>2.74409</v>
      </c>
      <c r="W109" s="0" t="n">
        <f aca="false">ROUND(G109,5)</f>
        <v>2.31113</v>
      </c>
      <c r="Y109" s="0" t="n">
        <f aca="false">D109/2</f>
        <v>0.231038655</v>
      </c>
      <c r="Z109" s="0" t="n">
        <f aca="false">ROUND(H109,5)-2*ROUND(G109,5)-ROUND(F109,5)-3*ROUND(Y109,5)</f>
        <v>4.32137</v>
      </c>
      <c r="AA109" s="0" t="n">
        <f aca="false">ROUND(Z109,5)</f>
        <v>4.32137</v>
      </c>
      <c r="AB109" s="0" t="n">
        <f aca="false">I109-2*AA109</f>
        <v>-3.700000000606E-006</v>
      </c>
      <c r="AC109" s="0" t="n">
        <f aca="false">J109-2*AA109</f>
        <v>0</v>
      </c>
    </row>
    <row r="110" customFormat="false" ht="13.8" hidden="false" customHeight="false" outlineLevel="0" collapsed="false">
      <c r="A110" s="0" t="s">
        <v>133</v>
      </c>
      <c r="B110" s="1" t="n">
        <f aca="false">F110/G110</f>
        <v>1.19020418375586</v>
      </c>
      <c r="C110" s="1" t="str">
        <f aca="false">_xlfn.CONCAT("Ca", ROUND(F110, 5),"Al",ROUND(D110, 5),  "Si",ROUND(G110, 5), "O",ROUND(H110, 5), "H",J110)</f>
        <v>Ca2.67437Al0.67347Si2.24699O12.81425H9.27136</v>
      </c>
      <c r="D110" s="0" t="n">
        <v>0.67347274</v>
      </c>
      <c r="F110" s="0" t="n">
        <v>2.6743719</v>
      </c>
      <c r="G110" s="0" t="n">
        <v>2.2469858</v>
      </c>
      <c r="H110" s="0" t="n">
        <v>12.814252</v>
      </c>
      <c r="I110" s="0" t="n">
        <v>9.2713979</v>
      </c>
      <c r="J110" s="3" t="n">
        <f aca="false">I110-AB110</f>
        <v>9.27136</v>
      </c>
      <c r="K110" s="0" t="n">
        <v>0.40282797</v>
      </c>
      <c r="L110" s="0" t="n">
        <v>15.173923</v>
      </c>
      <c r="M110" s="0" t="n">
        <v>-5387.636</v>
      </c>
      <c r="N110" s="0" t="n">
        <v>-5387.636</v>
      </c>
      <c r="O110" s="0" t="n">
        <v>-5887.6979</v>
      </c>
      <c r="P110" s="0" t="n">
        <v>-6.0954203</v>
      </c>
      <c r="Q110" s="0" t="n">
        <v>380.13431</v>
      </c>
      <c r="R110" s="0" t="str">
        <f aca="false">_xlfn.CONCAT("CSH", S110, "+A",U110, "x")</f>
        <v>CSH1.19+A0.2997x</v>
      </c>
      <c r="S110" s="1" t="n">
        <f aca="false">ROUND(B110,2)</f>
        <v>1.19</v>
      </c>
      <c r="U110" s="0" t="n">
        <f aca="false">ROUND(D110/G110,4)</f>
        <v>0.2997</v>
      </c>
      <c r="V110" s="0" t="n">
        <f aca="false">ROUND(F110,5)</f>
        <v>2.67437</v>
      </c>
      <c r="W110" s="0" t="n">
        <f aca="false">ROUND(G110,5)</f>
        <v>2.24699</v>
      </c>
      <c r="Y110" s="0" t="n">
        <f aca="false">D110/2</f>
        <v>0.33673637</v>
      </c>
      <c r="Z110" s="0" t="n">
        <f aca="false">ROUND(H110,5)-2*ROUND(G110,5)-ROUND(F110,5)-3*ROUND(Y110,5)</f>
        <v>4.63568</v>
      </c>
      <c r="AA110" s="0" t="n">
        <f aca="false">ROUND(Z110,5)</f>
        <v>4.63568</v>
      </c>
      <c r="AB110" s="0" t="n">
        <f aca="false">I110-2*AA110</f>
        <v>3.79000000005902E-005</v>
      </c>
      <c r="AC110" s="0" t="n">
        <f aca="false">J110-2*AA110</f>
        <v>0</v>
      </c>
    </row>
    <row r="111" customFormat="false" ht="13.8" hidden="false" customHeight="false" outlineLevel="0" collapsed="false">
      <c r="A111" s="0" t="s">
        <v>134</v>
      </c>
      <c r="B111" s="1" t="n">
        <f aca="false">F111/G111</f>
        <v>1.5591110986698</v>
      </c>
      <c r="C111" s="1" t="str">
        <f aca="false">_xlfn.CONCAT("Ca", ROUND(F111, 5),"Al",ROUND(D111, 5),  "Si",ROUND(G111, 5), "O",ROUND(H111, 5), "H",J111)</f>
        <v>Ca3.2304Al0.00021Si2.07195O10.92367H7.09814</v>
      </c>
      <c r="D111" s="0" t="n">
        <v>0.00020716836</v>
      </c>
      <c r="F111" s="0" t="n">
        <v>3.2304018</v>
      </c>
      <c r="G111" s="0" t="n">
        <v>2.071951</v>
      </c>
      <c r="H111" s="0" t="n">
        <v>10.923673</v>
      </c>
      <c r="I111" s="0" t="n">
        <v>7.0981174</v>
      </c>
      <c r="J111" s="3" t="n">
        <f aca="false">I111-AB111</f>
        <v>7.09814</v>
      </c>
      <c r="K111" s="0" t="n">
        <v>0.36959217</v>
      </c>
      <c r="L111" s="0" t="n">
        <v>13.687948</v>
      </c>
      <c r="M111" s="0" t="n">
        <v>-4803.488</v>
      </c>
      <c r="N111" s="0" t="n">
        <v>-4803.488</v>
      </c>
      <c r="O111" s="0" t="n">
        <v>-5216.8027</v>
      </c>
      <c r="P111" s="0" t="n">
        <v>-6.3196147</v>
      </c>
      <c r="Q111" s="0" t="n">
        <v>344.03214</v>
      </c>
      <c r="R111" s="0" t="str">
        <f aca="false">_xlfn.CONCAT("CSH", S111, "+A",U111, "x")</f>
        <v>CSH1.56+A0.0001x</v>
      </c>
      <c r="S111" s="1" t="n">
        <f aca="false">ROUND(B111,2)</f>
        <v>1.56</v>
      </c>
      <c r="U111" s="0" t="n">
        <f aca="false">ROUND(D111/G111,4)</f>
        <v>0.0001</v>
      </c>
      <c r="V111" s="0" t="n">
        <f aca="false">ROUND(F111,5)</f>
        <v>3.2304</v>
      </c>
      <c r="W111" s="0" t="n">
        <f aca="false">ROUND(G111,5)</f>
        <v>2.07195</v>
      </c>
      <c r="Y111" s="0" t="n">
        <f aca="false">D111/2</f>
        <v>0.00010358418</v>
      </c>
      <c r="Z111" s="0" t="n">
        <f aca="false">ROUND(H111,5)-2*ROUND(G111,5)-ROUND(F111,5)-3*ROUND(Y111,5)</f>
        <v>3.54907</v>
      </c>
      <c r="AA111" s="0" t="n">
        <f aca="false">ROUND(Z111,5)</f>
        <v>3.54907</v>
      </c>
      <c r="AB111" s="0" t="n">
        <f aca="false">I111-2*AA111</f>
        <v>-2.26000000003168E-005</v>
      </c>
      <c r="AC111" s="0" t="n">
        <f aca="false">J111-2*AA111</f>
        <v>0</v>
      </c>
    </row>
    <row r="112" customFormat="false" ht="13.8" hidden="false" customHeight="false" outlineLevel="0" collapsed="false">
      <c r="A112" s="0" t="s">
        <v>135</v>
      </c>
      <c r="B112" s="1" t="n">
        <f aca="false">F112/G112</f>
        <v>1.55912455033263</v>
      </c>
      <c r="C112" s="1" t="str">
        <f aca="false">_xlfn.CONCAT("Ca", ROUND(F112, 5),"Al",ROUND(D112, 5),  "Si",ROUND(G112, 5), "O",ROUND(H112, 5), "H",J112)</f>
        <v>Ca3.23012Al0.00207Si2.07175O10.92886H7.10424</v>
      </c>
      <c r="D112" s="0" t="n">
        <v>0.0020714853</v>
      </c>
      <c r="F112" s="0" t="n">
        <v>3.2301219</v>
      </c>
      <c r="G112" s="0" t="n">
        <v>2.0717536</v>
      </c>
      <c r="H112" s="0" t="n">
        <v>10.928858</v>
      </c>
      <c r="I112" s="0" t="n">
        <v>7.1042438</v>
      </c>
      <c r="J112" s="3" t="n">
        <f aca="false">I112-AB112</f>
        <v>7.10424</v>
      </c>
      <c r="K112" s="0" t="n">
        <v>0.36971485</v>
      </c>
      <c r="L112" s="0" t="n">
        <v>13.692492</v>
      </c>
      <c r="M112" s="0" t="n">
        <v>-4805.3888</v>
      </c>
      <c r="N112" s="0" t="n">
        <v>-4805.3888</v>
      </c>
      <c r="O112" s="0" t="n">
        <v>-5218.9379</v>
      </c>
      <c r="P112" s="0" t="n">
        <v>-6.322097</v>
      </c>
      <c r="Q112" s="0" t="n">
        <v>344.14271</v>
      </c>
      <c r="R112" s="0" t="str">
        <f aca="false">_xlfn.CONCAT("CSH", S112, "+A",U112, "x")</f>
        <v>CSH1.56+A0.001x</v>
      </c>
      <c r="S112" s="1" t="n">
        <f aca="false">ROUND(B112,2)</f>
        <v>1.56</v>
      </c>
      <c r="U112" s="0" t="n">
        <f aca="false">ROUND(D112/G112,4)</f>
        <v>0.001</v>
      </c>
      <c r="V112" s="0" t="n">
        <f aca="false">ROUND(F112,5)</f>
        <v>3.23012</v>
      </c>
      <c r="W112" s="0" t="n">
        <f aca="false">ROUND(G112,5)</f>
        <v>2.07175</v>
      </c>
      <c r="Y112" s="0" t="n">
        <f aca="false">D112/2</f>
        <v>0.00103574265</v>
      </c>
      <c r="Z112" s="0" t="n">
        <f aca="false">ROUND(H112,5)-2*ROUND(G112,5)-ROUND(F112,5)-3*ROUND(Y112,5)</f>
        <v>3.55212</v>
      </c>
      <c r="AA112" s="0" t="n">
        <f aca="false">ROUND(Z112,5)</f>
        <v>3.55212</v>
      </c>
      <c r="AB112" s="0" t="n">
        <f aca="false">I112-2*AA112</f>
        <v>3.79999999999825E-006</v>
      </c>
      <c r="AC112" s="0" t="n">
        <f aca="false">J112-2*AA112</f>
        <v>0</v>
      </c>
    </row>
    <row r="113" customFormat="false" ht="13.8" hidden="false" customHeight="false" outlineLevel="0" collapsed="false">
      <c r="A113" s="0" t="s">
        <v>136</v>
      </c>
      <c r="B113" s="1" t="n">
        <f aca="false">F113/G113</f>
        <v>1.55941003126587</v>
      </c>
      <c r="C113" s="1" t="str">
        <f aca="false">_xlfn.CONCAT("Ca", ROUND(F113, 5),"Al",ROUND(D113, 5),  "Si",ROUND(G113, 5), "O",ROUND(H113, 5), "H",J113)</f>
        <v>Ca3.22746Al0.02069Si2.06967O10.98057H7.16544</v>
      </c>
      <c r="D113" s="0" t="n">
        <v>0.02069391</v>
      </c>
      <c r="F113" s="0" t="n">
        <v>3.2274626</v>
      </c>
      <c r="G113" s="0" t="n">
        <v>2.069669</v>
      </c>
      <c r="H113" s="0" t="n">
        <v>10.980569</v>
      </c>
      <c r="I113" s="0" t="n">
        <v>7.165454</v>
      </c>
      <c r="J113" s="3" t="n">
        <f aca="false">I113-AB113</f>
        <v>7.16544</v>
      </c>
      <c r="K113" s="0" t="n">
        <v>0.37094122</v>
      </c>
      <c r="L113" s="0" t="n">
        <v>13.737921</v>
      </c>
      <c r="M113" s="0" t="n">
        <v>-4824.2701</v>
      </c>
      <c r="N113" s="0" t="n">
        <v>-4824.2701</v>
      </c>
      <c r="O113" s="0" t="n">
        <v>-5240.2556</v>
      </c>
      <c r="P113" s="0" t="n">
        <v>-6.34541</v>
      </c>
      <c r="Q113" s="0" t="n">
        <v>345.24808</v>
      </c>
      <c r="R113" s="0" t="str">
        <f aca="false">_xlfn.CONCAT("CSH", S113, "+A",U113, "x")</f>
        <v>CSH1.56+A0.01x</v>
      </c>
      <c r="S113" s="1" t="n">
        <f aca="false">ROUND(B113,2)</f>
        <v>1.56</v>
      </c>
      <c r="U113" s="0" t="n">
        <f aca="false">ROUND(D113/G113,4)</f>
        <v>0.01</v>
      </c>
      <c r="V113" s="0" t="n">
        <f aca="false">ROUND(F113,5)</f>
        <v>3.22746</v>
      </c>
      <c r="W113" s="0" t="n">
        <f aca="false">ROUND(G113,5)</f>
        <v>2.06967</v>
      </c>
      <c r="Y113" s="0" t="n">
        <f aca="false">D113/2</f>
        <v>0.010346955</v>
      </c>
      <c r="Z113" s="0" t="n">
        <f aca="false">ROUND(H113,5)-2*ROUND(G113,5)-ROUND(F113,5)-3*ROUND(Y113,5)</f>
        <v>3.58272</v>
      </c>
      <c r="AA113" s="0" t="n">
        <f aca="false">ROUND(Z113,5)</f>
        <v>3.58272</v>
      </c>
      <c r="AB113" s="0" t="n">
        <f aca="false">I113-2*AA113</f>
        <v>1.40000000001805E-005</v>
      </c>
      <c r="AC113" s="0" t="n">
        <f aca="false">J113-2*AA113</f>
        <v>0</v>
      </c>
    </row>
    <row r="114" customFormat="false" ht="13.8" hidden="false" customHeight="false" outlineLevel="0" collapsed="false">
      <c r="A114" s="0" t="s">
        <v>137</v>
      </c>
      <c r="B114" s="1" t="n">
        <f aca="false">F114/G114</f>
        <v>1.5612817861229</v>
      </c>
      <c r="C114" s="1" t="str">
        <f aca="false">_xlfn.CONCAT("Ca", ROUND(F114, 5),"Al",ROUND(D114, 5),  "Si",ROUND(G114, 5), "O",ROUND(H114, 5), "H",J114)</f>
        <v>Ca3.19678Al0.20471Si2.04754O11.48798H7.77814</v>
      </c>
      <c r="D114" s="0" t="n">
        <v>0.20470877</v>
      </c>
      <c r="F114" s="0" t="n">
        <v>3.1967816</v>
      </c>
      <c r="G114" s="0" t="n">
        <v>2.0475366</v>
      </c>
      <c r="H114" s="0" t="n">
        <v>11.487984</v>
      </c>
      <c r="I114" s="0" t="n">
        <v>7.7781321</v>
      </c>
      <c r="J114" s="3" t="n">
        <f aca="false">I114-AB114</f>
        <v>7.77814</v>
      </c>
      <c r="K114" s="0" t="n">
        <v>0.38279088</v>
      </c>
      <c r="L114" s="0" t="n">
        <v>14.176864</v>
      </c>
      <c r="M114" s="0" t="n">
        <v>-5006.3513</v>
      </c>
      <c r="N114" s="0" t="n">
        <v>-5006.3513</v>
      </c>
      <c r="O114" s="0" t="n">
        <v>-5447.5658</v>
      </c>
      <c r="P114" s="0" t="n">
        <v>-6.5294447</v>
      </c>
      <c r="Q114" s="0" t="n">
        <v>355.92869</v>
      </c>
      <c r="R114" s="0" t="str">
        <f aca="false">_xlfn.CONCAT("CSH", S114, "+A",U114, "x")</f>
        <v>CSH1.56+A0.1x</v>
      </c>
      <c r="S114" s="1" t="n">
        <f aca="false">ROUND(B114,2)</f>
        <v>1.56</v>
      </c>
      <c r="U114" s="0" t="n">
        <f aca="false">ROUND(D114/G114,4)</f>
        <v>0.1</v>
      </c>
      <c r="V114" s="0" t="n">
        <f aca="false">ROUND(F114,5)</f>
        <v>3.19678</v>
      </c>
      <c r="W114" s="0" t="n">
        <f aca="false">ROUND(G114,5)</f>
        <v>2.04754</v>
      </c>
      <c r="Y114" s="0" t="n">
        <f aca="false">D114/2</f>
        <v>0.102354385</v>
      </c>
      <c r="Z114" s="0" t="n">
        <f aca="false">ROUND(H114,5)-2*ROUND(G114,5)-ROUND(F114,5)-3*ROUND(Y114,5)</f>
        <v>3.88907</v>
      </c>
      <c r="AA114" s="0" t="n">
        <f aca="false">ROUND(Z114,5)</f>
        <v>3.88907</v>
      </c>
      <c r="AB114" s="0" t="n">
        <f aca="false">I114-2*AA114</f>
        <v>-7.89999999994961E-006</v>
      </c>
      <c r="AC114" s="0" t="n">
        <f aca="false">J114-2*AA114</f>
        <v>0</v>
      </c>
    </row>
    <row r="115" customFormat="false" ht="13.8" hidden="false" customHeight="false" outlineLevel="0" collapsed="false">
      <c r="A115" s="0" t="s">
        <v>138</v>
      </c>
      <c r="B115" s="1" t="n">
        <f aca="false">F115/G115</f>
        <v>1.56049590532281</v>
      </c>
      <c r="C115" s="1" t="str">
        <f aca="false">_xlfn.CONCAT("Ca", ROUND(F115, 5),"Al",ROUND(D115, 5),  "Si",ROUND(G115, 5), "O",ROUND(H115, 5), "H",J115)</f>
        <v>Ca3.15323Al0.40391Si2.02066O12.03563H8.4704</v>
      </c>
      <c r="D115" s="0" t="n">
        <v>0.4039132</v>
      </c>
      <c r="F115" s="0" t="n">
        <v>3.1532315</v>
      </c>
      <c r="G115" s="0" t="n">
        <v>2.0206599</v>
      </c>
      <c r="H115" s="0" t="n">
        <v>12.035628</v>
      </c>
      <c r="I115" s="0" t="n">
        <v>8.4704143</v>
      </c>
      <c r="J115" s="3" t="n">
        <f aca="false">I115-AB115</f>
        <v>8.4704</v>
      </c>
      <c r="K115" s="0" t="n">
        <v>0.39512524</v>
      </c>
      <c r="L115" s="0" t="n">
        <v>14.633759</v>
      </c>
      <c r="M115" s="0" t="n">
        <v>-5196.6355</v>
      </c>
      <c r="N115" s="0" t="n">
        <v>-5196.6355</v>
      </c>
      <c r="O115" s="0" t="n">
        <v>-5666.268</v>
      </c>
      <c r="P115" s="0" t="n">
        <v>-6.517405</v>
      </c>
      <c r="Q115" s="0" t="n">
        <v>367.04626</v>
      </c>
      <c r="R115" s="0" t="str">
        <f aca="false">_xlfn.CONCAT("CSH", S115, "+A",U115, "x")</f>
        <v>CSH1.56+A0.1999x</v>
      </c>
      <c r="S115" s="1" t="n">
        <f aca="false">ROUND(B115,2)</f>
        <v>1.56</v>
      </c>
      <c r="U115" s="0" t="n">
        <f aca="false">ROUND(D115/G115,4)</f>
        <v>0.1999</v>
      </c>
      <c r="V115" s="0" t="n">
        <f aca="false">ROUND(F115,5)</f>
        <v>3.15323</v>
      </c>
      <c r="W115" s="0" t="n">
        <f aca="false">ROUND(G115,5)</f>
        <v>2.02066</v>
      </c>
      <c r="Y115" s="0" t="n">
        <f aca="false">D115/2</f>
        <v>0.2019566</v>
      </c>
      <c r="Z115" s="0" t="n">
        <f aca="false">ROUND(H115,5)-2*ROUND(G115,5)-ROUND(F115,5)-3*ROUND(Y115,5)</f>
        <v>4.2352</v>
      </c>
      <c r="AA115" s="0" t="n">
        <f aca="false">ROUND(Z115,5)</f>
        <v>4.2352</v>
      </c>
      <c r="AB115" s="0" t="n">
        <f aca="false">I115-2*AA115</f>
        <v>1.43000000001336E-005</v>
      </c>
      <c r="AC115" s="0" t="n">
        <f aca="false">J115-2*AA115</f>
        <v>0</v>
      </c>
    </row>
    <row r="116" customFormat="false" ht="13.8" hidden="false" customHeight="false" outlineLevel="0" collapsed="false">
      <c r="A116" s="0" t="s">
        <v>139</v>
      </c>
      <c r="B116" s="1" t="n">
        <f aca="false">F116/G116</f>
        <v>1.54983971497792</v>
      </c>
      <c r="C116" s="1" t="str">
        <f aca="false">_xlfn.CONCAT("Ca", ROUND(F116, 5),"Al",ROUND(D116, 5),  "Si",ROUND(G116, 5), "O",ROUND(H116, 5), "H",J116)</f>
        <v>Ca3.1077Al0.55899Si2.00518O12.48307H9.05308</v>
      </c>
      <c r="D116" s="0" t="n">
        <v>0.55898589</v>
      </c>
      <c r="F116" s="0" t="n">
        <v>3.1077045</v>
      </c>
      <c r="G116" s="0" t="n">
        <v>2.005178</v>
      </c>
      <c r="H116" s="0" t="n">
        <v>12.483074</v>
      </c>
      <c r="I116" s="0" t="n">
        <v>9.0530683</v>
      </c>
      <c r="J116" s="3" t="n">
        <f aca="false">I116-AB116</f>
        <v>9.05308</v>
      </c>
      <c r="K116" s="0" t="n">
        <v>0.40479604</v>
      </c>
      <c r="L116" s="0" t="n">
        <v>14.992039</v>
      </c>
      <c r="M116" s="0" t="n">
        <v>-5346.5199</v>
      </c>
      <c r="N116" s="0" t="n">
        <v>-5346.5199</v>
      </c>
      <c r="O116" s="0" t="n">
        <v>-5839.6782</v>
      </c>
      <c r="P116" s="0" t="n">
        <v>-6.1280103</v>
      </c>
      <c r="Q116" s="0" t="n">
        <v>375.76242</v>
      </c>
      <c r="R116" s="0" t="str">
        <f aca="false">_xlfn.CONCAT("CSH", S116, "+A",U116, "x")</f>
        <v>CSH1.55+A0.2788x</v>
      </c>
      <c r="S116" s="1" t="n">
        <f aca="false">ROUND(B116,2)</f>
        <v>1.55</v>
      </c>
      <c r="U116" s="0" t="n">
        <f aca="false">ROUND(D116/G116,4)</f>
        <v>0.2788</v>
      </c>
      <c r="V116" s="0" t="n">
        <f aca="false">ROUND(F116,5)</f>
        <v>3.1077</v>
      </c>
      <c r="W116" s="0" t="n">
        <f aca="false">ROUND(G116,5)</f>
        <v>2.00518</v>
      </c>
      <c r="Y116" s="0" t="n">
        <f aca="false">D116/2</f>
        <v>0.279492945</v>
      </c>
      <c r="Z116" s="0" t="n">
        <f aca="false">ROUND(H116,5)-2*ROUND(G116,5)-ROUND(F116,5)-3*ROUND(Y116,5)</f>
        <v>4.52654</v>
      </c>
      <c r="AA116" s="0" t="n">
        <f aca="false">ROUND(Z116,5)</f>
        <v>4.52654</v>
      </c>
      <c r="AB116" s="0" t="n">
        <f aca="false">I116-2*AA116</f>
        <v>-1.16999999999479E-005</v>
      </c>
      <c r="AC116" s="0" t="n">
        <f aca="false">J116-2*AA116</f>
        <v>0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7" activeCellId="1" sqref="A81:A116 E7"/>
    </sheetView>
  </sheetViews>
  <sheetFormatPr defaultRowHeight="12.8" zeroHeight="false" outlineLevelRow="0" outlineLevelCol="0"/>
  <cols>
    <col collapsed="false" customWidth="true" hidden="false" outlineLevel="0" max="1" min="1" style="0" width="92.14"/>
    <col collapsed="false" customWidth="true" hidden="false" outlineLevel="0" max="1025" min="2" style="0" width="9.14"/>
  </cols>
  <sheetData>
    <row r="1" customFormat="false" ht="13.8" hidden="false" customHeight="false" outlineLevel="0" collapsed="false">
      <c r="A1" s="0" t="s">
        <v>140</v>
      </c>
      <c r="B1" s="0" t="s">
        <v>141</v>
      </c>
      <c r="C1" s="0" t="s">
        <v>141</v>
      </c>
      <c r="D1" s="0" t="n">
        <v>26.727</v>
      </c>
      <c r="E1" s="0" t="n">
        <v>-152558.435</v>
      </c>
      <c r="F1" s="0" t="n">
        <v>-157370.29</v>
      </c>
      <c r="G1" s="0" t="n">
        <v>-16.094</v>
      </c>
      <c r="H1" s="0" t="n">
        <v>107.541</v>
      </c>
      <c r="I1" s="0" t="n">
        <v>-3.7</v>
      </c>
    </row>
    <row r="3" customFormat="false" ht="13.8" hidden="false" customHeight="false" outlineLevel="0" collapsed="false">
      <c r="A3" s="1" t="s">
        <v>142</v>
      </c>
      <c r="B3" s="0" t="s">
        <v>8</v>
      </c>
      <c r="C3" s="0" t="s">
        <v>5</v>
      </c>
      <c r="D3" s="0" t="s">
        <v>6</v>
      </c>
      <c r="E3" s="0" t="s">
        <v>3</v>
      </c>
      <c r="F3" s="0" t="s">
        <v>7</v>
      </c>
      <c r="H3" s="0" t="s">
        <v>8</v>
      </c>
      <c r="I3" s="0" t="s">
        <v>5</v>
      </c>
      <c r="J3" s="0" t="s">
        <v>6</v>
      </c>
      <c r="K3" s="0" t="s">
        <v>3</v>
      </c>
      <c r="L3" s="0" t="s">
        <v>7</v>
      </c>
    </row>
    <row r="4" customFormat="false" ht="13.8" hidden="false" customHeight="false" outlineLevel="0" collapsed="false">
      <c r="B4" s="0" t="n">
        <f aca="false">6.235+4.2352</f>
        <v>10.4702</v>
      </c>
      <c r="C4" s="0" t="n">
        <f aca="false">2.0729</f>
        <v>2.0729</v>
      </c>
      <c r="D4" s="0" t="n">
        <v>2.9248</v>
      </c>
      <c r="E4" s="0" t="n">
        <v>0.0297</v>
      </c>
      <c r="F4" s="0" t="n">
        <v>11.0847</v>
      </c>
      <c r="H4" s="0" t="n">
        <f aca="false">5.2351*2</f>
        <v>10.4702</v>
      </c>
      <c r="I4" s="0" t="n">
        <v>2.0729</v>
      </c>
      <c r="J4" s="0" t="n">
        <v>2.9248</v>
      </c>
      <c r="K4" s="0" t="n">
        <v>0.0297</v>
      </c>
      <c r="L4" s="0" t="n">
        <f aca="false">2*2.9248+5.2351</f>
        <v>11.0847</v>
      </c>
    </row>
    <row r="5" customFormat="false" ht="12.8" hidden="false" customHeight="false" outlineLevel="0" collapsed="false">
      <c r="I5" s="0" t="n">
        <f aca="false">2*I4</f>
        <v>4.1458</v>
      </c>
      <c r="K5" s="0" t="n">
        <f aca="false">3*K4</f>
        <v>0.0891</v>
      </c>
    </row>
    <row r="6" customFormat="false" ht="12.8" hidden="false" customHeight="false" outlineLevel="0" collapsed="false">
      <c r="D6" s="0" t="s">
        <v>143</v>
      </c>
      <c r="E6" s="0" t="n">
        <f aca="false">4.2352</f>
        <v>4.2352</v>
      </c>
      <c r="J6" s="0" t="s">
        <v>143</v>
      </c>
      <c r="K6" s="0" t="n">
        <f aca="false">I5+K5</f>
        <v>4.2349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A81:A116 A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1" t="str">
        <f aca="false">_xlfn.CONCAT("Ca", ROUND(D1, 5),"Al",ROUND(B1, 5),  "Si",ROUND(E1, 5), "O",ROUND(F1, 5), "H",H1)</f>
        <v>Ca0Al0Si0O0H</v>
      </c>
    </row>
    <row r="2" customFormat="false" ht="13.8" hidden="false" customHeight="false" outlineLevel="0" collapsed="false">
      <c r="A2" s="1" t="str">
        <f aca="false">_xlfn.CONCAT("Ca", ROUND(D2, 5),"Al",ROUND(B2, 5),  "Si",ROUND(E2, 5), "O",ROUND(F2, 5), "H",H2)</f>
        <v>Ca0Al0Si0O0H</v>
      </c>
    </row>
    <row r="3" customFormat="false" ht="13.8" hidden="false" customHeight="false" outlineLevel="0" collapsed="false">
      <c r="A3" s="1" t="str">
        <f aca="false">_xlfn.CONCAT("Ca", ROUND(D3, 5),"Al",ROUND(B3, 5),  "Si",ROUND(E3, 5), "O",ROUND(F3, 5), "H",H3)</f>
        <v>Ca0Al0Si0O0H</v>
      </c>
    </row>
    <row r="4" customFormat="false" ht="13.8" hidden="false" customHeight="false" outlineLevel="0" collapsed="false">
      <c r="A4" s="1" t="str">
        <f aca="false">_xlfn.CONCAT("Ca", ROUND(D4, 5),"Al",ROUND(B4, 5),  "Si",ROUND(E4, 5), "O",ROUND(F4, 5), "H",H4)</f>
        <v>Ca0Al0Si0O0H</v>
      </c>
    </row>
    <row r="5" customFormat="false" ht="13.8" hidden="false" customHeight="false" outlineLevel="0" collapsed="false">
      <c r="A5" s="1" t="str">
        <f aca="false">_xlfn.CONCAT("Ca", ROUND(D5, 5),"Al",ROUND(B5, 5),  "Si",ROUND(E5, 5), "O",ROUND(F5, 5), "H",H5)</f>
        <v>Ca0Al0Si0O0H</v>
      </c>
    </row>
    <row r="6" customFormat="false" ht="13.8" hidden="false" customHeight="false" outlineLevel="0" collapsed="false">
      <c r="A6" s="1" t="str">
        <f aca="false">_xlfn.CONCAT("Ca", ROUND(D6, 5),"Al",ROUND(B6, 5),  "Si",ROUND(E6, 5), "O",ROUND(F6, 5), "H",H6)</f>
        <v>Ca0Al0Si0O0H</v>
      </c>
    </row>
    <row r="7" customFormat="false" ht="13.8" hidden="false" customHeight="false" outlineLevel="0" collapsed="false">
      <c r="A7" s="1" t="str">
        <f aca="false">_xlfn.CONCAT("Ca", ROUND(D7, 5),"Al",ROUND(B7, 5),  "Si",ROUND(E7, 5), "O",ROUND(F7, 5), "H",H7)</f>
        <v>Ca0Al0Si0O0H</v>
      </c>
    </row>
    <row r="8" customFormat="false" ht="13.8" hidden="false" customHeight="false" outlineLevel="0" collapsed="false">
      <c r="A8" s="1" t="str">
        <f aca="false">_xlfn.CONCAT("Ca", ROUND(D8, 5),"Al",ROUND(B8, 5),  "Si",ROUND(E8, 5), "O",ROUND(F8, 5), "H",H8)</f>
        <v>Ca0Al0Si0O0H</v>
      </c>
    </row>
    <row r="9" customFormat="false" ht="13.8" hidden="false" customHeight="false" outlineLevel="0" collapsed="false">
      <c r="A9" s="1" t="str">
        <f aca="false">_xlfn.CONCAT("Ca", ROUND(D9, 5),"Al",ROUND(B9, 5),  "Si",ROUND(E9, 5), "O",ROUND(F9, 5), "H",H9)</f>
        <v>Ca0Al0Si0O0H</v>
      </c>
    </row>
    <row r="10" customFormat="false" ht="13.8" hidden="false" customHeight="false" outlineLevel="0" collapsed="false">
      <c r="A10" s="1" t="str">
        <f aca="false">_xlfn.CONCAT("Ca", ROUND(D10, 5),"Al",ROUND(B10, 5),  "Si",ROUND(E10, 5), "O",ROUND(F10, 5), "H",H10)</f>
        <v>Ca0Al0Si0O0H</v>
      </c>
    </row>
    <row r="11" customFormat="false" ht="13.8" hidden="false" customHeight="false" outlineLevel="0" collapsed="false">
      <c r="A11" s="1" t="str">
        <f aca="false">_xlfn.CONCAT("Ca", ROUND(D11, 5),"Al",ROUND(B11, 5),  "Si",ROUND(E11, 5), "O",ROUND(F11, 5), "H",H11)</f>
        <v>Ca0Al0Si0O0H</v>
      </c>
    </row>
    <row r="12" customFormat="false" ht="13.8" hidden="false" customHeight="false" outlineLevel="0" collapsed="false">
      <c r="A12" s="1" t="str">
        <f aca="false">_xlfn.CONCAT("Ca", ROUND(D12, 5),"Al",ROUND(B12, 5),  "Si",ROUND(E12, 5), "O",ROUND(F12, 5), "H",H12)</f>
        <v>Ca0Al0Si0O0H</v>
      </c>
    </row>
    <row r="13" customFormat="false" ht="13.8" hidden="false" customHeight="false" outlineLevel="0" collapsed="false">
      <c r="A13" s="1" t="str">
        <f aca="false">_xlfn.CONCAT("Ca", ROUND(D13, 5),"Al",ROUND(B13, 5),  "Si",ROUND(E13, 5), "O",ROUND(F13, 5), "H",H13)</f>
        <v>Ca0Al0Si0O0H</v>
      </c>
    </row>
    <row r="14" customFormat="false" ht="13.8" hidden="false" customHeight="false" outlineLevel="0" collapsed="false">
      <c r="A14" s="1" t="str">
        <f aca="false">_xlfn.CONCAT("Ca", ROUND(D14, 5),"Al",ROUND(B14, 5),  "Si",ROUND(E14, 5), "O",ROUND(F14, 5), "H",H14)</f>
        <v>Ca0Al0Si0O0H</v>
      </c>
    </row>
    <row r="15" customFormat="false" ht="13.8" hidden="false" customHeight="false" outlineLevel="0" collapsed="false">
      <c r="A15" s="1" t="str">
        <f aca="false">_xlfn.CONCAT("Ca", ROUND(D15, 5),"Al",ROUND(B15, 5),  "Si",ROUND(E15, 5), "O",ROUND(F15, 5), "H",H15)</f>
        <v>Ca0Al0Si0O0H</v>
      </c>
    </row>
    <row r="16" customFormat="false" ht="13.8" hidden="false" customHeight="false" outlineLevel="0" collapsed="false">
      <c r="A16" s="1" t="str">
        <f aca="false">_xlfn.CONCAT("Ca", ROUND(D16, 5),"Al",ROUND(B16, 5),  "Si",ROUND(E16, 5), "O",ROUND(F16, 5), "H",H16)</f>
        <v>Ca0Al0Si0O0H</v>
      </c>
    </row>
    <row r="17" customFormat="false" ht="13.8" hidden="false" customHeight="false" outlineLevel="0" collapsed="false">
      <c r="A17" s="1" t="str">
        <f aca="false">_xlfn.CONCAT("Ca", ROUND(D17, 5),"Al",ROUND(B17, 5),  "Si",ROUND(E17, 5), "O",ROUND(F17, 5), "H",H17)</f>
        <v>Ca0Al0Si0O0H</v>
      </c>
    </row>
    <row r="18" customFormat="false" ht="13.8" hidden="false" customHeight="false" outlineLevel="0" collapsed="false">
      <c r="A18" s="1" t="str">
        <f aca="false">_xlfn.CONCAT("Ca", ROUND(D18, 5),"Al",ROUND(B18, 5),  "Si",ROUND(E18, 5), "O",ROUND(F18, 5), "H",H18)</f>
        <v>Ca0Al0Si0O0H</v>
      </c>
    </row>
    <row r="19" customFormat="false" ht="13.8" hidden="false" customHeight="false" outlineLevel="0" collapsed="false">
      <c r="A19" s="1" t="str">
        <f aca="false">_xlfn.CONCAT("Ca", ROUND(D19, 5),"Al",ROUND(B19, 5),  "Si",ROUND(E19, 5), "O",ROUND(F19, 5), "H",H19)</f>
        <v>Ca0Al0Si0O0H</v>
      </c>
    </row>
    <row r="20" customFormat="false" ht="13.8" hidden="false" customHeight="false" outlineLevel="0" collapsed="false">
      <c r="A20" s="1" t="str">
        <f aca="false">_xlfn.CONCAT("Ca", ROUND(D20, 5),"Al",ROUND(B20, 5),  "Si",ROUND(E20, 5), "O",ROUND(F20, 5), "H",H20)</f>
        <v>Ca0Al0Si0O0H</v>
      </c>
    </row>
    <row r="21" customFormat="false" ht="13.8" hidden="false" customHeight="false" outlineLevel="0" collapsed="false">
      <c r="A21" s="1" t="str">
        <f aca="false">_xlfn.CONCAT("Ca", ROUND(D21, 5),"Al",ROUND(B21, 5),  "Si",ROUND(E21, 5), "O",ROUND(F21, 5), "H",H21)</f>
        <v>Ca0Al0Si0O0H</v>
      </c>
    </row>
    <row r="22" customFormat="false" ht="13.8" hidden="false" customHeight="false" outlineLevel="0" collapsed="false">
      <c r="A22" s="1" t="str">
        <f aca="false">_xlfn.CONCAT("Ca", ROUND(D22, 5),"Al",ROUND(B22, 5),  "Si",ROUND(E22, 5), "O",ROUND(F22, 5), "H",H22)</f>
        <v>Ca0Al0Si0O0H</v>
      </c>
    </row>
    <row r="23" customFormat="false" ht="13.8" hidden="false" customHeight="false" outlineLevel="0" collapsed="false">
      <c r="A23" s="1" t="str">
        <f aca="false">_xlfn.CONCAT("Ca", ROUND(D23, 5),"Al",ROUND(B23, 5),  "Si",ROUND(E23, 5), "O",ROUND(F23, 5), "H",H23)</f>
        <v>Ca0Al0Si0O0H</v>
      </c>
    </row>
    <row r="24" customFormat="false" ht="13.8" hidden="false" customHeight="false" outlineLevel="0" collapsed="false">
      <c r="A24" s="1" t="str">
        <f aca="false">_xlfn.CONCAT("Ca", ROUND(D24, 5),"Al",ROUND(B24, 5),  "Si",ROUND(E24, 5), "O",ROUND(F24, 5), "H",H24)</f>
        <v>Ca0Al0Si0O0H</v>
      </c>
    </row>
    <row r="25" customFormat="false" ht="13.8" hidden="false" customHeight="false" outlineLevel="0" collapsed="false">
      <c r="A25" s="1" t="str">
        <f aca="false">_xlfn.CONCAT("Ca", ROUND(D25, 5),"Al",ROUND(B25, 5),  "Si",ROUND(E25, 5), "O",ROUND(F25, 5), "H",H25)</f>
        <v>Ca0Al0Si0O0H</v>
      </c>
    </row>
    <row r="26" customFormat="false" ht="13.8" hidden="false" customHeight="false" outlineLevel="0" collapsed="false">
      <c r="A26" s="1" t="str">
        <f aca="false">_xlfn.CONCAT("Ca", ROUND(D26, 5),"Al",ROUND(B26, 5),  "Si",ROUND(E26, 5), "O",ROUND(F26, 5), "H",H26)</f>
        <v>Ca0Al0Si0O0H</v>
      </c>
    </row>
    <row r="27" customFormat="false" ht="13.8" hidden="false" customHeight="false" outlineLevel="0" collapsed="false">
      <c r="A27" s="1" t="str">
        <f aca="false">_xlfn.CONCAT("Ca", ROUND(D27, 5),"Al",ROUND(B27, 5),  "Si",ROUND(E27, 5), "O",ROUND(F27, 5), "H",H27)</f>
        <v>Ca0Al0Si0O0H</v>
      </c>
    </row>
    <row r="28" customFormat="false" ht="13.8" hidden="false" customHeight="false" outlineLevel="0" collapsed="false">
      <c r="A28" s="1" t="str">
        <f aca="false">_xlfn.CONCAT("Ca", ROUND(D28, 5),"Al",ROUND(B28, 5),  "Si",ROUND(E28, 5), "O",ROUND(F28, 5), "H",H28)</f>
        <v>Ca0Al0Si0O0H</v>
      </c>
    </row>
    <row r="29" customFormat="false" ht="13.8" hidden="false" customHeight="false" outlineLevel="0" collapsed="false">
      <c r="A29" s="1" t="str">
        <f aca="false">_xlfn.CONCAT("Ca", ROUND(D29, 5),"Al",ROUND(B29, 5),  "Si",ROUND(E29, 5), "O",ROUND(F29, 5), "H",H29)</f>
        <v>Ca0Al0Si0O0H</v>
      </c>
    </row>
    <row r="30" customFormat="false" ht="13.8" hidden="false" customHeight="false" outlineLevel="0" collapsed="false">
      <c r="A30" s="1" t="str">
        <f aca="false">_xlfn.CONCAT("Ca", ROUND(D30, 5),"Al",ROUND(B30, 5),  "Si",ROUND(E30, 5), "O",ROUND(F30, 5), "H",H30)</f>
        <v>Ca0Al0Si0O0H</v>
      </c>
    </row>
    <row r="31" customFormat="false" ht="13.8" hidden="false" customHeight="false" outlineLevel="0" collapsed="false">
      <c r="A31" s="1" t="str">
        <f aca="false">_xlfn.CONCAT("Ca", ROUND(D31, 5),"Al",ROUND(B31, 5),  "Si",ROUND(E31, 5), "O",ROUND(F31, 5), "H",H31)</f>
        <v>Ca0Al0Si0O0H</v>
      </c>
    </row>
    <row r="32" customFormat="false" ht="13.8" hidden="false" customHeight="false" outlineLevel="0" collapsed="false">
      <c r="A32" s="1" t="str">
        <f aca="false">_xlfn.CONCAT("Ca", ROUND(D32, 5),"Al",ROUND(B32, 5),  "Si",ROUND(E32, 5), "O",ROUND(F32, 5), "H",H32)</f>
        <v>Ca0Al0Si0O0H</v>
      </c>
    </row>
    <row r="33" customFormat="false" ht="13.8" hidden="false" customHeight="false" outlineLevel="0" collapsed="false">
      <c r="A33" s="1" t="str">
        <f aca="false">_xlfn.CONCAT("Ca", ROUND(D33, 5),"Al",ROUND(B33, 5),  "Si",ROUND(E33, 5), "O",ROUND(F33, 5), "H",H33)</f>
        <v>Ca0Al0Si0O0H</v>
      </c>
    </row>
    <row r="34" customFormat="false" ht="13.8" hidden="false" customHeight="false" outlineLevel="0" collapsed="false">
      <c r="A34" s="1" t="str">
        <f aca="false">_xlfn.CONCAT("Ca", ROUND(D34, 5),"Al",ROUND(B34, 5),  "Si",ROUND(E34, 5), "O",ROUND(F34, 5), "H",H34)</f>
        <v>Ca0Al0Si0O0H</v>
      </c>
    </row>
    <row r="35" customFormat="false" ht="13.8" hidden="false" customHeight="false" outlineLevel="0" collapsed="false">
      <c r="A35" s="1" t="str">
        <f aca="false">_xlfn.CONCAT("Ca", ROUND(D35, 5),"Al",ROUND(B35, 5),  "Si",ROUND(E35, 5), "O",ROUND(F35, 5), "H",H35)</f>
        <v>Ca0Al0Si0O0H</v>
      </c>
    </row>
    <row r="36" customFormat="false" ht="13.8" hidden="false" customHeight="false" outlineLevel="0" collapsed="false">
      <c r="A36" s="1" t="str">
        <f aca="false">_xlfn.CONCAT("Ca", ROUND(D36, 5),"Al",ROUND(B36, 5),  "Si",ROUND(E36, 5), "O",ROUND(F36, 5), "H",H36)</f>
        <v>Ca0Al0Si0O0H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2020-10-09T16:09:32Z</dcterms:created>
  <dc:creator>George Dan Miron</dc:creator>
  <dc:description/>
  <dc:language>en-US</dc:language>
  <cp:lastModifiedBy/>
  <dcterms:modified xsi:type="dcterms:W3CDTF">2020-11-13T14:34:58Z</dcterms:modified>
  <cp:revision>15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