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<sst xmlns="http://schemas.openxmlformats.org/spreadsheetml/2006/main" count="92" uniqueCount="67">
  <si>
    <t xml:space="preserve">symbol</t>
  </si>
  <si>
    <t xml:space="preserve">C_S(CSH)</t>
  </si>
  <si>
    <t xml:space="preserve">formula</t>
  </si>
  <si>
    <t xml:space="preserve">Ca</t>
  </si>
  <si>
    <t xml:space="preserve">Si</t>
  </si>
  <si>
    <t xml:space="preserve">O</t>
  </si>
  <si>
    <t xml:space="preserve">H</t>
  </si>
  <si>
    <t xml:space="preserve">H_2</t>
  </si>
  <si>
    <t xml:space="preserve">MolMassCSH</t>
  </si>
  <si>
    <t xml:space="preserve">MolVolCSH</t>
  </si>
  <si>
    <t xml:space="preserve">G0(CSH)ic</t>
  </si>
  <si>
    <t xml:space="preserve">G0(CSH)dc</t>
  </si>
  <si>
    <t xml:space="preserve">H0(CSH)</t>
  </si>
  <si>
    <t xml:space="preserve">Hmix(CSH)</t>
  </si>
  <si>
    <t xml:space="preserve">Cp0(CSH)</t>
  </si>
  <si>
    <t xml:space="preserve">CaO</t>
  </si>
  <si>
    <t xml:space="preserve">SiO2</t>
  </si>
  <si>
    <t xml:space="preserve">remaining O</t>
  </si>
  <si>
    <t xml:space="preserve">H2O</t>
  </si>
  <si>
    <t xml:space="preserve">remaining H</t>
  </si>
  <si>
    <t xml:space="preserve">CSH072</t>
  </si>
  <si>
    <t xml:space="preserve">CSH067</t>
  </si>
  <si>
    <t xml:space="preserve">CSH071</t>
  </si>
  <si>
    <t xml:space="preserve">CSH080</t>
  </si>
  <si>
    <t xml:space="preserve">CSH090</t>
  </si>
  <si>
    <t xml:space="preserve">CSH099</t>
  </si>
  <si>
    <t xml:space="preserve">CSH109</t>
  </si>
  <si>
    <t xml:space="preserve">CSH118</t>
  </si>
  <si>
    <t xml:space="preserve">CSH128</t>
  </si>
  <si>
    <t xml:space="preserve">CSH137</t>
  </si>
  <si>
    <t xml:space="preserve">CSH147</t>
  </si>
  <si>
    <t xml:space="preserve">CSH156</t>
  </si>
  <si>
    <t xml:space="preserve">CSH165</t>
  </si>
  <si>
    <t xml:space="preserve">CSH172</t>
  </si>
  <si>
    <t xml:space="preserve">CSH177</t>
  </si>
  <si>
    <t xml:space="preserve">CSH180</t>
  </si>
  <si>
    <t xml:space="preserve">CSH183</t>
  </si>
  <si>
    <t xml:space="preserve">CSH184</t>
  </si>
  <si>
    <t xml:space="preserve">CSH186</t>
  </si>
  <si>
    <t xml:space="preserve">CSH187</t>
  </si>
  <si>
    <t xml:space="preserve">CSH188</t>
  </si>
  <si>
    <t xml:space="preserve">H+</t>
  </si>
  <si>
    <t xml:space="preserve">Ca+2</t>
  </si>
  <si>
    <t xml:space="preserve">Ca2.0081Si2.9875O10.9913H6.0164</t>
  </si>
  <si>
    <t xml:space="preserve">=</t>
  </si>
  <si>
    <t xml:space="preserve">R1 ( CSH067 + 4.0162H+ = 2.9875SiO2@ + 5.0163H2O@ + 2.0081Ca+2 )</t>
  </si>
  <si>
    <t xml:space="preserve">--</t>
  </si>
  <si>
    <t xml:space="preserve">R2 ( CSH071 + 4.1592H+ = 2.9392SiO2@ + 5.1593H2O@ + 2.0796Ca+2 )</t>
  </si>
  <si>
    <t xml:space="preserve">R3 ( CSH072 + 4.2248H+ = 2.9234SiO2@ + 5.2249H2O@ + 2.1124Ca+2 )</t>
  </si>
  <si>
    <t xml:space="preserve">R4 ( CSH080 + 4.54H+ = 2.836SiO2@ + 5.54H2O@ + 2.27Ca+2 )</t>
  </si>
  <si>
    <t xml:space="preserve">R5 ( CSH090 + 4.8836H+ = 2.7209SiO2@ + 5.8827H2O@ + 2.4418Ca+2 )</t>
  </si>
  <si>
    <t xml:space="preserve">R6 ( CSH099 + 5.1694H+ = 2.6048SiO2@ + 6.1494H2O@ + 2.5847Ca+2 )</t>
  </si>
  <si>
    <t xml:space="preserve">R7 ( CSH109 + 5.4196H+ = 2.4942SiO2@ + 6.3171H2O@ + 2.7098Ca+2 )</t>
  </si>
  <si>
    <t xml:space="preserve">R8 ( CSH118 + 5.6524H+ = 2.3923SiO2@ + 6.4327H2O@ + 2.8262Ca+2 )</t>
  </si>
  <si>
    <t xml:space="preserve">R9 ( CSH128 + 5.8702H+ = 2.299SiO2@ + 6.5277H2O@ + 2.9351Ca+2 )</t>
  </si>
  <si>
    <t xml:space="preserve">R10 ( CSH137 + 6.0748H+ = 2.2141SiO2@ + 6.613H2O@ + 3.0374Ca+2 )</t>
  </si>
  <si>
    <t xml:space="preserve">R11 ( CSH147 + 6.2698H+ = 2.138SiO2@ + 6.6944H2O@ + 3.1349Ca+2 )</t>
  </si>
  <si>
    <t xml:space="preserve">R12 ( CSH156 + 6.4604H+ = 2.0721SiO2@ + 6.779H2O@ + 3.2302Ca+2 )</t>
  </si>
  <si>
    <t xml:space="preserve">R13 ( CSH165 + 6.6598H+ = 2.0228SiO2@ + 6.8812H2O@ + 3.3299Ca+2 )</t>
  </si>
  <si>
    <t xml:space="preserve">R14 ( CSH172 + 6.8792H+ = 2.0027SiO2@ + 7.0207H2O@ + 3.4396Ca+2 )</t>
  </si>
  <si>
    <t xml:space="preserve">R15 ( CSH177 + 7.069H+ = 2.0002SiO2@ + 7.1584H2O@ + 3.5345Ca+2 )</t>
  </si>
  <si>
    <t xml:space="preserve">R16 ( CSH180 + 7.2048H+ = 2SiO2@ + 7.2635H2O@ + 3.6024Ca+2 )</t>
  </si>
  <si>
    <t xml:space="preserve">R17 ( CSH183 + 7.3006H+ = 2SiO2@ + 7.3413H2O@ + 3.6503Ca+2 )</t>
  </si>
  <si>
    <t xml:space="preserve">R18 ( CSH184 + 7.3706H+ = 2SiO2@ + 7.4004H2O@ + 3.6853Ca+2 )</t>
  </si>
  <si>
    <t xml:space="preserve">R19 ( CSH186 + 7.4238H+ = 2SiO2@ + 7.4467H2O@ + 3.7119Ca+2 )</t>
  </si>
  <si>
    <t xml:space="preserve">R20 ( CSH187 + 7.4658H+ = 2SiO2@ + 7.4841H2O@ + 3.7329Ca+2 )</t>
  </si>
  <si>
    <t xml:space="preserve">R21 ( CSH188 + 7.5002H+ = 2SiO2@ + 7.5151H2O@ + 3.7501Ca+2 )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</si>
</sst>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9724618102463"/>
          <c:y val="0.0283641160949868"/>
          <c:w val="0.64948560739894"/>
          <c:h val="0.88487247141600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10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3"/>
            <c:forward val="1"/>
            <c:backward val="1"/>
            <c:dispRSqr val="1"/>
            <c:dispEq val="1"/>
          </c:trendline>
          <c:xVal>
            <c:numRef>
              <c:f>Sheet1!$B$28:$B$48</c:f>
              <c:numCache>
                <c:formatCode>General</c:formatCode>
                <c:ptCount val="21"/>
                <c:pt idx="0">
                  <c:v>0.67216977</c:v>
                </c:pt>
                <c:pt idx="1">
                  <c:v>0.70753405</c:v>
                </c:pt>
                <c:pt idx="2">
                  <c:v>0.72257599</c:v>
                </c:pt>
                <c:pt idx="3">
                  <c:v>0.80043234</c:v>
                </c:pt>
                <c:pt idx="4">
                  <c:v>0.89739033</c:v>
                </c:pt>
                <c:pt idx="5">
                  <c:v>0.99228862</c:v>
                </c:pt>
                <c:pt idx="6">
                  <c:v>1.0864287</c:v>
                </c:pt>
                <c:pt idx="7">
                  <c:v>1.181391</c:v>
                </c:pt>
                <c:pt idx="8">
                  <c:v>1.2767036</c:v>
                </c:pt>
                <c:pt idx="9">
                  <c:v>1.3718315</c:v>
                </c:pt>
                <c:pt idx="10">
                  <c:v>1.4662423</c:v>
                </c:pt>
                <c:pt idx="11">
                  <c:v>1.5588811</c:v>
                </c:pt>
                <c:pt idx="12">
                  <c:v>1.6462022</c:v>
                </c:pt>
                <c:pt idx="13">
                  <c:v>1.717504</c:v>
                </c:pt>
                <c:pt idx="14">
                  <c:v>1.7670278</c:v>
                </c:pt>
                <c:pt idx="15">
                  <c:v>1.8011872</c:v>
                </c:pt>
                <c:pt idx="16">
                  <c:v>1.8251674</c:v>
                </c:pt>
                <c:pt idx="17">
                  <c:v>1.8426536</c:v>
                </c:pt>
                <c:pt idx="18">
                  <c:v>1.8559592</c:v>
                </c:pt>
                <c:pt idx="19">
                  <c:v>1.8664744</c:v>
                </c:pt>
                <c:pt idx="20">
                  <c:v>1.8750571</c:v>
                </c:pt>
              </c:numCache>
            </c:numRef>
          </c:xVal>
          <c:yVal>
            <c:numRef>
              <c:f>Sheet1!$D$28:$D$48</c:f>
              <c:numCache>
                <c:formatCode>General</c:formatCode>
                <c:ptCount val="21"/>
                <c:pt idx="0">
                  <c:v>25.388</c:v>
                </c:pt>
                <c:pt idx="1">
                  <c:v>26.601</c:v>
                </c:pt>
                <c:pt idx="2">
                  <c:v>27.178</c:v>
                </c:pt>
                <c:pt idx="3">
                  <c:v>30.217</c:v>
                </c:pt>
                <c:pt idx="4">
                  <c:v>33.982</c:v>
                </c:pt>
                <c:pt idx="5">
                  <c:v>37.528</c:v>
                </c:pt>
                <c:pt idx="6">
                  <c:v>40.902</c:v>
                </c:pt>
                <c:pt idx="7">
                  <c:v>44.132</c:v>
                </c:pt>
                <c:pt idx="8">
                  <c:v>47.2</c:v>
                </c:pt>
                <c:pt idx="9">
                  <c:v>50.096</c:v>
                </c:pt>
                <c:pt idx="10">
                  <c:v>52.882</c:v>
                </c:pt>
                <c:pt idx="11">
                  <c:v>55.562</c:v>
                </c:pt>
                <c:pt idx="12">
                  <c:v>58.245</c:v>
                </c:pt>
                <c:pt idx="13">
                  <c:v>60.955</c:v>
                </c:pt>
                <c:pt idx="14">
                  <c:v>63.199</c:v>
                </c:pt>
                <c:pt idx="15">
                  <c:v>64.816</c:v>
                </c:pt>
                <c:pt idx="16">
                  <c:v>65.974</c:v>
                </c:pt>
                <c:pt idx="17">
                  <c:v>66.833</c:v>
                </c:pt>
                <c:pt idx="18">
                  <c:v>67.486</c:v>
                </c:pt>
                <c:pt idx="19">
                  <c:v>68.004</c:v>
                </c:pt>
                <c:pt idx="20">
                  <c:v>68.432</c:v>
                </c:pt>
              </c:numCache>
            </c:numRef>
          </c:yVal>
          <c:smooth val="0"/>
        </c:ser>
        <c:axId val="43428280"/>
        <c:axId val="11287732"/>
      </c:scatterChart>
      <c:valAx>
        <c:axId val="434282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87732"/>
        <c:crosses val="autoZero"/>
        <c:crossBetween val="midCat"/>
      </c:valAx>
      <c:valAx>
        <c:axId val="112877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28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222480</xdr:colOff>
      <xdr:row>27</xdr:row>
      <xdr:rowOff>61200</xdr:rowOff>
    </xdr:from>
    <xdr:to>
      <xdr:col>18</xdr:col>
      <xdr:colOff>750600</xdr:colOff>
      <xdr:row>50</xdr:row>
      <xdr:rowOff>122040</xdr:rowOff>
    </xdr:to>
    <xdr:graphicFrame>
      <xdr:nvGraphicFramePr>
        <xdr:cNvPr id="0" name=""/>
        <xdr:cNvGraphicFramePr/>
      </xdr:nvGraphicFramePr>
      <xdr:xfrm>
        <a:off x="11332440" y="4793040"/>
        <a:ext cx="6926760" cy="40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8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J27" activeCellId="0" sqref="J27"/>
    </sheetView>
  </sheetViews>
  <sheetFormatPr defaultRowHeight="13.8" zeroHeight="false" outlineLevelRow="0" outlineLevelCol="0"/>
  <cols>
    <col collapsed="false" customWidth="true" hidden="false" outlineLevel="0" max="1" min="1" style="0" width="18.39"/>
    <col collapsed="false" customWidth="true" hidden="false" outlineLevel="0" max="2" min="2" style="0" width="8.43"/>
    <col collapsed="false" customWidth="true" hidden="false" outlineLevel="0" max="3" min="3" style="0" width="31.81"/>
    <col collapsed="false" customWidth="true" hidden="false" outlineLevel="0" max="7" min="4" style="0" width="8.43"/>
    <col collapsed="false" customWidth="true" hidden="false" outlineLevel="0" max="9" min="8" style="0" width="12.09"/>
    <col collapsed="false" customWidth="true" hidden="false" outlineLevel="0" max="17" min="10" style="0" width="8.43"/>
    <col collapsed="false" customWidth="true" hidden="false" outlineLevel="0" max="18" min="18" style="0" width="12.98"/>
    <col collapsed="false" customWidth="true" hidden="false" outlineLevel="0" max="25" min="19" style="0" width="12.71"/>
    <col collapsed="false" customWidth="true" hidden="false" outlineLevel="0" max="26" min="26" style="0" width="14.77"/>
    <col collapsed="false" customWidth="true" hidden="false" outlineLevel="0" max="1025" min="27" style="0" width="8.4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AE1" s="0" t="s">
        <v>17</v>
      </c>
      <c r="AF1" s="0" t="s">
        <v>17</v>
      </c>
      <c r="AG1" s="0" t="s">
        <v>19</v>
      </c>
    </row>
    <row r="2" customFormat="false" ht="13.8" hidden="false" customHeight="false" outlineLevel="0" collapsed="false">
      <c r="A2" s="0" t="s">
        <v>20</v>
      </c>
      <c r="B2" s="1" t="n">
        <v>0.72257599</v>
      </c>
      <c r="C2" s="1" t="str">
        <f aca="false">_xlfn.CONCAT("Ca", ROUND(D2, 4), "Si",ROUND(E2, 4), "O",ROUND(F2, 4), "H",H2)</f>
        <v>Ca2.1124Si2.9234O11.0717H6.225</v>
      </c>
      <c r="D2" s="0" t="n">
        <v>2.112414</v>
      </c>
      <c r="E2" s="0" t="n">
        <v>2.923449</v>
      </c>
      <c r="F2" s="0" t="n">
        <v>11.071726</v>
      </c>
      <c r="G2" s="0" t="n">
        <v>6.2248276</v>
      </c>
      <c r="H2" s="0" t="n">
        <f aca="false">G2-V2</f>
        <v>6.225</v>
      </c>
      <c r="I2" s="0" t="n">
        <v>0.35018314</v>
      </c>
      <c r="J2" s="0" t="n">
        <v>13.882576</v>
      </c>
      <c r="K2" s="0" t="n">
        <v>-4688.2309</v>
      </c>
      <c r="L2" s="0" t="n">
        <v>-4688.2309</v>
      </c>
      <c r="M2" s="0" t="n">
        <v>-5078.3457</v>
      </c>
      <c r="N2" s="0" t="n">
        <v>-3.0562343</v>
      </c>
      <c r="O2" s="0" t="n">
        <v>348.65586</v>
      </c>
      <c r="P2" s="0" t="str">
        <f aca="false">_xlfn.CONCAT("CSH", Q2)</f>
        <v>CSH0.72</v>
      </c>
      <c r="Q2" s="1" t="n">
        <f aca="false">ROUND(B2,2)</f>
        <v>0.72</v>
      </c>
      <c r="R2" s="0" t="n">
        <f aca="false">ROUND(D2,4)</f>
        <v>2.1124</v>
      </c>
      <c r="S2" s="0" t="n">
        <f aca="false">ROUND(E2,4)</f>
        <v>2.9234</v>
      </c>
      <c r="T2" s="0" t="n">
        <f aca="false">ROUND(F2,4)-2*ROUND(E2,4)-ROUND(R2,4)</f>
        <v>3.1125</v>
      </c>
      <c r="U2" s="0" t="n">
        <f aca="false">ROUND(T2,4)</f>
        <v>3.1125</v>
      </c>
      <c r="V2" s="0" t="n">
        <f aca="false">G2-2*U2</f>
        <v>-0.000172399999999406</v>
      </c>
      <c r="W2" s="0" t="n">
        <f aca="false">H2-2*U2</f>
        <v>0</v>
      </c>
      <c r="AB2" s="0" t="str">
        <f aca="false">_xlfn.CONCAT("(SiO2)", E2)</f>
        <v>(SiO2)2.923449</v>
      </c>
      <c r="AC2" s="0" t="n">
        <f aca="false">F2-2*E2</f>
        <v>5.224828</v>
      </c>
      <c r="AD2" s="0" t="str">
        <f aca="false">_xlfn.CONCAT("(Ca(OH)2)",D2)</f>
        <v>(Ca(OH)2)2.112414</v>
      </c>
      <c r="AE2" s="0" t="n">
        <f aca="false">F2-2*D2</f>
        <v>6.846898</v>
      </c>
      <c r="AF2" s="0" t="n">
        <f aca="false">AE2-2*E2</f>
        <v>1</v>
      </c>
      <c r="AG2" s="0" t="n">
        <f aca="false">G2-2*D2</f>
        <v>1.9999996</v>
      </c>
      <c r="AI2" s="0" t="str">
        <f aca="false">_xlfn.CONCAT("(H2O)",F2-2*E2)</f>
        <v>(H2O)5.224828</v>
      </c>
      <c r="AJ2" s="0" t="str">
        <f aca="false">_xlfn.CONCAT("(CaH2)",D2)</f>
        <v>(CaH2)2.112414</v>
      </c>
      <c r="AK2" s="0" t="n">
        <f aca="false">G2-(F2-2*E2)</f>
        <v>0.999999600000001</v>
      </c>
    </row>
    <row r="3" customFormat="false" ht="13.8" hidden="false" customHeight="false" outlineLevel="0" collapsed="false">
      <c r="A3" s="0" t="s">
        <v>21</v>
      </c>
      <c r="B3" s="1" t="n">
        <v>0.67216977</v>
      </c>
      <c r="C3" s="1" t="str">
        <f aca="false">_xlfn.CONCAT("Ca", ROUND(D3, 4), "Si",ROUND(E3, 4), "O",ROUND(F3, 4), "H",H3)</f>
        <v>Ca2.0081Si2.9875O10.9913H6.0164</v>
      </c>
      <c r="D3" s="0" t="n">
        <v>2.0081149</v>
      </c>
      <c r="E3" s="0" t="n">
        <v>2.9875115</v>
      </c>
      <c r="F3" s="0" t="n">
        <v>10.991253</v>
      </c>
      <c r="G3" s="0" t="n">
        <v>6.0162298</v>
      </c>
      <c r="H3" s="0" t="n">
        <f aca="false">G3-V3</f>
        <v>6.0164</v>
      </c>
      <c r="I3" s="0" t="n">
        <v>0.34630449</v>
      </c>
      <c r="J3" s="0" t="n">
        <v>13.841637</v>
      </c>
      <c r="K3" s="0" t="n">
        <v>-4644.7402</v>
      </c>
      <c r="L3" s="0" t="n">
        <v>-4644.7402</v>
      </c>
      <c r="M3" s="0" t="n">
        <v>-5029.3895</v>
      </c>
      <c r="N3" s="0" t="n">
        <v>-0.37296678</v>
      </c>
      <c r="O3" s="0" t="n">
        <v>347.654</v>
      </c>
      <c r="P3" s="0" t="str">
        <f aca="false">_xlfn.CONCAT("CSH", Q3)</f>
        <v>CSH0.67</v>
      </c>
      <c r="Q3" s="1" t="n">
        <f aca="false">ROUND(B3,2)</f>
        <v>0.67</v>
      </c>
      <c r="R3" s="0" t="n">
        <f aca="false">ROUND(D3,4)</f>
        <v>2.0081</v>
      </c>
      <c r="S3" s="0" t="n">
        <f aca="false">ROUND(E3,4)</f>
        <v>2.9875</v>
      </c>
      <c r="T3" s="0" t="n">
        <f aca="false">ROUND(F3,4)-2*ROUND(E3,4)-ROUND(R3,4)</f>
        <v>3.0082</v>
      </c>
      <c r="U3" s="0" t="n">
        <f aca="false">ROUND(T3,4)</f>
        <v>3.0082</v>
      </c>
      <c r="V3" s="0" t="n">
        <f aca="false">G3-2*U3</f>
        <v>-0.000170200000000342</v>
      </c>
      <c r="W3" s="0" t="n">
        <f aca="false">H3-2*U3</f>
        <v>0</v>
      </c>
    </row>
    <row r="4" customFormat="false" ht="13.8" hidden="false" customHeight="false" outlineLevel="0" collapsed="false">
      <c r="A4" s="0" t="s">
        <v>22</v>
      </c>
      <c r="B4" s="1" t="n">
        <v>0.70753405</v>
      </c>
      <c r="C4" s="1" t="str">
        <f aca="false">_xlfn.CONCAT("Ca", ROUND(D4, 4), "Si",ROUND(E4, 4), "O",ROUND(F4, 4), "H",H4)</f>
        <v>Ca2.0796Si2.9392O11.0377H6.1594</v>
      </c>
      <c r="D4" s="0" t="n">
        <v>2.079609</v>
      </c>
      <c r="E4" s="0" t="n">
        <v>2.9392353</v>
      </c>
      <c r="F4" s="0" t="n">
        <v>11.037689</v>
      </c>
      <c r="G4" s="0" t="n">
        <v>6.1592179</v>
      </c>
      <c r="H4" s="0" t="n">
        <f aca="false">G4-V4</f>
        <v>6.1594</v>
      </c>
      <c r="I4" s="0" t="n">
        <v>0.34870104</v>
      </c>
      <c r="J4" s="0" t="n">
        <v>13.861307</v>
      </c>
      <c r="K4" s="0" t="n">
        <v>-4671.0028</v>
      </c>
      <c r="L4" s="0" t="n">
        <v>-4671.0028</v>
      </c>
      <c r="M4" s="0" t="n">
        <v>-5059.0149</v>
      </c>
      <c r="N4" s="0" t="n">
        <v>-2.3427488</v>
      </c>
      <c r="O4" s="0" t="n">
        <v>348.13746</v>
      </c>
      <c r="P4" s="0" t="str">
        <f aca="false">_xlfn.CONCAT("CSH", Q4)</f>
        <v>CSH0.71</v>
      </c>
      <c r="Q4" s="1" t="n">
        <f aca="false">ROUND(B4,2)</f>
        <v>0.71</v>
      </c>
      <c r="R4" s="0" t="n">
        <f aca="false">ROUND(D4,4)</f>
        <v>2.0796</v>
      </c>
      <c r="S4" s="0" t="n">
        <f aca="false">ROUND(E4,4)</f>
        <v>2.9392</v>
      </c>
      <c r="T4" s="0" t="n">
        <f aca="false">ROUND(F4,4)-2*ROUND(E4,4)-ROUND(R4,4)</f>
        <v>3.0797</v>
      </c>
      <c r="U4" s="0" t="n">
        <f aca="false">ROUND(T4,4)</f>
        <v>3.0797</v>
      </c>
      <c r="V4" s="0" t="n">
        <f aca="false">G4-2*U4</f>
        <v>-0.000182099999999963</v>
      </c>
      <c r="W4" s="0" t="n">
        <f aca="false">H4-2*U4</f>
        <v>0</v>
      </c>
    </row>
    <row r="5" customFormat="false" ht="13.8" hidden="false" customHeight="false" outlineLevel="0" collapsed="false">
      <c r="A5" s="0" t="s">
        <v>23</v>
      </c>
      <c r="B5" s="1" t="n">
        <v>0.80043234</v>
      </c>
      <c r="C5" s="1" t="str">
        <f aca="false">_xlfn.CONCAT("Ca", ROUND(D5, 4), "Si",ROUND(E5, 4), "O",ROUND(F5, 4), "H",H5)</f>
        <v>Ca2.27Si2.836O11.212H6.54</v>
      </c>
      <c r="D5" s="0" t="n">
        <v>2.2700128</v>
      </c>
      <c r="E5" s="0" t="n">
        <v>2.8359834</v>
      </c>
      <c r="F5" s="0" t="n">
        <v>11.211977</v>
      </c>
      <c r="G5" s="0" t="n">
        <v>6.5399947</v>
      </c>
      <c r="H5" s="0" t="n">
        <f aca="false">G5-V5</f>
        <v>6.54</v>
      </c>
      <c r="I5" s="0" t="n">
        <v>0.35660448</v>
      </c>
      <c r="J5" s="0" t="n">
        <v>13.958616</v>
      </c>
      <c r="K5" s="0" t="n">
        <v>-4759.8985</v>
      </c>
      <c r="L5" s="0" t="n">
        <v>-4759.8985</v>
      </c>
      <c r="M5" s="0" t="n">
        <v>-5159.9417</v>
      </c>
      <c r="N5" s="0" t="n">
        <v>-5.9889628</v>
      </c>
      <c r="O5" s="0" t="n">
        <v>350.51205</v>
      </c>
      <c r="P5" s="0" t="str">
        <f aca="false">_xlfn.CONCAT("CSH", Q5)</f>
        <v>CSH0.8</v>
      </c>
      <c r="Q5" s="1" t="n">
        <f aca="false">ROUND(B5,2)</f>
        <v>0.8</v>
      </c>
      <c r="R5" s="0" t="n">
        <f aca="false">ROUND(D5,4)</f>
        <v>2.27</v>
      </c>
      <c r="S5" s="0" t="n">
        <f aca="false">ROUND(E5,4)</f>
        <v>2.836</v>
      </c>
      <c r="T5" s="0" t="n">
        <f aca="false">ROUND(F5,4)-2*ROUND(E5,4)-ROUND(R5,4)</f>
        <v>3.27</v>
      </c>
      <c r="U5" s="0" t="n">
        <f aca="false">ROUND(T5,4)</f>
        <v>3.27</v>
      </c>
      <c r="V5" s="0" t="n">
        <f aca="false">G5-2*U5</f>
        <v>-5.29999999976383E-006</v>
      </c>
      <c r="W5" s="0" t="n">
        <f aca="false">H5-2*U5</f>
        <v>0</v>
      </c>
    </row>
    <row r="6" customFormat="false" ht="13.8" hidden="false" customHeight="false" outlineLevel="0" collapsed="false">
      <c r="A6" s="0" t="s">
        <v>24</v>
      </c>
      <c r="B6" s="1" t="n">
        <v>0.89739033</v>
      </c>
      <c r="C6" s="1" t="str">
        <f aca="false">_xlfn.CONCAT("Ca", ROUND(D6, 4), "Si",ROUND(E6, 4), "O",ROUND(F6, 4), "H",H6)</f>
        <v>Ca2.4418Si2.7209O11.3245H6.8818</v>
      </c>
      <c r="D6" s="0" t="n">
        <v>2.4417536</v>
      </c>
      <c r="E6" s="0" t="n">
        <v>2.7209492</v>
      </c>
      <c r="F6" s="0" t="n">
        <v>11.324503</v>
      </c>
      <c r="G6" s="0" t="n">
        <v>6.8817012</v>
      </c>
      <c r="H6" s="0" t="n">
        <f aca="false">G6-V6</f>
        <v>6.8818</v>
      </c>
      <c r="I6" s="0" t="n">
        <v>0.36240148</v>
      </c>
      <c r="J6" s="0" t="n">
        <v>13.997433</v>
      </c>
      <c r="K6" s="0" t="n">
        <v>-4818.738</v>
      </c>
      <c r="L6" s="0" t="n">
        <v>-4818.738</v>
      </c>
      <c r="M6" s="0" t="n">
        <v>-5229.178</v>
      </c>
      <c r="N6" s="0" t="n">
        <v>-8.0516639</v>
      </c>
      <c r="O6" s="0" t="n">
        <v>351.46622</v>
      </c>
      <c r="P6" s="0" t="str">
        <f aca="false">_xlfn.CONCAT("CSH", Q6)</f>
        <v>CSH0.9</v>
      </c>
      <c r="Q6" s="1" t="n">
        <f aca="false">ROUND(B6,2)</f>
        <v>0.9</v>
      </c>
      <c r="R6" s="0" t="n">
        <f aca="false">ROUND(D6,4)</f>
        <v>2.4418</v>
      </c>
      <c r="S6" s="0" t="n">
        <f aca="false">ROUND(E6,4)</f>
        <v>2.7209</v>
      </c>
      <c r="T6" s="0" t="n">
        <f aca="false">ROUND(F6,4)-2*ROUND(E6,4)-ROUND(R6,4)</f>
        <v>3.4409</v>
      </c>
      <c r="U6" s="0" t="n">
        <f aca="false">ROUND(T6,4)</f>
        <v>3.4409</v>
      </c>
      <c r="V6" s="0" t="n">
        <f aca="false">G6-2*U6</f>
        <v>-9.87999999999545E-005</v>
      </c>
      <c r="W6" s="0" t="n">
        <f aca="false">H6-2*U6</f>
        <v>0</v>
      </c>
    </row>
    <row r="7" customFormat="false" ht="13.8" hidden="false" customHeight="false" outlineLevel="0" collapsed="false">
      <c r="A7" s="0" t="s">
        <v>25</v>
      </c>
      <c r="B7" s="1" t="n">
        <v>0.99228862</v>
      </c>
      <c r="C7" s="1" t="str">
        <f aca="false">_xlfn.CONCAT("Ca", ROUND(D7, 4), "Si",ROUND(E7, 4), "O",ROUND(F7, 4), "H",H7)</f>
        <v>Ca2.5847Si2.6048O11.359H7.1294</v>
      </c>
      <c r="D7" s="0" t="n">
        <v>2.5847466</v>
      </c>
      <c r="E7" s="0" t="n">
        <v>2.6048335</v>
      </c>
      <c r="F7" s="0" t="n">
        <v>11.35897</v>
      </c>
      <c r="G7" s="0" t="n">
        <v>7.1291132</v>
      </c>
      <c r="H7" s="0" t="n">
        <f aca="false">G7-V7</f>
        <v>7.1294</v>
      </c>
      <c r="I7" s="0" t="n">
        <v>0.36567202</v>
      </c>
      <c r="J7" s="0" t="n">
        <v>13.983039</v>
      </c>
      <c r="K7" s="0" t="n">
        <v>-4843.9875</v>
      </c>
      <c r="L7" s="0" t="n">
        <v>-4843.9875</v>
      </c>
      <c r="M7" s="0" t="n">
        <v>-5261.1023</v>
      </c>
      <c r="N7" s="0" t="n">
        <v>-8.6976842</v>
      </c>
      <c r="O7" s="0" t="n">
        <v>351.12746</v>
      </c>
      <c r="P7" s="0" t="str">
        <f aca="false">_xlfn.CONCAT("CSH", Q7)</f>
        <v>CSH0.99</v>
      </c>
      <c r="Q7" s="1" t="n">
        <f aca="false">ROUND(B7,2)</f>
        <v>0.99</v>
      </c>
      <c r="R7" s="0" t="n">
        <f aca="false">ROUND(D7,4)</f>
        <v>2.5847</v>
      </c>
      <c r="S7" s="0" t="n">
        <f aca="false">ROUND(E7,4)</f>
        <v>2.6048</v>
      </c>
      <c r="T7" s="0" t="n">
        <f aca="false">ROUND(F7,4)-2*ROUND(E7,4)-ROUND(R7,4)</f>
        <v>3.5647</v>
      </c>
      <c r="U7" s="0" t="n">
        <f aca="false">ROUND(T7,4)</f>
        <v>3.5647</v>
      </c>
      <c r="V7" s="0" t="n">
        <f aca="false">G7-2*U7</f>
        <v>-0.000286800000000476</v>
      </c>
      <c r="W7" s="0" t="n">
        <f aca="false">H7-2*U7</f>
        <v>0</v>
      </c>
    </row>
    <row r="8" customFormat="false" ht="13.8" hidden="false" customHeight="false" outlineLevel="0" collapsed="false">
      <c r="A8" s="0" t="s">
        <v>26</v>
      </c>
      <c r="B8" s="1" t="n">
        <v>1.0864287</v>
      </c>
      <c r="C8" s="1" t="str">
        <f aca="false">_xlfn.CONCAT("Ca", ROUND(D8, 4), "Si",ROUND(E8, 4), "O",ROUND(F8, 4), "H",H8)</f>
        <v>Ca2.7098Si2.4942O11.3055H7.2146</v>
      </c>
      <c r="D8" s="0" t="n">
        <v>2.7097531</v>
      </c>
      <c r="E8" s="0" t="n">
        <v>2.494184</v>
      </c>
      <c r="F8" s="0" t="n">
        <v>11.305546</v>
      </c>
      <c r="G8" s="0" t="n">
        <v>7.2148501</v>
      </c>
      <c r="H8" s="0" t="n">
        <f aca="false">G8-V8</f>
        <v>7.2146</v>
      </c>
      <c r="I8" s="0" t="n">
        <v>0.36680605</v>
      </c>
      <c r="J8" s="0" t="n">
        <v>13.920751</v>
      </c>
      <c r="K8" s="0" t="n">
        <v>-4841.4836</v>
      </c>
      <c r="L8" s="0" t="n">
        <v>-4841.4836</v>
      </c>
      <c r="M8" s="0" t="n">
        <v>-5260.112</v>
      </c>
      <c r="N8" s="0" t="n">
        <v>-8.6427748</v>
      </c>
      <c r="O8" s="0" t="n">
        <v>349.6278</v>
      </c>
      <c r="P8" s="0" t="str">
        <f aca="false">_xlfn.CONCAT("CSH", Q8)</f>
        <v>CSH1.09</v>
      </c>
      <c r="Q8" s="1" t="n">
        <f aca="false">ROUND(B8,2)</f>
        <v>1.09</v>
      </c>
      <c r="R8" s="0" t="n">
        <f aca="false">ROUND(D8,4)</f>
        <v>2.7098</v>
      </c>
      <c r="S8" s="0" t="n">
        <f aca="false">ROUND(E8,4)</f>
        <v>2.4942</v>
      </c>
      <c r="T8" s="0" t="n">
        <f aca="false">ROUND(F8,4)-2*ROUND(E8,4)-ROUND(R8,4)</f>
        <v>3.6073</v>
      </c>
      <c r="U8" s="0" t="n">
        <f aca="false">ROUND(T8,4)</f>
        <v>3.6073</v>
      </c>
      <c r="V8" s="0" t="n">
        <f aca="false">G8-2*U8</f>
        <v>0.000250099999999698</v>
      </c>
      <c r="W8" s="0" t="n">
        <f aca="false">H8-2*U8</f>
        <v>0</v>
      </c>
    </row>
    <row r="9" customFormat="false" ht="13.8" hidden="false" customHeight="false" outlineLevel="0" collapsed="false">
      <c r="A9" s="0" t="s">
        <v>27</v>
      </c>
      <c r="B9" s="1" t="n">
        <v>1.181391</v>
      </c>
      <c r="C9" s="1" t="str">
        <f aca="false">_xlfn.CONCAT("Ca", ROUND(D9, 4), "Si",ROUND(E9, 4), "O",ROUND(F9, 4), "H",H9)</f>
        <v>Ca2.8262Si2.3923O11.2173H7.213</v>
      </c>
      <c r="D9" s="0" t="n">
        <v>2.8261855</v>
      </c>
      <c r="E9" s="0" t="n">
        <v>2.3922525</v>
      </c>
      <c r="F9" s="0" t="n">
        <v>11.217334</v>
      </c>
      <c r="G9" s="0" t="n">
        <v>7.2132868</v>
      </c>
      <c r="H9" s="0" t="n">
        <f aca="false">G9-V9</f>
        <v>7.213</v>
      </c>
      <c r="I9" s="0" t="n">
        <v>0.36719672</v>
      </c>
      <c r="J9" s="0" t="n">
        <v>13.84806</v>
      </c>
      <c r="K9" s="0" t="n">
        <v>-4829.8828</v>
      </c>
      <c r="L9" s="0" t="n">
        <v>-4829.8828</v>
      </c>
      <c r="M9" s="0" t="n">
        <v>-5247.6605</v>
      </c>
      <c r="N9" s="0" t="n">
        <v>-8.3972893</v>
      </c>
      <c r="O9" s="0" t="n">
        <v>347.87632</v>
      </c>
      <c r="P9" s="0" t="str">
        <f aca="false">_xlfn.CONCAT("CSH", Q9)</f>
        <v>CSH1.18</v>
      </c>
      <c r="Q9" s="1" t="n">
        <f aca="false">ROUND(B9,2)</f>
        <v>1.18</v>
      </c>
      <c r="R9" s="0" t="n">
        <f aca="false">ROUND(D9,4)</f>
        <v>2.8262</v>
      </c>
      <c r="S9" s="0" t="n">
        <f aca="false">ROUND(E9,4)</f>
        <v>2.3923</v>
      </c>
      <c r="T9" s="0" t="n">
        <f aca="false">ROUND(F9,4)-2*ROUND(E9,4)-ROUND(R9,4)</f>
        <v>3.6065</v>
      </c>
      <c r="U9" s="0" t="n">
        <f aca="false">ROUND(T9,4)</f>
        <v>3.6065</v>
      </c>
      <c r="V9" s="0" t="n">
        <f aca="false">G9-2*U9</f>
        <v>0.000286799999999587</v>
      </c>
      <c r="W9" s="0" t="n">
        <f aca="false">H9-2*U9</f>
        <v>0</v>
      </c>
    </row>
    <row r="10" customFormat="false" ht="13.8" hidden="false" customHeight="false" outlineLevel="0" collapsed="false">
      <c r="A10" s="0" t="s">
        <v>28</v>
      </c>
      <c r="B10" s="1" t="n">
        <v>1.2767036</v>
      </c>
      <c r="C10" s="1" t="str">
        <f aca="false">_xlfn.CONCAT("Ca", ROUND(D10, 4), "Si",ROUND(E10, 4), "O",ROUND(F10, 4), "H",H10)</f>
        <v>Ca2.9351Si2.299O11.1257H7.1852</v>
      </c>
      <c r="D10" s="0" t="n">
        <v>2.9350842</v>
      </c>
      <c r="E10" s="0" t="n">
        <v>2.298955</v>
      </c>
      <c r="F10" s="0" t="n">
        <v>11.125666</v>
      </c>
      <c r="G10" s="0" t="n">
        <v>7.1853441</v>
      </c>
      <c r="H10" s="0" t="n">
        <f aca="false">G10-V10</f>
        <v>7.1852</v>
      </c>
      <c r="I10" s="0" t="n">
        <v>0.36744606</v>
      </c>
      <c r="J10" s="0" t="n">
        <v>13.766466</v>
      </c>
      <c r="K10" s="0" t="n">
        <v>-4817.3438</v>
      </c>
      <c r="L10" s="0" t="n">
        <v>-4817.3438</v>
      </c>
      <c r="M10" s="0" t="n">
        <v>-5234.0455</v>
      </c>
      <c r="N10" s="0" t="n">
        <v>-8.0206194</v>
      </c>
      <c r="O10" s="0" t="n">
        <v>345.90957</v>
      </c>
      <c r="P10" s="0" t="str">
        <f aca="false">_xlfn.CONCAT("CSH", Q10)</f>
        <v>CSH1.28</v>
      </c>
      <c r="Q10" s="1" t="n">
        <f aca="false">ROUND(B10,2)</f>
        <v>1.28</v>
      </c>
      <c r="R10" s="0" t="n">
        <f aca="false">ROUND(D10,4)</f>
        <v>2.9351</v>
      </c>
      <c r="S10" s="0" t="n">
        <f aca="false">ROUND(E10,4)</f>
        <v>2.299</v>
      </c>
      <c r="T10" s="0" t="n">
        <f aca="false">ROUND(F10,4)-2*ROUND(E10,4)-ROUND(R10,4)</f>
        <v>3.5926</v>
      </c>
      <c r="U10" s="0" t="n">
        <f aca="false">ROUND(T10,4)</f>
        <v>3.5926</v>
      </c>
      <c r="V10" s="0" t="n">
        <f aca="false">G10-2*U10</f>
        <v>0.00014409999999998</v>
      </c>
      <c r="W10" s="0" t="n">
        <f aca="false">H10-2*U10</f>
        <v>0</v>
      </c>
    </row>
    <row r="11" customFormat="false" ht="13.8" hidden="false" customHeight="false" outlineLevel="0" collapsed="false">
      <c r="A11" s="0" t="s">
        <v>29</v>
      </c>
      <c r="B11" s="1" t="n">
        <v>1.3718315</v>
      </c>
      <c r="C11" s="1" t="str">
        <f aca="false">_xlfn.CONCAT("Ca", ROUND(D11, 4), "Si",ROUND(E11, 4), "O",ROUND(F11, 4), "H",H11)</f>
        <v>Ca3.0374Si2.2141O11.0412H7.1512</v>
      </c>
      <c r="D11" s="0" t="n">
        <v>3.0374176</v>
      </c>
      <c r="E11" s="0" t="n">
        <v>2.2141331</v>
      </c>
      <c r="F11" s="0" t="n">
        <v>11.041187</v>
      </c>
      <c r="G11" s="0" t="n">
        <v>7.1510056</v>
      </c>
      <c r="H11" s="0" t="n">
        <f aca="false">G11-V11</f>
        <v>7.1512</v>
      </c>
      <c r="I11" s="0" t="n">
        <v>0.36777887</v>
      </c>
      <c r="J11" s="0" t="n">
        <v>13.685316</v>
      </c>
      <c r="K11" s="0" t="n">
        <v>-4806.8403</v>
      </c>
      <c r="L11" s="0" t="n">
        <v>-4806.8403</v>
      </c>
      <c r="M11" s="0" t="n">
        <v>-5222.7575</v>
      </c>
      <c r="N11" s="0" t="n">
        <v>-7.5300425</v>
      </c>
      <c r="O11" s="0" t="n">
        <v>343.95376</v>
      </c>
      <c r="P11" s="0" t="str">
        <f aca="false">_xlfn.CONCAT("CSH", Q11)</f>
        <v>CSH1.37</v>
      </c>
      <c r="Q11" s="1" t="n">
        <f aca="false">ROUND(B11,2)</f>
        <v>1.37</v>
      </c>
      <c r="R11" s="0" t="n">
        <f aca="false">ROUND(D11,4)</f>
        <v>3.0374</v>
      </c>
      <c r="S11" s="0" t="n">
        <f aca="false">ROUND(E11,4)</f>
        <v>2.2141</v>
      </c>
      <c r="T11" s="0" t="n">
        <f aca="false">ROUND(F11,4)-2*ROUND(E11,4)-ROUND(R11,4)</f>
        <v>3.5756</v>
      </c>
      <c r="U11" s="0" t="n">
        <f aca="false">ROUND(T11,4)</f>
        <v>3.5756</v>
      </c>
      <c r="V11" s="0" t="n">
        <f aca="false">G11-2*U11</f>
        <v>-0.000194399999999817</v>
      </c>
      <c r="W11" s="0" t="n">
        <f aca="false">H11-2*U11</f>
        <v>0</v>
      </c>
    </row>
    <row r="12" customFormat="false" ht="13.8" hidden="false" customHeight="false" outlineLevel="0" collapsed="false">
      <c r="A12" s="0" t="s">
        <v>30</v>
      </c>
      <c r="B12" s="1" t="n">
        <v>1.4662423</v>
      </c>
      <c r="C12" s="1" t="str">
        <f aca="false">_xlfn.CONCAT("Ca", ROUND(D12, 4), "Si",ROUND(E12, 4), "O",ROUND(F12, 4), "H",H12)</f>
        <v>Ca3.1349Si2.138O10.9704H7.119</v>
      </c>
      <c r="D12" s="0" t="n">
        <v>3.1348513</v>
      </c>
      <c r="E12" s="0" t="n">
        <v>2.1380173</v>
      </c>
      <c r="F12" s="0" t="n">
        <v>10.970446</v>
      </c>
      <c r="G12" s="0" t="n">
        <v>7.1191208</v>
      </c>
      <c r="H12" s="0" t="n">
        <f aca="false">G12-V12</f>
        <v>7.119</v>
      </c>
      <c r="I12" s="0" t="n">
        <v>0.36838213</v>
      </c>
      <c r="J12" s="0" t="n">
        <v>13.643179</v>
      </c>
      <c r="K12" s="0" t="n">
        <v>-4800.7219</v>
      </c>
      <c r="L12" s="0" t="n">
        <v>-4800.7219</v>
      </c>
      <c r="M12" s="0" t="n">
        <v>-5215.709</v>
      </c>
      <c r="N12" s="0" t="n">
        <v>-6.9519631</v>
      </c>
      <c r="O12" s="0" t="n">
        <v>342.94169</v>
      </c>
      <c r="P12" s="0" t="str">
        <f aca="false">_xlfn.CONCAT("CSH", Q12)</f>
        <v>CSH1.47</v>
      </c>
      <c r="Q12" s="1" t="n">
        <f aca="false">ROUND(B12,2)</f>
        <v>1.47</v>
      </c>
      <c r="R12" s="0" t="n">
        <f aca="false">ROUND(D12,4)</f>
        <v>3.1349</v>
      </c>
      <c r="S12" s="0" t="n">
        <f aca="false">ROUND(E12,4)</f>
        <v>2.138</v>
      </c>
      <c r="T12" s="0" t="n">
        <f aca="false">ROUND(F12,4)-2*ROUND(E12,4)-ROUND(R12,4)</f>
        <v>3.5595</v>
      </c>
      <c r="U12" s="0" t="n">
        <f aca="false">ROUND(T12,4)</f>
        <v>3.5595</v>
      </c>
      <c r="V12" s="0" t="n">
        <f aca="false">G12-2*U12</f>
        <v>0.000120800000000365</v>
      </c>
      <c r="W12" s="0" t="n">
        <f aca="false">H12-2*U12</f>
        <v>0</v>
      </c>
    </row>
    <row r="13" customFormat="false" ht="13.8" hidden="false" customHeight="false" outlineLevel="0" collapsed="false">
      <c r="A13" s="0" t="s">
        <v>31</v>
      </c>
      <c r="B13" s="1" t="n">
        <v>1.5588811</v>
      </c>
      <c r="C13" s="1" t="str">
        <f aca="false">_xlfn.CONCAT("Ca", ROUND(D13, 4), "Si",ROUND(E13, 4), "O",ROUND(F13, 4), "H",H13)</f>
        <v>Ca3.2302Si2.0721O10.9232H7.0976</v>
      </c>
      <c r="D13" s="0" t="n">
        <v>3.2301897</v>
      </c>
      <c r="E13" s="0" t="n">
        <v>2.0721206</v>
      </c>
      <c r="F13" s="0" t="n">
        <v>10.923168</v>
      </c>
      <c r="G13" s="0" t="n">
        <v>7.097475</v>
      </c>
      <c r="H13" s="0" t="n">
        <f aca="false">G13-V13</f>
        <v>7.0976</v>
      </c>
      <c r="I13" s="0" t="n">
        <v>0.36957412</v>
      </c>
      <c r="J13" s="0" t="n">
        <v>13.698858</v>
      </c>
      <c r="K13" s="0" t="n">
        <v>-4803.2477</v>
      </c>
      <c r="L13" s="0" t="n">
        <v>-4803.2477</v>
      </c>
      <c r="M13" s="0" t="n">
        <v>-5216.1968</v>
      </c>
      <c r="N13" s="0" t="n">
        <v>-6.3209642</v>
      </c>
      <c r="O13" s="0" t="n">
        <v>344.29405</v>
      </c>
      <c r="P13" s="0" t="str">
        <f aca="false">_xlfn.CONCAT("CSH", Q13)</f>
        <v>CSH1.56</v>
      </c>
      <c r="Q13" s="1" t="n">
        <f aca="false">ROUND(B13,2)</f>
        <v>1.56</v>
      </c>
      <c r="R13" s="0" t="n">
        <f aca="false">ROUND(D13,4)</f>
        <v>3.2302</v>
      </c>
      <c r="S13" s="0" t="n">
        <f aca="false">ROUND(E13,4)</f>
        <v>2.0721</v>
      </c>
      <c r="T13" s="0" t="n">
        <f aca="false">ROUND(F13,4)-2*ROUND(E13,4)-ROUND(R13,4)</f>
        <v>3.5488</v>
      </c>
      <c r="U13" s="0" t="n">
        <f aca="false">ROUND(T13,4)</f>
        <v>3.5488</v>
      </c>
      <c r="V13" s="0" t="n">
        <f aca="false">G13-2*U13</f>
        <v>-0.000124999999999709</v>
      </c>
      <c r="W13" s="0" t="n">
        <f aca="false">H13-2*U13</f>
        <v>0</v>
      </c>
    </row>
    <row r="14" customFormat="false" ht="13.8" hidden="false" customHeight="false" outlineLevel="0" collapsed="false">
      <c r="A14" s="0" t="s">
        <v>32</v>
      </c>
      <c r="B14" s="1" t="n">
        <v>1.6462022</v>
      </c>
      <c r="C14" s="1" t="str">
        <f aca="false">_xlfn.CONCAT("Ca", ROUND(D14, 4), "Si",ROUND(E14, 4), "O",ROUND(F14, 4), "H",H14)</f>
        <v>Ca3.3299Si2.0228O10.9268H7.1026</v>
      </c>
      <c r="D14" s="0" t="n">
        <v>3.3299147</v>
      </c>
      <c r="E14" s="0" t="n">
        <v>2.022786</v>
      </c>
      <c r="F14" s="0" t="n">
        <v>10.926777</v>
      </c>
      <c r="G14" s="0" t="n">
        <v>7.1025798</v>
      </c>
      <c r="H14" s="0" t="n">
        <f aca="false">G14-V14</f>
        <v>7.1026</v>
      </c>
      <c r="I14" s="0" t="n">
        <v>0.3722482</v>
      </c>
      <c r="J14" s="0" t="n">
        <v>13.791084</v>
      </c>
      <c r="K14" s="0" t="n">
        <v>-4826.2007</v>
      </c>
      <c r="L14" s="0" t="n">
        <v>-4826.2007</v>
      </c>
      <c r="M14" s="0" t="n">
        <v>-5239.5563</v>
      </c>
      <c r="N14" s="0" t="n">
        <v>-5.6903924</v>
      </c>
      <c r="O14" s="0" t="n">
        <v>346.5356</v>
      </c>
      <c r="P14" s="0" t="str">
        <f aca="false">_xlfn.CONCAT("CSH", Q14)</f>
        <v>CSH1.65</v>
      </c>
      <c r="Q14" s="1" t="n">
        <f aca="false">ROUND(B14,2)</f>
        <v>1.65</v>
      </c>
      <c r="R14" s="0" t="n">
        <f aca="false">ROUND(D14,4)</f>
        <v>3.3299</v>
      </c>
      <c r="S14" s="0" t="n">
        <f aca="false">ROUND(E14,4)</f>
        <v>2.0228</v>
      </c>
      <c r="T14" s="0" t="n">
        <f aca="false">ROUND(F14,4)-2*ROUND(E14,4)-ROUND(R14,4)</f>
        <v>3.5513</v>
      </c>
      <c r="U14" s="0" t="n">
        <f aca="false">ROUND(T14,4)</f>
        <v>3.5513</v>
      </c>
      <c r="V14" s="0" t="n">
        <f aca="false">G14-2*U14</f>
        <v>-2.01999999998037E-005</v>
      </c>
      <c r="W14" s="0" t="n">
        <f aca="false">H14-2*U14</f>
        <v>0</v>
      </c>
    </row>
    <row r="15" customFormat="false" ht="13.8" hidden="false" customHeight="false" outlineLevel="0" collapsed="false">
      <c r="A15" s="0" t="s">
        <v>33</v>
      </c>
      <c r="B15" s="1" t="n">
        <v>1.717504</v>
      </c>
      <c r="C15" s="1" t="str">
        <f aca="false">_xlfn.CONCAT("Ca", ROUND(D15, 4), "Si",ROUND(E15, 4), "O",ROUND(F15, 4), "H",H15)</f>
        <v>Ca3.4396Si2.0027O11.0261H7.1622</v>
      </c>
      <c r="D15" s="0" t="n">
        <v>3.4395734</v>
      </c>
      <c r="E15" s="0" t="n">
        <v>2.0026582</v>
      </c>
      <c r="F15" s="0" t="n">
        <v>11.026098</v>
      </c>
      <c r="G15" s="0" t="n">
        <v>7.1624168</v>
      </c>
      <c r="H15" s="0" t="n">
        <f aca="false">G15-V15</f>
        <v>7.1622</v>
      </c>
      <c r="I15" s="0" t="n">
        <v>0.37772719</v>
      </c>
      <c r="J15" s="0" t="n">
        <v>13.99027</v>
      </c>
      <c r="K15" s="0" t="n">
        <v>-4887.7054</v>
      </c>
      <c r="L15" s="0" t="n">
        <v>-4887.7054</v>
      </c>
      <c r="M15" s="0" t="n">
        <v>-5305.0107</v>
      </c>
      <c r="N15" s="0" t="n">
        <v>-5.1328216</v>
      </c>
      <c r="O15" s="0" t="n">
        <v>351.37134</v>
      </c>
      <c r="P15" s="0" t="str">
        <f aca="false">_xlfn.CONCAT("CSH", Q15)</f>
        <v>CSH1.72</v>
      </c>
      <c r="Q15" s="1" t="n">
        <f aca="false">ROUND(B15,2)</f>
        <v>1.72</v>
      </c>
      <c r="R15" s="0" t="n">
        <f aca="false">ROUND(D15,4)</f>
        <v>3.4396</v>
      </c>
      <c r="S15" s="0" t="n">
        <f aca="false">ROUND(E15,4)</f>
        <v>2.0027</v>
      </c>
      <c r="T15" s="0" t="n">
        <f aca="false">ROUND(F15,4)-2*ROUND(E15,4)-ROUND(R15,4)</f>
        <v>3.5811</v>
      </c>
      <c r="U15" s="0" t="n">
        <f aca="false">ROUND(T15,4)</f>
        <v>3.5811</v>
      </c>
      <c r="V15" s="0" t="n">
        <f aca="false">G15-2*U15</f>
        <v>0.000216799999999573</v>
      </c>
      <c r="W15" s="0" t="n">
        <f aca="false">H15-2*U15</f>
        <v>0</v>
      </c>
    </row>
    <row r="16" customFormat="false" ht="13.8" hidden="false" customHeight="false" outlineLevel="0" collapsed="false">
      <c r="A16" s="0" t="s">
        <v>34</v>
      </c>
      <c r="B16" s="1" t="n">
        <v>1.7670278</v>
      </c>
      <c r="C16" s="1" t="str">
        <f aca="false">_xlfn.CONCAT("Ca", ROUND(D16, 4), "Si",ROUND(E16, 4), "O",ROUND(F16, 4), "H",H16)</f>
        <v>Ca3.5345Si2.0002O11.1588H7.2478</v>
      </c>
      <c r="D16" s="0" t="n">
        <v>3.5344728</v>
      </c>
      <c r="E16" s="0" t="n">
        <v>2.0002361</v>
      </c>
      <c r="F16" s="0" t="n">
        <v>11.158801</v>
      </c>
      <c r="G16" s="0" t="n">
        <v>7.2477118</v>
      </c>
      <c r="H16" s="0" t="n">
        <f aca="false">G16-V16</f>
        <v>7.2478</v>
      </c>
      <c r="I16" s="0" t="n">
        <v>0.38367168</v>
      </c>
      <c r="J16" s="0" t="n">
        <v>14.210291</v>
      </c>
      <c r="K16" s="0" t="n">
        <v>-4957.9339</v>
      </c>
      <c r="L16" s="0" t="n">
        <v>-4957.9339</v>
      </c>
      <c r="M16" s="0" t="n">
        <v>-5380.4823</v>
      </c>
      <c r="N16" s="0" t="n">
        <v>-4.6587861</v>
      </c>
      <c r="O16" s="0" t="n">
        <v>356.71103</v>
      </c>
      <c r="P16" s="0" t="str">
        <f aca="false">_xlfn.CONCAT("CSH", Q16)</f>
        <v>CSH1.77</v>
      </c>
      <c r="Q16" s="1" t="n">
        <f aca="false">ROUND(B16,2)</f>
        <v>1.77</v>
      </c>
      <c r="R16" s="0" t="n">
        <f aca="false">ROUND(D16,4)</f>
        <v>3.5345</v>
      </c>
      <c r="S16" s="0" t="n">
        <f aca="false">ROUND(E16,4)</f>
        <v>2.0002</v>
      </c>
      <c r="T16" s="0" t="n">
        <f aca="false">ROUND(F16,4)-2*ROUND(E16,4)-ROUND(R16,4)</f>
        <v>3.6239</v>
      </c>
      <c r="U16" s="0" t="n">
        <f aca="false">ROUND(T16,4)</f>
        <v>3.6239</v>
      </c>
      <c r="V16" s="0" t="n">
        <f aca="false">G16-2*U16</f>
        <v>-8.81999999995387E-005</v>
      </c>
      <c r="W16" s="0" t="n">
        <f aca="false">H16-2*U16</f>
        <v>0</v>
      </c>
    </row>
    <row r="17" customFormat="false" ht="13.8" hidden="false" customHeight="false" outlineLevel="0" collapsed="false">
      <c r="A17" s="0" t="s">
        <v>35</v>
      </c>
      <c r="B17" s="1" t="n">
        <v>1.8011872</v>
      </c>
      <c r="C17" s="1" t="str">
        <f aca="false">_xlfn.CONCAT("Ca", ROUND(D17, 4), "Si",ROUND(E17, 4), "O",ROUND(F17, 4), "H",H17)</f>
        <v>Ca3.6024Si2O11.2635H7.3222</v>
      </c>
      <c r="D17" s="0" t="n">
        <v>3.6024326</v>
      </c>
      <c r="E17" s="0" t="n">
        <v>2.0000323</v>
      </c>
      <c r="F17" s="0" t="n">
        <v>11.263488</v>
      </c>
      <c r="G17" s="0" t="n">
        <v>7.3219808</v>
      </c>
      <c r="H17" s="0" t="n">
        <f aca="false">G17-V17</f>
        <v>7.3222</v>
      </c>
      <c r="I17" s="0" t="n">
        <v>0.38813943</v>
      </c>
      <c r="J17" s="0" t="n">
        <v>14.376024</v>
      </c>
      <c r="K17" s="0" t="n">
        <v>-5010.9965</v>
      </c>
      <c r="L17" s="0" t="n">
        <v>-5010.9965</v>
      </c>
      <c r="M17" s="0" t="n">
        <v>-5437.851</v>
      </c>
      <c r="N17" s="0" t="n">
        <v>-4.2704825</v>
      </c>
      <c r="O17" s="0" t="n">
        <v>360.73259</v>
      </c>
      <c r="P17" s="0" t="str">
        <f aca="false">_xlfn.CONCAT("CSH", Q17)</f>
        <v>CSH1.8</v>
      </c>
      <c r="Q17" s="1" t="n">
        <f aca="false">ROUND(B17,2)</f>
        <v>1.8</v>
      </c>
      <c r="R17" s="0" t="n">
        <f aca="false">ROUND(D17,4)</f>
        <v>3.6024</v>
      </c>
      <c r="S17" s="0" t="n">
        <f aca="false">ROUND(E17,4)</f>
        <v>2</v>
      </c>
      <c r="T17" s="0" t="n">
        <f aca="false">ROUND(F17,4)-2*ROUND(E17,4)-ROUND(R17,4)</f>
        <v>3.6611</v>
      </c>
      <c r="U17" s="0" t="n">
        <f aca="false">ROUND(T17,4)</f>
        <v>3.6611</v>
      </c>
      <c r="V17" s="0" t="n">
        <f aca="false">G17-2*U17</f>
        <v>-0.000219199999999198</v>
      </c>
      <c r="W17" s="0" t="n">
        <f aca="false">H17-2*U17</f>
        <v>0</v>
      </c>
    </row>
    <row r="18" customFormat="false" ht="13.8" hidden="false" customHeight="false" outlineLevel="0" collapsed="false">
      <c r="A18" s="0" t="s">
        <v>36</v>
      </c>
      <c r="B18" s="1" t="n">
        <v>1.8251674</v>
      </c>
      <c r="C18" s="1" t="str">
        <f aca="false">_xlfn.CONCAT("Ca", ROUND(D18, 4), "Si",ROUND(E18, 4), "O",ROUND(F18, 4), "H",H18)</f>
        <v>Ca3.6503Si2O11.3413H7.382</v>
      </c>
      <c r="D18" s="0" t="n">
        <v>3.6503472</v>
      </c>
      <c r="E18" s="0" t="n">
        <v>2.0000068</v>
      </c>
      <c r="F18" s="0" t="n">
        <v>11.341298</v>
      </c>
      <c r="G18" s="0" t="n">
        <v>7.381875</v>
      </c>
      <c r="H18" s="0" t="n">
        <f aca="false">G18-V18</f>
        <v>7.382</v>
      </c>
      <c r="I18" s="0" t="n">
        <v>0.39136433</v>
      </c>
      <c r="J18" s="0" t="n">
        <v>14.495685</v>
      </c>
      <c r="K18" s="0" t="n">
        <v>-5049.3205</v>
      </c>
      <c r="L18" s="0" t="n">
        <v>-5049.3205</v>
      </c>
      <c r="M18" s="0" t="n">
        <v>-5479.4935</v>
      </c>
      <c r="N18" s="0" t="n">
        <v>-3.9626049</v>
      </c>
      <c r="O18" s="0" t="n">
        <v>363.63595</v>
      </c>
      <c r="P18" s="0" t="str">
        <f aca="false">_xlfn.CONCAT("CSH", Q18)</f>
        <v>CSH1.83</v>
      </c>
      <c r="Q18" s="1" t="n">
        <f aca="false">ROUND(B18,2)</f>
        <v>1.83</v>
      </c>
      <c r="R18" s="0" t="n">
        <f aca="false">ROUND(D18,4)</f>
        <v>3.6503</v>
      </c>
      <c r="S18" s="0" t="n">
        <f aca="false">ROUND(E18,4)</f>
        <v>2</v>
      </c>
      <c r="T18" s="0" t="n">
        <f aca="false">ROUND(F18,4)-2*ROUND(E18,4)-ROUND(R18,4)</f>
        <v>3.691</v>
      </c>
      <c r="U18" s="0" t="n">
        <f aca="false">ROUND(T18,4)</f>
        <v>3.691</v>
      </c>
      <c r="V18" s="0" t="n">
        <f aca="false">G18-2*U18</f>
        <v>-0.000124999999999709</v>
      </c>
      <c r="W18" s="0" t="n">
        <f aca="false">H18-2*U18</f>
        <v>0</v>
      </c>
    </row>
    <row r="19" customFormat="false" ht="13.8" hidden="false" customHeight="false" outlineLevel="0" collapsed="false">
      <c r="A19" s="0" t="s">
        <v>37</v>
      </c>
      <c r="B19" s="1" t="n">
        <v>1.8426536</v>
      </c>
      <c r="C19" s="1" t="str">
        <f aca="false">_xlfn.CONCAT("Ca", ROUND(D19, 4), "Si",ROUND(E19, 4), "O",ROUND(F19, 4), "H",H19)</f>
        <v>Ca3.6853Si2O11.4004H7.4302</v>
      </c>
      <c r="D19" s="0" t="n">
        <v>3.6853108</v>
      </c>
      <c r="E19" s="0" t="n">
        <v>2.000002</v>
      </c>
      <c r="F19" s="0" t="n">
        <v>11.400358</v>
      </c>
      <c r="G19" s="0" t="n">
        <v>7.4300867</v>
      </c>
      <c r="H19" s="0" t="n">
        <f aca="false">G19-V19</f>
        <v>7.4302</v>
      </c>
      <c r="I19" s="0" t="n">
        <v>0.39375899</v>
      </c>
      <c r="J19" s="0" t="n">
        <v>14.584547</v>
      </c>
      <c r="K19" s="0" t="n">
        <v>-5077.7839</v>
      </c>
      <c r="L19" s="0" t="n">
        <v>-5077.7839</v>
      </c>
      <c r="M19" s="0" t="n">
        <v>-5510.5404</v>
      </c>
      <c r="N19" s="0" t="n">
        <v>-3.7155973</v>
      </c>
      <c r="O19" s="0" t="n">
        <v>365.79185</v>
      </c>
      <c r="P19" s="0" t="str">
        <f aca="false">_xlfn.CONCAT("CSH", Q19)</f>
        <v>CSH1.84</v>
      </c>
      <c r="Q19" s="1" t="n">
        <f aca="false">ROUND(B19,2)</f>
        <v>1.84</v>
      </c>
      <c r="R19" s="0" t="n">
        <f aca="false">ROUND(D19,4)</f>
        <v>3.6853</v>
      </c>
      <c r="S19" s="0" t="n">
        <f aca="false">ROUND(E19,4)</f>
        <v>2</v>
      </c>
      <c r="T19" s="0" t="n">
        <f aca="false">ROUND(F19,4)-2*ROUND(E19,4)-ROUND(R19,4)</f>
        <v>3.7151</v>
      </c>
      <c r="U19" s="0" t="n">
        <f aca="false">ROUND(T19,4)</f>
        <v>3.7151</v>
      </c>
      <c r="V19" s="0" t="n">
        <f aca="false">G19-2*U19</f>
        <v>-0.000113299999999761</v>
      </c>
      <c r="W19" s="0" t="n">
        <f aca="false">H19-2*U19</f>
        <v>0</v>
      </c>
    </row>
    <row r="20" customFormat="false" ht="13.8" hidden="false" customHeight="false" outlineLevel="0" collapsed="false">
      <c r="A20" s="0" t="s">
        <v>38</v>
      </c>
      <c r="B20" s="1" t="n">
        <v>1.8559592</v>
      </c>
      <c r="C20" s="1" t="str">
        <f aca="false">_xlfn.CONCAT("Ca", ROUND(D20, 4), "Si",ROUND(E20, 4), "O",ROUND(F20, 4), "H",H20)</f>
        <v>Ca3.7119Si2O11.4467H7.4696</v>
      </c>
      <c r="D20" s="0" t="n">
        <v>3.7119197</v>
      </c>
      <c r="E20" s="0" t="n">
        <v>2.0000007</v>
      </c>
      <c r="F20" s="0" t="n">
        <v>11.44666</v>
      </c>
      <c r="G20" s="0" t="n">
        <v>7.4694772</v>
      </c>
      <c r="H20" s="0" t="n">
        <f aca="false">G20-V20</f>
        <v>7.4696</v>
      </c>
      <c r="I20" s="0" t="n">
        <v>0.39560589</v>
      </c>
      <c r="J20" s="0" t="n">
        <v>14.653088</v>
      </c>
      <c r="K20" s="0" t="n">
        <v>-5099.7382</v>
      </c>
      <c r="L20" s="0" t="n">
        <v>-5099.7382</v>
      </c>
      <c r="M20" s="0" t="n">
        <v>-5534.5553</v>
      </c>
      <c r="N20" s="0" t="n">
        <v>-3.5123745</v>
      </c>
      <c r="O20" s="0" t="n">
        <v>367.45458</v>
      </c>
      <c r="P20" s="0" t="str">
        <f aca="false">_xlfn.CONCAT("CSH", Q20)</f>
        <v>CSH1.86</v>
      </c>
      <c r="Q20" s="1" t="n">
        <f aca="false">ROUND(B20,2)</f>
        <v>1.86</v>
      </c>
      <c r="R20" s="0" t="n">
        <f aca="false">ROUND(D20,4)</f>
        <v>3.7119</v>
      </c>
      <c r="S20" s="0" t="n">
        <f aca="false">ROUND(E20,4)</f>
        <v>2</v>
      </c>
      <c r="T20" s="0" t="n">
        <f aca="false">ROUND(F20,4)-2*ROUND(E20,4)-ROUND(R20,4)</f>
        <v>3.7348</v>
      </c>
      <c r="U20" s="0" t="n">
        <f aca="false">ROUND(T20,4)</f>
        <v>3.7348</v>
      </c>
      <c r="V20" s="0" t="n">
        <f aca="false">G20-2*U20</f>
        <v>-0.000122799999999756</v>
      </c>
      <c r="W20" s="0" t="n">
        <f aca="false">H20-2*U20</f>
        <v>0</v>
      </c>
    </row>
    <row r="21" customFormat="false" ht="13.8" hidden="false" customHeight="false" outlineLevel="0" collapsed="false">
      <c r="A21" s="0" t="s">
        <v>39</v>
      </c>
      <c r="B21" s="1" t="n">
        <v>1.8664744</v>
      </c>
      <c r="C21" s="1" t="str">
        <f aca="false">_xlfn.CONCAT("Ca", ROUND(D21, 4), "Si",ROUND(E21, 4), "O",ROUND(F21, 4), "H",H21)</f>
        <v>Ca3.7329Si2O11.4841H7.5024</v>
      </c>
      <c r="D21" s="0" t="n">
        <v>3.7329493</v>
      </c>
      <c r="E21" s="0" t="n">
        <v>2.0000003</v>
      </c>
      <c r="F21" s="0" t="n">
        <v>11.484075</v>
      </c>
      <c r="G21" s="0" t="n">
        <v>7.5022502</v>
      </c>
      <c r="H21" s="0" t="n">
        <f aca="false">G21-V21</f>
        <v>7.5024</v>
      </c>
      <c r="I21" s="0" t="n">
        <v>0.39708035</v>
      </c>
      <c r="J21" s="0" t="n">
        <v>14.707814</v>
      </c>
      <c r="K21" s="0" t="n">
        <v>-5117.2652</v>
      </c>
      <c r="L21" s="0" t="n">
        <v>-5117.2652</v>
      </c>
      <c r="M21" s="0" t="n">
        <v>-5553.7629</v>
      </c>
      <c r="N21" s="0" t="n">
        <v>-3.341018</v>
      </c>
      <c r="O21" s="0" t="n">
        <v>368.78194</v>
      </c>
      <c r="P21" s="0" t="str">
        <f aca="false">_xlfn.CONCAT("CSH", Q21)</f>
        <v>CSH1.87</v>
      </c>
      <c r="Q21" s="1" t="n">
        <f aca="false">ROUND(B21,2)</f>
        <v>1.87</v>
      </c>
      <c r="R21" s="0" t="n">
        <f aca="false">ROUND(D21,4)</f>
        <v>3.7329</v>
      </c>
      <c r="S21" s="0" t="n">
        <f aca="false">ROUND(E21,4)</f>
        <v>2</v>
      </c>
      <c r="T21" s="0" t="n">
        <f aca="false">ROUND(F21,4)-2*ROUND(E21,4)-ROUND(R21,4)</f>
        <v>3.7512</v>
      </c>
      <c r="U21" s="0" t="n">
        <f aca="false">ROUND(T21,4)</f>
        <v>3.7512</v>
      </c>
      <c r="V21" s="0" t="n">
        <f aca="false">G21-2*U21</f>
        <v>-0.000149799999999978</v>
      </c>
      <c r="W21" s="0" t="n">
        <f aca="false">H21-2*U21</f>
        <v>0</v>
      </c>
    </row>
    <row r="22" customFormat="false" ht="13.8" hidden="false" customHeight="false" outlineLevel="0" collapsed="false">
      <c r="A22" s="0" t="s">
        <v>40</v>
      </c>
      <c r="B22" s="1" t="n">
        <v>1.8750571</v>
      </c>
      <c r="C22" s="1" t="str">
        <f aca="false">_xlfn.CONCAT("Ca", ROUND(D22, 4), "Si",ROUND(E22, 4), "O",ROUND(F22, 4), "H",H22)</f>
        <v>Ca3.7501Si2O11.5151H7.53</v>
      </c>
      <c r="D22" s="0" t="n">
        <v>3.7501144</v>
      </c>
      <c r="E22" s="0" t="n">
        <v>2.0000002</v>
      </c>
      <c r="F22" s="0" t="n">
        <v>11.51514</v>
      </c>
      <c r="G22" s="0" t="n">
        <v>7.5300497</v>
      </c>
      <c r="H22" s="0" t="n">
        <f aca="false">G22-V22</f>
        <v>7.53</v>
      </c>
      <c r="I22" s="0" t="n">
        <v>0.39829333</v>
      </c>
      <c r="J22" s="0" t="n">
        <v>14.752837</v>
      </c>
      <c r="K22" s="0" t="n">
        <v>-5131.683</v>
      </c>
      <c r="L22" s="0" t="n">
        <v>-5131.683</v>
      </c>
      <c r="M22" s="0" t="n">
        <v>-5569.5869</v>
      </c>
      <c r="N22" s="0" t="n">
        <v>-3.1933359</v>
      </c>
      <c r="O22" s="0" t="n">
        <v>369.87386</v>
      </c>
      <c r="P22" s="0" t="str">
        <f aca="false">_xlfn.CONCAT("CSH", Q22)</f>
        <v>CSH1.88</v>
      </c>
      <c r="Q22" s="1" t="n">
        <f aca="false">ROUND(B22,2)</f>
        <v>1.88</v>
      </c>
      <c r="R22" s="0" t="n">
        <f aca="false">ROUND(D22,4)</f>
        <v>3.7501</v>
      </c>
      <c r="S22" s="0" t="n">
        <f aca="false">ROUND(E22,4)</f>
        <v>2</v>
      </c>
      <c r="T22" s="0" t="n">
        <f aca="false">ROUND(F22,4)-2*ROUND(E22,4)-ROUND(R22,4)</f>
        <v>3.765</v>
      </c>
      <c r="U22" s="0" t="n">
        <f aca="false">ROUND(T22,4)</f>
        <v>3.765</v>
      </c>
      <c r="V22" s="0" t="n">
        <f aca="false">G22-2*U22</f>
        <v>4.96999999999304E-005</v>
      </c>
      <c r="W22" s="0" t="n">
        <f aca="false">H22-2*U22</f>
        <v>0</v>
      </c>
    </row>
    <row r="24" customFormat="false" ht="13.8" hidden="false" customHeight="false" outlineLevel="0" collapsed="false">
      <c r="D24" s="0" t="s">
        <v>41</v>
      </c>
      <c r="F24" s="0" t="s">
        <v>42</v>
      </c>
      <c r="G24" s="0" t="s">
        <v>16</v>
      </c>
      <c r="H24" s="0" t="s">
        <v>18</v>
      </c>
    </row>
    <row r="25" customFormat="false" ht="13.8" hidden="false" customHeight="false" outlineLevel="0" collapsed="false">
      <c r="C25" s="1" t="s">
        <v>43</v>
      </c>
      <c r="D25" s="0" t="n">
        <f aca="false">2*ROUND(D3, 4)</f>
        <v>4.0162</v>
      </c>
      <c r="E25" s="0" t="s">
        <v>44</v>
      </c>
      <c r="F25" s="0" t="n">
        <f aca="false">ROUND(D3,4)</f>
        <v>2.0081</v>
      </c>
      <c r="G25" s="0" t="n">
        <f aca="false">ROUND(E3, 4)</f>
        <v>2.9875</v>
      </c>
      <c r="H25" s="0" t="n">
        <f aca="false">ROUND(F3,4)-2*G25</f>
        <v>5.0163</v>
      </c>
      <c r="I25" s="0" t="n">
        <f aca="false">ROUND(H3,4)/2</f>
        <v>3.0082</v>
      </c>
      <c r="J25" s="0" t="n">
        <f aca="false">I25+D25/2</f>
        <v>5.0163</v>
      </c>
    </row>
    <row r="28" customFormat="false" ht="13.8" hidden="false" customHeight="false" outlineLevel="0" collapsed="false">
      <c r="A28" s="0" t="s">
        <v>45</v>
      </c>
      <c r="B28" s="1" t="n">
        <v>0.67216977</v>
      </c>
      <c r="C28" s="0" t="s">
        <v>46</v>
      </c>
      <c r="D28" s="0" t="n">
        <v>25.388</v>
      </c>
      <c r="E28" s="0" t="n">
        <v>-144913.844</v>
      </c>
      <c r="F28" s="0" t="n">
        <v>-147682.527</v>
      </c>
      <c r="G28" s="0" t="n">
        <v>-9.243</v>
      </c>
      <c r="H28" s="0" t="n">
        <v>101.122</v>
      </c>
      <c r="I28" s="0" t="n">
        <v>-3.682</v>
      </c>
    </row>
    <row r="29" customFormat="false" ht="13.8" hidden="false" customHeight="false" outlineLevel="0" collapsed="false">
      <c r="A29" s="0" t="s">
        <v>47</v>
      </c>
      <c r="B29" s="1" t="n">
        <v>0.70753405</v>
      </c>
      <c r="C29" s="0" t="s">
        <v>46</v>
      </c>
      <c r="D29" s="0" t="n">
        <v>26.601</v>
      </c>
      <c r="E29" s="0" t="n">
        <v>-151839.147</v>
      </c>
      <c r="F29" s="0" t="n">
        <v>-154884.091</v>
      </c>
      <c r="G29" s="0" t="n">
        <v>-10.169</v>
      </c>
      <c r="H29" s="0" t="n">
        <v>107.056</v>
      </c>
      <c r="I29" s="0" t="n">
        <v>-3.652</v>
      </c>
    </row>
    <row r="30" customFormat="false" ht="13.8" hidden="false" customHeight="false" outlineLevel="0" collapsed="false">
      <c r="A30" s="0" t="s">
        <v>48</v>
      </c>
      <c r="B30" s="1" t="n">
        <v>0.72257599</v>
      </c>
      <c r="C30" s="0" t="s">
        <v>46</v>
      </c>
      <c r="D30" s="0" t="n">
        <v>27.178</v>
      </c>
      <c r="E30" s="0" t="n">
        <v>-155133.87</v>
      </c>
      <c r="F30" s="0" t="n">
        <v>-158091.62</v>
      </c>
      <c r="G30" s="0" t="n">
        <v>-9.876</v>
      </c>
      <c r="H30" s="0" t="n">
        <v>109.765</v>
      </c>
      <c r="I30" s="0" t="n">
        <v>-3.641</v>
      </c>
    </row>
    <row r="31" customFormat="false" ht="13.8" hidden="false" customHeight="false" outlineLevel="0" collapsed="false">
      <c r="A31" s="0" t="s">
        <v>49</v>
      </c>
      <c r="B31" s="1" t="n">
        <v>0.80043234</v>
      </c>
      <c r="C31" s="0" t="s">
        <v>46</v>
      </c>
      <c r="D31" s="0" t="n">
        <v>30.217</v>
      </c>
      <c r="E31" s="0" t="n">
        <v>-172482.216</v>
      </c>
      <c r="F31" s="0" t="n">
        <v>-174565.768</v>
      </c>
      <c r="G31" s="0" t="n">
        <v>-6.941</v>
      </c>
      <c r="H31" s="0" t="n">
        <v>122.895</v>
      </c>
      <c r="I31" s="0" t="n">
        <v>-3.579</v>
      </c>
    </row>
    <row r="32" customFormat="false" ht="13.8" hidden="false" customHeight="false" outlineLevel="0" collapsed="false">
      <c r="A32" s="0" t="s">
        <v>50</v>
      </c>
      <c r="B32" s="1" t="n">
        <v>0.89739033</v>
      </c>
      <c r="C32" s="0" t="s">
        <v>46</v>
      </c>
      <c r="D32" s="0" t="n">
        <v>33.982</v>
      </c>
      <c r="E32" s="0" t="n">
        <v>-193969.046</v>
      </c>
      <c r="F32" s="0" t="n">
        <v>-194407.896</v>
      </c>
      <c r="G32" s="0" t="n">
        <v>-1.422</v>
      </c>
      <c r="H32" s="0" t="n">
        <v>137.336</v>
      </c>
      <c r="I32" s="0" t="n">
        <v>-3.5</v>
      </c>
    </row>
    <row r="33" customFormat="false" ht="13.8" hidden="false" customHeight="false" outlineLevel="0" collapsed="false">
      <c r="A33" s="0" t="s">
        <v>51</v>
      </c>
      <c r="B33" s="1" t="n">
        <v>0.99228862</v>
      </c>
      <c r="C33" s="0" t="s">
        <v>46</v>
      </c>
      <c r="D33" s="0" t="n">
        <v>37.528</v>
      </c>
      <c r="E33" s="0" t="n">
        <v>-214210.926</v>
      </c>
      <c r="F33" s="0" t="n">
        <v>-213252.517</v>
      </c>
      <c r="G33" s="0" t="n">
        <v>3.267</v>
      </c>
      <c r="H33" s="0" t="n">
        <v>148.193</v>
      </c>
      <c r="I33" s="0" t="n">
        <v>-3.454</v>
      </c>
    </row>
    <row r="34" customFormat="false" ht="13.8" hidden="false" customHeight="false" outlineLevel="0" collapsed="false">
      <c r="A34" s="0" t="s">
        <v>52</v>
      </c>
      <c r="B34" s="1" t="n">
        <v>1.0864287</v>
      </c>
      <c r="C34" s="0" t="s">
        <v>46</v>
      </c>
      <c r="D34" s="0" t="n">
        <v>40.902</v>
      </c>
      <c r="E34" s="0" t="n">
        <v>-233469.188</v>
      </c>
      <c r="F34" s="0" t="n">
        <v>-231926.101</v>
      </c>
      <c r="G34" s="0" t="n">
        <v>5.23</v>
      </c>
      <c r="H34" s="0" t="n">
        <v>153.544</v>
      </c>
      <c r="I34" s="0" t="n">
        <v>-3.497</v>
      </c>
    </row>
    <row r="35" customFormat="false" ht="13.8" hidden="false" customHeight="false" outlineLevel="0" collapsed="false">
      <c r="A35" s="0" t="s">
        <v>53</v>
      </c>
      <c r="B35" s="1" t="n">
        <v>1.181391</v>
      </c>
      <c r="C35" s="0" t="s">
        <v>46</v>
      </c>
      <c r="D35" s="0" t="n">
        <v>44.132</v>
      </c>
      <c r="E35" s="0" t="n">
        <v>-251908.517</v>
      </c>
      <c r="F35" s="0" t="n">
        <v>-250166.132</v>
      </c>
      <c r="G35" s="0" t="n">
        <v>5.899</v>
      </c>
      <c r="H35" s="0" t="n">
        <v>155.877</v>
      </c>
      <c r="I35" s="0" t="n">
        <v>-3.594</v>
      </c>
    </row>
    <row r="36" customFormat="false" ht="13.8" hidden="false" customHeight="false" outlineLevel="0" collapsed="false">
      <c r="A36" s="0" t="s">
        <v>54</v>
      </c>
      <c r="B36" s="1" t="n">
        <v>1.2767036</v>
      </c>
      <c r="C36" s="0" t="s">
        <v>46</v>
      </c>
      <c r="D36" s="0" t="n">
        <v>47.2</v>
      </c>
      <c r="E36" s="0" t="n">
        <v>-269421.487</v>
      </c>
      <c r="F36" s="0" t="n">
        <v>-267243.06</v>
      </c>
      <c r="G36" s="0" t="n">
        <v>7.363</v>
      </c>
      <c r="H36" s="0" t="n">
        <v>157.487</v>
      </c>
      <c r="I36" s="0" t="n">
        <v>-3.691</v>
      </c>
    </row>
    <row r="37" customFormat="false" ht="13.8" hidden="false" customHeight="false" outlineLevel="0" collapsed="false">
      <c r="A37" s="0" t="s">
        <v>55</v>
      </c>
      <c r="B37" s="1" t="n">
        <v>1.3718315</v>
      </c>
      <c r="C37" s="0" t="s">
        <v>46</v>
      </c>
      <c r="D37" s="0" t="n">
        <v>50.096</v>
      </c>
      <c r="E37" s="0" t="n">
        <v>-285950.52</v>
      </c>
      <c r="F37" s="0" t="n">
        <v>-283093.68</v>
      </c>
      <c r="G37" s="0" t="n">
        <v>9.639</v>
      </c>
      <c r="H37" s="0" t="n">
        <v>158.932</v>
      </c>
      <c r="I37" s="0" t="n">
        <v>-3.781</v>
      </c>
    </row>
    <row r="38" customFormat="false" ht="13.8" hidden="false" customHeight="false" outlineLevel="0" collapsed="false">
      <c r="A38" s="0" t="s">
        <v>56</v>
      </c>
      <c r="B38" s="1" t="n">
        <v>1.4662423</v>
      </c>
      <c r="C38" s="0" t="s">
        <v>46</v>
      </c>
      <c r="D38" s="0" t="n">
        <v>52.882</v>
      </c>
      <c r="E38" s="0" t="n">
        <v>-301850.064</v>
      </c>
      <c r="F38" s="0" t="n">
        <v>-298796.266</v>
      </c>
      <c r="G38" s="0" t="n">
        <v>10.3</v>
      </c>
      <c r="H38" s="0" t="n">
        <v>159.68</v>
      </c>
      <c r="I38" s="0" t="n">
        <v>-3.893</v>
      </c>
    </row>
    <row r="39" customFormat="false" ht="13.8" hidden="false" customHeight="false" outlineLevel="0" collapsed="false">
      <c r="A39" s="0" t="s">
        <v>57</v>
      </c>
      <c r="B39" s="1" t="n">
        <v>1.5588811</v>
      </c>
      <c r="C39" s="0" t="s">
        <v>46</v>
      </c>
      <c r="D39" s="0" t="n">
        <v>55.562</v>
      </c>
      <c r="E39" s="0" t="n">
        <v>-317149.048</v>
      </c>
      <c r="F39" s="0" t="n">
        <v>-315738.753</v>
      </c>
      <c r="G39" s="0" t="n">
        <v>4.789</v>
      </c>
      <c r="H39" s="0" t="n">
        <v>158.826</v>
      </c>
      <c r="I39" s="0" t="n">
        <v>-4.078</v>
      </c>
    </row>
    <row r="40" customFormat="false" ht="13.8" hidden="false" customHeight="false" outlineLevel="0" collapsed="false">
      <c r="A40" s="0" t="s">
        <v>58</v>
      </c>
      <c r="B40" s="1" t="n">
        <v>1.6462022</v>
      </c>
      <c r="C40" s="0" t="s">
        <v>46</v>
      </c>
      <c r="D40" s="0" t="n">
        <v>58.245</v>
      </c>
      <c r="E40" s="0" t="n">
        <v>-332462.151</v>
      </c>
      <c r="F40" s="0" t="n">
        <v>-331968.961</v>
      </c>
      <c r="G40" s="0" t="n">
        <v>1.714</v>
      </c>
      <c r="H40" s="0" t="n">
        <v>159.011</v>
      </c>
      <c r="I40" s="0" t="n">
        <v>-4.248</v>
      </c>
    </row>
    <row r="41" customFormat="false" ht="13.8" hidden="false" customHeight="false" outlineLevel="0" collapsed="false">
      <c r="A41" s="0" t="s">
        <v>59</v>
      </c>
      <c r="B41" s="1" t="n">
        <v>1.717504</v>
      </c>
      <c r="C41" s="0" t="s">
        <v>46</v>
      </c>
      <c r="D41" s="0" t="n">
        <v>60.955</v>
      </c>
      <c r="E41" s="0" t="n">
        <v>-347933.982</v>
      </c>
      <c r="F41" s="0" t="n">
        <v>-348123.721</v>
      </c>
      <c r="G41" s="0" t="n">
        <v>-0.575</v>
      </c>
      <c r="H41" s="0" t="n">
        <v>160.402</v>
      </c>
      <c r="I41" s="0" t="n">
        <v>-4.43</v>
      </c>
    </row>
    <row r="42" customFormat="false" ht="13.8" hidden="false" customHeight="false" outlineLevel="0" collapsed="false">
      <c r="A42" s="0" t="s">
        <v>60</v>
      </c>
      <c r="B42" s="1" t="n">
        <v>1.7670278</v>
      </c>
      <c r="C42" s="0" t="s">
        <v>46</v>
      </c>
      <c r="D42" s="0" t="n">
        <v>63.199</v>
      </c>
      <c r="E42" s="0" t="n">
        <v>-360741.824</v>
      </c>
      <c r="F42" s="0" t="n">
        <v>-361335.542</v>
      </c>
      <c r="G42" s="0" t="n">
        <v>-1.929</v>
      </c>
      <c r="H42" s="0" t="n">
        <v>162.394</v>
      </c>
      <c r="I42" s="0" t="n">
        <v>-4.58</v>
      </c>
    </row>
    <row r="43" customFormat="false" ht="13.8" hidden="false" customHeight="false" outlineLevel="0" collapsed="false">
      <c r="A43" s="0" t="s">
        <v>61</v>
      </c>
      <c r="B43" s="1" t="n">
        <v>1.8011872</v>
      </c>
      <c r="C43" s="0" t="s">
        <v>46</v>
      </c>
      <c r="D43" s="0" t="n">
        <v>64.816</v>
      </c>
      <c r="E43" s="0" t="n">
        <v>-369974.917</v>
      </c>
      <c r="F43" s="0" t="n">
        <v>-370709.749</v>
      </c>
      <c r="G43" s="0" t="n">
        <v>-2.402</v>
      </c>
      <c r="H43" s="0" t="n">
        <v>164.184</v>
      </c>
      <c r="I43" s="0" t="n">
        <v>-4.682</v>
      </c>
    </row>
    <row r="44" customFormat="false" ht="13.8" hidden="false" customHeight="false" outlineLevel="0" collapsed="false">
      <c r="A44" s="0" t="s">
        <v>62</v>
      </c>
      <c r="B44" s="1" t="n">
        <v>1.8251674</v>
      </c>
      <c r="C44" s="0" t="s">
        <v>46</v>
      </c>
      <c r="D44" s="0" t="n">
        <v>65.974</v>
      </c>
      <c r="E44" s="0" t="n">
        <v>-376582.395</v>
      </c>
      <c r="F44" s="0" t="n">
        <v>-377321.796</v>
      </c>
      <c r="G44" s="0" t="n">
        <v>-2.416</v>
      </c>
      <c r="H44" s="0" t="n">
        <v>165.663</v>
      </c>
      <c r="I44" s="0" t="n">
        <v>-4.749</v>
      </c>
    </row>
    <row r="45" customFormat="false" ht="13.8" hidden="false" customHeight="false" outlineLevel="0" collapsed="false">
      <c r="A45" s="0" t="s">
        <v>63</v>
      </c>
      <c r="B45" s="1" t="n">
        <v>1.8426536</v>
      </c>
      <c r="C45" s="0" t="s">
        <v>46</v>
      </c>
      <c r="D45" s="0" t="n">
        <v>66.833</v>
      </c>
      <c r="E45" s="0" t="n">
        <v>-381484.16</v>
      </c>
      <c r="F45" s="0" t="n">
        <v>-382177.878</v>
      </c>
      <c r="G45" s="0" t="n">
        <v>-2.262</v>
      </c>
      <c r="H45" s="0" t="n">
        <v>166.878</v>
      </c>
      <c r="I45" s="0" t="n">
        <v>-4.796</v>
      </c>
    </row>
    <row r="46" customFormat="false" ht="13.8" hidden="false" customHeight="false" outlineLevel="0" collapsed="false">
      <c r="A46" s="0" t="s">
        <v>64</v>
      </c>
      <c r="B46" s="1" t="n">
        <v>1.8559592</v>
      </c>
      <c r="C46" s="0" t="s">
        <v>46</v>
      </c>
      <c r="D46" s="0" t="n">
        <v>67.486</v>
      </c>
      <c r="E46" s="0" t="n">
        <v>-385215.647</v>
      </c>
      <c r="F46" s="0" t="n">
        <v>-385844.904</v>
      </c>
      <c r="G46" s="0" t="n">
        <v>-2.046</v>
      </c>
      <c r="H46" s="0" t="n">
        <v>167.882</v>
      </c>
      <c r="I46" s="0" t="n">
        <v>-4.83</v>
      </c>
    </row>
    <row r="47" customFormat="false" ht="13.8" hidden="false" customHeight="false" outlineLevel="0" collapsed="false">
      <c r="A47" s="0" t="s">
        <v>65</v>
      </c>
      <c r="B47" s="1" t="n">
        <v>1.8664744</v>
      </c>
      <c r="C47" s="0" t="s">
        <v>46</v>
      </c>
      <c r="D47" s="0" t="n">
        <v>68.004</v>
      </c>
      <c r="E47" s="0" t="n">
        <v>-388167.881</v>
      </c>
      <c r="F47" s="0" t="n">
        <v>-388733.702</v>
      </c>
      <c r="G47" s="0" t="n">
        <v>-1.833</v>
      </c>
      <c r="H47" s="0" t="n">
        <v>168.724</v>
      </c>
      <c r="I47" s="0" t="n">
        <v>-4.856</v>
      </c>
    </row>
    <row r="48" customFormat="false" ht="13.8" hidden="false" customHeight="false" outlineLevel="0" collapsed="false">
      <c r="A48" s="0" t="s">
        <v>66</v>
      </c>
      <c r="B48" s="1" t="n">
        <v>1.8750571</v>
      </c>
      <c r="C48" s="0" t="s">
        <v>46</v>
      </c>
      <c r="D48" s="0" t="n">
        <v>68.432</v>
      </c>
      <c r="E48" s="0" t="n">
        <v>-390610.742</v>
      </c>
      <c r="F48" s="0" t="n">
        <v>-391112.8</v>
      </c>
      <c r="G48" s="0" t="n">
        <v>-1.619</v>
      </c>
      <c r="H48" s="0" t="n">
        <v>169.436</v>
      </c>
      <c r="I48" s="0" t="n">
        <v>-4.876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2020-10-09T16:09:32Z</dcterms:created>
  <dc:creator>George Dan Miron</dc:creator>
  <dc:description/>
  <dc:language>en-US</dc:language>
  <cp:lastModifiedBy/>
  <dcterms:modified xsi:type="dcterms:W3CDTF">2020-10-12T14:22:11Z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