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foliveira\Documents\dio\"/>
    </mc:Choice>
  </mc:AlternateContent>
  <xr:revisionPtr revIDLastSave="0" documentId="8_{227E1BA3-6E3B-4D3C-A0BC-0183B505A466}" xr6:coauthVersionLast="47" xr6:coauthVersionMax="47" xr10:uidLastSave="{00000000-0000-0000-0000-000000000000}"/>
  <bookViews>
    <workbookView xWindow="-120" yWindow="-120" windowWidth="20730" windowHeight="11160" tabRatio="0" xr2:uid="{58E3D303-93AE-4D6B-BACC-2BB9B83CD20B}"/>
  </bookViews>
  <sheets>
    <sheet name="APP" sheetId="1" r:id="rId1"/>
    <sheet name="TABELA DE APOIO" sheetId="2" r:id="rId2"/>
  </sheets>
  <definedNames>
    <definedName name="aporte">APP!$D$18</definedName>
    <definedName name="patrimonio">APP!$D$21</definedName>
    <definedName name="qtd_anos">APP!$D$19</definedName>
    <definedName name="rendimento_carteira">APP!$D$14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A19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0" i="2"/>
  <c r="A21" i="2"/>
  <c r="A22" i="2"/>
  <c r="A3" i="2"/>
  <c r="D26" i="1"/>
  <c r="D28" i="1"/>
  <c r="D21" i="1"/>
  <c r="D22" i="1" s="1"/>
  <c r="D15" i="1"/>
  <c r="C26" i="1"/>
  <c r="C27" i="1"/>
  <c r="D27" i="1" s="1"/>
  <c r="C28" i="1"/>
  <c r="C25" i="1"/>
  <c r="D25" i="1" s="1"/>
  <c r="C34" i="1" l="1"/>
  <c r="D34" i="1" s="1"/>
  <c r="D38" i="1"/>
  <c r="D37" i="1"/>
  <c r="D36" i="1"/>
  <c r="D35" i="1"/>
  <c r="I3" i="2"/>
  <c r="D39" i="1"/>
  <c r="D40" i="1" l="1"/>
</calcChain>
</file>

<file path=xl/sharedStrings.xml><?xml version="1.0" encoding="utf-8"?>
<sst xmlns="http://schemas.openxmlformats.org/spreadsheetml/2006/main" count="70" uniqueCount="36">
  <si>
    <t>Quanto investir mensalmente?</t>
  </si>
  <si>
    <t>Por quantos anos?</t>
  </si>
  <si>
    <t>Patrimônio acumulado?</t>
  </si>
  <si>
    <t>Dividendos mensais?</t>
  </si>
  <si>
    <t>Taxas de rendimentos mensais?</t>
  </si>
  <si>
    <t>Quantos em 10 anos?</t>
  </si>
  <si>
    <t>Quantos em 5 anos?</t>
  </si>
  <si>
    <t>Quantos em 2 anos?</t>
  </si>
  <si>
    <t>Quantos em 30 anos?</t>
  </si>
  <si>
    <t>Dividendos</t>
  </si>
  <si>
    <t>Investimentos mensais</t>
  </si>
  <si>
    <t>Cenários</t>
  </si>
  <si>
    <t>Configurações</t>
  </si>
  <si>
    <t>Salário</t>
  </si>
  <si>
    <t>Rendimento da carteira</t>
  </si>
  <si>
    <t>Sugestão de investimento</t>
  </si>
  <si>
    <t>PERFIL</t>
  </si>
  <si>
    <t>Agressivo</t>
  </si>
  <si>
    <t>Moderado</t>
  </si>
  <si>
    <t>Conservador</t>
  </si>
  <si>
    <t>TIPO DE FE</t>
  </si>
  <si>
    <t>Percentual sugerido</t>
  </si>
  <si>
    <t>Valores</t>
  </si>
  <si>
    <t>Papel</t>
  </si>
  <si>
    <t>Tijolo</t>
  </si>
  <si>
    <t>FOFs</t>
  </si>
  <si>
    <t>Desenvolvimento</t>
  </si>
  <si>
    <t>Hotelaria</t>
  </si>
  <si>
    <t>Chave</t>
  </si>
  <si>
    <t>Perfil</t>
  </si>
  <si>
    <t>Tipo de FII</t>
  </si>
  <si>
    <t>Percentual</t>
  </si>
  <si>
    <t>FOFS</t>
  </si>
  <si>
    <t xml:space="preserve">Moderado-Tijolo </t>
  </si>
  <si>
    <t>%</t>
  </si>
  <si>
    <t>Híbrido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</si>
</sst>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#,##0.00;[Red]\-&quot;R$&quot;#,##0.00"/>
    <numFmt numFmtId="165" formatCode="_-&quot;R$&quot;* #,##0.00_-;\-&quot;R$&quot;* #,##0.00_-;_-&quot;R$&quot;* &quot;-&quot;??_-;_-@_-"/>
    <numFmt numFmtId="166" formatCode="&quot;R$&quot;#,##0.00"/>
    <numFmt numFmtId="167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6500"/>
      <name val="Aptos Narrow"/>
      <family val="2"/>
      <scheme val="minor"/>
    </font>
    <font>
      <b/>
      <sz val="20"/>
      <color rgb="FF0052CC"/>
      <name val="Aptos Narrow"/>
      <family val="2"/>
      <scheme val="minor"/>
    </font>
    <font>
      <b/>
      <sz val="12"/>
      <color rgb="FF336699"/>
      <name val="Aptos Narrow"/>
      <family val="2"/>
      <scheme val="minor"/>
    </font>
    <font>
      <b/>
      <sz val="12"/>
      <color rgb="FF1F3B66"/>
      <name val="Aptos Narrow"/>
      <family val="2"/>
      <scheme val="minor"/>
    </font>
    <font>
      <b/>
      <sz val="15"/>
      <color rgb="FF1F3B66"/>
      <name val="Aptos Narrow"/>
      <family val="2"/>
      <scheme val="minor"/>
    </font>
    <font>
      <b/>
      <sz val="20"/>
      <color rgb="FF336699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  <bgColor indexed="64"/>
      </patternFill>
    </fill>
    <fill>
      <patternFill patternType="solid">
        <fgColor rgb="FFCCE5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6ECFF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66" fontId="0" fillId="3" borderId="5" xfId="1" applyNumberFormat="1" applyFont="1" applyFill="1" applyBorder="1" applyAlignment="1">
      <alignment horizontal="center"/>
    </xf>
    <xf numFmtId="166" fontId="0" fillId="3" borderId="6" xfId="1" applyNumberFormat="1" applyFont="1" applyFill="1" applyBorder="1" applyAlignment="1">
      <alignment horizontal="center"/>
    </xf>
    <xf numFmtId="166" fontId="0" fillId="3" borderId="2" xfId="1" applyNumberFormat="1" applyFont="1" applyFill="1" applyBorder="1" applyAlignment="1">
      <alignment horizontal="center"/>
    </xf>
    <xf numFmtId="166" fontId="0" fillId="3" borderId="1" xfId="1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0" fillId="0" borderId="0" xfId="0" applyAlignment="1"/>
    <xf numFmtId="0" fontId="0" fillId="0" borderId="7" xfId="0" applyBorder="1"/>
    <xf numFmtId="0" fontId="0" fillId="3" borderId="3" xfId="0" applyFill="1" applyBorder="1"/>
    <xf numFmtId="0" fontId="5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5" xfId="0" applyFont="1" applyFill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3" borderId="2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9" fontId="0" fillId="0" borderId="16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9" fontId="0" fillId="0" borderId="1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8" borderId="0" xfId="0" applyFill="1"/>
    <xf numFmtId="0" fontId="9" fillId="8" borderId="0" xfId="0" applyFont="1" applyFill="1"/>
    <xf numFmtId="0" fontId="8" fillId="4" borderId="0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</cellXfs>
  <cellStyles count="3">
    <cellStyle name="Moeda 2" xfId="1" xr:uid="{22F1F601-5178-409B-B051-08D56DD86A95}"/>
    <cellStyle name="Neutro 2" xfId="2" xr:uid="{58A4C255-7770-4FB7-80F6-1D7C4579FCA8}"/>
    <cellStyle name="Normal" xfId="0" builtinId="0"/>
  </cellStyles>
  <dxfs count="0"/>
  <tableStyles count="0" defaultTableStyle="TableStyleMedium2" defaultPivotStyle="PivotStyleLight16"/>
  <colors>
    <mruColors>
      <color rgb="FF336699"/>
      <color rgb="FFCCE5FF"/>
      <color rgb="FFD6ECFF"/>
      <color rgb="FFCCCCFF"/>
      <color rgb="FF1F3B66"/>
      <color rgb="FFF2F2F2"/>
      <color rgb="FF0052CC"/>
      <color rgb="FFA4D8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APP!$C$33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4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533-4603-BBD0-E7D20563F6D1}"/>
              </c:ext>
            </c:extLst>
          </c:dPt>
          <c:dPt>
            <c:idx val="1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33-4603-BBD0-E7D20563F6D1}"/>
              </c:ext>
            </c:extLst>
          </c:dPt>
          <c:dPt>
            <c:idx val="2"/>
            <c:bubble3D val="0"/>
            <c:spPr>
              <a:solidFill>
                <a:schemeClr val="accent4">
                  <a:shade val="8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533-4603-BBD0-E7D20563F6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33-4603-BBD0-E7D20563F6D1}"/>
              </c:ext>
            </c:extLst>
          </c:dPt>
          <c:dPt>
            <c:idx val="4"/>
            <c:bubble3D val="0"/>
            <c:spPr>
              <a:solidFill>
                <a:schemeClr val="accent4">
                  <a:tint val="8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533-4603-BBD0-E7D20563F6D1}"/>
              </c:ext>
            </c:extLst>
          </c:dPt>
          <c:dPt>
            <c:idx val="5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33-4603-BBD0-E7D20563F6D1}"/>
              </c:ext>
            </c:extLst>
          </c:dPt>
          <c:dPt>
            <c:idx val="6"/>
            <c:bubble3D val="0"/>
            <c:spPr>
              <a:solidFill>
                <a:schemeClr val="accent4">
                  <a:tint val="4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533-4603-BBD0-E7D20563F6D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shade val="4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533-4603-BBD0-E7D20563F6D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533-4603-BBD0-E7D20563F6D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shade val="8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533-4603-BBD0-E7D20563F6D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533-4603-BBD0-E7D20563F6D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tint val="8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2533-4603-BBD0-E7D20563F6D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533-4603-BBD0-E7D20563F6D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tint val="4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2533-4603-BBD0-E7D20563F6D1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APP!$B$34:$B$40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APP!$C$34:$C$40</c:f>
              <c:numCache>
                <c:formatCode>0%</c:formatCode>
                <c:ptCount val="7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3-4603-BBD0-E7D20563F6D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8</xdr:row>
      <xdr:rowOff>171450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2110EDF-8918-4E2F-77A9-02948304C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5124450" cy="169545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40</xdr:row>
      <xdr:rowOff>128586</xdr:rowOff>
    </xdr:from>
    <xdr:to>
      <xdr:col>3</xdr:col>
      <xdr:colOff>1066800</xdr:colOff>
      <xdr:row>58</xdr:row>
      <xdr:rowOff>76199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428B3E-FEE2-3095-88EA-A8082E836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281B-BE94-44C4-B365-A90915AEC370}">
  <dimension ref="A12:D40"/>
  <sheetViews>
    <sheetView showGridLines="0" showRowColHeaders="0" tabSelected="1" workbookViewId="0">
      <selection activeCell="D10" sqref="D10"/>
    </sheetView>
  </sheetViews>
  <sheetFormatPr defaultColWidth="0" defaultRowHeight="15" x14ac:dyDescent="0.25"/>
  <cols>
    <col min="1" max="1" width="2.28515625" customWidth="1"/>
    <col min="2" max="2" width="30" bestFit="1" customWidth="1"/>
    <col min="3" max="3" width="19.28515625" customWidth="1"/>
    <col min="4" max="4" width="16.140625" style="10" customWidth="1"/>
    <col min="5" max="5" width="9.140625" customWidth="1"/>
    <col min="6" max="16384" width="9.140625" hidden="1"/>
  </cols>
  <sheetData>
    <row r="12" spans="2:4" ht="26.25" x14ac:dyDescent="0.4">
      <c r="B12" s="9" t="s">
        <v>12</v>
      </c>
      <c r="C12" s="9"/>
      <c r="D12" s="9"/>
    </row>
    <row r="13" spans="2:4" x14ac:dyDescent="0.25">
      <c r="B13" s="16" t="s">
        <v>13</v>
      </c>
      <c r="C13" s="17"/>
      <c r="D13" s="12">
        <v>5000</v>
      </c>
    </row>
    <row r="14" spans="2:4" x14ac:dyDescent="0.25">
      <c r="B14" s="16" t="s">
        <v>14</v>
      </c>
      <c r="C14" s="18"/>
      <c r="D14" s="11">
        <v>0.01</v>
      </c>
    </row>
    <row r="15" spans="2:4" x14ac:dyDescent="0.25">
      <c r="B15" s="16" t="s">
        <v>15</v>
      </c>
      <c r="C15" s="17"/>
      <c r="D15" s="15">
        <f>D13*30%</f>
        <v>1500</v>
      </c>
    </row>
    <row r="16" spans="2:4" x14ac:dyDescent="0.25">
      <c r="B16" s="1"/>
      <c r="C16" s="1"/>
    </row>
    <row r="17" spans="1:4" ht="26.25" x14ac:dyDescent="0.4">
      <c r="A17" s="1"/>
      <c r="B17" s="31" t="s">
        <v>10</v>
      </c>
      <c r="C17" s="31"/>
      <c r="D17" s="31"/>
    </row>
    <row r="18" spans="1:4" x14ac:dyDescent="0.25">
      <c r="A18" s="1"/>
      <c r="B18" s="19" t="s">
        <v>0</v>
      </c>
      <c r="C18" s="20"/>
      <c r="D18" s="12">
        <v>750</v>
      </c>
    </row>
    <row r="19" spans="1:4" x14ac:dyDescent="0.25">
      <c r="A19" s="1"/>
      <c r="B19" s="19" t="s">
        <v>1</v>
      </c>
      <c r="C19" s="21"/>
      <c r="D19" s="11">
        <v>5</v>
      </c>
    </row>
    <row r="20" spans="1:4" x14ac:dyDescent="0.25">
      <c r="A20" s="24">
        <v>2</v>
      </c>
      <c r="B20" s="19" t="s">
        <v>4</v>
      </c>
      <c r="C20" s="21"/>
      <c r="D20" s="15">
        <v>1.0789999999999999E-2</v>
      </c>
    </row>
    <row r="21" spans="1:4" x14ac:dyDescent="0.25">
      <c r="A21" s="24">
        <v>5</v>
      </c>
      <c r="B21" s="22" t="s">
        <v>2</v>
      </c>
      <c r="C21" s="23"/>
      <c r="D21" s="14">
        <f>FV(taxa_mensal,qtd_anos*12,aporte*-1)</f>
        <v>62832.685498865736</v>
      </c>
    </row>
    <row r="22" spans="1:4" x14ac:dyDescent="0.25">
      <c r="A22" s="24">
        <v>10</v>
      </c>
      <c r="B22" s="22" t="s">
        <v>3</v>
      </c>
      <c r="C22" s="23"/>
      <c r="D22" s="13">
        <f>patrimonio*1%</f>
        <v>628.32685498865737</v>
      </c>
    </row>
    <row r="23" spans="1:4" x14ac:dyDescent="0.25">
      <c r="A23" s="24">
        <v>30</v>
      </c>
      <c r="B23" s="1"/>
      <c r="C23" s="1"/>
    </row>
    <row r="24" spans="1:4" ht="26.25" customHeight="1" x14ac:dyDescent="0.4">
      <c r="A24" s="1"/>
      <c r="B24" s="57" t="s">
        <v>11</v>
      </c>
      <c r="C24" s="58"/>
      <c r="D24" s="30" t="s">
        <v>9</v>
      </c>
    </row>
    <row r="25" spans="1:4" x14ac:dyDescent="0.25">
      <c r="A25" s="1"/>
      <c r="B25" s="8" t="s">
        <v>7</v>
      </c>
      <c r="C25" s="5">
        <f>FV($D$20,A20*12,$D$18*-1)</f>
        <v>20420.720473233912</v>
      </c>
      <c r="D25" s="4">
        <f>C25*rendimento_carteira</f>
        <v>204.20720473233914</v>
      </c>
    </row>
    <row r="26" spans="1:4" x14ac:dyDescent="0.25">
      <c r="A26" s="1"/>
      <c r="B26" s="3" t="s">
        <v>6</v>
      </c>
      <c r="C26" s="6">
        <f>FV($D$20,A21*12,$D$18*-1)</f>
        <v>62832.685498865736</v>
      </c>
      <c r="D26" s="4">
        <f>C26*rendimento_carteira</f>
        <v>628.32685498865737</v>
      </c>
    </row>
    <row r="27" spans="1:4" x14ac:dyDescent="0.25">
      <c r="A27" s="1"/>
      <c r="B27" s="3" t="s">
        <v>5</v>
      </c>
      <c r="C27" s="6">
        <f>FV($D$20,A22*12,$D$18*-1)</f>
        <v>182463.15939762915</v>
      </c>
      <c r="D27" s="4">
        <f>C27*rendimento_carteira</f>
        <v>1824.6315939762915</v>
      </c>
    </row>
    <row r="28" spans="1:4" x14ac:dyDescent="0.25">
      <c r="A28" s="1"/>
      <c r="B28" s="2" t="s">
        <v>8</v>
      </c>
      <c r="C28" s="7">
        <f>FV($D$20,A23*12,$D$18*-1)</f>
        <v>3241627.2412535357</v>
      </c>
      <c r="D28" s="4">
        <f>C28*rendimento_carteira</f>
        <v>32416.27241253536</v>
      </c>
    </row>
    <row r="30" spans="1:4" ht="15.75" x14ac:dyDescent="0.25">
      <c r="B30" s="61" t="s">
        <v>16</v>
      </c>
      <c r="C30" s="62"/>
      <c r="D30" s="29" t="s">
        <v>18</v>
      </c>
    </row>
    <row r="31" spans="1:4" x14ac:dyDescent="0.25">
      <c r="B31" s="19" t="s">
        <v>0</v>
      </c>
      <c r="C31" s="21"/>
      <c r="D31" s="32">
        <v>500</v>
      </c>
    </row>
    <row r="33" spans="2:4" ht="15.75" x14ac:dyDescent="0.25">
      <c r="B33" s="28" t="s">
        <v>20</v>
      </c>
      <c r="C33" s="28" t="s">
        <v>21</v>
      </c>
      <c r="D33" s="29" t="s">
        <v>22</v>
      </c>
    </row>
    <row r="34" spans="2:4" x14ac:dyDescent="0.25">
      <c r="B34" s="26" t="s">
        <v>23</v>
      </c>
      <c r="C34" s="59">
        <f>VLOOKUP($D$30&amp;"-"&amp;B34,'TABELA DE APOIO'!$A:$D,4,FALSE)</f>
        <v>0.32</v>
      </c>
      <c r="D34" s="32">
        <f>C34*$D$31</f>
        <v>160</v>
      </c>
    </row>
    <row r="35" spans="2:4" x14ac:dyDescent="0.25">
      <c r="B35" s="26" t="s">
        <v>24</v>
      </c>
      <c r="C35" s="59">
        <f>VLOOKUP($D$30&amp;"-"&amp;B35,'TABELA DE APOIO'!$A:$D,4,FALSE)</f>
        <v>0.4</v>
      </c>
      <c r="D35" s="32">
        <f t="shared" ref="D35:D39" si="0">C35*$D$31</f>
        <v>200</v>
      </c>
    </row>
    <row r="36" spans="2:4" x14ac:dyDescent="0.25">
      <c r="B36" s="26" t="s">
        <v>35</v>
      </c>
      <c r="C36" s="59">
        <f>VLOOKUP($D$30&amp;"-"&amp;B36,'TABELA DE APOIO'!$A:$D,4,FALSE)</f>
        <v>0.08</v>
      </c>
      <c r="D36" s="32">
        <f t="shared" si="0"/>
        <v>40</v>
      </c>
    </row>
    <row r="37" spans="2:4" x14ac:dyDescent="0.25">
      <c r="B37" s="26" t="s">
        <v>25</v>
      </c>
      <c r="C37" s="59">
        <f>VLOOKUP($D$30&amp;"-"&amp;B37,'TABELA DE APOIO'!$A:$D,4,FALSE)</f>
        <v>0.1</v>
      </c>
      <c r="D37" s="32">
        <f t="shared" si="0"/>
        <v>50</v>
      </c>
    </row>
    <row r="38" spans="2:4" x14ac:dyDescent="0.25">
      <c r="B38" s="26" t="s">
        <v>26</v>
      </c>
      <c r="C38" s="59">
        <f>VLOOKUP($D$30&amp;"-"&amp;B38,'TABELA DE APOIO'!$A:$D,4,FALSE)</f>
        <v>0.1</v>
      </c>
      <c r="D38" s="32">
        <f t="shared" si="0"/>
        <v>50</v>
      </c>
    </row>
    <row r="39" spans="2:4" x14ac:dyDescent="0.25">
      <c r="B39" s="26" t="s">
        <v>27</v>
      </c>
      <c r="C39" s="59">
        <f>VLOOKUP($D$30&amp;"-"&amp;B39,'TABELA DE APOIO'!$A:$D,4,FALSE)</f>
        <v>0.1</v>
      </c>
      <c r="D39" s="32">
        <f t="shared" si="0"/>
        <v>50</v>
      </c>
    </row>
    <row r="40" spans="2:4" x14ac:dyDescent="0.25">
      <c r="B40" s="27"/>
      <c r="C40" s="60"/>
      <c r="D40" s="33">
        <f>SUM(D34:D39)</f>
        <v>550</v>
      </c>
    </row>
  </sheetData>
  <mergeCells count="13">
    <mergeCell ref="B30:C30"/>
    <mergeCell ref="B31:C31"/>
    <mergeCell ref="B24:C24"/>
    <mergeCell ref="B18:C18"/>
    <mergeCell ref="B19:C19"/>
    <mergeCell ref="B20:C20"/>
    <mergeCell ref="B21:C21"/>
    <mergeCell ref="B22:C22"/>
    <mergeCell ref="B17:D17"/>
    <mergeCell ref="B13:C13"/>
    <mergeCell ref="B14:C14"/>
    <mergeCell ref="B15:C15"/>
    <mergeCell ref="B12:D12"/>
  </mergeCells>
  <dataValidations count="1">
    <dataValidation type="list" allowBlank="1" showInputMessage="1" showErrorMessage="1" sqref="D30" xr:uid="{CA414E16-8BB3-40C6-A061-E9EFE96AA6BC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1BBA-6862-447C-A73F-67B6E46FD86E}">
  <dimension ref="A2:I23"/>
  <sheetViews>
    <sheetView showGridLines="0" workbookViewId="0">
      <selection activeCell="A5" sqref="A5"/>
    </sheetView>
  </sheetViews>
  <sheetFormatPr defaultRowHeight="15" x14ac:dyDescent="0.25"/>
  <cols>
    <col min="1" max="1" width="28.42578125" bestFit="1" customWidth="1"/>
    <col min="2" max="2" width="12.140625" bestFit="1" customWidth="1"/>
    <col min="3" max="3" width="16.140625" bestFit="1" customWidth="1"/>
    <col min="4" max="4" width="10.42578125" bestFit="1" customWidth="1"/>
  </cols>
  <sheetData>
    <row r="2" spans="1:9" x14ac:dyDescent="0.25">
      <c r="A2" s="35" t="s">
        <v>28</v>
      </c>
      <c r="B2" s="35" t="s">
        <v>29</v>
      </c>
      <c r="C2" s="35" t="s">
        <v>30</v>
      </c>
      <c r="D2" s="35" t="s">
        <v>31</v>
      </c>
      <c r="G2" s="55"/>
      <c r="H2" s="56" t="s">
        <v>34</v>
      </c>
      <c r="I2" s="55"/>
    </row>
    <row r="3" spans="1:9" x14ac:dyDescent="0.25">
      <c r="A3" s="50" t="str">
        <f>B3&amp;"-"&amp;C3</f>
        <v>Conservador-Papel</v>
      </c>
      <c r="B3" s="47" t="s">
        <v>19</v>
      </c>
      <c r="C3" s="34" t="s">
        <v>23</v>
      </c>
      <c r="D3" s="40">
        <v>0.3</v>
      </c>
      <c r="G3" s="55" t="s">
        <v>33</v>
      </c>
      <c r="H3" s="55"/>
      <c r="I3" s="55">
        <f>VLOOKUP(A11,A2:D22,4,0)</f>
        <v>0.4</v>
      </c>
    </row>
    <row r="4" spans="1:9" x14ac:dyDescent="0.25">
      <c r="A4" s="51" t="str">
        <f t="shared" ref="A4:A22" si="0">B4&amp;"-"&amp;C4</f>
        <v>Conservador-Tijolo</v>
      </c>
      <c r="B4" s="49" t="s">
        <v>19</v>
      </c>
      <c r="C4" s="37" t="s">
        <v>24</v>
      </c>
      <c r="D4" s="45">
        <v>0.5</v>
      </c>
    </row>
    <row r="5" spans="1:9" x14ac:dyDescent="0.25">
      <c r="A5" s="51" t="str">
        <f>B5&amp;"-"&amp;C5</f>
        <v>Conservador-Híbrido</v>
      </c>
      <c r="B5" s="49" t="s">
        <v>19</v>
      </c>
      <c r="C5" s="37" t="s">
        <v>35</v>
      </c>
      <c r="D5" s="45">
        <v>0.1</v>
      </c>
    </row>
    <row r="6" spans="1:9" x14ac:dyDescent="0.25">
      <c r="A6" s="50" t="str">
        <f t="shared" si="0"/>
        <v>Conservador-FOFS</v>
      </c>
      <c r="B6" s="42" t="s">
        <v>19</v>
      </c>
      <c r="C6" s="34" t="s">
        <v>32</v>
      </c>
      <c r="D6" s="41">
        <v>0.1</v>
      </c>
    </row>
    <row r="7" spans="1:9" x14ac:dyDescent="0.25">
      <c r="A7" s="51" t="str">
        <f t="shared" si="0"/>
        <v>Conservador-Desenvolvimento</v>
      </c>
      <c r="B7" s="49" t="s">
        <v>19</v>
      </c>
      <c r="C7" s="37" t="s">
        <v>26</v>
      </c>
      <c r="D7" s="45">
        <v>0</v>
      </c>
    </row>
    <row r="8" spans="1:9" x14ac:dyDescent="0.25">
      <c r="A8" s="52" t="str">
        <f t="shared" si="0"/>
        <v>Conservador-Hotelaria</v>
      </c>
      <c r="B8" s="49" t="s">
        <v>19</v>
      </c>
      <c r="C8" s="38" t="s">
        <v>27</v>
      </c>
      <c r="D8" s="45">
        <v>0</v>
      </c>
    </row>
    <row r="9" spans="1:9" x14ac:dyDescent="0.25">
      <c r="A9" s="50" t="str">
        <f t="shared" si="0"/>
        <v>-</v>
      </c>
      <c r="B9" s="42"/>
      <c r="C9" s="39"/>
      <c r="D9" s="42"/>
    </row>
    <row r="10" spans="1:9" x14ac:dyDescent="0.25">
      <c r="A10" s="51" t="str">
        <f t="shared" si="0"/>
        <v>Moderado-Papel</v>
      </c>
      <c r="B10" s="49" t="s">
        <v>18</v>
      </c>
      <c r="C10" s="37" t="s">
        <v>23</v>
      </c>
      <c r="D10" s="45">
        <v>0.32</v>
      </c>
    </row>
    <row r="11" spans="1:9" x14ac:dyDescent="0.25">
      <c r="A11" s="51" t="str">
        <f t="shared" si="0"/>
        <v>Moderado-Tijolo</v>
      </c>
      <c r="B11" s="49" t="s">
        <v>18</v>
      </c>
      <c r="C11" s="37" t="s">
        <v>24</v>
      </c>
      <c r="D11" s="45">
        <v>0.4</v>
      </c>
    </row>
    <row r="12" spans="1:9" x14ac:dyDescent="0.25">
      <c r="A12" s="51" t="str">
        <f>B12&amp;"-"&amp;C12</f>
        <v>Moderado-Híbrido</v>
      </c>
      <c r="B12" s="49" t="s">
        <v>18</v>
      </c>
      <c r="C12" s="49" t="s">
        <v>35</v>
      </c>
      <c r="D12" s="45">
        <v>0.08</v>
      </c>
    </row>
    <row r="13" spans="1:9" x14ac:dyDescent="0.25">
      <c r="A13" s="53" t="str">
        <f t="shared" si="0"/>
        <v>Moderado-FOFS</v>
      </c>
      <c r="B13" s="48" t="s">
        <v>18</v>
      </c>
      <c r="C13" s="48" t="s">
        <v>32</v>
      </c>
      <c r="D13" s="43">
        <v>0.1</v>
      </c>
    </row>
    <row r="14" spans="1:9" x14ac:dyDescent="0.25">
      <c r="A14" s="50" t="str">
        <f t="shared" si="0"/>
        <v>Moderado-Desenvolvimento</v>
      </c>
      <c r="B14" s="42" t="s">
        <v>18</v>
      </c>
      <c r="C14" s="39" t="s">
        <v>26</v>
      </c>
      <c r="D14" s="41">
        <v>0.1</v>
      </c>
    </row>
    <row r="15" spans="1:9" x14ac:dyDescent="0.25">
      <c r="A15" s="51" t="str">
        <f t="shared" si="0"/>
        <v>Moderado-Hotelaria</v>
      </c>
      <c r="B15" s="49" t="s">
        <v>18</v>
      </c>
      <c r="C15" s="37" t="s">
        <v>27</v>
      </c>
      <c r="D15" s="45">
        <v>0.1</v>
      </c>
    </row>
    <row r="16" spans="1:9" x14ac:dyDescent="0.25">
      <c r="A16" s="54" t="str">
        <f t="shared" si="0"/>
        <v>-</v>
      </c>
      <c r="B16" s="48"/>
      <c r="C16" s="44"/>
      <c r="D16" s="48"/>
    </row>
    <row r="17" spans="1:4" x14ac:dyDescent="0.25">
      <c r="A17" s="50" t="str">
        <f t="shared" si="0"/>
        <v>Agressivo-Papel</v>
      </c>
      <c r="B17" s="42" t="s">
        <v>17</v>
      </c>
      <c r="C17" s="39" t="s">
        <v>23</v>
      </c>
      <c r="D17" s="41">
        <v>0.5</v>
      </c>
    </row>
    <row r="18" spans="1:4" x14ac:dyDescent="0.25">
      <c r="A18" s="51" t="str">
        <f t="shared" si="0"/>
        <v>Agressivo-Tijolo</v>
      </c>
      <c r="B18" s="49" t="s">
        <v>17</v>
      </c>
      <c r="C18" s="37" t="s">
        <v>24</v>
      </c>
      <c r="D18" s="45">
        <v>0.1</v>
      </c>
    </row>
    <row r="19" spans="1:4" x14ac:dyDescent="0.25">
      <c r="A19" s="53" t="str">
        <f>B19&amp;"-"&amp;C19</f>
        <v>Agressivo-Híbrido</v>
      </c>
      <c r="B19" s="48" t="s">
        <v>17</v>
      </c>
      <c r="C19" s="48" t="s">
        <v>35</v>
      </c>
      <c r="D19" s="43">
        <v>0.05</v>
      </c>
    </row>
    <row r="20" spans="1:4" x14ac:dyDescent="0.25">
      <c r="A20" s="54" t="str">
        <f t="shared" si="0"/>
        <v>Agressivo-FOFS</v>
      </c>
      <c r="B20" s="48" t="s">
        <v>17</v>
      </c>
      <c r="C20" s="39" t="s">
        <v>32</v>
      </c>
      <c r="D20" s="41">
        <v>0.05</v>
      </c>
    </row>
    <row r="21" spans="1:4" x14ac:dyDescent="0.25">
      <c r="A21" s="50" t="str">
        <f t="shared" si="0"/>
        <v>Agressivo-Desenvolvimento</v>
      </c>
      <c r="B21" s="46" t="s">
        <v>17</v>
      </c>
      <c r="C21" s="36" t="s">
        <v>26</v>
      </c>
      <c r="D21" s="45">
        <v>0.2</v>
      </c>
    </row>
    <row r="22" spans="1:4" x14ac:dyDescent="0.25">
      <c r="A22" s="51" t="str">
        <f t="shared" si="0"/>
        <v>Agressivo-Hotelaria</v>
      </c>
      <c r="B22" s="49" t="s">
        <v>17</v>
      </c>
      <c r="C22" s="44" t="s">
        <v>27</v>
      </c>
      <c r="D22" s="43">
        <v>0.1</v>
      </c>
    </row>
    <row r="23" spans="1:4" x14ac:dyDescent="0.25">
      <c r="B23" s="25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cb7bff-9f7d-46a5-bb96-8226ac5f6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4092FE3552EE41A386D4AC18E5B19A" ma:contentTypeVersion="11" ma:contentTypeDescription="Crie um novo documento." ma:contentTypeScope="" ma:versionID="62551fbda2bb0b5f3328cd515ed16c7e">
  <xsd:schema xmlns:xsd="http://www.w3.org/2001/XMLSchema" xmlns:xs="http://www.w3.org/2001/XMLSchema" xmlns:p="http://schemas.microsoft.com/office/2006/metadata/properties" xmlns:ns3="a0cb7bff-9f7d-46a5-bb96-8226ac5f6ee7" targetNamespace="http://schemas.microsoft.com/office/2006/metadata/properties" ma:root="true" ma:fieldsID="29464170e53a5af0ad3fc42b316cebc1" ns3:_="">
    <xsd:import namespace="a0cb7bff-9f7d-46a5-bb96-8226ac5f6ee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cb7bff-9f7d-46a5-bb96-8226ac5f6ee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C1CA62-F398-449D-AF51-343AF80C343F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a0cb7bff-9f7d-46a5-bb96-8226ac5f6ee7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453EFA5-EF91-4965-AD73-5E21F363D6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FC2966-84D0-4335-BB6D-486749992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cb7bff-9f7d-46a5-bb96-8226ac5f6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APP</vt:lpstr>
      <vt:lpstr>TABELA DE APOIO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Ferreira De Oliveira</dc:creator>
  <cp:lastModifiedBy>Sabrina Ferreira De Oliveira</cp:lastModifiedBy>
  <dcterms:created xsi:type="dcterms:W3CDTF">2025-05-31T01:00:59Z</dcterms:created>
  <dcterms:modified xsi:type="dcterms:W3CDTF">2025-06-03T00:09:52Z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0x010100004092FE3552EE41A386D4AC18E5B19A</vt:lpwstr>
  </property>
</Properties>
</file>