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atch Score Calculator" sheetId="2" r:id="rId5"/>
  </sheets>
  <definedNames/>
  <calcPr/>
</workbook>
</file>

<file path=xl/sharedStrings.xml><?xml version="1.0" encoding="utf-8"?>
<sst xmlns="http://schemas.openxmlformats.org/spreadsheetml/2006/main" count="63" uniqueCount="41">
  <si>
    <t>To calculate your score, move to the 'Match Score Calculator sheet and enter the values into the tables</t>
  </si>
  <si>
    <t xml:space="preserve">True means that thing happened, False means it didn't. Red means red alliance has control of that goal, Blue means blue has control. Red and Blue AWP don't give any points. For double park, both parking values for the alliance must be set to true </t>
  </si>
  <si>
    <t>Column 1</t>
  </si>
  <si>
    <t>Column 2</t>
  </si>
  <si>
    <t>Long Goal 1 Control Zone</t>
  </si>
  <si>
    <t>Blue</t>
  </si>
  <si>
    <t>Long Goal 1 Red Amount</t>
  </si>
  <si>
    <t>Red Bonus</t>
  </si>
  <si>
    <t>YES</t>
  </si>
  <si>
    <t>Long Goal 2 Control Zone</t>
  </si>
  <si>
    <t>Long Goal 1 Blue Amount</t>
  </si>
  <si>
    <t>Red AWP</t>
  </si>
  <si>
    <t>Top Goal Control</t>
  </si>
  <si>
    <t>Red</t>
  </si>
  <si>
    <t>Long Goal 2 Red Amount</t>
  </si>
  <si>
    <t>Blue Bonus</t>
  </si>
  <si>
    <t>NO</t>
  </si>
  <si>
    <t>Low Goal Control</t>
  </si>
  <si>
    <t>Long Goal 2 Blue Amount</t>
  </si>
  <si>
    <t>Blue AWP</t>
  </si>
  <si>
    <t>One Red Robot Parked</t>
  </si>
  <si>
    <t>Top Goal Red Amount</t>
  </si>
  <si>
    <t>Two Red Robots Parked</t>
  </si>
  <si>
    <t>Top Goal Blue Amount</t>
  </si>
  <si>
    <t>One Blue Robot Parked</t>
  </si>
  <si>
    <t>Low Goal Red Amount</t>
  </si>
  <si>
    <t>Two Blue Robots Parked</t>
  </si>
  <si>
    <t>Low Goal Blue Amount</t>
  </si>
  <si>
    <t>Red Points, Long Goal One</t>
  </si>
  <si>
    <t>Blue Points, Long Goal One</t>
  </si>
  <si>
    <t>Red Points, Long Goal Two</t>
  </si>
  <si>
    <t>Blue Points, Long Goal Two</t>
  </si>
  <si>
    <t>Red Points, Top Goal</t>
  </si>
  <si>
    <t>Blue Points, Top Goal</t>
  </si>
  <si>
    <t>Red Points, Low Goal</t>
  </si>
  <si>
    <t>Blue Points, Low Goal</t>
  </si>
  <si>
    <t>Red Park</t>
  </si>
  <si>
    <t>Blue Park</t>
  </si>
  <si>
    <t>Red Auton Bonus</t>
  </si>
  <si>
    <t>Blue Auton Bonus</t>
  </si>
  <si>
    <t>Total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</si>
</sst>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8">
    <fill>
      <patternFill patternType="none"/>
    </fill>
    <fill>
      <patternFill patternType="lightGray"/>
    </fill>
    <fill>
      <patternFill patternType="solid">
        <fgColor rgb="FF00FFFF"/>
        <bgColor rgb="FF00FFFF"/>
      </patternFill>
    </fill>
    <fill>
      <patternFill patternType="solid">
        <fgColor rgb="FF6AA84F"/>
        <bgColor rgb="FF6AA84F"/>
      </patternFill>
    </fill>
    <fill>
      <patternFill patternType="solid">
        <fgColor rgb="FFFFCFC9"/>
        <bgColor rgb="FFFFCFC9"/>
      </patternFill>
    </fill>
    <fill>
      <patternFill patternType="solid">
        <fgColor rgb="FFFFE599"/>
        <bgColor rgb="FFFFE599"/>
      </patternFill>
    </fill>
    <fill>
      <patternFill patternType="solid">
        <fgColor rgb="FFBFE0F6"/>
        <bgColor rgb="FFBFE0F6"/>
      </patternFill>
    </fill>
    <fill>
      <patternFill patternType="solid">
        <fgColor rgb="FF55FF00"/>
        <bgColor rgb="FF55FF00"/>
      </patternFill>
    </fill>
  </fills>
  <borders count="56">
    <border/>
    <border>
      <left style="thin">
        <color rgb="FF284E3F"/>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418C68"/>
      </left>
      <right style="thin">
        <color rgb="FF57BB8A"/>
      </right>
      <top style="thin">
        <color rgb="FF418C68"/>
      </top>
      <bottom style="thin">
        <color rgb="FF418C68"/>
      </bottom>
    </border>
    <border>
      <left style="thin">
        <color rgb="FF57BB8A"/>
      </left>
      <right style="thin">
        <color rgb="FF418C68"/>
      </right>
      <top style="thin">
        <color rgb="FF418C68"/>
      </top>
      <bottom style="thin">
        <color rgb="FF418C68"/>
      </bottom>
    </border>
    <border>
      <left style="thin">
        <color rgb="FF5CA94C"/>
      </left>
      <right style="thin">
        <color rgb="FF7AE165"/>
      </right>
      <top style="thin">
        <color rgb="FF5CA94C"/>
      </top>
      <bottom style="thin">
        <color rgb="FF5CA94C"/>
      </bottom>
    </border>
    <border>
      <left style="thin">
        <color rgb="FF7AE165"/>
      </left>
      <right style="thin">
        <color rgb="FF5CA94C"/>
      </right>
      <top style="thin">
        <color rgb="FF5CA94C"/>
      </top>
      <bottom style="thin">
        <color rgb="FF5CA94C"/>
      </bottom>
    </border>
    <border>
      <left style="thin">
        <color rgb="FF284E3F"/>
      </left>
      <right style="thin">
        <color rgb="FFB6D7A8"/>
      </right>
      <top style="thin">
        <color rgb="FFB6D7A8"/>
      </top>
      <bottom style="thin">
        <color rgb="FFB6D7A8"/>
      </bottom>
    </border>
    <border>
      <left style="thin">
        <color rgb="FF0A53A8"/>
      </left>
      <right style="thin">
        <color rgb="FF284E3F"/>
      </right>
      <top style="thin">
        <color rgb="FF0A53A8"/>
      </top>
      <bottom style="thin">
        <color rgb="FF0A53A8"/>
      </bottom>
    </border>
    <border>
      <left style="thin">
        <color rgb="FF418C68"/>
      </left>
      <right style="thin">
        <color rgb="FFFFCFC9"/>
      </right>
      <top style="thin">
        <color rgb="FFFFCFC9"/>
      </top>
      <bottom style="thin">
        <color rgb="FFFFCFC9"/>
      </bottom>
    </border>
    <border>
      <left style="thin">
        <color rgb="FFFFE599"/>
      </left>
      <right style="thin">
        <color rgb="FF418C68"/>
      </right>
      <top style="thin">
        <color rgb="FFFFE599"/>
      </top>
      <bottom style="thin">
        <color rgb="FFFFE599"/>
      </bottom>
    </border>
    <border>
      <left style="thin">
        <color rgb="FF5CA94C"/>
      </left>
      <right style="thin">
        <color rgb="FFFFCFC9"/>
      </right>
      <top style="thin">
        <color rgb="FFFFCFC9"/>
      </top>
      <bottom style="thin">
        <color rgb="FFFFCFC9"/>
      </bottom>
    </border>
    <border>
      <left style="thin">
        <color rgb="FF11734B"/>
      </left>
      <right style="thin">
        <color rgb="FF5CA94C"/>
      </right>
      <top style="thin">
        <color rgb="FF11734B"/>
      </top>
      <bottom style="thin">
        <color rgb="FF11734B"/>
      </bottom>
    </border>
    <border>
      <left style="thin">
        <color rgb="FF418C68"/>
      </left>
      <right style="thin">
        <color rgb="FFBFE0F6"/>
      </right>
      <top style="thin">
        <color rgb="FFBFE0F6"/>
      </top>
      <bottom style="thin">
        <color rgb="FFBFE0F6"/>
      </bottom>
    </border>
    <border>
      <left style="thin">
        <color rgb="FFB10202"/>
      </left>
      <right style="thin">
        <color rgb="FF284E3F"/>
      </right>
      <top style="thin">
        <color rgb="FFB10202"/>
      </top>
      <bottom style="thin">
        <color rgb="FFB10202"/>
      </bottom>
    </border>
    <border>
      <left style="thin">
        <color rgb="FF5CA94C"/>
      </left>
      <right style="thin">
        <color rgb="FFBFE0F6"/>
      </right>
      <top style="thin">
        <color rgb="FFBFE0F6"/>
      </top>
      <bottom style="thin">
        <color rgb="FFBFE0F6"/>
      </bottom>
    </border>
    <border>
      <left style="thin">
        <color rgb="FFB10202"/>
      </left>
      <right style="thin">
        <color rgb="FF5CA94C"/>
      </right>
      <top style="thin">
        <color rgb="FFB10202"/>
      </top>
      <bottom style="thin">
        <color rgb="FFB10202"/>
      </bottom>
    </border>
    <border>
      <left style="thin">
        <color rgb="FF284E3F"/>
      </left>
      <right style="thin">
        <color rgb="FFB6D7A8"/>
      </right>
      <top style="thin">
        <color rgb="FFB6D7A8"/>
      </top>
      <bottom style="thin">
        <color rgb="FF284E3F"/>
      </bottom>
    </border>
    <border>
      <left style="thin">
        <color rgb="FFB10202"/>
      </left>
      <right style="thin">
        <color rgb="FF284E3F"/>
      </right>
      <top style="thin">
        <color rgb="FFB10202"/>
      </top>
      <bottom style="thin">
        <color rgb="FF284E3F"/>
      </bottom>
    </border>
    <border>
      <left style="thin">
        <color rgb="FF418C68"/>
      </left>
      <right style="thin">
        <color rgb="FFBFE0F6"/>
      </right>
      <top style="thin">
        <color rgb="FFBFE0F6"/>
      </top>
      <bottom style="thin">
        <color rgb="FF418C68"/>
      </bottom>
    </border>
    <border>
      <left style="thin">
        <color rgb="FFFFE599"/>
      </left>
      <right style="thin">
        <color rgb="FF418C68"/>
      </right>
      <top style="thin">
        <color rgb="FFFFE599"/>
      </top>
      <bottom style="thin">
        <color rgb="FF418C68"/>
      </bottom>
    </border>
    <border>
      <left style="thin">
        <color rgb="FF5CA94C"/>
      </left>
      <right style="thin">
        <color rgb="FFBFE0F6"/>
      </right>
      <top style="thin">
        <color rgb="FFBFE0F6"/>
      </top>
      <bottom style="thin">
        <color rgb="FF5CA94C"/>
      </bottom>
    </border>
    <border>
      <left style="thin">
        <color rgb="FFB10202"/>
      </left>
      <right style="thin">
        <color rgb="FF5CA94C"/>
      </right>
      <top style="thin">
        <color rgb="FFB10202"/>
      </top>
      <bottom style="thin">
        <color rgb="FF5CA94C"/>
      </bottom>
    </border>
    <border>
      <left style="thin">
        <color rgb="FF374139"/>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40BF00"/>
      </left>
      <right style="thin">
        <color rgb="FF55FF00"/>
      </right>
      <top style="thin">
        <color rgb="FF40BF00"/>
      </top>
      <bottom style="thin">
        <color rgb="FF40BF00"/>
      </bottom>
    </border>
    <border>
      <left style="thin">
        <color rgb="FF55FF00"/>
      </left>
      <right style="thin">
        <color rgb="FF40BF00"/>
      </right>
      <top style="thin">
        <color rgb="FF40BF00"/>
      </top>
      <bottom style="thin">
        <color rgb="FF40BF00"/>
      </bottom>
    </border>
    <border>
      <left style="thin">
        <color rgb="FF374139"/>
      </left>
      <right style="thin">
        <color rgb="FFFFCFC9"/>
      </right>
      <top style="thin">
        <color rgb="FFFFCFC9"/>
      </top>
      <bottom style="thin">
        <color rgb="FFFFCFC9"/>
      </bottom>
    </border>
    <border>
      <left style="thin">
        <color rgb="FF11734B"/>
      </left>
      <right style="thin">
        <color rgb="FF374139"/>
      </right>
      <top style="thin">
        <color rgb="FF11734B"/>
      </top>
      <bottom style="thin">
        <color rgb="FF11734B"/>
      </bottom>
    </border>
    <border>
      <left style="thin">
        <color rgb="FF40BF00"/>
      </left>
      <right style="thin">
        <color rgb="FFFFCFC9"/>
      </right>
      <top style="thin">
        <color rgb="FFFFCFC9"/>
      </top>
      <bottom style="thin">
        <color rgb="FFFFCFC9"/>
      </bottom>
    </border>
    <border>
      <left style="thin">
        <color rgb="FFFFE599"/>
      </left>
      <right style="thin">
        <color rgb="FF40BF00"/>
      </right>
      <top style="thin">
        <color rgb="FFFFE599"/>
      </top>
      <bottom style="thin">
        <color rgb="FFFFE599"/>
      </bottom>
    </border>
    <border>
      <left style="thin">
        <color rgb="FFB10202"/>
      </left>
      <right style="thin">
        <color rgb="FF374139"/>
      </right>
      <top style="thin">
        <color rgb="FFB10202"/>
      </top>
      <bottom style="thin">
        <color rgb="FFB10202"/>
      </bottom>
    </border>
    <border>
      <left style="thin">
        <color rgb="FF40BF00"/>
      </left>
      <right style="thin">
        <color rgb="FFBFE0F6"/>
      </right>
      <top style="thin">
        <color rgb="FFBFE0F6"/>
      </top>
      <bottom style="thin">
        <color rgb="FFBFE0F6"/>
      </bottom>
    </border>
    <border>
      <left style="thin">
        <color rgb="FF374139"/>
      </left>
      <right style="thin">
        <color rgb="FFBFE0F6"/>
      </right>
      <top style="thin">
        <color rgb="FFBFE0F6"/>
      </top>
      <bottom style="thin">
        <color rgb="FFBFE0F6"/>
      </bottom>
    </border>
    <border>
      <left style="thin">
        <color rgb="FF374139"/>
      </left>
      <right style="thin">
        <color rgb="FFBFE0F6"/>
      </right>
      <top style="thin">
        <color rgb="FFBFE0F6"/>
      </top>
      <bottom style="thin">
        <color rgb="FF374139"/>
      </bottom>
    </border>
    <border>
      <left style="thin">
        <color rgb="FFB10202"/>
      </left>
      <right style="thin">
        <color rgb="FF374139"/>
      </right>
      <top style="thin">
        <color rgb="FFB10202"/>
      </top>
      <bottom style="thin">
        <color rgb="FF374139"/>
      </bottom>
    </border>
    <border>
      <left style="thin">
        <color rgb="FF40BF00"/>
      </left>
      <right style="thin">
        <color rgb="FFBFE0F6"/>
      </right>
      <top style="thin">
        <color rgb="FFBFE0F6"/>
      </top>
      <bottom style="thin">
        <color rgb="FF40BF00"/>
      </bottom>
    </border>
    <border>
      <left style="thin">
        <color rgb="FFFFE599"/>
      </left>
      <right style="thin">
        <color rgb="FF40BF00"/>
      </right>
      <top style="thin">
        <color rgb="FFFFE599"/>
      </top>
      <bottom style="thin">
        <color rgb="FF40BF00"/>
      </bottom>
    </border>
    <border>
      <left style="thin">
        <color rgb="FF742932"/>
      </left>
      <right style="thin">
        <color rgb="FF9B3642"/>
      </right>
      <top style="thin">
        <color rgb="FF742932"/>
      </top>
      <bottom style="thin">
        <color rgb="FF742932"/>
      </bottom>
    </border>
    <border>
      <left style="thin">
        <color rgb="FF9B3642"/>
      </left>
      <right style="thin">
        <color rgb="FF742932"/>
      </right>
      <top style="thin">
        <color rgb="FF742932"/>
      </top>
      <bottom style="thin">
        <color rgb="FF742932"/>
      </bottom>
    </border>
    <border>
      <left style="thin">
        <color rgb="FF3E479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742932"/>
      </left>
      <right style="thin">
        <color rgb="FFFFFFFF"/>
      </right>
      <top style="thin">
        <color rgb="FFFFFFFF"/>
      </top>
      <bottom style="thin">
        <color rgb="FFFFFFFF"/>
      </bottom>
    </border>
    <border>
      <left style="thin">
        <color rgb="FFFFFFFF"/>
      </left>
      <right style="thin">
        <color rgb="FF742932"/>
      </right>
      <top style="thin">
        <color rgb="FFFFFFFF"/>
      </top>
      <bottom style="thin">
        <color rgb="FFFFFFFF"/>
      </bottom>
    </border>
    <border>
      <left style="thin">
        <color rgb="FF3E4791"/>
      </left>
      <right style="thin">
        <color rgb="FFFFFFFF"/>
      </right>
      <top style="thin">
        <color rgb="FFFFFFFF"/>
      </top>
      <bottom style="thin">
        <color rgb="FFFFFFFF"/>
      </bottom>
    </border>
    <border>
      <left style="thin">
        <color rgb="FFBFE0F6"/>
      </left>
      <right style="thin">
        <color rgb="FF3E4791"/>
      </right>
      <top style="thin">
        <color rgb="FFBFE0F6"/>
      </top>
      <bottom style="thin">
        <color rgb="FFBFE0F6"/>
      </bottom>
    </border>
    <border>
      <left style="thin">
        <color rgb="FF742932"/>
      </left>
      <right style="thin">
        <color rgb="FFF6F8F9"/>
      </right>
      <top style="thin">
        <color rgb="FFF6F8F9"/>
      </top>
      <bottom style="thin">
        <color rgb="FFF6F8F9"/>
      </bottom>
    </border>
    <border>
      <left style="thin">
        <color rgb="FFF6F8F9"/>
      </left>
      <right style="thin">
        <color rgb="FF742932"/>
      </right>
      <top style="thin">
        <color rgb="FFF6F8F9"/>
      </top>
      <bottom style="thin">
        <color rgb="FFF6F8F9"/>
      </bottom>
    </border>
    <border>
      <left style="thin">
        <color rgb="FF3E4791"/>
      </left>
      <right style="thin">
        <color rgb="FFF6F8F9"/>
      </right>
      <top style="thin">
        <color rgb="FFF6F8F9"/>
      </top>
      <bottom style="thin">
        <color rgb="FFF6F8F9"/>
      </bottom>
    </border>
    <border>
      <left style="thin">
        <color rgb="FFFFCFC9"/>
      </left>
      <right style="thin">
        <color rgb="FF742932"/>
      </right>
      <top style="thin">
        <color rgb="FFFFCFC9"/>
      </top>
      <bottom style="thin">
        <color rgb="FFFFCFC9"/>
      </bottom>
    </border>
    <border>
      <left style="thin">
        <color rgb="FFFFFFFF"/>
      </left>
      <right style="thin">
        <color rgb="FF3E4791"/>
      </right>
      <top style="thin">
        <color rgb="FFFFFFFF"/>
      </top>
      <bottom style="thin">
        <color rgb="FFFFFFFF"/>
      </bottom>
    </border>
    <border>
      <left style="thin">
        <color rgb="FFF6F8F9"/>
      </left>
      <right style="thin">
        <color rgb="FF3E4791"/>
      </right>
      <top style="thin">
        <color rgb="FFF6F8F9"/>
      </top>
      <bottom style="thin">
        <color rgb="FFF6F8F9"/>
      </bottom>
    </border>
    <border>
      <left style="thin">
        <color rgb="FF742932"/>
      </left>
      <right style="thin">
        <color rgb="FFF6F8F9"/>
      </right>
      <top style="thin">
        <color rgb="FFF6F8F9"/>
      </top>
      <bottom style="thin">
        <color rgb="FF742932"/>
      </bottom>
    </border>
    <border>
      <left style="thin">
        <color rgb="FFFFCFC9"/>
      </left>
      <right style="thin">
        <color rgb="FF742932"/>
      </right>
      <top style="thin">
        <color rgb="FFFFCFC9"/>
      </top>
      <bottom style="thin">
        <color rgb="FF742932"/>
      </bottom>
    </border>
    <border>
      <left style="thin">
        <color rgb="FF3E4791"/>
      </left>
      <right style="thin">
        <color rgb="FFF6F8F9"/>
      </right>
      <top style="thin">
        <color rgb="FFF6F8F9"/>
      </top>
      <bottom style="thin">
        <color rgb="FF3E4791"/>
      </bottom>
    </border>
    <border>
      <left style="thin">
        <color rgb="FFF6F8F9"/>
      </left>
      <right style="thin">
        <color rgb="FF3E4791"/>
      </right>
      <top style="thin">
        <color rgb="FFF6F8F9"/>
      </top>
      <bottom style="thin">
        <color rgb="FF3E4791"/>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1" numFmtId="0" xfId="0" applyAlignment="1" applyFont="1">
      <alignment shrinkToFit="0" wrapText="0"/>
    </xf>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0" fillId="0" fontId="1" numFmtId="0" xfId="0" applyFont="1"/>
    <xf borderId="3" fillId="0" fontId="1" numFmtId="0" xfId="0" applyAlignment="1" applyBorder="1" applyFont="1">
      <alignment horizontal="left" shrinkToFit="0" vertical="center" wrapText="1"/>
    </xf>
    <xf borderId="4" fillId="0" fontId="1" numFmtId="49" xfId="0" applyAlignment="1" applyBorder="1" applyFont="1" applyNumberFormat="1">
      <alignment horizontal="left" shrinkToFit="0" vertical="center" wrapText="1"/>
    </xf>
    <xf borderId="0" fillId="0" fontId="1" numFmtId="0" xfId="0" applyAlignment="1" applyFont="1">
      <alignment vertical="bottom"/>
    </xf>
    <xf borderId="5" fillId="0" fontId="1" numFmtId="0" xfId="0" applyAlignment="1" applyBorder="1" applyFont="1">
      <alignment horizontal="left" shrinkToFit="0" vertical="center" wrapText="1"/>
    </xf>
    <xf borderId="6" fillId="0" fontId="1" numFmtId="49" xfId="0" applyAlignment="1" applyBorder="1" applyFont="1" applyNumberFormat="1">
      <alignment horizontal="left" shrinkToFit="0" vertical="center" wrapText="1"/>
    </xf>
    <xf borderId="7" fillId="3" fontId="1" numFmtId="0" xfId="0" applyAlignment="1" applyBorder="1" applyFill="1" applyFont="1">
      <alignment shrinkToFit="0" vertical="center" wrapText="0"/>
    </xf>
    <xf borderId="8" fillId="0" fontId="1" numFmtId="0" xfId="0" applyAlignment="1" applyBorder="1" applyFont="1">
      <alignment readingOrder="0" shrinkToFit="0" vertical="center" wrapText="0"/>
    </xf>
    <xf borderId="9" fillId="4" fontId="1" numFmtId="0" xfId="0" applyAlignment="1" applyBorder="1" applyFill="1" applyFont="1">
      <alignment shrinkToFit="0" vertical="center" wrapText="0"/>
    </xf>
    <xf borderId="10" fillId="5" fontId="1" numFmtId="0" xfId="0" applyAlignment="1" applyBorder="1" applyFill="1" applyFont="1">
      <alignment shrinkToFit="0" vertical="center" wrapText="0"/>
    </xf>
    <xf borderId="11" fillId="4" fontId="1" numFmtId="0" xfId="0" applyAlignment="1" applyBorder="1" applyFont="1">
      <alignment shrinkToFit="0" vertical="center" wrapText="0"/>
    </xf>
    <xf borderId="12" fillId="0" fontId="1" numFmtId="0" xfId="0" applyAlignment="1" applyBorder="1" applyFont="1">
      <alignment shrinkToFit="0" vertical="center" wrapText="0"/>
    </xf>
    <xf borderId="13" fillId="6" fontId="1" numFmtId="0" xfId="0" applyAlignment="1" applyBorder="1" applyFill="1" applyFont="1">
      <alignment shrinkToFit="0" vertical="center" wrapText="0"/>
    </xf>
    <xf borderId="14" fillId="0" fontId="1" numFmtId="0" xfId="0" applyAlignment="1" applyBorder="1" applyFont="1">
      <alignment readingOrder="0" shrinkToFit="0" vertical="center" wrapText="0"/>
    </xf>
    <xf borderId="15" fillId="6" fontId="1" numFmtId="0" xfId="0" applyAlignment="1" applyBorder="1" applyFont="1">
      <alignment shrinkToFit="0" vertical="center" wrapText="0"/>
    </xf>
    <xf borderId="16" fillId="0" fontId="1" numFmtId="0" xfId="0" applyAlignment="1" applyBorder="1" applyFont="1">
      <alignment shrinkToFit="0" vertical="center" wrapText="0"/>
    </xf>
    <xf borderId="17" fillId="3" fontId="1" numFmtId="0" xfId="0" applyAlignment="1" applyBorder="1" applyFont="1">
      <alignment shrinkToFit="0" vertical="center" wrapText="0"/>
    </xf>
    <xf borderId="18" fillId="0" fontId="1" numFmtId="0" xfId="0" applyAlignment="1" applyBorder="1" applyFont="1">
      <alignment readingOrder="0" shrinkToFit="0" vertical="center" wrapText="0"/>
    </xf>
    <xf borderId="19" fillId="6" fontId="1" numFmtId="0" xfId="0" applyAlignment="1" applyBorder="1" applyFont="1">
      <alignment shrinkToFit="0" vertical="center" wrapText="0"/>
    </xf>
    <xf borderId="20" fillId="5" fontId="1" numFmtId="0" xfId="0" applyAlignment="1" applyBorder="1" applyFont="1">
      <alignment shrinkToFit="0" vertical="center" wrapText="0"/>
    </xf>
    <xf borderId="21" fillId="6" fontId="1" numFmtId="0" xfId="0" applyAlignment="1" applyBorder="1" applyFont="1">
      <alignment shrinkToFit="0" vertical="center" wrapText="0"/>
    </xf>
    <xf borderId="22" fillId="0" fontId="1" numFmtId="0" xfId="0" applyAlignment="1" applyBorder="1" applyFont="1">
      <alignment shrinkToFit="0" vertical="center" wrapText="0"/>
    </xf>
    <xf borderId="23" fillId="0" fontId="1" numFmtId="0" xfId="0" applyAlignment="1" applyBorder="1" applyFont="1">
      <alignment horizontal="left" shrinkToFit="0" vertical="center" wrapText="1"/>
    </xf>
    <xf borderId="24" fillId="0" fontId="1" numFmtId="49" xfId="0" applyAlignment="1" applyBorder="1" applyFont="1" applyNumberFormat="1">
      <alignment horizontal="left" shrinkToFit="0" vertical="center" wrapText="1"/>
    </xf>
    <xf borderId="25" fillId="7" fontId="1" numFmtId="0" xfId="0" applyAlignment="1" applyBorder="1" applyFill="1" applyFont="1">
      <alignment horizontal="left" shrinkToFit="0" vertical="center" wrapText="1"/>
    </xf>
    <xf borderId="26" fillId="7" fontId="1" numFmtId="49" xfId="0" applyAlignment="1" applyBorder="1" applyFont="1" applyNumberFormat="1">
      <alignment horizontal="left" shrinkToFit="0" vertical="center" wrapText="1"/>
    </xf>
    <xf borderId="27" fillId="4" fontId="1" numFmtId="0" xfId="0" applyAlignment="1" applyBorder="1" applyFont="1">
      <alignment shrinkToFit="0" vertical="center" wrapText="0"/>
    </xf>
    <xf borderId="28" fillId="0" fontId="1" numFmtId="0" xfId="0" applyAlignment="1" applyBorder="1" applyFont="1">
      <alignment shrinkToFit="0" vertical="center" wrapText="0"/>
    </xf>
    <xf borderId="29" fillId="4" fontId="1" numFmtId="0" xfId="0" applyAlignment="1" applyBorder="1" applyFont="1">
      <alignment shrinkToFit="0" vertical="center" wrapText="0"/>
    </xf>
    <xf borderId="30" fillId="5" fontId="1" numFmtId="0" xfId="0" applyAlignment="1" applyBorder="1" applyFont="1">
      <alignment readingOrder="0" shrinkToFit="0" vertical="center" wrapText="0"/>
    </xf>
    <xf borderId="31" fillId="0" fontId="1" numFmtId="0" xfId="0" applyAlignment="1" applyBorder="1" applyFont="1">
      <alignment readingOrder="0" shrinkToFit="0" vertical="center" wrapText="0"/>
    </xf>
    <xf borderId="32" fillId="6" fontId="1" numFmtId="0" xfId="0" applyAlignment="1" applyBorder="1" applyFont="1">
      <alignment shrinkToFit="0" vertical="center" wrapText="0"/>
    </xf>
    <xf borderId="33" fillId="6" fontId="1" numFmtId="0" xfId="0" applyAlignment="1" applyBorder="1" applyFont="1">
      <alignment shrinkToFit="0" vertical="center" wrapText="0"/>
    </xf>
    <xf borderId="28" fillId="0" fontId="1" numFmtId="0" xfId="0" applyAlignment="1" applyBorder="1" applyFont="1">
      <alignment readingOrder="0" shrinkToFit="0" vertical="center" wrapText="0"/>
    </xf>
    <xf borderId="30" fillId="5" fontId="1" numFmtId="0" xfId="0" applyAlignment="1" applyBorder="1" applyFont="1">
      <alignment shrinkToFit="0" vertical="center" wrapText="0"/>
    </xf>
    <xf borderId="34" fillId="6" fontId="1" numFmtId="0" xfId="0" applyAlignment="1" applyBorder="1" applyFont="1">
      <alignment readingOrder="0" shrinkToFit="0" vertical="center" wrapText="0"/>
    </xf>
    <xf borderId="35" fillId="0" fontId="1" numFmtId="0" xfId="0" applyAlignment="1" applyBorder="1" applyFont="1">
      <alignment shrinkToFit="0" vertical="center" wrapText="0"/>
    </xf>
    <xf borderId="36" fillId="6" fontId="1" numFmtId="0" xfId="0" applyAlignment="1" applyBorder="1" applyFont="1">
      <alignment shrinkToFit="0" vertical="center" wrapText="0"/>
    </xf>
    <xf borderId="37" fillId="5" fontId="1" numFmtId="0" xfId="0" applyAlignment="1" applyBorder="1" applyFont="1">
      <alignment readingOrder="0" shrinkToFit="0" vertical="center" wrapText="0"/>
    </xf>
    <xf borderId="38" fillId="0" fontId="1" numFmtId="0" xfId="0" applyAlignment="1" applyBorder="1" applyFont="1">
      <alignment horizontal="left" shrinkToFit="0" vertical="center" wrapText="1"/>
    </xf>
    <xf borderId="39" fillId="0" fontId="1" numFmtId="49" xfId="0" applyAlignment="1" applyBorder="1" applyFont="1" applyNumberFormat="1">
      <alignment horizontal="left" shrinkToFit="0" vertical="center" wrapText="1"/>
    </xf>
    <xf borderId="40" fillId="0" fontId="1" numFmtId="0" xfId="0" applyAlignment="1" applyBorder="1" applyFont="1">
      <alignment horizontal="left" shrinkToFit="0" vertical="center" wrapText="1"/>
    </xf>
    <xf borderId="41" fillId="0" fontId="1" numFmtId="49" xfId="0" applyAlignment="1" applyBorder="1" applyFont="1" applyNumberFormat="1">
      <alignment horizontal="left" shrinkToFit="0" vertical="center" wrapText="1"/>
    </xf>
    <xf borderId="42" fillId="0" fontId="1" numFmtId="0" xfId="0" applyAlignment="1" applyBorder="1" applyFont="1">
      <alignment shrinkToFit="0" vertical="center" wrapText="0"/>
    </xf>
    <xf borderId="43" fillId="0" fontId="1" numFmtId="0" xfId="0" applyAlignment="1" applyBorder="1" applyFont="1">
      <alignment shrinkToFit="0" vertical="center" wrapText="0"/>
    </xf>
    <xf borderId="44" fillId="0" fontId="1" numFmtId="0" xfId="0" applyAlignment="1" applyBorder="1" applyFont="1">
      <alignment shrinkToFit="0" vertical="center" wrapText="0"/>
    </xf>
    <xf borderId="45" fillId="0" fontId="1" numFmtId="0" xfId="0" applyAlignment="1" applyBorder="1" applyFont="1">
      <alignment shrinkToFit="0" vertical="center" wrapText="0"/>
    </xf>
    <xf borderId="46" fillId="0" fontId="1" numFmtId="0" xfId="0" applyAlignment="1" applyBorder="1" applyFont="1">
      <alignment shrinkToFit="0" vertical="center" wrapText="0"/>
    </xf>
    <xf borderId="47" fillId="0" fontId="1" numFmtId="0" xfId="0" applyAlignment="1" applyBorder="1" applyFont="1">
      <alignment shrinkToFit="0" vertical="center" wrapText="0"/>
    </xf>
    <xf borderId="48" fillId="0" fontId="1" numFmtId="0" xfId="0" applyAlignment="1" applyBorder="1" applyFont="1">
      <alignment shrinkToFit="0" vertical="center" wrapText="0"/>
    </xf>
    <xf borderId="49" fillId="0" fontId="1" numFmtId="0" xfId="0" applyAlignment="1" applyBorder="1" applyFont="1">
      <alignment shrinkToFit="0" vertical="center" wrapText="0"/>
    </xf>
    <xf borderId="50" fillId="0" fontId="1" numFmtId="0" xfId="0" applyAlignment="1" applyBorder="1" applyFont="1">
      <alignment shrinkToFit="0" vertical="center" wrapText="0"/>
    </xf>
    <xf borderId="51" fillId="0" fontId="1" numFmtId="0" xfId="0" applyAlignment="1" applyBorder="1" applyFont="1">
      <alignment shrinkToFit="0" vertical="center" wrapText="0"/>
    </xf>
    <xf borderId="52" fillId="0" fontId="1" numFmtId="0" xfId="0" applyAlignment="1" applyBorder="1" applyFont="1">
      <alignment shrinkToFit="0" vertical="center" wrapText="0"/>
    </xf>
    <xf borderId="53" fillId="0" fontId="1" numFmtId="0" xfId="0" applyAlignment="1" applyBorder="1" applyFont="1">
      <alignment shrinkToFit="0" vertical="center" wrapText="0"/>
    </xf>
    <xf borderId="54" fillId="0" fontId="1" numFmtId="0" xfId="0" applyAlignment="1" applyBorder="1" applyFont="1">
      <alignment shrinkToFit="0" vertical="center" wrapText="0"/>
    </xf>
    <xf borderId="55" fillId="0" fontId="1" numFmtId="0" xfId="0" applyAlignment="1" applyBorder="1" applyFont="1">
      <alignment shrinkToFit="0" vertical="center" wrapText="0"/>
    </xf>
  </cellXfs>
  <cellStyles count="1">
    <cellStyle xfId="0" name="Normal" builtinId="0"/>
  </cellStyles>
  <dxfs count="20">
    <dxf>
      <font/>
      <fill>
        <patternFill patternType="solid">
          <fgColor rgb="FFB7E1CD"/>
          <bgColor rgb="FFB7E1CD"/>
        </patternFill>
      </fill>
      <border/>
    </dxf>
    <dxf>
      <font>
        <color rgb="FF000000"/>
      </font>
      <fill>
        <patternFill patternType="solid">
          <fgColor rgb="FFB10202"/>
          <bgColor rgb="FFB10202"/>
        </patternFill>
      </fill>
      <border/>
    </dxf>
    <dxf>
      <font/>
      <fill>
        <patternFill patternType="solid">
          <fgColor rgb="FF0A53A8"/>
          <bgColor rgb="FF0A53A8"/>
        </patternFill>
      </fill>
      <border/>
    </dxf>
    <dxf>
      <font/>
      <fill>
        <patternFill patternType="solid">
          <fgColor rgb="FFE8EAED"/>
          <bgColor rgb="FFE8EAED"/>
        </patternFill>
      </fill>
      <border/>
    </dxf>
    <dxf>
      <font/>
      <fill>
        <patternFill patternType="solid">
          <fgColor rgb="FFB10202"/>
          <bgColor rgb="FFB10202"/>
        </patternFill>
      </fill>
      <border/>
    </dxf>
    <dxf>
      <font/>
      <fill>
        <patternFill patternType="solid">
          <fgColor rgb="FFFFCFC9"/>
          <bgColor rgb="FFFFCFC9"/>
        </patternFill>
      </fill>
      <border/>
    </dxf>
    <dxf>
      <font>
        <color rgb="FF000000"/>
      </font>
      <fill>
        <patternFill patternType="solid">
          <fgColor rgb="FFBFE0F6"/>
          <bgColor rgb="FFBFE0F6"/>
        </patternFill>
      </fill>
      <border/>
    </dxf>
    <dxf>
      <font/>
      <fill>
        <patternFill patternType="solid">
          <fgColor rgb="FF11734B"/>
          <bgColor rgb="FF11734B"/>
        </patternFill>
      </fill>
      <border/>
    </dxf>
    <dxf>
      <font>
        <color rgb="FF000000"/>
      </font>
      <fill>
        <patternFill patternType="solid">
          <fgColor rgb="FF11734B"/>
          <bgColor rgb="FF11734B"/>
        </patternFill>
      </fill>
      <border/>
    </dxf>
    <dxf>
      <font/>
      <fill>
        <patternFill patternType="solid">
          <fgColor rgb="FFBFE0F6"/>
          <bgColor rgb="FFBFE0F6"/>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57BB8A"/>
          <bgColor rgb="FF57BB8A"/>
        </patternFill>
      </fill>
      <border/>
    </dxf>
    <dxf>
      <font/>
      <fill>
        <patternFill patternType="solid">
          <fgColor rgb="FF7AE165"/>
          <bgColor rgb="FF7AE165"/>
        </patternFill>
      </fill>
      <border/>
    </dxf>
    <dxf>
      <font/>
      <fill>
        <patternFill patternType="solid">
          <fgColor rgb="FF49564C"/>
          <bgColor rgb="FF49564C"/>
        </patternFill>
      </fill>
      <border/>
    </dxf>
    <dxf>
      <font/>
      <fill>
        <patternFill patternType="solid">
          <fgColor rgb="FF55FF00"/>
          <bgColor rgb="FF55FF00"/>
        </patternFill>
      </fill>
      <border/>
    </dxf>
    <dxf>
      <font/>
      <fill>
        <patternFill patternType="solid">
          <fgColor rgb="FF9B3642"/>
          <bgColor rgb="FF9B3642"/>
        </patternFill>
      </fill>
      <border/>
    </dxf>
    <dxf>
      <font/>
      <fill>
        <patternFill patternType="solid">
          <fgColor rgb="FF535FC1"/>
          <bgColor rgb="FF535FC1"/>
        </patternFill>
      </fill>
      <border/>
    </dxf>
  </dxfs>
  <tableStyles count="7">
    <tableStyle count="3" pivot="0" name="Match Score Calculator-style">
      <tableStyleElement dxfId="11" type="headerRow"/>
      <tableStyleElement dxfId="12" type="firstRowStripe"/>
      <tableStyleElement dxfId="13" type="secondRowStripe"/>
    </tableStyle>
    <tableStyle count="3" pivot="0" name="Match Score Calculator-style 2">
      <tableStyleElement dxfId="14" type="headerRow"/>
      <tableStyleElement dxfId="12" type="firstRowStripe"/>
      <tableStyleElement dxfId="13" type="secondRowStripe"/>
    </tableStyle>
    <tableStyle count="3" pivot="0" name="Match Score Calculator-style 3">
      <tableStyleElement dxfId="15" type="headerRow"/>
      <tableStyleElement dxfId="12" type="firstRowStripe"/>
      <tableStyleElement dxfId="13" type="secondRowStripe"/>
    </tableStyle>
    <tableStyle count="3" pivot="0" name="Match Score Calculator-style 4">
      <tableStyleElement dxfId="16" type="headerRow"/>
      <tableStyleElement dxfId="12" type="firstRowStripe"/>
      <tableStyleElement dxfId="13" type="secondRowStripe"/>
    </tableStyle>
    <tableStyle count="3" pivot="0" name="Match Score Calculator-style 5">
      <tableStyleElement dxfId="17" type="headerRow"/>
      <tableStyleElement dxfId="12" type="firstRowStripe"/>
      <tableStyleElement dxfId="13" type="secondRowStripe"/>
    </tableStyle>
    <tableStyle count="3" pivot="0" name="Match Score Calculator-style 6">
      <tableStyleElement dxfId="18" type="headerRow"/>
      <tableStyleElement dxfId="12" type="firstRowStripe"/>
      <tableStyleElement dxfId="13" type="secondRowStripe"/>
    </tableStyle>
    <tableStyle count="3" pivot="0" name="Match Score Calculator-style 7">
      <tableStyleElement dxfId="19" type="headerRow"/>
      <tableStyleElement dxfId="12"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5" displayName="Table_1" name="Table_1" id="1">
  <tableColumns count="2">
    <tableColumn name="Column 1" id="1"/>
    <tableColumn name="Column 2" id="2"/>
  </tableColumns>
  <tableStyleInfo name="Match Score Calculator-style" showColumnStripes="0" showFirstColumn="1" showLastColumn="1" showRowStripes="1"/>
</table>
</file>

<file path=xl/tables/table2.xml><?xml version="1.0" encoding="utf-8"?>
<table xmlns="http://schemas.openxmlformats.org/spreadsheetml/2006/main" ref="D1:E5" displayName="Table_2" name="Table_2" id="2">
  <tableColumns count="2">
    <tableColumn name="Column 1" id="1"/>
    <tableColumn name="Column 2" id="2"/>
  </tableColumns>
  <tableStyleInfo name="Match Score Calculator-style 2" showColumnStripes="0" showFirstColumn="1" showLastColumn="1" showRowStripes="1"/>
</table>
</file>

<file path=xl/tables/table3.xml><?xml version="1.0" encoding="utf-8"?>
<table xmlns="http://schemas.openxmlformats.org/spreadsheetml/2006/main" ref="G1:H5" displayName="Table_3" name="Table_3" id="3">
  <tableColumns count="2">
    <tableColumn name="Column 1" id="1"/>
    <tableColumn name="Column 2" id="2"/>
  </tableColumns>
  <tableStyleInfo name="Match Score Calculator-style 3" showColumnStripes="0" showFirstColumn="1" showLastColumn="1" showRowStripes="1"/>
</table>
</file>

<file path=xl/tables/table4.xml><?xml version="1.0" encoding="utf-8"?>
<table xmlns="http://schemas.openxmlformats.org/spreadsheetml/2006/main" ref="A7:B11" displayName="Table_4" name="Table_4" id="4">
  <tableColumns count="2">
    <tableColumn name="Column 1" id="1"/>
    <tableColumn name="Column 2" id="2"/>
  </tableColumns>
  <tableStyleInfo name="Match Score Calculator-style 4" showColumnStripes="0" showFirstColumn="1" showLastColumn="1" showRowStripes="1"/>
</table>
</file>

<file path=xl/tables/table5.xml><?xml version="1.0" encoding="utf-8"?>
<table xmlns="http://schemas.openxmlformats.org/spreadsheetml/2006/main" ref="D7:E11" displayName="Table_5" name="Table_5" id="5">
  <tableColumns count="2">
    <tableColumn name="Column 1" id="1"/>
    <tableColumn name="Column 2" id="2"/>
  </tableColumns>
  <tableStyleInfo name="Match Score Calculator-style 5" showColumnStripes="0" showFirstColumn="1" showLastColumn="1" showRowStripes="1"/>
</table>
</file>

<file path=xl/tables/table6.xml><?xml version="1.0" encoding="utf-8"?>
<table xmlns="http://schemas.openxmlformats.org/spreadsheetml/2006/main" ref="A15:B23" displayName="Table_6" name="Table_6" id="6">
  <tableColumns count="2">
    <tableColumn name="Column 1" id="1"/>
    <tableColumn name="Column 2" id="2"/>
  </tableColumns>
  <tableStyleInfo name="Match Score Calculator-style 6" showColumnStripes="0" showFirstColumn="1" showLastColumn="1" showRowStripes="1"/>
</table>
</file>

<file path=xl/tables/table7.xml><?xml version="1.0" encoding="utf-8"?>
<table xmlns="http://schemas.openxmlformats.org/spreadsheetml/2006/main" ref="D15:E23" displayName="Table_7" name="Table_7" id="7">
  <tableColumns count="2">
    <tableColumn name="Column 1" id="1"/>
    <tableColumn name="Column 2" id="2"/>
  </tableColumns>
  <tableStyleInfo name="Match Score Calculator-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4.63"/>
    <col customWidth="1" min="2" max="6" width="12.63"/>
  </cols>
  <sheetData>
    <row r="1" ht="45.75" customHeight="1">
      <c r="A1" s="1" t="s">
        <v>0</v>
      </c>
    </row>
    <row r="2" ht="67.5" customHeight="1">
      <c r="A2" s="1" t="s">
        <v>1</v>
      </c>
    </row>
    <row r="3" ht="15.75" customHeight="1">
      <c r="A3" s="2"/>
    </row>
    <row r="4" ht="15.75" customHeight="1">
      <c r="A4" s="2"/>
    </row>
    <row r="5" ht="15.75" customHeight="1">
      <c r="A5" s="2"/>
    </row>
    <row r="6" ht="15.75" customHeight="1">
      <c r="A6" s="2"/>
    </row>
    <row r="7" ht="15.75" customHeight="1">
      <c r="A7" s="2"/>
    </row>
    <row r="8" ht="15.75" customHeight="1">
      <c r="A8" s="2"/>
    </row>
    <row r="9" ht="15.75" customHeight="1">
      <c r="A9" s="2"/>
    </row>
    <row r="10" ht="15.75" customHeight="1">
      <c r="A10" s="2"/>
    </row>
    <row r="11" ht="15.75" customHeight="1">
      <c r="A11" s="2"/>
    </row>
    <row r="12" ht="15.75" customHeight="1">
      <c r="A12" s="2"/>
    </row>
    <row r="13" ht="15.75" customHeight="1">
      <c r="A13" s="2"/>
    </row>
    <row r="14" ht="15.75" customHeight="1">
      <c r="A14" s="2"/>
    </row>
    <row r="15" ht="15.75" customHeight="1">
      <c r="A15" s="2"/>
    </row>
    <row r="16" ht="15.75" customHeight="1">
      <c r="A16" s="2"/>
    </row>
    <row r="17" ht="15.75" customHeight="1">
      <c r="A17" s="2"/>
    </row>
    <row r="18" ht="15.75" customHeight="1">
      <c r="A18" s="2"/>
    </row>
    <row r="19" ht="15.75" customHeight="1">
      <c r="A19" s="2"/>
    </row>
    <row r="20" ht="15.75" customHeight="1">
      <c r="A20" s="2"/>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5" width="22.63"/>
    <col customWidth="1" min="6" max="6" width="7.63"/>
    <col customWidth="1" min="7" max="7" width="24.38"/>
    <col customWidth="1" min="8" max="8" width="11.5"/>
  </cols>
  <sheetData>
    <row r="1" ht="15.75" customHeight="1">
      <c r="A1" s="3" t="s">
        <v>2</v>
      </c>
      <c r="B1" s="4" t="s">
        <v>3</v>
      </c>
      <c r="C1" s="5"/>
      <c r="D1" s="6" t="s">
        <v>2</v>
      </c>
      <c r="E1" s="7" t="s">
        <v>3</v>
      </c>
      <c r="F1" s="8"/>
      <c r="G1" s="9" t="s">
        <v>2</v>
      </c>
      <c r="H1" s="10" t="s">
        <v>3</v>
      </c>
      <c r="I1" s="8"/>
    </row>
    <row r="2" ht="15.75" customHeight="1">
      <c r="A2" s="11" t="s">
        <v>4</v>
      </c>
      <c r="B2" s="12" t="s">
        <v>5</v>
      </c>
      <c r="C2" s="5"/>
      <c r="D2" s="13" t="s">
        <v>6</v>
      </c>
      <c r="E2" s="14">
        <v>6.0</v>
      </c>
      <c r="F2" s="8"/>
      <c r="G2" s="15" t="s">
        <v>7</v>
      </c>
      <c r="H2" s="16" t="s">
        <v>8</v>
      </c>
      <c r="I2" s="8"/>
    </row>
    <row r="3" ht="15.75" customHeight="1">
      <c r="A3" s="11" t="s">
        <v>9</v>
      </c>
      <c r="B3" s="12" t="s">
        <v>5</v>
      </c>
      <c r="C3" s="5"/>
      <c r="D3" s="17" t="s">
        <v>10</v>
      </c>
      <c r="E3" s="14">
        <v>7.0</v>
      </c>
      <c r="F3" s="8"/>
      <c r="G3" s="15" t="s">
        <v>11</v>
      </c>
      <c r="H3" s="16" t="s">
        <v>8</v>
      </c>
      <c r="I3" s="8"/>
    </row>
    <row r="4" ht="15.75" customHeight="1">
      <c r="A4" s="11" t="s">
        <v>12</v>
      </c>
      <c r="B4" s="18" t="s">
        <v>13</v>
      </c>
      <c r="C4" s="5"/>
      <c r="D4" s="13" t="s">
        <v>14</v>
      </c>
      <c r="E4" s="14">
        <v>4.0</v>
      </c>
      <c r="F4" s="8"/>
      <c r="G4" s="19" t="s">
        <v>15</v>
      </c>
      <c r="H4" s="20" t="s">
        <v>16</v>
      </c>
      <c r="I4" s="8"/>
    </row>
    <row r="5" ht="15.75" customHeight="1">
      <c r="A5" s="21" t="s">
        <v>17</v>
      </c>
      <c r="B5" s="22" t="s">
        <v>13</v>
      </c>
      <c r="C5" s="5"/>
      <c r="D5" s="23" t="s">
        <v>18</v>
      </c>
      <c r="E5" s="24">
        <v>7.0</v>
      </c>
      <c r="F5" s="8"/>
      <c r="G5" s="25" t="s">
        <v>19</v>
      </c>
      <c r="H5" s="26" t="s">
        <v>16</v>
      </c>
      <c r="I5" s="8"/>
    </row>
    <row r="6" ht="15.75" customHeight="1">
      <c r="A6" s="2"/>
      <c r="B6" s="2"/>
      <c r="C6" s="2"/>
      <c r="D6" s="2"/>
      <c r="E6" s="2"/>
      <c r="F6" s="2"/>
    </row>
    <row r="7" ht="15.75" customHeight="1">
      <c r="A7" s="27" t="s">
        <v>2</v>
      </c>
      <c r="B7" s="28" t="s">
        <v>3</v>
      </c>
      <c r="C7" s="2"/>
      <c r="D7" s="29" t="s">
        <v>2</v>
      </c>
      <c r="E7" s="30" t="s">
        <v>3</v>
      </c>
      <c r="F7" s="8"/>
    </row>
    <row r="8" ht="15.75" customHeight="1">
      <c r="A8" s="31" t="s">
        <v>20</v>
      </c>
      <c r="B8" s="32" t="s">
        <v>8</v>
      </c>
      <c r="C8" s="2"/>
      <c r="D8" s="33" t="s">
        <v>21</v>
      </c>
      <c r="E8" s="34">
        <v>5.0</v>
      </c>
      <c r="F8" s="8"/>
    </row>
    <row r="9" ht="15.75" customHeight="1">
      <c r="A9" s="31" t="s">
        <v>22</v>
      </c>
      <c r="B9" s="35" t="s">
        <v>16</v>
      </c>
      <c r="C9" s="2"/>
      <c r="D9" s="36" t="s">
        <v>23</v>
      </c>
      <c r="E9" s="34">
        <v>0.0</v>
      </c>
      <c r="F9" s="8"/>
    </row>
    <row r="10" ht="15.75" customHeight="1">
      <c r="A10" s="37" t="s">
        <v>24</v>
      </c>
      <c r="B10" s="38" t="s">
        <v>8</v>
      </c>
      <c r="C10" s="2"/>
      <c r="D10" s="33" t="s">
        <v>25</v>
      </c>
      <c r="E10" s="39">
        <v>1.0</v>
      </c>
      <c r="F10" s="8"/>
    </row>
    <row r="11" ht="15.75" customHeight="1">
      <c r="A11" s="40" t="s">
        <v>26</v>
      </c>
      <c r="B11" s="41" t="s">
        <v>16</v>
      </c>
      <c r="C11" s="2"/>
      <c r="D11" s="42" t="s">
        <v>27</v>
      </c>
      <c r="E11" s="43">
        <v>0.0</v>
      </c>
      <c r="F11" s="8"/>
    </row>
    <row r="12" ht="15.75" customHeight="1">
      <c r="A12" s="8"/>
      <c r="B12" s="8"/>
      <c r="C12" s="2"/>
      <c r="D12" s="2"/>
      <c r="E12" s="2"/>
      <c r="F12" s="2"/>
    </row>
    <row r="13" ht="15.75" customHeight="1">
      <c r="A13" s="2"/>
      <c r="B13" s="2"/>
      <c r="C13" s="2"/>
      <c r="D13" s="2"/>
      <c r="E13" s="2"/>
      <c r="F13" s="2"/>
    </row>
    <row r="14" ht="15.75" customHeight="1">
      <c r="A14" s="8"/>
      <c r="B14" s="8"/>
      <c r="C14" s="8"/>
      <c r="D14" s="8"/>
      <c r="E14" s="8"/>
      <c r="F14" s="8"/>
      <c r="P14" s="5" t="str">
        <f>VLOOKUP(F3,'Match Score Calculator'!$C$2:$D$5, 2, FALSE) + VLOOKUP(F2,'Match Score Calculator'!$C$2:$D$5, 2, FALSE)</f>
        <v>#N/A</v>
      </c>
    </row>
    <row r="15" ht="15.75" customHeight="1">
      <c r="A15" s="44" t="s">
        <v>2</v>
      </c>
      <c r="B15" s="45" t="s">
        <v>3</v>
      </c>
      <c r="C15" s="8"/>
      <c r="D15" s="46" t="s">
        <v>2</v>
      </c>
      <c r="E15" s="47" t="s">
        <v>3</v>
      </c>
      <c r="F15" s="8"/>
    </row>
    <row r="16" ht="15.75" customHeight="1">
      <c r="A16" s="48" t="s">
        <v>28</v>
      </c>
      <c r="B16" s="49">
        <f>IF(B2 = "Red", "10", "0") + VLOOKUP("Long Goal 1 Red Amount",'Match Score Calculator'!$D$2:$E$5, 2, FALSE) * 3</f>
        <v>18</v>
      </c>
      <c r="C16" s="8"/>
      <c r="D16" s="50" t="s">
        <v>29</v>
      </c>
      <c r="E16" s="51">
        <f>IF(B2 = "Blue", "10", "0") + VLOOKUP("Long Goal 1 Blue Amount",'Match Score Calculator'!$D$2:$E$5, 2, FALSE) * 3</f>
        <v>31</v>
      </c>
      <c r="F16" s="8"/>
    </row>
    <row r="17" ht="15.75" customHeight="1">
      <c r="A17" s="52" t="s">
        <v>30</v>
      </c>
      <c r="B17" s="53">
        <f>IF(B3 = "Red", "10", "0") + VLOOKUP("Long Goal 2 Red Amount",'Match Score Calculator'!$D$2:$E$5, 2, FALSE) * 3</f>
        <v>12</v>
      </c>
      <c r="C17" s="8"/>
      <c r="D17" s="54" t="s">
        <v>31</v>
      </c>
      <c r="E17" s="51">
        <f>IF(B3 = "Blue", "10", "0") + VLOOKUP("Long Goal 2 Blue Amount",'Match Score Calculator'!$D$2:$E$5, 2, FALSE) * 3</f>
        <v>31</v>
      </c>
      <c r="F17" s="8"/>
    </row>
    <row r="18" ht="15.75" customHeight="1">
      <c r="A18" s="48" t="s">
        <v>32</v>
      </c>
      <c r="B18" s="55">
        <f>IF(B4 = "Red", "8", "0") + VLOOKUP("Top Goal Red Amount",'Match Score Calculator'!$D$7:$E$11, 2, FALSE) * 3</f>
        <v>23</v>
      </c>
      <c r="C18" s="8"/>
      <c r="D18" s="50" t="s">
        <v>33</v>
      </c>
      <c r="E18" s="56">
        <f>IF(B4 = "Blue", "8", "0") + VLOOKUP("Top Goal Blue Amount",'Match Score Calculator'!$D$7:$E$11, 2, FALSE) * 3</f>
        <v>0</v>
      </c>
      <c r="F18" s="8"/>
    </row>
    <row r="19" ht="15.75" customHeight="1">
      <c r="A19" s="52" t="s">
        <v>34</v>
      </c>
      <c r="B19" s="55">
        <f>IF(B5 = "Red", "6", "0") + VLOOKUP("Low Goal Red Amount",'Match Score Calculator'!$D$7:$E$11, 2, FALSE) * 3</f>
        <v>9</v>
      </c>
      <c r="C19" s="8"/>
      <c r="D19" s="54" t="s">
        <v>35</v>
      </c>
      <c r="E19" s="57">
        <f>IF(B5 = "Blue", "8", "0") + VLOOKUP("Low Goal Blue Amount",'Match Score Calculator'!$D$7:$E$11, 2, FALSE) * 3</f>
        <v>0</v>
      </c>
      <c r="F19" s="8"/>
    </row>
    <row r="20" ht="15.75" customHeight="1">
      <c r="A20" s="48" t="s">
        <v>36</v>
      </c>
      <c r="B20" s="49">
        <f>IF(B8 = "YES", "8", "0") + IF(B9 = "YES", "22", "0")</f>
        <v>8</v>
      </c>
      <c r="C20" s="8"/>
      <c r="D20" s="50" t="s">
        <v>37</v>
      </c>
      <c r="E20" s="56">
        <f>IF(B10 = "YES", "8", "0") + IF(B11 = "YES", "22", "0")</f>
        <v>8</v>
      </c>
      <c r="F20" s="8"/>
    </row>
    <row r="21" ht="15.75" customHeight="1">
      <c r="A21" s="52" t="s">
        <v>38</v>
      </c>
      <c r="B21" s="55">
        <f>IF(H2 = "YES", "10", "0") + 0</f>
        <v>10</v>
      </c>
      <c r="C21" s="8"/>
      <c r="D21" s="54" t="s">
        <v>39</v>
      </c>
      <c r="E21" s="57">
        <f>IF(H4 = "YES", "10", "0") + 0</f>
        <v>0</v>
      </c>
      <c r="F21" s="8"/>
    </row>
    <row r="22" ht="15.75" customHeight="1">
      <c r="A22" s="48" t="s">
        <v>11</v>
      </c>
      <c r="B22" s="55" t="b">
        <f>IF(H3 = "YES", "YES", "NO0") =IF(H3 = "YES", "YES", "NO")</f>
        <v>1</v>
      </c>
      <c r="C22" s="8"/>
      <c r="D22" s="50" t="s">
        <v>19</v>
      </c>
      <c r="E22" s="56" t="b">
        <f>IF(H5 = "YES", "YES", "NO0") =IF(H5 = "YES", "YES", "NO")</f>
        <v>0</v>
      </c>
      <c r="F22" s="8"/>
    </row>
    <row r="23" ht="15.75" customHeight="1">
      <c r="A23" s="58" t="s">
        <v>40</v>
      </c>
      <c r="B23" s="59">
        <f>IF(B2 = "Red", "10", "0") + VLOOKUP("Long Goal 1 Red Amount",'Match Score Calculator'!$D$2:$E$5, 2, FALSE) * 3 + IF(B3 = "Red", "10", "0") + VLOOKUP("Long Goal 2 Red Amount",'Match Score Calculator'!$D$2:$E$5, 2, FALSE) * 3 + 
IF(B4 = "Red", "8", "0") + VLOOKUP("Top Goal Red Amount",'Match Score Calculator'!$D$7:$E$11, 2, FALSE) * 3  + IF(B5 = "Red", "6", "0") + VLOOKUP("Low Goal Red Amount",'Match Score Calculator'!$D$7:$E$11, 2, FALSE) * 3 + IF(B8 = "YES", "8", "0") + IF(B9 = "YES", "22", "0") +IF(H2 = "YES", "10", "0") + 0
</f>
        <v>80</v>
      </c>
      <c r="C23" s="8"/>
      <c r="D23" s="60"/>
      <c r="E23" s="61">
        <f>IF(B2 = "Blue", "10", "0") + VLOOKUP("Long Goal 1 Blue Amount",'Match Score Calculator'!$D$2:$E$5, 2, FALSE) * 3 + IF(B3 = "Blue", "10", "0") + VLOOKUP("Long Goal 2 Blue Amount",'Match Score Calculator'!$D$2:$E$5, 2, FALSE) * 3 + IF(B4 = "Blue", "8", "0") + VLOOKUP("Top Goal Blue Amount",'Match Score Calculator'!$D$7:$E$11, 2, FALSE) * 3 + IF(B5 = "Blue", "6", "0") + VLOOKUP("Low Goal Blue Amount",'Match Score Calculator'!$D$7:$E$11, 2, FALSE) * 3 + IF(B10 = "YES", "8", "0") + IF(B11 = "YES", "22", "0") + IF(H4 = "YES", "10", "0") + 0</f>
        <v>70</v>
      </c>
      <c r="F23" s="8"/>
    </row>
    <row r="24" ht="15.75" customHeight="1">
      <c r="C24" s="8"/>
      <c r="F24" s="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6">
    <cfRule type="notContainsBlanks" dxfId="0" priority="1">
      <formula>LEN(TRIM(B6))&gt;0</formula>
    </cfRule>
  </conditionalFormatting>
  <conditionalFormatting sqref="A11">
    <cfRule type="colorScale" priority="2">
      <colorScale>
        <cfvo type="min"/>
        <cfvo type="max"/>
        <color rgb="FFFFFFFF"/>
        <color rgb="FF57BB8A"/>
      </colorScale>
    </cfRule>
  </conditionalFormatting>
  <conditionalFormatting sqref="B2">
    <cfRule type="containsText" dxfId="1" priority="3" operator="containsText" text="Red">
      <formula>NOT(ISERROR(SEARCH(("Red"),(B2))))</formula>
    </cfRule>
  </conditionalFormatting>
  <conditionalFormatting sqref="B2">
    <cfRule type="containsText" dxfId="2" priority="4" operator="containsText" text="Blue">
      <formula>NOT(ISERROR(SEARCH(("Blue"),(B2))))</formula>
    </cfRule>
  </conditionalFormatting>
  <conditionalFormatting sqref="B2">
    <cfRule type="containsText" dxfId="3" priority="5" operator="containsText" text="None">
      <formula>NOT(ISERROR(SEARCH(("None"),(B2))))</formula>
    </cfRule>
  </conditionalFormatting>
  <conditionalFormatting sqref="B3">
    <cfRule type="containsText" dxfId="4" priority="6" operator="containsText" text="Red">
      <formula>NOT(ISERROR(SEARCH(("Red"),(B3))))</formula>
    </cfRule>
  </conditionalFormatting>
  <conditionalFormatting sqref="B3">
    <cfRule type="containsText" dxfId="2" priority="7" operator="containsText" text="Blue">
      <formula>NOT(ISERROR(SEARCH(("Blue"),(B3))))</formula>
    </cfRule>
  </conditionalFormatting>
  <conditionalFormatting sqref="B3">
    <cfRule type="containsText" dxfId="3" priority="8" operator="containsText" text="None">
      <formula>NOT(ISERROR(SEARCH(("None"),(B3))))</formula>
    </cfRule>
  </conditionalFormatting>
  <conditionalFormatting sqref="B4">
    <cfRule type="containsText" dxfId="4" priority="9" operator="containsText" text="Red">
      <formula>NOT(ISERROR(SEARCH(("Red"),(B4))))</formula>
    </cfRule>
  </conditionalFormatting>
  <conditionalFormatting sqref="B4">
    <cfRule type="containsText" dxfId="2" priority="10" operator="containsText" text="Blue">
      <formula>NOT(ISERROR(SEARCH(("Blue"),(B4))))</formula>
    </cfRule>
  </conditionalFormatting>
  <conditionalFormatting sqref="B4">
    <cfRule type="containsText" dxfId="3" priority="11" operator="containsText" text="None">
      <formula>NOT(ISERROR(SEARCH(("None"),(B4))))</formula>
    </cfRule>
  </conditionalFormatting>
  <conditionalFormatting sqref="B5">
    <cfRule type="containsText" dxfId="2" priority="12" operator="containsText" text="Blue">
      <formula>NOT(ISERROR(SEARCH(("Blue"),(B5))))</formula>
    </cfRule>
  </conditionalFormatting>
  <conditionalFormatting sqref="B5">
    <cfRule type="containsText" dxfId="1" priority="13" operator="containsText" text="Red">
      <formula>NOT(ISERROR(SEARCH(("Red"),(B5))))</formula>
    </cfRule>
  </conditionalFormatting>
  <conditionalFormatting sqref="B5">
    <cfRule type="containsText" dxfId="3" priority="14" operator="containsText" text="None">
      <formula>NOT(ISERROR(SEARCH(("None"),(B5))))</formula>
    </cfRule>
  </conditionalFormatting>
  <conditionalFormatting sqref="B16">
    <cfRule type="cellIs" dxfId="5" priority="15" operator="greaterThan">
      <formula>IF(B2 = "Blue", "10", "0") + VLOOKUP("Long Goal 1 Blue Amount",'Match Score Calculator'!$D$2:$E$5, 2, FALSE) * 3</formula>
    </cfRule>
  </conditionalFormatting>
  <conditionalFormatting sqref="E16">
    <cfRule type="cellIs" dxfId="6" priority="16" operator="greaterThan">
      <formula>IF(B2 = "Red", "10", "0") + VLOOKUP("Long Goal 1 Red Amount",'Match Score Calculator'!$D$2:$E$5, 2, FALSE) * 3</formula>
    </cfRule>
  </conditionalFormatting>
  <conditionalFormatting sqref="B8">
    <cfRule type="containsText" dxfId="7" priority="17" operator="containsText" text="YES">
      <formula>NOT(ISERROR(SEARCH(("YES"),(B8))))</formula>
    </cfRule>
  </conditionalFormatting>
  <conditionalFormatting sqref="B8">
    <cfRule type="containsText" dxfId="4" priority="18" operator="containsText" text="NO">
      <formula>NOT(ISERROR(SEARCH(("NO"),(B8))))</formula>
    </cfRule>
  </conditionalFormatting>
  <conditionalFormatting sqref="B9">
    <cfRule type="containsText" dxfId="8" priority="19" operator="containsText" text="YES">
      <formula>NOT(ISERROR(SEARCH(("YES"),(B9))))</formula>
    </cfRule>
  </conditionalFormatting>
  <conditionalFormatting sqref="B10">
    <cfRule type="containsText" dxfId="8" priority="20" operator="containsText" text="YES">
      <formula>NOT(ISERROR(SEARCH(("YES"),(B10))))</formula>
    </cfRule>
  </conditionalFormatting>
  <conditionalFormatting sqref="B9">
    <cfRule type="containsText" dxfId="1" priority="21" operator="containsText" text="NO">
      <formula>NOT(ISERROR(SEARCH(("NO"),(B9))))</formula>
    </cfRule>
  </conditionalFormatting>
  <conditionalFormatting sqref="B10">
    <cfRule type="containsText" dxfId="4" priority="22" operator="containsText" text="NO">
      <formula>NOT(ISERROR(SEARCH(("NO"),(B10))))</formula>
    </cfRule>
  </conditionalFormatting>
  <conditionalFormatting sqref="B11">
    <cfRule type="containsText" dxfId="4" priority="23" operator="containsText" text="NO">
      <formula>NOT(ISERROR(SEARCH(("NO"),(B11))))</formula>
    </cfRule>
  </conditionalFormatting>
  <conditionalFormatting sqref="B11">
    <cfRule type="containsText" dxfId="7" priority="24" operator="containsText" text="YES">
      <formula>NOT(ISERROR(SEARCH(("YES"),(B11))))</formula>
    </cfRule>
  </conditionalFormatting>
  <conditionalFormatting sqref="H2">
    <cfRule type="containsText" dxfId="7" priority="25" operator="containsText" text="YES">
      <formula>NOT(ISERROR(SEARCH(("YES"),(H2))))</formula>
    </cfRule>
  </conditionalFormatting>
  <conditionalFormatting sqref="H2">
    <cfRule type="containsText" dxfId="4" priority="26" operator="containsText" text="NO">
      <formula>NOT(ISERROR(SEARCH(("NO"),(H2))))</formula>
    </cfRule>
  </conditionalFormatting>
  <conditionalFormatting sqref="H3">
    <cfRule type="containsText" dxfId="1" priority="27" operator="containsText" text="NO">
      <formula>NOT(ISERROR(SEARCH(("NO"),(H3))))</formula>
    </cfRule>
  </conditionalFormatting>
  <conditionalFormatting sqref="H3">
    <cfRule type="containsText" dxfId="7" priority="28" operator="containsText" text="YES">
      <formula>NOT(ISERROR(SEARCH(("YES"),(H3))))</formula>
    </cfRule>
  </conditionalFormatting>
  <conditionalFormatting sqref="H4">
    <cfRule type="containsText" dxfId="7" priority="29" operator="containsText" text="YES">
      <formula>NOT(ISERROR(SEARCH(("YES"),(H4))))</formula>
    </cfRule>
  </conditionalFormatting>
  <conditionalFormatting sqref="H4">
    <cfRule type="containsText" dxfId="4" priority="30" operator="containsText" text="NO">
      <formula>NOT(ISERROR(SEARCH(("NO"),(H4))))</formula>
    </cfRule>
  </conditionalFormatting>
  <conditionalFormatting sqref="H5">
    <cfRule type="containsText" dxfId="7" priority="31" operator="containsText" text="YES">
      <formula>NOT(ISERROR(SEARCH(("YES"),(H5))))</formula>
    </cfRule>
  </conditionalFormatting>
  <conditionalFormatting sqref="H5">
    <cfRule type="containsText" dxfId="4" priority="32" operator="containsText" text="NO">
      <formula>NOT(ISERROR(SEARCH(("NO"),(H5))))</formula>
    </cfRule>
  </conditionalFormatting>
  <conditionalFormatting sqref="B17">
    <cfRule type="cellIs" dxfId="5" priority="33" operator="greaterThan">
      <formula>IF(B3 = "Blue", "10", "0") + VLOOKUP("Long Goal 2 Blue Amount",'Match Score Calculator'!$D$2:$E$5, 2, FALSE) * 3</formula>
    </cfRule>
  </conditionalFormatting>
  <conditionalFormatting sqref="E17">
    <cfRule type="cellIs" dxfId="9" priority="34" operator="greaterThan">
      <formula>IF(B3 = "Red", "10", "0") + VLOOKUP("Long Goal 2 Red Amount",'Match Score Calculator'!$D$2:$E$5, 2, FALSE) * 3</formula>
    </cfRule>
  </conditionalFormatting>
  <conditionalFormatting sqref="B18">
    <cfRule type="cellIs" dxfId="5" priority="35" operator="greaterThan">
      <formula>IF(B4 = "Blue", "10", "0") + VLOOKUP("Top Goal Blue Amount",'Match Score Calculator'!$D$7:$E$11, 2, FALSE) * 3</formula>
    </cfRule>
  </conditionalFormatting>
  <conditionalFormatting sqref="E18">
    <cfRule type="cellIs" dxfId="9" priority="36" operator="greaterThan">
      <formula>IF(B4 = "Red", "10", "0") + VLOOKUP("Top Goal Red Amount",'Match Score Calculator'!$D$7:$E$11, 2, FALSE) * 3</formula>
    </cfRule>
  </conditionalFormatting>
  <conditionalFormatting sqref="B19">
    <cfRule type="cellIs" dxfId="5" priority="37" operator="greaterThan">
      <formula>IF(B5 = "Blue", "10", "0") + VLOOKUP("Low Goal Blue Amount",'Match Score Calculator'!$D$7:$E$11, 2, FALSE) * 3</formula>
    </cfRule>
  </conditionalFormatting>
  <conditionalFormatting sqref="E19">
    <cfRule type="cellIs" dxfId="9" priority="38" operator="greaterThan">
      <formula>IF(B5 = "Red", "10", "0") + VLOOKUP("Low Goal Red Amount",'Match Score Calculator'!$D$7:$E$11, 2, FALSE) * 3</formula>
    </cfRule>
  </conditionalFormatting>
  <conditionalFormatting sqref="E20">
    <cfRule type="cellIs" dxfId="9" priority="39" operator="greaterThan">
      <formula>IF(B8 = "YES", "8", "0") + IF(B9 = "YES", "32", "0")</formula>
    </cfRule>
  </conditionalFormatting>
  <conditionalFormatting sqref="B20">
    <cfRule type="cellIs" dxfId="5" priority="40" operator="greaterThan">
      <formula>IF(B10 = "YES", "8", "0") + IF(B11 = "YES", "32", "0")</formula>
    </cfRule>
  </conditionalFormatting>
  <conditionalFormatting sqref="B21">
    <cfRule type="cellIs" dxfId="5" priority="41" operator="greaterThan">
      <formula>IF(H4 = "YES", "10", "0") + 0</formula>
    </cfRule>
  </conditionalFormatting>
  <conditionalFormatting sqref="E21">
    <cfRule type="cellIs" dxfId="9" priority="42" operator="greaterThan">
      <formula>IF(H2 = "YES", "10", "0") + 0</formula>
    </cfRule>
  </conditionalFormatting>
  <conditionalFormatting sqref="B22">
    <cfRule type="containsText" dxfId="5" priority="43" operator="containsText" text="TRUE">
      <formula>NOT(ISERROR(SEARCH(("TRUE"),(B22))))</formula>
    </cfRule>
  </conditionalFormatting>
  <conditionalFormatting sqref="E22">
    <cfRule type="containsText" dxfId="9" priority="44" operator="containsText" text="TRUE">
      <formula>NOT(ISERROR(SEARCH(("TRUE"),(E22))))</formula>
    </cfRule>
  </conditionalFormatting>
  <conditionalFormatting sqref="B23">
    <cfRule type="cellIs" dxfId="5" priority="45" operator="greaterThan">
      <formula>IF(B2 = "Blue", "10", "0") + VLOOKUP("Long Goal 1 Blue Amount",'Match Score Calculator'!$D$2:$E$5, 2, FALSE) * 3 + IF(B3 = "Blue", "10", "0") + VLOOKUP("Long Goal 2 Blue Amount",'Match Score Calculator'!$D$2:$E$5, 2, FALSE) * 3 + IF(B4 = "Blue", "8", "0") + VLOOKUP("Top Goal Blue Amount",'Match Score Calculator'!$D$7:$E$11, 2, FALSE) * 3 + IF(B5 = "Blue", "6", "0") + VLOOKUP("Low Goal Blue Amount",'Match Score Calculator'!$D$7:$E$11, 2, FALSE) * 3 + IF(B10 = "YES", "8", "0") + IF(B11 = "YES", "22", "0") + IF(H4 = "YES", "10", "0") + 0</formula>
    </cfRule>
  </conditionalFormatting>
  <conditionalFormatting sqref="E23">
    <cfRule type="cellIs" dxfId="9" priority="46" operator="greaterThan">
      <formula>IF(B2 = "Red", "10", "0") + VLOOKUP("Long Goal 1 Red Amount",'Match Score Calculator'!$D$2:$E$5, 2, FALSE) * 3 + IF(B3 = "Red", "10", "0") + VLOOKUP("Long Goal 2 Red Amount",'Match Score Calculator'!$D$2:$E$5, 2, FALSE) * 3 +  IF(B4 = "Red", "8", "0") + VLOOKUP("Top Goal Red Amount",'Match Score Calculator'!$D$7:$E$11, 2, FALSE) * 3  + IF(B5 = "Red", "6", "0") + VLOOKUP("Low Goal Red Amount",'Match Score Calculator'!$D$7:$E$11, 2, FALSE) * 3 + IF(B8 = "YES", "8", "0") + IF(B9 = "YES", "22", "0") +IF(H2 = "YES", "10", "0") + 0</formula>
    </cfRule>
  </conditionalFormatting>
  <dataValidations>
    <dataValidation type="list" allowBlank="1" sqref="B2:B5">
      <formula1>"Blue,Red,None"</formula1>
    </dataValidation>
    <dataValidation type="list" allowBlank="1" showDropDown="1" sqref="E2:E5">
      <formula1>"0,1,2,3,4,5,6,7,8,9,10,11,12,13,14"</formula1>
    </dataValidation>
    <dataValidation type="list" allowBlank="1" showDropDown="1" sqref="E8:E11">
      <formula1>"0,1,2,3,4,5,6,7,8"</formula1>
    </dataValidation>
    <dataValidation type="list" allowBlank="1" sqref="H2:H5 B8:B11">
      <formula1>"YES,NO"</formula1>
    </dataValidation>
  </dataValidations>
  <drawing r:id="rId1"/>
  <tableParts count="7">
    <tablePart r:id="rId9"/>
    <tablePart r:id="rId10"/>
    <tablePart r:id="rId11"/>
    <tablePart r:id="rId12"/>
    <tablePart r:id="rId13"/>
    <tablePart r:id="rId14"/>
    <tablePart r:id="rId15"/>
  </tableParts>
</worksheet>
</file>