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meema.alam\Desktop\Branch_salary\"/>
    </mc:Choice>
  </mc:AlternateContent>
  <bookViews>
    <workbookView xWindow="0" yWindow="0" windowWidth="20490" windowHeight="7755" tabRatio="853"/>
  </bookViews>
  <sheets>
    <sheet name="Salary Sheet" sheetId="1" r:id="rId1"/>
    <sheet name=" Voucher" sheetId="9" r:id="rId2"/>
    <sheet name="BSRS" sheetId="19" r:id="rId3"/>
    <sheet name="S.B AC" sheetId="2" r:id="rId4"/>
    <sheet name="Boishakh" sheetId="22" state="hidden" r:id="rId5"/>
    <sheet name="HBA" sheetId="8" r:id="rId6"/>
    <sheet name="M. Cycle" sheetId="6" r:id="rId7"/>
    <sheet name="Computer Loan" sheetId="20" r:id="rId8"/>
    <sheet name="B. Fund" sheetId="3" r:id="rId9"/>
    <sheet name="Income tax" sheetId="11" r:id="rId10"/>
    <sheet name="Bank' to CPF" sheetId="15" r:id="rId11"/>
    <sheet name="Bank's to Pension Fund" sheetId="7" r:id="rId12"/>
    <sheet name="Sheet3" sheetId="25" state="hidden" r:id="rId13"/>
    <sheet name="Bank' to Gratuity" sheetId="21" r:id="rId14"/>
    <sheet name="Employee to GPF" sheetId="12" r:id="rId15"/>
    <sheet name="Employee to CPF" sheetId="13" r:id="rId16"/>
    <sheet name=" Car Voucher" sheetId="17" state="hidden" r:id="rId17"/>
    <sheet name="PF Loan" sheetId="16" state="hidden" r:id="rId18"/>
    <sheet name="Sheet1" sheetId="23" r:id="rId19"/>
  </sheets>
  <definedNames>
    <definedName name="_xlnm.Print_Area" localSheetId="16">' Car Voucher'!$B$18</definedName>
    <definedName name="_xlnm.Print_Area" localSheetId="1">' Voucher'!$A$1:$F$383</definedName>
    <definedName name="_xlnm.Print_Area" localSheetId="8">'B. Fund'!$A$1:$G$37</definedName>
    <definedName name="_xlnm.Print_Area" localSheetId="10">'Bank'' to CPF'!$A$1:$G$35</definedName>
    <definedName name="_xlnm.Print_Area" localSheetId="13">'Bank'' to Gratuity'!$A$1:$G$34</definedName>
    <definedName name="_xlnm.Print_Area" localSheetId="11">'Bank''s to Pension Fund'!$A$1:$F$29</definedName>
    <definedName name="_xlnm.Print_Area" localSheetId="2">BSRS!$A$1:$F$52</definedName>
    <definedName name="_xlnm.Print_Area" localSheetId="7">'Computer Loan'!$A$1:$F$39</definedName>
    <definedName name="_xlnm.Print_Area" localSheetId="15">'Employee to CPF'!$A$1:$G$34</definedName>
    <definedName name="_xlnm.Print_Area" localSheetId="14">'Employee to GPF'!$A$1:$H$39</definedName>
    <definedName name="_xlnm.Print_Area" localSheetId="5">HBA!$A$1:$F$35</definedName>
    <definedName name="_xlnm.Print_Area" localSheetId="9">'Income tax'!$A$1:$G$38</definedName>
    <definedName name="_xlnm.Print_Area" localSheetId="6">'M. Cycle'!$A$1:$F$40</definedName>
    <definedName name="_xlnm.Print_Area" localSheetId="17">'PF Loan'!$A$1:$E$25</definedName>
    <definedName name="_xlnm.Print_Area" localSheetId="3">'S.B AC'!$A$1:$F$34</definedName>
    <definedName name="_xlnm.Print_Area" localSheetId="0">'Salary Sheet'!$A$1:$AN$38</definedName>
  </definedNames>
  <calcPr calcId="162913"/>
</workbook>
</file>

<file path=xl/calcChain.xml><?xml version="1.0" encoding="utf-8"?>
<calcChain xmlns="http://schemas.openxmlformats.org/spreadsheetml/2006/main">
  <c r="F58" i="9" l="1"/>
  <c r="F8" i="20" l="1"/>
  <c r="E8" i="20"/>
  <c r="D8" i="20"/>
  <c r="B8" i="20"/>
  <c r="I15" i="12"/>
  <c r="E16" i="11"/>
  <c r="D16" i="11"/>
  <c r="C16" i="11"/>
  <c r="B16" i="11"/>
  <c r="I22" i="1"/>
  <c r="L22" i="1" s="1"/>
  <c r="R22" i="1" s="1"/>
  <c r="U22" i="1"/>
  <c r="Y22" i="1"/>
  <c r="T22" i="1" l="1"/>
  <c r="X22" i="1" s="1"/>
  <c r="AA22" i="1" s="1"/>
  <c r="V22" i="1"/>
  <c r="AM22" i="1" l="1"/>
  <c r="AN22" i="1" s="1"/>
  <c r="C10" i="12"/>
  <c r="F36" i="19"/>
  <c r="F18" i="19"/>
  <c r="F368" i="9"/>
  <c r="F351" i="9"/>
  <c r="F330" i="9"/>
  <c r="F311" i="9"/>
  <c r="F292" i="9"/>
  <c r="F274" i="9"/>
  <c r="F255" i="9"/>
  <c r="F235" i="9"/>
  <c r="F216" i="9"/>
  <c r="F179" i="9"/>
  <c r="F159" i="9"/>
  <c r="F138" i="9"/>
  <c r="E10" i="12"/>
  <c r="B10" i="12"/>
  <c r="E10" i="11"/>
  <c r="D10" i="11"/>
  <c r="C10" i="11"/>
  <c r="B10" i="11"/>
  <c r="F9" i="20"/>
  <c r="E9" i="20"/>
  <c r="D9" i="20"/>
  <c r="B9" i="20"/>
  <c r="F9" i="6"/>
  <c r="E9" i="6"/>
  <c r="D9" i="6"/>
  <c r="B9" i="6"/>
  <c r="F13" i="8"/>
  <c r="F12" i="8"/>
  <c r="J18" i="8"/>
  <c r="E13" i="8"/>
  <c r="E12" i="8"/>
  <c r="D13" i="8"/>
  <c r="D12" i="8"/>
  <c r="B13" i="8"/>
  <c r="B12" i="8"/>
  <c r="D10" i="2"/>
  <c r="C10" i="2"/>
  <c r="B10" i="2"/>
  <c r="F11" i="3"/>
  <c r="E11" i="3"/>
  <c r="D11" i="3"/>
  <c r="C11" i="3"/>
  <c r="C12" i="3"/>
  <c r="B11" i="12" s="1"/>
  <c r="C13" i="3"/>
  <c r="X14" i="1"/>
  <c r="Y14" i="1"/>
  <c r="AA14" i="1"/>
  <c r="I14" i="1"/>
  <c r="S14" i="1" s="1"/>
  <c r="L14" i="1"/>
  <c r="AK23" i="1"/>
  <c r="AK28" i="1" s="1"/>
  <c r="F14" i="20"/>
  <c r="E14" i="20"/>
  <c r="D14" i="20"/>
  <c r="B14" i="20"/>
  <c r="F15" i="6"/>
  <c r="E15" i="6"/>
  <c r="D15" i="6"/>
  <c r="B15" i="6"/>
  <c r="J92" i="9"/>
  <c r="F14" i="6"/>
  <c r="E14" i="6"/>
  <c r="D14" i="6"/>
  <c r="B14" i="6"/>
  <c r="F98" i="9"/>
  <c r="D11" i="8"/>
  <c r="B11" i="8"/>
  <c r="E15" i="19"/>
  <c r="E33" i="19"/>
  <c r="F3" i="9"/>
  <c r="F294" i="9" s="1"/>
  <c r="F313" i="9" s="1"/>
  <c r="E18" i="13"/>
  <c r="C18" i="13"/>
  <c r="D18" i="13"/>
  <c r="B18" i="13"/>
  <c r="E13" i="21"/>
  <c r="D13" i="21"/>
  <c r="C13" i="21"/>
  <c r="B13" i="21"/>
  <c r="E13" i="15"/>
  <c r="D13" i="15"/>
  <c r="C13" i="15"/>
  <c r="B13" i="15"/>
  <c r="E13" i="11"/>
  <c r="E14" i="11"/>
  <c r="G13" i="3"/>
  <c r="G26" i="3"/>
  <c r="F26" i="3"/>
  <c r="E26" i="3"/>
  <c r="D26" i="3"/>
  <c r="C26" i="3"/>
  <c r="D17" i="2"/>
  <c r="C17" i="2"/>
  <c r="B17" i="2"/>
  <c r="I21" i="1"/>
  <c r="T21" i="1" s="1"/>
  <c r="AI23" i="1"/>
  <c r="AI28" i="1" s="1"/>
  <c r="E259" i="9" s="1"/>
  <c r="F17" i="20"/>
  <c r="F16" i="20"/>
  <c r="D17" i="20"/>
  <c r="D16" i="20"/>
  <c r="B17" i="20"/>
  <c r="B16" i="20"/>
  <c r="D16" i="13"/>
  <c r="C16" i="13"/>
  <c r="B16" i="13"/>
  <c r="C11" i="21"/>
  <c r="B11" i="21"/>
  <c r="C11" i="15"/>
  <c r="B11" i="15"/>
  <c r="D14" i="11"/>
  <c r="C14" i="11"/>
  <c r="B14" i="11"/>
  <c r="G24" i="3"/>
  <c r="F24" i="3"/>
  <c r="E24" i="3"/>
  <c r="D11" i="15" s="1"/>
  <c r="D24" i="3"/>
  <c r="C24" i="3"/>
  <c r="F13" i="20"/>
  <c r="E13" i="20"/>
  <c r="D13" i="20"/>
  <c r="B13" i="20"/>
  <c r="D15" i="2"/>
  <c r="C15" i="2"/>
  <c r="B15" i="2"/>
  <c r="L19" i="1"/>
  <c r="I19" i="1"/>
  <c r="E11" i="15" s="1"/>
  <c r="B18" i="6"/>
  <c r="B17" i="6"/>
  <c r="D18" i="6"/>
  <c r="D17" i="6"/>
  <c r="F17" i="6"/>
  <c r="F18" i="6"/>
  <c r="F16" i="6"/>
  <c r="E16" i="6"/>
  <c r="D16" i="6"/>
  <c r="B16" i="6"/>
  <c r="D19" i="2"/>
  <c r="D20" i="2"/>
  <c r="C20" i="2"/>
  <c r="C19" i="2"/>
  <c r="B19" i="2"/>
  <c r="B20" i="2"/>
  <c r="M87" i="9"/>
  <c r="E9" i="11"/>
  <c r="C9" i="11"/>
  <c r="B9" i="11"/>
  <c r="F13" i="6"/>
  <c r="F23" i="1"/>
  <c r="F15" i="20"/>
  <c r="E15" i="20"/>
  <c r="D15" i="20"/>
  <c r="AL27" i="1"/>
  <c r="AJ27" i="1"/>
  <c r="AH27" i="1"/>
  <c r="AF27" i="1"/>
  <c r="AB23" i="1"/>
  <c r="AB27" i="1"/>
  <c r="AB28" i="1" s="1"/>
  <c r="G10" i="16" s="1"/>
  <c r="AA27" i="1"/>
  <c r="Y27" i="1"/>
  <c r="X27" i="1"/>
  <c r="U27" i="1"/>
  <c r="T27" i="1"/>
  <c r="Q27" i="1"/>
  <c r="M27" i="1"/>
  <c r="M28" i="1" s="1"/>
  <c r="J27" i="1"/>
  <c r="H27" i="1"/>
  <c r="G27" i="1"/>
  <c r="AL23" i="1"/>
  <c r="AJ23" i="1"/>
  <c r="AJ28" i="1" s="1"/>
  <c r="AH23" i="1"/>
  <c r="AH28" i="1" s="1"/>
  <c r="P23" i="1"/>
  <c r="O23" i="1"/>
  <c r="N23" i="1"/>
  <c r="M23" i="1"/>
  <c r="J23" i="1"/>
  <c r="G23" i="1"/>
  <c r="G28" i="1" s="1"/>
  <c r="E8" i="16"/>
  <c r="E10" i="16" s="1"/>
  <c r="G11" i="16" s="1"/>
  <c r="B9" i="16"/>
  <c r="C9" i="16"/>
  <c r="A8" i="17"/>
  <c r="A41" i="17" s="1"/>
  <c r="A60" i="17" s="1"/>
  <c r="E9" i="17"/>
  <c r="B35" i="17"/>
  <c r="E42" i="17"/>
  <c r="E57" i="17"/>
  <c r="E61" i="17"/>
  <c r="A49" i="17"/>
  <c r="D49" i="17"/>
  <c r="B54" i="17"/>
  <c r="A68" i="17"/>
  <c r="D68" i="17"/>
  <c r="F6" i="13"/>
  <c r="B13" i="13"/>
  <c r="C13" i="13"/>
  <c r="D13" i="13"/>
  <c r="E13" i="13"/>
  <c r="B14" i="13"/>
  <c r="C14" i="13"/>
  <c r="D14" i="13"/>
  <c r="B15" i="13"/>
  <c r="C15" i="13"/>
  <c r="D15" i="13"/>
  <c r="B17" i="13"/>
  <c r="C17" i="13"/>
  <c r="D17" i="13"/>
  <c r="E17" i="13"/>
  <c r="B19" i="13"/>
  <c r="C19" i="13"/>
  <c r="D19" i="13"/>
  <c r="E19" i="13"/>
  <c r="A21" i="13"/>
  <c r="A5" i="12"/>
  <c r="D12" i="12"/>
  <c r="H15" i="12"/>
  <c r="H20" i="12" s="1"/>
  <c r="B17" i="12"/>
  <c r="C17" i="12"/>
  <c r="D17" i="12"/>
  <c r="B22" i="12"/>
  <c r="B8" i="21"/>
  <c r="C8" i="21"/>
  <c r="D8" i="21"/>
  <c r="E8" i="21"/>
  <c r="B9" i="21"/>
  <c r="C9" i="21"/>
  <c r="B10" i="21"/>
  <c r="C10" i="21"/>
  <c r="B12" i="21"/>
  <c r="C12" i="21"/>
  <c r="B14" i="21"/>
  <c r="C14" i="21"/>
  <c r="D14" i="21"/>
  <c r="E14" i="21"/>
  <c r="D11" i="7"/>
  <c r="E11" i="7"/>
  <c r="B16" i="7"/>
  <c r="C16" i="7"/>
  <c r="D16" i="7"/>
  <c r="B8" i="15"/>
  <c r="C8" i="15"/>
  <c r="D8" i="15"/>
  <c r="E8" i="15"/>
  <c r="B9" i="15"/>
  <c r="C9" i="15"/>
  <c r="B10" i="15"/>
  <c r="C10" i="15"/>
  <c r="B12" i="15"/>
  <c r="C12" i="15"/>
  <c r="E12" i="15"/>
  <c r="B14" i="15"/>
  <c r="C14" i="15"/>
  <c r="D14" i="15"/>
  <c r="E14" i="15"/>
  <c r="A5" i="11"/>
  <c r="B8" i="11"/>
  <c r="C8" i="11"/>
  <c r="E8" i="11"/>
  <c r="B11" i="11"/>
  <c r="C11" i="11"/>
  <c r="D11" i="11"/>
  <c r="E11" i="11"/>
  <c r="B12" i="11"/>
  <c r="C12" i="11"/>
  <c r="D12" i="11"/>
  <c r="E12" i="11"/>
  <c r="B13" i="11"/>
  <c r="C13" i="11"/>
  <c r="D13" i="11"/>
  <c r="B15" i="11"/>
  <c r="C15" i="11"/>
  <c r="D15" i="11"/>
  <c r="E15" i="11"/>
  <c r="B17" i="11"/>
  <c r="C17" i="11"/>
  <c r="D17" i="11"/>
  <c r="E17" i="11"/>
  <c r="B27" i="11"/>
  <c r="A7" i="3"/>
  <c r="A5" i="7" s="1"/>
  <c r="A4" i="13" s="1"/>
  <c r="B9" i="13" s="1"/>
  <c r="D12" i="3"/>
  <c r="C10" i="7" s="1"/>
  <c r="E12" i="3"/>
  <c r="D10" i="7" s="1"/>
  <c r="G12" i="3"/>
  <c r="D13" i="3"/>
  <c r="E13" i="3"/>
  <c r="F13" i="3"/>
  <c r="C14" i="3"/>
  <c r="B13" i="12" s="1"/>
  <c r="D14" i="3"/>
  <c r="C13" i="12" s="1"/>
  <c r="E14" i="3"/>
  <c r="D13" i="7" s="1"/>
  <c r="G14" i="3"/>
  <c r="C15" i="3"/>
  <c r="B14" i="12" s="1"/>
  <c r="D15" i="3"/>
  <c r="C14" i="12" s="1"/>
  <c r="E15" i="3"/>
  <c r="D12" i="7" s="1"/>
  <c r="G15" i="3"/>
  <c r="C18" i="3"/>
  <c r="D18" i="3"/>
  <c r="G18" i="3"/>
  <c r="G19" i="3" s="1"/>
  <c r="C21" i="3"/>
  <c r="D21" i="3"/>
  <c r="E21" i="3"/>
  <c r="F21" i="3"/>
  <c r="G21" i="3"/>
  <c r="C22" i="3"/>
  <c r="D22" i="3"/>
  <c r="E22" i="3"/>
  <c r="D9" i="15" s="1"/>
  <c r="F22" i="3"/>
  <c r="G22" i="3"/>
  <c r="C23" i="3"/>
  <c r="D23" i="3"/>
  <c r="E23" i="3"/>
  <c r="D10" i="15" s="1"/>
  <c r="F23" i="3"/>
  <c r="G23" i="3"/>
  <c r="C25" i="3"/>
  <c r="D25" i="3"/>
  <c r="E25" i="3"/>
  <c r="D12" i="15" s="1"/>
  <c r="F25" i="3"/>
  <c r="G25" i="3"/>
  <c r="C27" i="3"/>
  <c r="D27" i="3"/>
  <c r="E27" i="3"/>
  <c r="F27" i="3"/>
  <c r="G27" i="3"/>
  <c r="B36" i="3"/>
  <c r="E36" i="3"/>
  <c r="B10" i="20"/>
  <c r="D10" i="20"/>
  <c r="E10" i="20"/>
  <c r="F10" i="20"/>
  <c r="B11" i="20"/>
  <c r="D11" i="20"/>
  <c r="E11" i="20"/>
  <c r="F11" i="20"/>
  <c r="B12" i="20"/>
  <c r="D12" i="20"/>
  <c r="E12" i="20"/>
  <c r="F12" i="20"/>
  <c r="B8" i="6"/>
  <c r="D8" i="6"/>
  <c r="E8" i="6"/>
  <c r="F8" i="6"/>
  <c r="B10" i="6"/>
  <c r="D10" i="6"/>
  <c r="E10" i="6"/>
  <c r="F10" i="6"/>
  <c r="B11" i="6"/>
  <c r="D11" i="6"/>
  <c r="E11" i="6"/>
  <c r="F11" i="6"/>
  <c r="B12" i="6"/>
  <c r="D12" i="6"/>
  <c r="E12" i="6"/>
  <c r="F12" i="6"/>
  <c r="B13" i="6"/>
  <c r="D13" i="6"/>
  <c r="E13" i="6"/>
  <c r="D28" i="6"/>
  <c r="B9" i="8"/>
  <c r="D9" i="8"/>
  <c r="F9" i="8"/>
  <c r="B10" i="8"/>
  <c r="D10" i="8"/>
  <c r="F10" i="8"/>
  <c r="B14" i="8"/>
  <c r="D14" i="8"/>
  <c r="E14" i="8"/>
  <c r="F14" i="8"/>
  <c r="E15" i="8"/>
  <c r="E16" i="8"/>
  <c r="B17" i="8"/>
  <c r="D17" i="8"/>
  <c r="E17" i="8"/>
  <c r="B18" i="8"/>
  <c r="D18" i="8"/>
  <c r="E18" i="8"/>
  <c r="B19" i="8"/>
  <c r="D19" i="8"/>
  <c r="E19" i="8"/>
  <c r="E27" i="8"/>
  <c r="A7" i="22"/>
  <c r="B7" i="22"/>
  <c r="C7" i="22"/>
  <c r="D7" i="22"/>
  <c r="E7" i="22"/>
  <c r="F7" i="22" s="1"/>
  <c r="H7" i="22" s="1"/>
  <c r="A8" i="22"/>
  <c r="B8" i="22"/>
  <c r="C8" i="22"/>
  <c r="D8" i="22"/>
  <c r="E8" i="22"/>
  <c r="F8" i="22" s="1"/>
  <c r="H8" i="22" s="1"/>
  <c r="A9" i="22"/>
  <c r="B9" i="22"/>
  <c r="C9" i="22"/>
  <c r="D9" i="22"/>
  <c r="E9" i="22"/>
  <c r="F9" i="22" s="1"/>
  <c r="H9" i="22" s="1"/>
  <c r="A10" i="22"/>
  <c r="B10" i="22"/>
  <c r="C10" i="22"/>
  <c r="D10" i="22"/>
  <c r="E10" i="22"/>
  <c r="F10" i="22" s="1"/>
  <c r="H10" i="22" s="1"/>
  <c r="A11" i="22"/>
  <c r="B11" i="22"/>
  <c r="C11" i="22"/>
  <c r="D11" i="22"/>
  <c r="E11" i="22"/>
  <c r="F11" i="22" s="1"/>
  <c r="H11" i="22" s="1"/>
  <c r="A12" i="22"/>
  <c r="B12" i="22"/>
  <c r="C12" i="22"/>
  <c r="D12" i="22"/>
  <c r="E12" i="22"/>
  <c r="F12" i="22" s="1"/>
  <c r="H12" i="22" s="1"/>
  <c r="A13" i="22"/>
  <c r="B13" i="22"/>
  <c r="C13" i="22"/>
  <c r="D13" i="22"/>
  <c r="E13" i="22"/>
  <c r="F13" i="22" s="1"/>
  <c r="H13" i="22" s="1"/>
  <c r="A14" i="22"/>
  <c r="B14" i="22"/>
  <c r="C14" i="22"/>
  <c r="D14" i="22"/>
  <c r="E14" i="22"/>
  <c r="F14" i="22" s="1"/>
  <c r="H14" i="22" s="1"/>
  <c r="A15" i="22"/>
  <c r="B15" i="22"/>
  <c r="C15" i="22"/>
  <c r="D15" i="22"/>
  <c r="E15" i="22"/>
  <c r="F15" i="22" s="1"/>
  <c r="H15" i="22" s="1"/>
  <c r="A16" i="22"/>
  <c r="B16" i="22"/>
  <c r="C16" i="22"/>
  <c r="D16" i="22"/>
  <c r="A17" i="22"/>
  <c r="B17" i="22"/>
  <c r="C17" i="22"/>
  <c r="D17" i="22"/>
  <c r="E17" i="22"/>
  <c r="F17" i="22" s="1"/>
  <c r="H17" i="22" s="1"/>
  <c r="A18" i="22"/>
  <c r="B18" i="22"/>
  <c r="C18" i="22"/>
  <c r="D18" i="22"/>
  <c r="E18" i="22"/>
  <c r="F18" i="22" s="1"/>
  <c r="H18" i="22" s="1"/>
  <c r="A19" i="22"/>
  <c r="B19" i="22"/>
  <c r="C19" i="22"/>
  <c r="D19" i="22"/>
  <c r="E19" i="22"/>
  <c r="F19" i="22" s="1"/>
  <c r="H19" i="22" s="1"/>
  <c r="A20" i="22"/>
  <c r="B20" i="22"/>
  <c r="C20" i="22"/>
  <c r="D20" i="22"/>
  <c r="E20" i="22"/>
  <c r="F20" i="22" s="1"/>
  <c r="H20" i="22" s="1"/>
  <c r="A5" i="2"/>
  <c r="B8" i="2"/>
  <c r="C8" i="2"/>
  <c r="D8" i="2"/>
  <c r="B9" i="2"/>
  <c r="C9" i="2"/>
  <c r="D9" i="2"/>
  <c r="B11" i="2"/>
  <c r="C11" i="2"/>
  <c r="D11" i="2"/>
  <c r="B12" i="2"/>
  <c r="C12" i="2"/>
  <c r="D12" i="2"/>
  <c r="B13" i="2"/>
  <c r="C13" i="2"/>
  <c r="D13" i="2"/>
  <c r="B14" i="2"/>
  <c r="C14" i="2"/>
  <c r="D14" i="2"/>
  <c r="B16" i="2"/>
  <c r="C16" i="2"/>
  <c r="D16" i="2"/>
  <c r="B8" i="16"/>
  <c r="C8" i="16"/>
  <c r="B18" i="2"/>
  <c r="C18" i="2"/>
  <c r="D18" i="2"/>
  <c r="F1" i="19"/>
  <c r="A8" i="19"/>
  <c r="A25" i="19" s="1"/>
  <c r="A33" i="19"/>
  <c r="A51" i="19" s="1"/>
  <c r="E66" i="19"/>
  <c r="E70" i="19" s="1"/>
  <c r="B89" i="19"/>
  <c r="C89" i="19"/>
  <c r="D89" i="19"/>
  <c r="E89" i="19"/>
  <c r="E90" i="19" s="1"/>
  <c r="F1" i="9"/>
  <c r="F21" i="9"/>
  <c r="B22" i="9"/>
  <c r="B2" i="19" s="1"/>
  <c r="A27" i="9"/>
  <c r="A47" i="9" s="1"/>
  <c r="A36" i="9"/>
  <c r="A55" i="9" s="1"/>
  <c r="A92" i="9" s="1"/>
  <c r="A133" i="9" s="1"/>
  <c r="A153" i="9" s="1"/>
  <c r="A175" i="9" s="1"/>
  <c r="A194" i="9" s="1"/>
  <c r="A213" i="9" s="1"/>
  <c r="E73" i="9"/>
  <c r="E92" i="9" s="1"/>
  <c r="E133" i="9" s="1"/>
  <c r="E153" i="9" s="1"/>
  <c r="E175" i="9" s="1"/>
  <c r="E194" i="9" s="1"/>
  <c r="E213" i="9" s="1"/>
  <c r="F40" i="9"/>
  <c r="A67" i="9"/>
  <c r="A320" i="9" s="1"/>
  <c r="F77" i="9"/>
  <c r="A86" i="9"/>
  <c r="A107" i="9" s="1"/>
  <c r="A147" i="9" s="1"/>
  <c r="A168" i="9" s="1"/>
  <c r="F180" i="9"/>
  <c r="A188" i="9"/>
  <c r="F197" i="9"/>
  <c r="A225" i="9"/>
  <c r="A244" i="9" s="1"/>
  <c r="F275" i="9"/>
  <c r="A301" i="9"/>
  <c r="A317" i="9"/>
  <c r="F331" i="9"/>
  <c r="E352" i="9" s="1"/>
  <c r="A348" i="9"/>
  <c r="E358" i="9"/>
  <c r="K15" i="9" s="1"/>
  <c r="I12" i="1"/>
  <c r="Z12" i="1" s="1"/>
  <c r="L12" i="1"/>
  <c r="I13" i="1"/>
  <c r="T13" i="1" s="1"/>
  <c r="L13" i="1"/>
  <c r="AC13" i="1" s="1"/>
  <c r="I15" i="1"/>
  <c r="F12" i="3" s="1"/>
  <c r="E11" i="12" s="1"/>
  <c r="L15" i="1"/>
  <c r="X15" i="1"/>
  <c r="Y15" i="1"/>
  <c r="AA15" i="1"/>
  <c r="I16" i="1"/>
  <c r="Z16" i="1" s="1"/>
  <c r="G12" i="12" s="1"/>
  <c r="L16" i="1"/>
  <c r="X16" i="1"/>
  <c r="I17" i="1"/>
  <c r="U17" i="1" s="1"/>
  <c r="L17" i="1"/>
  <c r="I18" i="1"/>
  <c r="E15" i="13" s="1"/>
  <c r="T18" i="1"/>
  <c r="G10" i="15" s="1"/>
  <c r="G15" i="13" s="1"/>
  <c r="L18" i="1"/>
  <c r="I20" i="1"/>
  <c r="L20" i="1"/>
  <c r="G14" i="21"/>
  <c r="H23" i="1"/>
  <c r="K23" i="1"/>
  <c r="K28" i="1" s="1"/>
  <c r="Q23" i="1"/>
  <c r="AD23" i="1"/>
  <c r="AE23" i="1"/>
  <c r="AF23" i="1"/>
  <c r="AF28" i="1" s="1"/>
  <c r="AG23" i="1"/>
  <c r="I25" i="1"/>
  <c r="E12" i="7" s="1"/>
  <c r="L25" i="1"/>
  <c r="AC25" i="1" s="1"/>
  <c r="F19" i="8" s="1"/>
  <c r="I26" i="1"/>
  <c r="S26" i="1" s="1"/>
  <c r="W26" i="1" s="1"/>
  <c r="L26" i="1"/>
  <c r="F17" i="8"/>
  <c r="F27" i="1"/>
  <c r="K27" i="1"/>
  <c r="N27" i="1"/>
  <c r="O27" i="1"/>
  <c r="P27" i="1"/>
  <c r="AD27" i="1"/>
  <c r="AE27" i="1"/>
  <c r="AG27" i="1"/>
  <c r="AI27" i="1"/>
  <c r="E16" i="22"/>
  <c r="F16" i="22" s="1"/>
  <c r="H16" i="22" s="1"/>
  <c r="AC27" i="1"/>
  <c r="F11" i="8"/>
  <c r="E376" i="9"/>
  <c r="K16" i="9" s="1"/>
  <c r="U19" i="1"/>
  <c r="D10" i="21"/>
  <c r="B377" i="9"/>
  <c r="B360" i="9"/>
  <c r="D9" i="21" l="1"/>
  <c r="D11" i="12"/>
  <c r="AL28" i="1"/>
  <c r="E334" i="9" s="1"/>
  <c r="E338" i="9" s="1"/>
  <c r="Y17" i="1"/>
  <c r="AA17" i="1" s="1"/>
  <c r="C13" i="7"/>
  <c r="E11" i="21"/>
  <c r="Y21" i="1"/>
  <c r="L21" i="1"/>
  <c r="R21" i="1" s="1"/>
  <c r="V21" i="1" s="1"/>
  <c r="R18" i="1"/>
  <c r="R16" i="1"/>
  <c r="AC16" i="1"/>
  <c r="F18" i="8"/>
  <c r="E10" i="21"/>
  <c r="T17" i="1"/>
  <c r="E10" i="15"/>
  <c r="F18" i="20"/>
  <c r="D13" i="12"/>
  <c r="D14" i="12"/>
  <c r="P28" i="1"/>
  <c r="AD28" i="1"/>
  <c r="H18" i="20" s="1"/>
  <c r="O28" i="1"/>
  <c r="Y18" i="1"/>
  <c r="AA18" i="1" s="1"/>
  <c r="H28" i="1"/>
  <c r="J28" i="1"/>
  <c r="Y13" i="1"/>
  <c r="AA13" i="1" s="1"/>
  <c r="AE28" i="1"/>
  <c r="E201" i="9" s="1"/>
  <c r="M83" i="9" s="1"/>
  <c r="AG28" i="1"/>
  <c r="I29" i="3" s="1"/>
  <c r="R20" i="1"/>
  <c r="B13" i="7"/>
  <c r="S12" i="1"/>
  <c r="W12" i="1" s="1"/>
  <c r="AM12" i="1" s="1"/>
  <c r="E16" i="13"/>
  <c r="F15" i="3"/>
  <c r="E14" i="12" s="1"/>
  <c r="I14" i="12" s="1"/>
  <c r="F19" i="6"/>
  <c r="E18" i="11"/>
  <c r="D11" i="21"/>
  <c r="B10" i="7"/>
  <c r="Z15" i="1"/>
  <c r="G11" i="12" s="1"/>
  <c r="Q28" i="1"/>
  <c r="N28" i="1"/>
  <c r="G28" i="3"/>
  <c r="G16" i="3"/>
  <c r="T19" i="1"/>
  <c r="E12" i="12"/>
  <c r="I12" i="12" s="1"/>
  <c r="D12" i="21"/>
  <c r="C12" i="7"/>
  <c r="E16" i="7"/>
  <c r="U21" i="1"/>
  <c r="F13" i="7"/>
  <c r="E278" i="9"/>
  <c r="J88" i="9" s="1"/>
  <c r="I19" i="11"/>
  <c r="M86" i="9"/>
  <c r="J87" i="9"/>
  <c r="S15" i="1"/>
  <c r="E10" i="7"/>
  <c r="E12" i="21"/>
  <c r="R15" i="1"/>
  <c r="C11" i="12"/>
  <c r="T20" i="1"/>
  <c r="A6" i="8"/>
  <c r="R25" i="1"/>
  <c r="Y20" i="1"/>
  <c r="B12" i="7"/>
  <c r="S16" i="1"/>
  <c r="F11" i="7" s="1"/>
  <c r="E9" i="15"/>
  <c r="U13" i="1"/>
  <c r="R17" i="1"/>
  <c r="V17" i="1" s="1"/>
  <c r="E14" i="13"/>
  <c r="R13" i="1"/>
  <c r="E13" i="7"/>
  <c r="F14" i="3"/>
  <c r="E13" i="12" s="1"/>
  <c r="I13" i="12" s="1"/>
  <c r="R19" i="1"/>
  <c r="L27" i="1"/>
  <c r="G9" i="15"/>
  <c r="G14" i="13" s="1"/>
  <c r="R26" i="1"/>
  <c r="V26" i="1" s="1"/>
  <c r="E9" i="21"/>
  <c r="Z26" i="1"/>
  <c r="G13" i="12" s="1"/>
  <c r="I27" i="1"/>
  <c r="S25" i="1"/>
  <c r="Z25" i="1"/>
  <c r="G14" i="12" s="1"/>
  <c r="F28" i="1"/>
  <c r="G14" i="15"/>
  <c r="G19" i="13" s="1"/>
  <c r="X21" i="1"/>
  <c r="G13" i="15"/>
  <c r="G18" i="13" s="1"/>
  <c r="G13" i="21"/>
  <c r="U20" i="1"/>
  <c r="G10" i="21"/>
  <c r="X18" i="1"/>
  <c r="U18" i="1"/>
  <c r="Y19" i="1"/>
  <c r="F9" i="7"/>
  <c r="W14" i="1"/>
  <c r="I23" i="1"/>
  <c r="R14" i="1"/>
  <c r="V14" i="1" s="1"/>
  <c r="E9" i="7"/>
  <c r="Z14" i="1"/>
  <c r="G10" i="12" s="1"/>
  <c r="G8" i="21"/>
  <c r="X13" i="1"/>
  <c r="G8" i="15"/>
  <c r="L23" i="1"/>
  <c r="F18" i="3"/>
  <c r="E17" i="12" s="1"/>
  <c r="G17" i="12"/>
  <c r="G18" i="12" s="1"/>
  <c r="R12" i="1"/>
  <c r="E263" i="9"/>
  <c r="C15" i="23" s="1"/>
  <c r="B160" i="9"/>
  <c r="A180" i="9" s="1"/>
  <c r="B198" i="9" s="1"/>
  <c r="B217" i="9" s="1"/>
  <c r="B331" i="9" s="1"/>
  <c r="A349" i="9" s="1"/>
  <c r="B41" i="9"/>
  <c r="B78" i="9" s="1"/>
  <c r="E231" i="9"/>
  <c r="E408" i="9"/>
  <c r="E383" i="9"/>
  <c r="E366" i="9"/>
  <c r="E345" i="9" s="1"/>
  <c r="E252" i="9" s="1"/>
  <c r="E271" i="9" s="1"/>
  <c r="E289" i="9" s="1"/>
  <c r="E308" i="9" s="1"/>
  <c r="E326" i="9" s="1"/>
  <c r="A65" i="9"/>
  <c r="A84" i="9"/>
  <c r="A105" i="9" s="1"/>
  <c r="A145" i="9" s="1"/>
  <c r="A366" i="9"/>
  <c r="A345" i="9" s="1"/>
  <c r="A252" i="9" s="1"/>
  <c r="A271" i="9" s="1"/>
  <c r="A289" i="9" s="1"/>
  <c r="A308" i="9" s="1"/>
  <c r="A326" i="9" s="1"/>
  <c r="A383" i="9"/>
  <c r="A231" i="9"/>
  <c r="A408" i="9"/>
  <c r="F23" i="9"/>
  <c r="F3" i="17"/>
  <c r="F36" i="17" s="1"/>
  <c r="F55" i="17" s="1"/>
  <c r="B339" i="9"/>
  <c r="B264" i="9"/>
  <c r="C19" i="20"/>
  <c r="C19" i="11"/>
  <c r="C20" i="6"/>
  <c r="G29" i="3" l="1"/>
  <c r="AN17" i="1"/>
  <c r="E13" i="2" s="1"/>
  <c r="G9" i="21"/>
  <c r="X17" i="1"/>
  <c r="AM17" i="1" s="1"/>
  <c r="V18" i="1"/>
  <c r="AM18" i="1"/>
  <c r="E220" i="9"/>
  <c r="J91" i="9"/>
  <c r="F15" i="8"/>
  <c r="F16" i="8"/>
  <c r="K14" i="9"/>
  <c r="AC23" i="1"/>
  <c r="AC28" i="1" s="1"/>
  <c r="H20" i="8" s="1"/>
  <c r="E183" i="9"/>
  <c r="M82" i="9" s="1"/>
  <c r="E282" i="9"/>
  <c r="K11" i="9" s="1"/>
  <c r="V15" i="1"/>
  <c r="I16" i="12"/>
  <c r="T23" i="1"/>
  <c r="T28" i="1" s="1"/>
  <c r="I17" i="15" s="1"/>
  <c r="H19" i="6"/>
  <c r="F16" i="7"/>
  <c r="F17" i="7" s="1"/>
  <c r="E22" i="19" s="1"/>
  <c r="I28" i="1"/>
  <c r="B301" i="9"/>
  <c r="B283" i="9"/>
  <c r="B206" i="9"/>
  <c r="L28" i="1"/>
  <c r="V20" i="1"/>
  <c r="V19" i="1"/>
  <c r="AM26" i="1"/>
  <c r="AN26" i="1" s="1"/>
  <c r="E20" i="2" s="1"/>
  <c r="H19" i="20"/>
  <c r="E296" i="9"/>
  <c r="I20" i="11"/>
  <c r="H20" i="6"/>
  <c r="V13" i="1"/>
  <c r="G11" i="15"/>
  <c r="G16" i="13" s="1"/>
  <c r="G11" i="21"/>
  <c r="X19" i="1"/>
  <c r="E204" i="9"/>
  <c r="C12" i="23" s="1"/>
  <c r="R27" i="1"/>
  <c r="A5" i="6"/>
  <c r="A5" i="20"/>
  <c r="W15" i="1"/>
  <c r="F10" i="7"/>
  <c r="W16" i="1"/>
  <c r="AM16" i="1" s="1"/>
  <c r="G12" i="15"/>
  <c r="G17" i="13" s="1"/>
  <c r="G12" i="21"/>
  <c r="X20" i="1"/>
  <c r="X23" i="1" s="1"/>
  <c r="X28" i="1" s="1"/>
  <c r="I30" i="3"/>
  <c r="J84" i="9"/>
  <c r="S23" i="1"/>
  <c r="V16" i="1"/>
  <c r="W25" i="1"/>
  <c r="V25" i="1"/>
  <c r="G15" i="12"/>
  <c r="E142" i="9" s="1"/>
  <c r="M80" i="9" s="1"/>
  <c r="Z27" i="1"/>
  <c r="S27" i="1"/>
  <c r="E18" i="2"/>
  <c r="AA21" i="1"/>
  <c r="AM21" i="1" s="1"/>
  <c r="AN21" i="1" s="1"/>
  <c r="E17" i="2" s="1"/>
  <c r="U23" i="1"/>
  <c r="U28" i="1" s="1"/>
  <c r="AN18" i="1"/>
  <c r="E14" i="2" s="1"/>
  <c r="AA19" i="1"/>
  <c r="Y23" i="1"/>
  <c r="Y28" i="1" s="1"/>
  <c r="AM14" i="1"/>
  <c r="AN14" i="1" s="1"/>
  <c r="E10" i="2" s="1"/>
  <c r="Z23" i="1"/>
  <c r="I16" i="21"/>
  <c r="G13" i="13"/>
  <c r="AM13" i="1"/>
  <c r="R23" i="1"/>
  <c r="V12" i="1"/>
  <c r="E40" i="19"/>
  <c r="E395" i="9"/>
  <c r="E399" i="9" s="1"/>
  <c r="B392" i="9"/>
  <c r="B369" i="9"/>
  <c r="B236" i="9"/>
  <c r="B256" i="9" s="1"/>
  <c r="B275" i="9" s="1"/>
  <c r="B312" i="9" s="1"/>
  <c r="K10" i="9"/>
  <c r="B99" i="9"/>
  <c r="B139" i="9" s="1"/>
  <c r="B37" i="19" s="1"/>
  <c r="B19" i="19"/>
  <c r="A43" i="19"/>
  <c r="A166" i="9"/>
  <c r="A186" i="9" s="1"/>
  <c r="A204" i="9" s="1"/>
  <c r="A223" i="9" s="1"/>
  <c r="A241" i="9" s="1"/>
  <c r="A262" i="9" s="1"/>
  <c r="A281" i="9" s="1"/>
  <c r="A299" i="9" s="1"/>
  <c r="A318" i="9" s="1"/>
  <c r="A358" i="9" s="1"/>
  <c r="A375" i="9" s="1"/>
  <c r="F42" i="9"/>
  <c r="F3" i="19"/>
  <c r="F161" i="9"/>
  <c r="F181" i="9" s="1"/>
  <c r="F199" i="9" s="1"/>
  <c r="F218" i="9" s="1"/>
  <c r="F332" i="9" s="1"/>
  <c r="B147" i="9"/>
  <c r="D30" i="3"/>
  <c r="B225" i="9" l="1"/>
  <c r="E224" i="9"/>
  <c r="J85" i="9"/>
  <c r="M84" i="9"/>
  <c r="E102" i="9"/>
  <c r="G15" i="21"/>
  <c r="E62" i="9" s="1"/>
  <c r="E315" i="9" s="1"/>
  <c r="I17" i="8"/>
  <c r="F20" i="8"/>
  <c r="AN13" i="1"/>
  <c r="E9" i="2" s="1"/>
  <c r="E5" i="19"/>
  <c r="E9" i="19" s="1"/>
  <c r="F5" i="23" s="1"/>
  <c r="B293" i="9"/>
  <c r="B63" i="19"/>
  <c r="K7" i="9"/>
  <c r="C16" i="23"/>
  <c r="J83" i="9"/>
  <c r="E186" i="9"/>
  <c r="E26" i="19"/>
  <c r="C17" i="23" s="1"/>
  <c r="J94" i="9"/>
  <c r="G20" i="13"/>
  <c r="F5" i="13" s="1"/>
  <c r="F7" i="13" s="1"/>
  <c r="R28" i="1"/>
  <c r="E299" i="9"/>
  <c r="K12" i="9" s="1"/>
  <c r="J89" i="9"/>
  <c r="Z28" i="1"/>
  <c r="J21" i="12" s="1"/>
  <c r="A4" i="15"/>
  <c r="A4" i="16"/>
  <c r="A4" i="21"/>
  <c r="AA20" i="1"/>
  <c r="AA23" i="1" s="1"/>
  <c r="AA28" i="1" s="1"/>
  <c r="E163" i="9" s="1"/>
  <c r="E146" i="9"/>
  <c r="C9" i="23" s="1"/>
  <c r="G20" i="12"/>
  <c r="J81" i="9"/>
  <c r="AN16" i="1"/>
  <c r="E12" i="2" s="1"/>
  <c r="S28" i="1"/>
  <c r="AM15" i="1"/>
  <c r="AN15" i="1" s="1"/>
  <c r="E11" i="2" s="1"/>
  <c r="W23" i="1"/>
  <c r="G15" i="15"/>
  <c r="I16" i="15" s="1"/>
  <c r="V27" i="1"/>
  <c r="F12" i="7"/>
  <c r="F14" i="7" s="1"/>
  <c r="AM25" i="1"/>
  <c r="AM27" i="1" s="1"/>
  <c r="W27" i="1"/>
  <c r="I15" i="21"/>
  <c r="AM19" i="1"/>
  <c r="AN19" i="1" s="1"/>
  <c r="E15" i="2" s="1"/>
  <c r="I21" i="13"/>
  <c r="E44" i="9"/>
  <c r="E48" i="9" s="1"/>
  <c r="M79" i="9"/>
  <c r="J80" i="9"/>
  <c r="E106" i="9"/>
  <c r="M88" i="9"/>
  <c r="J93" i="9"/>
  <c r="E44" i="19"/>
  <c r="M89" i="9"/>
  <c r="M92" i="9"/>
  <c r="E5" i="9"/>
  <c r="AN12" i="1"/>
  <c r="V23" i="1"/>
  <c r="F237" i="9"/>
  <c r="F257" i="9" s="1"/>
  <c r="F276" i="9" s="1"/>
  <c r="F64" i="19" s="1"/>
  <c r="F353" i="9"/>
  <c r="F370" i="9"/>
  <c r="F393" i="9"/>
  <c r="F60" i="9"/>
  <c r="F79" i="9"/>
  <c r="C21" i="8"/>
  <c r="C10" i="19"/>
  <c r="C22" i="12"/>
  <c r="C45" i="19"/>
  <c r="C16" i="15"/>
  <c r="C10" i="9"/>
  <c r="E66" i="9" l="1"/>
  <c r="F9" i="23" s="1"/>
  <c r="J6" i="9"/>
  <c r="B188" i="9"/>
  <c r="H21" i="8"/>
  <c r="I22" i="13"/>
  <c r="M91" i="9"/>
  <c r="C13" i="23"/>
  <c r="K8" i="9"/>
  <c r="C27" i="19"/>
  <c r="K17" i="9"/>
  <c r="C11" i="23"/>
  <c r="K6" i="9"/>
  <c r="AO27" i="1"/>
  <c r="AM20" i="1"/>
  <c r="AN20" i="1" s="1"/>
  <c r="E16" i="2" s="1"/>
  <c r="B67" i="9"/>
  <c r="B320" i="9" s="1"/>
  <c r="C16" i="21"/>
  <c r="C21" i="13" s="1"/>
  <c r="B49" i="9"/>
  <c r="B168" i="9" s="1"/>
  <c r="J82" i="9"/>
  <c r="E167" i="9"/>
  <c r="K5" i="9" s="1"/>
  <c r="C10" i="23"/>
  <c r="M81" i="9"/>
  <c r="W28" i="1"/>
  <c r="H18" i="7" s="1"/>
  <c r="J22" i="12"/>
  <c r="K4" i="9"/>
  <c r="V28" i="1"/>
  <c r="E29" i="1" s="1"/>
  <c r="E25" i="9"/>
  <c r="E29" i="9" s="1"/>
  <c r="E81" i="9"/>
  <c r="F18" i="7"/>
  <c r="AN25" i="1"/>
  <c r="K3" i="9"/>
  <c r="C8" i="23"/>
  <c r="F8" i="23"/>
  <c r="J4" i="9"/>
  <c r="J5" i="9"/>
  <c r="J90" i="9"/>
  <c r="E319" i="9"/>
  <c r="K13" i="9" s="1"/>
  <c r="E9" i="9"/>
  <c r="E8" i="2"/>
  <c r="K18" i="9"/>
  <c r="C18" i="23"/>
  <c r="F20" i="19"/>
  <c r="F100" i="9"/>
  <c r="F140" i="9" s="1"/>
  <c r="F38" i="19" s="1"/>
  <c r="C20" i="7"/>
  <c r="G29" i="1"/>
  <c r="B30" i="9"/>
  <c r="AM23" i="1" l="1"/>
  <c r="AM28" i="1" s="1"/>
  <c r="AN23" i="1"/>
  <c r="AN28" i="1" s="1"/>
  <c r="H21" i="2" s="1"/>
  <c r="B107" i="9"/>
  <c r="B86" i="9"/>
  <c r="E19" i="2"/>
  <c r="E21" i="2" s="1"/>
  <c r="AN27" i="1"/>
  <c r="H19" i="7"/>
  <c r="M78" i="9"/>
  <c r="J79" i="9"/>
  <c r="E85" i="9"/>
  <c r="J3" i="9"/>
  <c r="F7" i="23"/>
  <c r="F6" i="23"/>
  <c r="J2" i="9"/>
  <c r="C22" i="2"/>
  <c r="J7" i="9" l="1"/>
  <c r="AO28" i="1"/>
  <c r="AO31" i="1" s="1"/>
  <c r="B244" i="9"/>
  <c r="H22" i="2"/>
  <c r="E239" i="9"/>
  <c r="E243" i="9" s="1"/>
  <c r="F10" i="23"/>
  <c r="K2" i="9"/>
  <c r="C7" i="23"/>
  <c r="M85" i="9" l="1"/>
  <c r="M90" i="9" s="1"/>
  <c r="M93" i="9" s="1"/>
  <c r="M97" i="9" s="1"/>
  <c r="J86" i="9"/>
  <c r="J95" i="9" s="1"/>
  <c r="C5" i="23"/>
  <c r="K9" i="9"/>
  <c r="K20" i="9" s="1"/>
  <c r="J21" i="9" s="1"/>
  <c r="C14" i="23"/>
  <c r="C19" i="23" s="1"/>
  <c r="H79" i="9"/>
</calcChain>
</file>

<file path=xl/sharedStrings.xml><?xml version="1.0" encoding="utf-8"?>
<sst xmlns="http://schemas.openxmlformats.org/spreadsheetml/2006/main" count="733" uniqueCount="309">
  <si>
    <t>Sl.
No</t>
  </si>
  <si>
    <t xml:space="preserve">SB A/C
No.
</t>
  </si>
  <si>
    <t xml:space="preserve"> Name</t>
  </si>
  <si>
    <t>Total Salary &amp;
 Allow</t>
  </si>
  <si>
    <t>P.F Loan</t>
  </si>
  <si>
    <t>HBA</t>
  </si>
  <si>
    <t>Total Deduction</t>
  </si>
  <si>
    <t>Net Paid by Bank</t>
  </si>
  <si>
    <t>Sr. Officer</t>
  </si>
  <si>
    <t>Mem- cont.
 to GPF</t>
  </si>
  <si>
    <t>Sub total : A</t>
  </si>
  <si>
    <t>Officer</t>
  </si>
  <si>
    <t>Principal Officer</t>
  </si>
  <si>
    <t xml:space="preserve">Statement of salary credited to the employees S.B accounts  </t>
  </si>
  <si>
    <t xml:space="preserve">Sl.No
</t>
  </si>
  <si>
    <t>Basic Pay</t>
  </si>
  <si>
    <t>Folio</t>
  </si>
  <si>
    <t>Total</t>
  </si>
  <si>
    <t xml:space="preserve"> Bangladesh Development Bank Limited</t>
  </si>
  <si>
    <t>Statement of members contribution to benevolent fund</t>
  </si>
  <si>
    <t xml:space="preserve">Fund @ 1% of Basic pay against salary to the employees </t>
  </si>
  <si>
    <t>Contribution</t>
  </si>
  <si>
    <t>Net Paid</t>
  </si>
  <si>
    <t>Designation</t>
  </si>
  <si>
    <t>Amount</t>
  </si>
  <si>
    <t>Total for this month Tk.</t>
  </si>
  <si>
    <t>Total for last month Tk.</t>
  </si>
  <si>
    <t xml:space="preserve">       Statement of principal realized from salary against Motor/Bi-cycle advance </t>
  </si>
  <si>
    <t>Initial</t>
  </si>
  <si>
    <t xml:space="preserve">         Statement of HBA Installment realized from the employees</t>
  </si>
  <si>
    <t>Transfer</t>
  </si>
  <si>
    <t>Bangladesh Development Bank Limited</t>
  </si>
  <si>
    <t>Particulars</t>
  </si>
  <si>
    <t>Prepared by.............................</t>
  </si>
  <si>
    <t>Account 
Code</t>
  </si>
  <si>
    <t>Account
 Code</t>
  </si>
  <si>
    <t>Posted
 by</t>
  </si>
  <si>
    <t>Being the amount of member's contribution to</t>
  </si>
  <si>
    <t>639/671</t>
  </si>
  <si>
    <t>Date:</t>
  </si>
  <si>
    <t xml:space="preserve">Date: </t>
  </si>
  <si>
    <t>639/663</t>
  </si>
  <si>
    <t xml:space="preserve">     Taka</t>
  </si>
  <si>
    <t>Posted 
by</t>
  </si>
  <si>
    <t xml:space="preserve"> Name
</t>
  </si>
  <si>
    <t>SB A/C
No.</t>
  </si>
  <si>
    <t xml:space="preserve">Basic Pay </t>
  </si>
  <si>
    <t>Debit:     AOC A/C (Salary &amp; Allowance)</t>
  </si>
  <si>
    <t>Prepared by.......</t>
  </si>
  <si>
    <t>Sr. Principal Officer</t>
  </si>
  <si>
    <t>Prepared by............</t>
  </si>
  <si>
    <t xml:space="preserve">227
</t>
  </si>
  <si>
    <t>Credit:     Officer Loan A/C (HBA)</t>
  </si>
  <si>
    <t>Credit: SB  A/C ( Leger-04)</t>
  </si>
  <si>
    <t>639/640</t>
  </si>
  <si>
    <t>SL
No.</t>
  </si>
  <si>
    <t>Debit</t>
  </si>
  <si>
    <t>Credit</t>
  </si>
  <si>
    <t>Washing Allow</t>
  </si>
  <si>
    <t>Substantive Pay</t>
  </si>
  <si>
    <t>House Rent</t>
  </si>
  <si>
    <t>Medical Allow.</t>
  </si>
  <si>
    <t>Other Deduction</t>
  </si>
  <si>
    <t>Deputy General Manager, 
Central Accounts Department,
Bangladesh Development Bank Ltd.
Head Office, Dhaka</t>
  </si>
  <si>
    <t>Md. Azad Hossain</t>
  </si>
  <si>
    <t xml:space="preserve">
Sl.
No
</t>
  </si>
  <si>
    <t xml:space="preserve">Being the amount of Bi/motor cycle loan
 realized  as per salary sheet </t>
  </si>
  <si>
    <t>Being the amount of Benevolent fund
 realized  as per salary sheet</t>
  </si>
  <si>
    <t>SO</t>
  </si>
  <si>
    <t>Con. Allowance</t>
  </si>
  <si>
    <t>Total Paid by
Bank</t>
  </si>
  <si>
    <t>Net difference  (+)</t>
  </si>
  <si>
    <t>Barisal Branch, Barisal</t>
  </si>
  <si>
    <t>Mobile Allow</t>
  </si>
  <si>
    <t>SB A/C No</t>
  </si>
  <si>
    <t>Sl. No.</t>
  </si>
  <si>
    <t>SB A/C No.</t>
  </si>
  <si>
    <t>SL. No.</t>
  </si>
  <si>
    <t>Percentage</t>
  </si>
  <si>
    <t>SSG-1</t>
  </si>
  <si>
    <t>SSG-2</t>
  </si>
  <si>
    <t>Sumptuary/Allw</t>
  </si>
  <si>
    <t>Insurance</t>
  </si>
  <si>
    <t>PO</t>
  </si>
  <si>
    <t>Motor cycle</t>
  </si>
  <si>
    <t xml:space="preserve">Benevolent Fund
</t>
  </si>
  <si>
    <t xml:space="preserve"> Revenue Stamp</t>
  </si>
  <si>
    <t xml:space="preserve">Being the amount of Revenue Stamp 
 realized  as per salary sheet </t>
  </si>
  <si>
    <t>Income Tax</t>
  </si>
  <si>
    <t>Provident Fund</t>
  </si>
  <si>
    <t>Member</t>
  </si>
  <si>
    <t>Loan</t>
  </si>
  <si>
    <t>Banks
Contribution</t>
  </si>
  <si>
    <t>639/642</t>
  </si>
  <si>
    <t>Credit:       Employee Tax</t>
  </si>
  <si>
    <t>117/E</t>
  </si>
  <si>
    <t xml:space="preserve">       Statement of Income tax realized from salary </t>
  </si>
  <si>
    <t>Banks Con. To CPF</t>
  </si>
  <si>
    <t>Bank's Con. To CPF</t>
  </si>
  <si>
    <t>Mem-Cpn. To CPF</t>
  </si>
  <si>
    <t>Bank's
Contribution</t>
  </si>
  <si>
    <t>%</t>
  </si>
  <si>
    <t xml:space="preserve">    Statement of Bank's Contribition to CPF</t>
  </si>
  <si>
    <t xml:space="preserve">    Statement of Employees' Cont. to GPF</t>
  </si>
  <si>
    <t xml:space="preserve">    Statement of Employees' Cont. to CPF</t>
  </si>
  <si>
    <t xml:space="preserve">Being the amount of bank's cont. to CPF </t>
  </si>
  <si>
    <t>Debit-AOC A/C (Bank's cont. CPF)</t>
  </si>
  <si>
    <t>provided to employees as per salary sheet</t>
  </si>
  <si>
    <t>Being the amount of Bank's contribution to</t>
  </si>
  <si>
    <t xml:space="preserve">Being the amount of Member cont. to  </t>
  </si>
  <si>
    <t>CPF as per salary sheet</t>
  </si>
  <si>
    <t>BDBL</t>
  </si>
  <si>
    <t>BSB</t>
  </si>
  <si>
    <t>Sub Total (a)</t>
  </si>
  <si>
    <t>Loan A/C No</t>
  </si>
  <si>
    <t>Loan A/C No.</t>
  </si>
  <si>
    <t>Credit: CAD Current A/C (Insurance)</t>
  </si>
  <si>
    <t>Taka (in words): Thirty Taka only.</t>
  </si>
  <si>
    <t>(In words: Thirty taka only)</t>
  </si>
  <si>
    <t>Statement of Insurance realized from salary, A/C: Md Imamur Rashid, SPO</t>
  </si>
  <si>
    <t>Being the amount of Insurance, A/C: Imamur Rashid  
Islam, AGM, realized  as per salary sheet</t>
  </si>
  <si>
    <t>Sundry Depo</t>
  </si>
  <si>
    <t xml:space="preserve">    Statement of Bank's PF Loan</t>
  </si>
  <si>
    <t>Bank,s Con.
To Pension Fund</t>
  </si>
  <si>
    <t>BSRS</t>
  </si>
  <si>
    <t>A. Sub-Total</t>
  </si>
  <si>
    <t>B. Sub-Total</t>
  </si>
  <si>
    <t>Total (A+B)</t>
  </si>
  <si>
    <t>Being the amount of Bank's contribution to BSRS emplyees superannuation fund</t>
  </si>
  <si>
    <t>53100-31</t>
  </si>
  <si>
    <t>53100-25</t>
  </si>
  <si>
    <t>53100-06</t>
  </si>
  <si>
    <t>14100-001</t>
  </si>
  <si>
    <t>13600-01</t>
  </si>
  <si>
    <t>216/B</t>
  </si>
  <si>
    <t xml:space="preserve">Credit:  Sundries AOC A/C </t>
  </si>
  <si>
    <t>54800-11</t>
  </si>
  <si>
    <t>20850-03</t>
  </si>
  <si>
    <t>Credit:        Employee Revenue Stamp</t>
  </si>
  <si>
    <t>117-F</t>
  </si>
  <si>
    <t>20750-35</t>
  </si>
  <si>
    <t>M-cycle</t>
  </si>
  <si>
    <t>Dearness Allowance</t>
  </si>
  <si>
    <t>Bank's
con. To pension Fund</t>
  </si>
  <si>
    <t xml:space="preserve">Sub Total (b)  </t>
  </si>
  <si>
    <t>G.P.F of BSB employees as per salary sheet</t>
  </si>
  <si>
    <t>Being the amount of bank's cont. to</t>
  </si>
  <si>
    <t>G.P.F of BSRS employees as per salary sheet</t>
  </si>
  <si>
    <t>20750-43</t>
  </si>
  <si>
    <t>20750-44</t>
  </si>
  <si>
    <t>of BDBL employees realized as per List enclosed.</t>
  </si>
  <si>
    <t>20750-47</t>
  </si>
  <si>
    <t>20750-49</t>
  </si>
  <si>
    <t>20750-50</t>
  </si>
  <si>
    <t>BSB &amp; BDBL</t>
  </si>
  <si>
    <t>A. Sub-total</t>
  </si>
  <si>
    <t>B. Sub-total</t>
  </si>
  <si>
    <t>20750-45</t>
  </si>
  <si>
    <t>639/719</t>
  </si>
  <si>
    <t>53100-32</t>
  </si>
  <si>
    <t>Being the amount of executive 
car maintenance allowance</t>
  </si>
  <si>
    <t>Credit:  (Executive Cal Loan A/c)</t>
  </si>
  <si>
    <t>Being the amount of executive 
car loan installment</t>
  </si>
  <si>
    <t>SB-1615</t>
  </si>
  <si>
    <t>Credit:  (Executive Savings A/c)</t>
  </si>
  <si>
    <t>Debit:     AOC A/C (Car Maintenance Allowance)</t>
  </si>
  <si>
    <t>Total Substantive Pay</t>
  </si>
  <si>
    <t>Arrear</t>
  </si>
  <si>
    <t>Jamuna</t>
  </si>
  <si>
    <t>Statement .</t>
  </si>
  <si>
    <t>together with the relative TRV(s) is submitted herewith</t>
  </si>
  <si>
    <t>Computer Loan</t>
  </si>
  <si>
    <t>Credit: Computer Loan A/C</t>
  </si>
  <si>
    <t xml:space="preserve">Being the amount of Computer loan
 realized  as per salary sheet </t>
  </si>
  <si>
    <t xml:space="preserve">       Statement of principal realized from salary against Computer advance </t>
  </si>
  <si>
    <t>V No: D1</t>
  </si>
  <si>
    <t>V No: D2</t>
  </si>
  <si>
    <t>V No: D3</t>
  </si>
  <si>
    <t>V No: C1</t>
  </si>
  <si>
    <t>V No: C2</t>
  </si>
  <si>
    <t>V No: C3</t>
  </si>
  <si>
    <t>V No: C4</t>
  </si>
  <si>
    <t>V No: C5</t>
  </si>
  <si>
    <t>V No: C6</t>
  </si>
  <si>
    <t>V No: C7</t>
  </si>
  <si>
    <t>V No: C8</t>
  </si>
  <si>
    <t>V No: C9</t>
  </si>
  <si>
    <t>V No: C10</t>
  </si>
  <si>
    <t>V No: C11</t>
  </si>
  <si>
    <t>V No: C12</t>
  </si>
  <si>
    <t>V No: C14</t>
  </si>
  <si>
    <t>V No: C15</t>
  </si>
  <si>
    <t>Being the amount of HBA loan realized  
as per salary sheet.</t>
  </si>
  <si>
    <t>Being the amount of Newspaper Bill
relialized as per salary sheet.</t>
  </si>
  <si>
    <t>Being the amount of employee's tax 
realized as per salary Sheet.</t>
  </si>
  <si>
    <t>Remarks</t>
  </si>
  <si>
    <t>Bank's Con. To Gratuity Fund</t>
  </si>
  <si>
    <t>Bank's Con. To Gratuity</t>
  </si>
  <si>
    <t>Installment</t>
  </si>
  <si>
    <t xml:space="preserve">    Statement of Bank's Contribition to Gratuity fund</t>
  </si>
  <si>
    <t>Gratuity fund as per salary sheet</t>
  </si>
  <si>
    <t xml:space="preserve">(In words: </t>
  </si>
  <si>
    <t xml:space="preserve">In word: </t>
  </si>
  <si>
    <t>In words:</t>
  </si>
  <si>
    <t xml:space="preserve">In words:  </t>
  </si>
  <si>
    <t>In Words:</t>
  </si>
  <si>
    <t>In words :</t>
  </si>
  <si>
    <t xml:space="preserve">Inwords : </t>
  </si>
  <si>
    <t xml:space="preserve">In words : </t>
  </si>
  <si>
    <t xml:space="preserve">Taka (in words): </t>
  </si>
  <si>
    <t>In Word:</t>
  </si>
  <si>
    <t>Mr. Meher Chandra Howlader</t>
  </si>
  <si>
    <t>Meher Chandra Howlader</t>
  </si>
  <si>
    <t>Grand Total (a+b+c)</t>
  </si>
  <si>
    <t>V No: C16</t>
  </si>
  <si>
    <t>Officer/Sr. Officer</t>
  </si>
  <si>
    <t>PO/SPO</t>
  </si>
  <si>
    <t xml:space="preserve">BSB </t>
  </si>
  <si>
    <t>( In words:</t>
  </si>
  <si>
    <t xml:space="preserve"> Officer/ Senior  Officer</t>
  </si>
  <si>
    <t>Forty Thousand Only</t>
  </si>
  <si>
    <t>Thirteen Thousand Five Hundred Only</t>
  </si>
  <si>
    <t>Twenty Six thousand Five hundred Only.</t>
  </si>
  <si>
    <t>V No: D4</t>
  </si>
  <si>
    <t>V No: D5</t>
  </si>
  <si>
    <t>Shakhawat Hossen</t>
  </si>
  <si>
    <t>Head Office, Dhaka.</t>
  </si>
  <si>
    <t>Central Accounts Department</t>
  </si>
  <si>
    <t>Deputy General Manager</t>
  </si>
  <si>
    <t>D   E   D  U   C   T    I   O  N</t>
  </si>
  <si>
    <t>AGM</t>
  </si>
  <si>
    <t xml:space="preserve">News Paper </t>
  </si>
  <si>
    <t>8(5 + 7)</t>
  </si>
  <si>
    <t>17(8to16)</t>
  </si>
  <si>
    <t xml:space="preserve"> </t>
  </si>
  <si>
    <r>
      <t>(In words: Three</t>
    </r>
    <r>
      <rPr>
        <b/>
        <sz val="10"/>
        <color indexed="60"/>
        <rFont val="Arial"/>
        <family val="2"/>
      </rPr>
      <t xml:space="preserve"> thous</t>
    </r>
    <r>
      <rPr>
        <b/>
        <sz val="10"/>
        <color indexed="60"/>
        <rFont val="Arial"/>
        <family val="2"/>
      </rPr>
      <t>and taka only)</t>
    </r>
  </si>
  <si>
    <t>Credit: CAD Current A/C (Member to GPF)</t>
  </si>
  <si>
    <t>Being the amount of Member contribution to</t>
  </si>
  <si>
    <t>Child education allow.</t>
  </si>
  <si>
    <t>Credit:      CAD Current A/C (Group Insurance Premium)</t>
  </si>
  <si>
    <t>Statement of Bank's contribution to Pension Fund</t>
  </si>
  <si>
    <t>Debit-AOC A/C (Bank Cont. to Pension Fund)</t>
  </si>
  <si>
    <t>Credit: Officer Loan A/C (B/M Cycle)</t>
  </si>
  <si>
    <t>Md. Ataur Rahaman</t>
  </si>
  <si>
    <t xml:space="preserve">Please Pay Tk. </t>
  </si>
  <si>
    <t>Senior  officer</t>
  </si>
  <si>
    <t>Principal  officer</t>
  </si>
  <si>
    <t>Manager (AGM)</t>
  </si>
  <si>
    <t>A. Officer &amp; Above</t>
  </si>
  <si>
    <t>B. Staffs</t>
  </si>
  <si>
    <t>Sub total :  B</t>
  </si>
  <si>
    <t xml:space="preserve"> Grand total: (A+B)</t>
  </si>
  <si>
    <t>as per salary sheet</t>
  </si>
  <si>
    <t xml:space="preserve">Salary &amp; allowance provided to employees </t>
  </si>
  <si>
    <t>Bank's contribution to BSB employees</t>
  </si>
  <si>
    <t xml:space="preserve">Net salary &amp; Allowance provided to employees  </t>
  </si>
  <si>
    <t xml:space="preserve">as per salary sheet </t>
  </si>
  <si>
    <t>Salman Khan</t>
  </si>
  <si>
    <t>Senior  Officer</t>
  </si>
  <si>
    <t>Senior Officer</t>
  </si>
  <si>
    <t>Barishal Branch, Barishal</t>
  </si>
  <si>
    <t>20750-62</t>
  </si>
  <si>
    <t xml:space="preserve">Being the amount of Bank's cont. to CPF </t>
  </si>
  <si>
    <t>Contribution (41%)</t>
  </si>
  <si>
    <t xml:space="preserve"> Barishal Branch, Barishal.</t>
  </si>
  <si>
    <t>Barishal Branch, Barishal.</t>
  </si>
  <si>
    <t>Sk. Sharafat Islam</t>
  </si>
  <si>
    <t>37(21to36)</t>
  </si>
  <si>
    <t>38(20-38)</t>
  </si>
  <si>
    <t>Md. Asraf Ali</t>
  </si>
  <si>
    <t>Jaynal Abedin</t>
  </si>
  <si>
    <t>O(cash)</t>
  </si>
  <si>
    <t>13600-12</t>
  </si>
  <si>
    <t>13600-39</t>
  </si>
  <si>
    <t>Credit: BSB Employees Provident Fund (Mem to GPF)</t>
  </si>
  <si>
    <t>Credit:Bdbl Employees Provident Fund (Mem. to CPF)</t>
  </si>
  <si>
    <t>Credit:Bdbl Employees Provident Fund (Bank cont. to CPF)</t>
  </si>
  <si>
    <t>Credit:Employees Gratuity Fund Account (Bank to Gratuity fund)</t>
  </si>
  <si>
    <t xml:space="preserve">162
</t>
  </si>
  <si>
    <t>151C</t>
  </si>
  <si>
    <t>151B</t>
  </si>
  <si>
    <t>Credit: Employees Benevolent Fund A/C (Br. Office)</t>
  </si>
  <si>
    <t>216/G</t>
  </si>
  <si>
    <t>Credit: Pension &amp; Death-Cum-Retirement Benefit(Bank's to Pension Fund)</t>
  </si>
  <si>
    <t>Credit:Pension &amp; Death-Cum-Ret. Benefit-Bsrs (Bank cont. to Pension Fund)</t>
  </si>
  <si>
    <t>179A</t>
  </si>
  <si>
    <t>Credit: Bsrs Employees Provident Fund A/C (Mem to GPF)</t>
  </si>
  <si>
    <t>Md. Mohasin Sikder</t>
  </si>
  <si>
    <t>Md.Harun_Or_Rashid</t>
  </si>
  <si>
    <t>SPO</t>
  </si>
  <si>
    <t>In Ward: Taka Fifteen Thousand Two Hundred Ten Only.</t>
  </si>
  <si>
    <t>c</t>
  </si>
  <si>
    <t>BDBL Officers Assessotion Fund</t>
  </si>
  <si>
    <t>20750-13</t>
  </si>
  <si>
    <t>Credit-AOC A/C (Sundry deposit)</t>
  </si>
  <si>
    <t>Kh. Mostafizur Rahaman</t>
  </si>
  <si>
    <t>Md. Ashraful Islam</t>
  </si>
  <si>
    <t>Debit: Bank's Contribution to Employee's gratuity</t>
  </si>
  <si>
    <t>V No: C13</t>
  </si>
  <si>
    <t>V No: C17</t>
  </si>
  <si>
    <t>In word:</t>
  </si>
  <si>
    <t xml:space="preserve">In words: </t>
  </si>
  <si>
    <t>Being the amount of Group Insurance Premium Deducted from Sk. Sharafat Islam, AGM</t>
  </si>
  <si>
    <t xml:space="preserve">Being the amount of BDBL Officer's Association Fund </t>
  </si>
  <si>
    <t>Salary_Sheet_For_The_ Month_Of_August_2021</t>
  </si>
  <si>
    <t>for the month of August, 2021</t>
  </si>
  <si>
    <t xml:space="preserve">Being the amount of Bank's cont. to  </t>
  </si>
  <si>
    <t>Employee ID</t>
  </si>
  <si>
    <t>29/8/2021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</si>
</sst>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_);[Red]\(0\)"/>
    <numFmt numFmtId="167" formatCode="[$-409]mmmm\ d\,\ yyyy;@"/>
    <numFmt numFmtId="168" formatCode="dd/mm/yyyy;@"/>
  </numFmts>
  <fonts count="6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8"/>
      <name val="Arial"/>
      <family val="2"/>
    </font>
    <font>
      <sz val="18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b/>
      <u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u/>
      <sz val="9"/>
      <name val="Times New Roman"/>
      <family val="1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u val="double"/>
      <sz val="12"/>
      <name val="Times New Roman"/>
      <family val="1"/>
    </font>
    <font>
      <b/>
      <sz val="10"/>
      <color indexed="60"/>
      <name val="Arial"/>
      <family val="2"/>
    </font>
    <font>
      <b/>
      <sz val="14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i/>
      <sz val="10"/>
      <name val="Arial"/>
      <family val="2"/>
    </font>
    <font>
      <sz val="8"/>
      <color rgb="FFFF0000"/>
      <name val="Arial"/>
      <family val="2"/>
    </font>
    <font>
      <sz val="11"/>
      <color theme="9" tint="-0.499984740745262"/>
      <name val="Times New Roman"/>
      <family val="1"/>
    </font>
    <font>
      <b/>
      <sz val="8"/>
      <color rgb="FFFF0000"/>
      <name val="Times New Roman"/>
      <family val="1"/>
    </font>
    <font>
      <b/>
      <sz val="12"/>
      <color rgb="FFC00000"/>
      <name val="Times New Roman"/>
      <family val="1"/>
    </font>
    <font>
      <b/>
      <sz val="10"/>
      <color rgb="FFC00000"/>
      <name val="Arial"/>
      <family val="2"/>
    </font>
    <font>
      <b/>
      <sz val="11"/>
      <color rgb="FFC00000"/>
      <name val="Arial"/>
      <family val="2"/>
    </font>
    <font>
      <b/>
      <sz val="9"/>
      <color rgb="FFFF0000"/>
      <name val="Times New Roman"/>
      <family val="1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2060"/>
      <name val="Arial"/>
      <family val="2"/>
    </font>
    <font>
      <sz val="8"/>
      <color theme="1"/>
      <name val="Arial"/>
      <family val="2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2"/>
      <color rgb="FFC00000"/>
      <name val="Times New Roman"/>
      <family val="1"/>
    </font>
    <font>
      <sz val="10"/>
      <color rgb="FFC00000"/>
      <name val="Arial"/>
      <family val="2"/>
    </font>
    <font>
      <b/>
      <sz val="14"/>
      <color rgb="FFFF0000"/>
      <name val="Times New Roman"/>
      <family val="1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4"/>
      <color rgb="FFC00000"/>
      <name val="Times New Roman"/>
      <family val="1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4">
    <xf numFmtId="0" fontId="0" fillId="0" borderId="0" xfId="0"/>
    <xf numFmtId="0" fontId="6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/>
    <xf numFmtId="0" fontId="7" fillId="0" borderId="1" xfId="0" applyFont="1" applyBorder="1"/>
    <xf numFmtId="1" fontId="7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/>
    <xf numFmtId="0" fontId="7" fillId="0" borderId="0" xfId="0" applyFont="1" applyAlignme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/>
    <xf numFmtId="0" fontId="7" fillId="0" borderId="2" xfId="0" applyFont="1" applyBorder="1" applyAlignment="1"/>
    <xf numFmtId="0" fontId="11" fillId="0" borderId="0" xfId="0" applyFont="1" applyBorder="1"/>
    <xf numFmtId="0" fontId="0" fillId="0" borderId="0" xfId="0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2" fontId="6" fillId="0" borderId="1" xfId="0" applyNumberFormat="1" applyFont="1" applyBorder="1"/>
    <xf numFmtId="0" fontId="6" fillId="0" borderId="1" xfId="0" applyFont="1" applyBorder="1" applyAlignment="1"/>
    <xf numFmtId="0" fontId="0" fillId="0" borderId="0" xfId="0" applyBorder="1"/>
    <xf numFmtId="1" fontId="6" fillId="0" borderId="1" xfId="0" applyNumberFormat="1" applyFont="1" applyBorder="1" applyAlignment="1"/>
    <xf numFmtId="1" fontId="7" fillId="0" borderId="1" xfId="0" applyNumberFormat="1" applyFont="1" applyBorder="1" applyAlignment="1"/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wrapText="1"/>
    </xf>
    <xf numFmtId="0" fontId="7" fillId="0" borderId="3" xfId="0" applyFont="1" applyBorder="1" applyAlignment="1">
      <alignment horizontal="right"/>
    </xf>
    <xf numFmtId="0" fontId="6" fillId="0" borderId="1" xfId="0" applyFont="1" applyBorder="1" applyAlignment="1">
      <alignment horizontal="center" wrapText="1"/>
    </xf>
    <xf numFmtId="2" fontId="6" fillId="0" borderId="0" xfId="0" applyNumberFormat="1" applyFont="1" applyBorder="1"/>
    <xf numFmtId="2" fontId="7" fillId="0" borderId="0" xfId="0" applyNumberFormat="1" applyFont="1" applyBorder="1"/>
    <xf numFmtId="0" fontId="13" fillId="2" borderId="0" xfId="0" applyFont="1" applyFill="1"/>
    <xf numFmtId="0" fontId="14" fillId="2" borderId="1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/>
    <xf numFmtId="1" fontId="0" fillId="0" borderId="0" xfId="0" applyNumberFormat="1"/>
    <xf numFmtId="0" fontId="7" fillId="0" borderId="5" xfId="0" applyFont="1" applyBorder="1" applyAlignment="1"/>
    <xf numFmtId="0" fontId="0" fillId="0" borderId="6" xfId="0" applyBorder="1" applyAlignment="1"/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0" fontId="8" fillId="0" borderId="6" xfId="0" applyFont="1" applyBorder="1" applyAlignment="1"/>
    <xf numFmtId="165" fontId="7" fillId="0" borderId="1" xfId="1" applyNumberFormat="1" applyFont="1" applyBorder="1"/>
    <xf numFmtId="165" fontId="6" fillId="0" borderId="0" xfId="1" applyNumberFormat="1" applyFont="1" applyBorder="1"/>
    <xf numFmtId="165" fontId="7" fillId="0" borderId="0" xfId="1" applyNumberFormat="1" applyFont="1" applyBorder="1"/>
    <xf numFmtId="0" fontId="8" fillId="0" borderId="0" xfId="0" applyFont="1" applyBorder="1" applyAlignment="1"/>
    <xf numFmtId="165" fontId="7" fillId="0" borderId="1" xfId="1" applyNumberFormat="1" applyFont="1" applyBorder="1" applyAlignment="1">
      <alignment horizontal="right"/>
    </xf>
    <xf numFmtId="165" fontId="6" fillId="0" borderId="1" xfId="1" applyNumberFormat="1" applyFont="1" applyBorder="1" applyAlignment="1">
      <alignment horizontal="right"/>
    </xf>
    <xf numFmtId="165" fontId="7" fillId="0" borderId="7" xfId="1" applyNumberFormat="1" applyFont="1" applyBorder="1" applyAlignment="1">
      <alignment horizontal="right"/>
    </xf>
    <xf numFmtId="165" fontId="6" fillId="0" borderId="1" xfId="1" applyNumberFormat="1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1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horizontal="center"/>
    </xf>
    <xf numFmtId="1" fontId="10" fillId="0" borderId="0" xfId="0" applyNumberFormat="1" applyFont="1"/>
    <xf numFmtId="0" fontId="8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65" fontId="7" fillId="0" borderId="1" xfId="1" applyNumberFormat="1" applyFont="1" applyBorder="1" applyAlignment="1">
      <alignment vertical="center"/>
    </xf>
    <xf numFmtId="0" fontId="8" fillId="0" borderId="0" xfId="0" applyFont="1"/>
    <xf numFmtId="0" fontId="16" fillId="0" borderId="0" xfId="0" applyFont="1" applyFill="1"/>
    <xf numFmtId="2" fontId="16" fillId="0" borderId="0" xfId="0" applyNumberFormat="1" applyFont="1" applyFill="1"/>
    <xf numFmtId="0" fontId="2" fillId="0" borderId="0" xfId="0" applyFont="1" applyFill="1"/>
    <xf numFmtId="0" fontId="38" fillId="0" borderId="0" xfId="0" applyFont="1" applyFill="1"/>
    <xf numFmtId="2" fontId="15" fillId="0" borderId="0" xfId="0" applyNumberFormat="1" applyFont="1" applyFill="1"/>
    <xf numFmtId="0" fontId="15" fillId="0" borderId="0" xfId="0" applyFont="1" applyFill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1" fillId="0" borderId="6" xfId="0" applyFont="1" applyFill="1" applyBorder="1" applyAlignment="1"/>
    <xf numFmtId="2" fontId="20" fillId="0" borderId="0" xfId="0" applyNumberFormat="1" applyFont="1" applyFill="1" applyBorder="1"/>
    <xf numFmtId="0" fontId="20" fillId="0" borderId="1" xfId="0" applyFont="1" applyFill="1" applyBorder="1" applyAlignment="1"/>
    <xf numFmtId="0" fontId="19" fillId="0" borderId="0" xfId="0" applyFont="1" applyFill="1" applyBorder="1" applyAlignment="1"/>
    <xf numFmtId="1" fontId="19" fillId="0" borderId="0" xfId="0" applyNumberFormat="1" applyFont="1" applyFill="1" applyBorder="1" applyAlignme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" fontId="20" fillId="0" borderId="0" xfId="0" applyNumberFormat="1" applyFont="1" applyFill="1"/>
    <xf numFmtId="1" fontId="21" fillId="0" borderId="3" xfId="0" applyNumberFormat="1" applyFont="1" applyFill="1" applyBorder="1" applyAlignment="1"/>
    <xf numFmtId="1" fontId="2" fillId="0" borderId="0" xfId="0" applyNumberFormat="1" applyFont="1" applyFill="1"/>
    <xf numFmtId="0" fontId="3" fillId="0" borderId="0" xfId="0" applyFont="1" applyFill="1"/>
    <xf numFmtId="1" fontId="19" fillId="0" borderId="7" xfId="0" applyNumberFormat="1" applyFont="1" applyFill="1" applyBorder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right"/>
    </xf>
    <xf numFmtId="0" fontId="19" fillId="0" borderId="0" xfId="0" applyFont="1" applyFill="1" applyAlignment="1"/>
    <xf numFmtId="0" fontId="16" fillId="0" borderId="0" xfId="0" applyFont="1" applyFill="1" applyAlignment="1"/>
    <xf numFmtId="0" fontId="15" fillId="0" borderId="0" xfId="0" applyFont="1" applyFill="1"/>
    <xf numFmtId="0" fontId="17" fillId="0" borderId="0" xfId="0" applyFont="1" applyFill="1" applyAlignment="1"/>
    <xf numFmtId="2" fontId="2" fillId="0" borderId="0" xfId="0" applyNumberFormat="1" applyFont="1" applyFill="1"/>
    <xf numFmtId="0" fontId="2" fillId="0" borderId="0" xfId="0" applyFont="1" applyFill="1" applyAlignment="1">
      <alignment horizontal="center"/>
    </xf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2" fillId="0" borderId="0" xfId="0" applyFont="1" applyFill="1" applyAlignment="1">
      <alignment wrapText="1"/>
    </xf>
    <xf numFmtId="2" fontId="22" fillId="0" borderId="1" xfId="0" applyNumberFormat="1" applyFont="1" applyBorder="1"/>
    <xf numFmtId="0" fontId="7" fillId="0" borderId="1" xfId="0" applyFont="1" applyBorder="1" applyAlignment="1">
      <alignment horizontal="center" vertical="center" wrapText="1"/>
    </xf>
    <xf numFmtId="165" fontId="7" fillId="0" borderId="7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 wrapText="1"/>
    </xf>
    <xf numFmtId="0" fontId="7" fillId="0" borderId="4" xfId="0" applyFont="1" applyBorder="1" applyAlignment="1"/>
    <xf numFmtId="0" fontId="23" fillId="0" borderId="0" xfId="0" applyFont="1" applyAlignment="1"/>
    <xf numFmtId="1" fontId="20" fillId="0" borderId="0" xfId="0" applyNumberFormat="1" applyFont="1" applyFill="1" applyBorder="1"/>
    <xf numFmtId="1" fontId="16" fillId="0" borderId="0" xfId="0" applyNumberFormat="1" applyFont="1" applyFill="1"/>
    <xf numFmtId="1" fontId="18" fillId="0" borderId="0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/>
    <xf numFmtId="1" fontId="15" fillId="0" borderId="0" xfId="0" applyNumberFormat="1" applyFont="1" applyFill="1"/>
    <xf numFmtId="1" fontId="2" fillId="0" borderId="0" xfId="0" applyNumberFormat="1" applyFont="1" applyFill="1" applyAlignment="1">
      <alignment wrapText="1"/>
    </xf>
    <xf numFmtId="1" fontId="22" fillId="0" borderId="1" xfId="0" applyNumberFormat="1" applyFont="1" applyBorder="1" applyAlignment="1"/>
    <xf numFmtId="0" fontId="9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3" fontId="15" fillId="0" borderId="0" xfId="1" applyFont="1" applyFill="1" applyAlignment="1"/>
    <xf numFmtId="0" fontId="15" fillId="0" borderId="0" xfId="0" applyFont="1" applyFill="1" applyAlignment="1"/>
    <xf numFmtId="0" fontId="5" fillId="0" borderId="0" xfId="0" applyFont="1" applyFill="1"/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165" fontId="25" fillId="0" borderId="0" xfId="0" applyNumberFormat="1" applyFont="1"/>
    <xf numFmtId="0" fontId="0" fillId="0" borderId="0" xfId="0" applyAlignment="1"/>
    <xf numFmtId="1" fontId="15" fillId="0" borderId="0" xfId="1" applyNumberFormat="1" applyFont="1" applyFill="1" applyAlignment="1"/>
    <xf numFmtId="0" fontId="20" fillId="3" borderId="1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43" fontId="15" fillId="0" borderId="0" xfId="1" applyFont="1" applyFill="1" applyAlignment="1">
      <alignment horizontal="center"/>
    </xf>
    <xf numFmtId="0" fontId="18" fillId="0" borderId="0" xfId="0" applyFont="1" applyFill="1" applyBorder="1" applyAlignment="1"/>
    <xf numFmtId="0" fontId="2" fillId="0" borderId="0" xfId="0" applyFont="1" applyFill="1" applyAlignment="1"/>
    <xf numFmtId="49" fontId="3" fillId="0" borderId="0" xfId="0" applyNumberFormat="1" applyFont="1" applyFill="1" applyBorder="1" applyAlignment="1"/>
    <xf numFmtId="0" fontId="5" fillId="0" borderId="0" xfId="0" applyFont="1" applyFill="1" applyBorder="1" applyAlignment="1"/>
    <xf numFmtId="0" fontId="3" fillId="0" borderId="0" xfId="0" applyFont="1" applyFill="1" applyAlignment="1"/>
    <xf numFmtId="0" fontId="6" fillId="0" borderId="4" xfId="0" applyFont="1" applyBorder="1" applyAlignment="1">
      <alignment horizontal="left"/>
    </xf>
    <xf numFmtId="1" fontId="6" fillId="0" borderId="4" xfId="0" applyNumberFormat="1" applyFont="1" applyBorder="1"/>
    <xf numFmtId="9" fontId="6" fillId="0" borderId="5" xfId="0" applyNumberFormat="1" applyFont="1" applyBorder="1" applyAlignment="1">
      <alignment horizontal="center"/>
    </xf>
    <xf numFmtId="2" fontId="22" fillId="0" borderId="8" xfId="0" applyNumberFormat="1" applyFont="1" applyBorder="1"/>
    <xf numFmtId="0" fontId="27" fillId="0" borderId="0" xfId="0" applyFont="1"/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" fontId="39" fillId="0" borderId="0" xfId="0" applyNumberFormat="1" applyFont="1"/>
    <xf numFmtId="0" fontId="9" fillId="0" borderId="0" xfId="0" applyFont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167" fontId="40" fillId="0" borderId="0" xfId="1" applyNumberFormat="1" applyFont="1" applyFill="1" applyAlignment="1">
      <alignment horizontal="left"/>
    </xf>
    <xf numFmtId="0" fontId="18" fillId="0" borderId="0" xfId="0" applyFont="1" applyFill="1" applyBorder="1" applyAlignment="1">
      <alignment horizontal="center"/>
    </xf>
    <xf numFmtId="14" fontId="7" fillId="0" borderId="3" xfId="0" applyNumberFormat="1" applyFont="1" applyBorder="1" applyAlignment="1">
      <alignment horizontal="right"/>
    </xf>
    <xf numFmtId="43" fontId="15" fillId="0" borderId="0" xfId="1" applyFont="1" applyFill="1" applyAlignment="1">
      <alignment horizontal="left" vertical="top"/>
    </xf>
    <xf numFmtId="165" fontId="6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27" fillId="0" borderId="1" xfId="0" applyFont="1" applyBorder="1"/>
    <xf numFmtId="0" fontId="22" fillId="0" borderId="0" xfId="0" applyFont="1" applyAlignment="1">
      <alignment horizontal="left"/>
    </xf>
    <xf numFmtId="0" fontId="28" fillId="0" borderId="0" xfId="0" applyFont="1"/>
    <xf numFmtId="1" fontId="27" fillId="0" borderId="1" xfId="0" applyNumberFormat="1" applyFont="1" applyBorder="1"/>
    <xf numFmtId="0" fontId="7" fillId="0" borderId="6" xfId="0" applyFont="1" applyBorder="1" applyAlignment="1">
      <alignment horizontal="center"/>
    </xf>
    <xf numFmtId="165" fontId="7" fillId="0" borderId="0" xfId="1" applyNumberFormat="1" applyFont="1" applyBorder="1" applyAlignment="1">
      <alignment horizontal="right"/>
    </xf>
    <xf numFmtId="0" fontId="29" fillId="0" borderId="0" xfId="0" applyFont="1" applyBorder="1" applyAlignment="1"/>
    <xf numFmtId="0" fontId="29" fillId="0" borderId="0" xfId="0" applyFont="1"/>
    <xf numFmtId="1" fontId="6" fillId="4" borderId="0" xfId="0" applyNumberFormat="1" applyFont="1" applyFill="1" applyAlignment="1">
      <alignment horizontal="center"/>
    </xf>
    <xf numFmtId="166" fontId="6" fillId="4" borderId="9" xfId="0" applyNumberFormat="1" applyFont="1" applyFill="1" applyBorder="1" applyAlignment="1">
      <alignment horizontal="center"/>
    </xf>
    <xf numFmtId="0" fontId="28" fillId="0" borderId="0" xfId="0" applyFont="1" applyBorder="1" applyAlignment="1"/>
    <xf numFmtId="0" fontId="41" fillId="0" borderId="4" xfId="0" applyFont="1" applyBorder="1" applyAlignment="1"/>
    <xf numFmtId="168" fontId="7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right" indent="2"/>
    </xf>
    <xf numFmtId="0" fontId="7" fillId="0" borderId="4" xfId="0" applyFont="1" applyBorder="1" applyAlignment="1">
      <alignment horizontal="right" indent="2"/>
    </xf>
    <xf numFmtId="0" fontId="42" fillId="0" borderId="6" xfId="0" applyFont="1" applyBorder="1" applyAlignment="1"/>
    <xf numFmtId="165" fontId="7" fillId="0" borderId="5" xfId="1" applyNumberFormat="1" applyFont="1" applyBorder="1" applyAlignment="1">
      <alignment horizontal="center"/>
    </xf>
    <xf numFmtId="0" fontId="42" fillId="0" borderId="0" xfId="0" applyFont="1"/>
    <xf numFmtId="0" fontId="42" fillId="0" borderId="0" xfId="0" applyFont="1" applyBorder="1" applyAlignment="1"/>
    <xf numFmtId="0" fontId="43" fillId="0" borderId="0" xfId="0" applyFont="1" applyBorder="1" applyAlignment="1"/>
    <xf numFmtId="0" fontId="27" fillId="0" borderId="0" xfId="0" applyFont="1" applyAlignment="1"/>
    <xf numFmtId="1" fontId="6" fillId="4" borderId="0" xfId="0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65" fontId="0" fillId="0" borderId="0" xfId="0" applyNumberFormat="1"/>
    <xf numFmtId="43" fontId="0" fillId="0" borderId="0" xfId="0" applyNumberFormat="1"/>
    <xf numFmtId="43" fontId="0" fillId="0" borderId="0" xfId="1" applyFont="1"/>
    <xf numFmtId="165" fontId="0" fillId="0" borderId="0" xfId="1" applyNumberFormat="1" applyFont="1"/>
    <xf numFmtId="43" fontId="7" fillId="0" borderId="1" xfId="1" applyFont="1" applyBorder="1"/>
    <xf numFmtId="43" fontId="7" fillId="0" borderId="1" xfId="1" applyFont="1" applyBorder="1" applyAlignment="1"/>
    <xf numFmtId="43" fontId="7" fillId="0" borderId="1" xfId="1" applyFont="1" applyBorder="1" applyAlignment="1">
      <alignment horizontal="right"/>
    </xf>
    <xf numFmtId="43" fontId="7" fillId="0" borderId="7" xfId="1" applyFont="1" applyBorder="1" applyAlignment="1">
      <alignment horizontal="right"/>
    </xf>
    <xf numFmtId="43" fontId="22" fillId="0" borderId="1" xfId="1" applyFont="1" applyBorder="1"/>
    <xf numFmtId="43" fontId="8" fillId="0" borderId="0" xfId="1" applyFont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/>
    <xf numFmtId="3" fontId="19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/>
    <xf numFmtId="0" fontId="19" fillId="0" borderId="0" xfId="0" applyFont="1" applyFill="1" applyBorder="1" applyAlignment="1">
      <alignment horizontal="right"/>
    </xf>
    <xf numFmtId="0" fontId="45" fillId="0" borderId="0" xfId="0" applyFont="1" applyBorder="1" applyAlignment="1"/>
    <xf numFmtId="0" fontId="27" fillId="0" borderId="0" xfId="0" applyFont="1" applyAlignment="1">
      <alignment horizontal="right"/>
    </xf>
    <xf numFmtId="1" fontId="30" fillId="0" borderId="0" xfId="0" applyNumberFormat="1" applyFont="1"/>
    <xf numFmtId="0" fontId="46" fillId="0" borderId="0" xfId="0" applyFont="1" applyBorder="1" applyAlignment="1"/>
    <xf numFmtId="0" fontId="7" fillId="0" borderId="6" xfId="0" applyFont="1" applyBorder="1" applyAlignment="1"/>
    <xf numFmtId="0" fontId="41" fillId="0" borderId="0" xfId="0" applyFont="1" applyBorder="1" applyAlignment="1"/>
    <xf numFmtId="1" fontId="7" fillId="0" borderId="5" xfId="0" applyNumberFormat="1" applyFont="1" applyBorder="1" applyAlignment="1"/>
    <xf numFmtId="0" fontId="8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43" fontId="0" fillId="0" borderId="0" xfId="1" applyNumberFormat="1" applyFont="1" applyAlignment="1">
      <alignment horizontal="right"/>
    </xf>
    <xf numFmtId="43" fontId="7" fillId="0" borderId="8" xfId="1" applyFont="1" applyBorder="1"/>
    <xf numFmtId="43" fontId="6" fillId="0" borderId="8" xfId="1" applyFont="1" applyBorder="1"/>
    <xf numFmtId="165" fontId="47" fillId="0" borderId="0" xfId="1" applyNumberFormat="1" applyFont="1"/>
    <xf numFmtId="0" fontId="0" fillId="0" borderId="1" xfId="0" applyBorder="1"/>
    <xf numFmtId="1" fontId="0" fillId="0" borderId="0" xfId="0" applyNumberFormat="1" applyAlignment="1">
      <alignment horizontal="right" vertical="center"/>
    </xf>
    <xf numFmtId="165" fontId="25" fillId="0" borderId="0" xfId="1" applyNumberFormat="1" applyFont="1"/>
    <xf numFmtId="0" fontId="29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7" fillId="0" borderId="5" xfId="1" applyNumberFormat="1" applyFont="1" applyBorder="1" applyAlignment="1">
      <alignment horizontal="right"/>
    </xf>
    <xf numFmtId="165" fontId="24" fillId="0" borderId="0" xfId="0" applyNumberFormat="1" applyFont="1"/>
    <xf numFmtId="165" fontId="32" fillId="0" borderId="1" xfId="1" applyNumberFormat="1" applyFont="1" applyBorder="1"/>
    <xf numFmtId="0" fontId="20" fillId="0" borderId="1" xfId="0" applyFont="1" applyFill="1" applyBorder="1" applyAlignment="1">
      <alignment horizontal="center" textRotation="90" wrapText="1"/>
    </xf>
    <xf numFmtId="1" fontId="20" fillId="0" borderId="1" xfId="0" applyNumberFormat="1" applyFont="1" applyFill="1" applyBorder="1" applyAlignment="1">
      <alignment horizontal="center" textRotation="90" wrapText="1"/>
    </xf>
    <xf numFmtId="2" fontId="20" fillId="0" borderId="1" xfId="0" applyNumberFormat="1" applyFont="1" applyFill="1" applyBorder="1" applyAlignment="1">
      <alignment horizontal="center" textRotation="90" wrapText="1"/>
    </xf>
    <xf numFmtId="1" fontId="20" fillId="0" borderId="1" xfId="0" applyNumberFormat="1" applyFont="1" applyFill="1" applyBorder="1" applyAlignment="1">
      <alignment horizontal="left" textRotation="90" wrapText="1"/>
    </xf>
    <xf numFmtId="0" fontId="20" fillId="0" borderId="1" xfId="0" applyFont="1" applyFill="1" applyBorder="1" applyAlignment="1">
      <alignment horizontal="left" textRotation="90" wrapText="1"/>
    </xf>
    <xf numFmtId="0" fontId="20" fillId="0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19" fillId="0" borderId="0" xfId="0" applyFont="1" applyFill="1"/>
    <xf numFmtId="0" fontId="33" fillId="0" borderId="0" xfId="0" applyFont="1" applyFill="1"/>
    <xf numFmtId="1" fontId="21" fillId="0" borderId="0" xfId="0" applyNumberFormat="1" applyFont="1" applyFill="1" applyAlignment="1"/>
    <xf numFmtId="0" fontId="21" fillId="0" borderId="0" xfId="0" applyFont="1" applyFill="1" applyAlignment="1"/>
    <xf numFmtId="0" fontId="41" fillId="0" borderId="6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14" fontId="7" fillId="0" borderId="3" xfId="0" applyNumberFormat="1" applyFont="1" applyBorder="1" applyAlignment="1"/>
    <xf numFmtId="1" fontId="20" fillId="0" borderId="4" xfId="0" applyNumberFormat="1" applyFont="1" applyFill="1" applyBorder="1"/>
    <xf numFmtId="44" fontId="19" fillId="0" borderId="1" xfId="3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1" fontId="27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 applyBorder="1" applyAlignment="1">
      <alignment horizontal="right"/>
    </xf>
    <xf numFmtId="0" fontId="49" fillId="0" borderId="0" xfId="0" applyFont="1"/>
    <xf numFmtId="0" fontId="50" fillId="0" borderId="0" xfId="0" applyFont="1"/>
    <xf numFmtId="0" fontId="51" fillId="0" borderId="0" xfId="0" applyFont="1" applyAlignment="1">
      <alignment horizontal="center"/>
    </xf>
    <xf numFmtId="4" fontId="42" fillId="0" borderId="0" xfId="0" applyNumberFormat="1" applyFont="1" applyBorder="1" applyAlignment="1">
      <alignment vertical="top" wrapText="1"/>
    </xf>
    <xf numFmtId="0" fontId="7" fillId="0" borderId="0" xfId="0" applyFont="1" applyAlignment="1">
      <alignment horizontal="center" wrapText="1"/>
    </xf>
    <xf numFmtId="43" fontId="7" fillId="0" borderId="1" xfId="1" applyFont="1" applyBorder="1" applyAlignment="1">
      <alignment horizontal="right" vertical="center"/>
    </xf>
    <xf numFmtId="165" fontId="9" fillId="0" borderId="0" xfId="0" applyNumberFormat="1" applyFont="1"/>
    <xf numFmtId="1" fontId="19" fillId="0" borderId="7" xfId="0" applyNumberFormat="1" applyFont="1" applyFill="1" applyBorder="1" applyAlignment="1">
      <alignment horizontal="center"/>
    </xf>
    <xf numFmtId="1" fontId="52" fillId="0" borderId="0" xfId="0" applyNumberFormat="1" applyFont="1"/>
    <xf numFmtId="1" fontId="52" fillId="4" borderId="0" xfId="0" applyNumberFormat="1" applyFont="1" applyFill="1"/>
    <xf numFmtId="0" fontId="6" fillId="0" borderId="1" xfId="0" applyFont="1" applyBorder="1" applyAlignment="1">
      <alignment horizontal="right"/>
    </xf>
    <xf numFmtId="43" fontId="7" fillId="0" borderId="7" xfId="1" applyFont="1" applyBorder="1" applyAlignment="1">
      <alignment horizontal="left"/>
    </xf>
    <xf numFmtId="165" fontId="0" fillId="0" borderId="0" xfId="0" applyNumberFormat="1" applyAlignment="1">
      <alignment horizontal="left"/>
    </xf>
    <xf numFmtId="1" fontId="19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/>
    <xf numFmtId="43" fontId="9" fillId="0" borderId="0" xfId="0" applyNumberFormat="1" applyFont="1"/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wrapText="1"/>
    </xf>
    <xf numFmtId="2" fontId="6" fillId="6" borderId="1" xfId="0" applyNumberFormat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/>
    <xf numFmtId="0" fontId="0" fillId="6" borderId="0" xfId="0" applyFill="1"/>
    <xf numFmtId="43" fontId="6" fillId="6" borderId="1" xfId="0" applyNumberFormat="1" applyFont="1" applyFill="1" applyBorder="1" applyAlignment="1">
      <alignment horizontal="right"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165" fontId="6" fillId="6" borderId="1" xfId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right"/>
    </xf>
    <xf numFmtId="9" fontId="6" fillId="6" borderId="1" xfId="0" applyNumberFormat="1" applyFont="1" applyFill="1" applyBorder="1" applyAlignment="1">
      <alignment horizontal="center"/>
    </xf>
    <xf numFmtId="43" fontId="22" fillId="6" borderId="1" xfId="1" applyFont="1" applyFill="1" applyBorder="1"/>
    <xf numFmtId="1" fontId="6" fillId="6" borderId="1" xfId="0" applyNumberFormat="1" applyFont="1" applyFill="1" applyBorder="1"/>
    <xf numFmtId="1" fontId="6" fillId="6" borderId="1" xfId="0" applyNumberFormat="1" applyFont="1" applyFill="1" applyBorder="1" applyAlignment="1">
      <alignment horizontal="right"/>
    </xf>
    <xf numFmtId="165" fontId="6" fillId="6" borderId="1" xfId="1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left" wrapText="1"/>
    </xf>
    <xf numFmtId="9" fontId="53" fillId="6" borderId="1" xfId="0" applyNumberFormat="1" applyFont="1" applyFill="1" applyBorder="1" applyAlignment="1">
      <alignment horizontal="center"/>
    </xf>
    <xf numFmtId="43" fontId="6" fillId="6" borderId="1" xfId="1" applyFont="1" applyFill="1" applyBorder="1"/>
    <xf numFmtId="2" fontId="22" fillId="6" borderId="1" xfId="0" applyNumberFormat="1" applyFont="1" applyFill="1" applyBorder="1"/>
    <xf numFmtId="43" fontId="54" fillId="6" borderId="0" xfId="1" applyFont="1" applyFill="1"/>
    <xf numFmtId="43" fontId="34" fillId="6" borderId="0" xfId="1" applyFont="1" applyFill="1"/>
    <xf numFmtId="0" fontId="7" fillId="6" borderId="10" xfId="0" applyFont="1" applyFill="1" applyBorder="1" applyAlignment="1">
      <alignment horizontal="center" vertical="center" wrapText="1"/>
    </xf>
    <xf numFmtId="1" fontId="22" fillId="6" borderId="1" xfId="0" applyNumberFormat="1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165" fontId="6" fillId="3" borderId="1" xfId="1" applyNumberFormat="1" applyFont="1" applyFill="1" applyBorder="1" applyAlignment="1">
      <alignment horizontal="right" vertical="center"/>
    </xf>
    <xf numFmtId="0" fontId="0" fillId="3" borderId="0" xfId="0" applyFill="1"/>
    <xf numFmtId="0" fontId="6" fillId="3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vertical="center"/>
    </xf>
    <xf numFmtId="0" fontId="27" fillId="3" borderId="1" xfId="0" applyFont="1" applyFill="1" applyBorder="1"/>
    <xf numFmtId="165" fontId="6" fillId="3" borderId="1" xfId="1" applyNumberFormat="1" applyFont="1" applyFill="1" applyBorder="1" applyAlignment="1">
      <alignment horizontal="right"/>
    </xf>
    <xf numFmtId="0" fontId="0" fillId="3" borderId="1" xfId="0" applyFill="1" applyBorder="1"/>
    <xf numFmtId="1" fontId="6" fillId="3" borderId="1" xfId="0" applyNumberFormat="1" applyFont="1" applyFill="1" applyBorder="1" applyAlignment="1">
      <alignment horizontal="right" wrapText="1"/>
    </xf>
    <xf numFmtId="9" fontId="6" fillId="3" borderId="1" xfId="0" applyNumberFormat="1" applyFont="1" applyFill="1" applyBorder="1" applyAlignment="1">
      <alignment horizontal="center" wrapText="1"/>
    </xf>
    <xf numFmtId="43" fontId="6" fillId="3" borderId="1" xfId="1" applyFont="1" applyFill="1" applyBorder="1" applyAlignment="1">
      <alignment wrapText="1"/>
    </xf>
    <xf numFmtId="2" fontId="22" fillId="3" borderId="1" xfId="0" applyNumberFormat="1" applyFont="1" applyFill="1" applyBorder="1"/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/>
    <xf numFmtId="0" fontId="0" fillId="5" borderId="0" xfId="0" applyFill="1"/>
    <xf numFmtId="1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" fontId="6" fillId="5" borderId="1" xfId="0" applyNumberFormat="1" applyFont="1" applyFill="1" applyBorder="1"/>
    <xf numFmtId="165" fontId="6" fillId="5" borderId="1" xfId="1" applyNumberFormat="1" applyFont="1" applyFill="1" applyBorder="1" applyAlignment="1">
      <alignment horizontal="center"/>
    </xf>
    <xf numFmtId="43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165" fontId="6" fillId="5" borderId="1" xfId="1" applyNumberFormat="1" applyFont="1" applyFill="1" applyBorder="1" applyAlignment="1">
      <alignment vertic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" fontId="6" fillId="7" borderId="1" xfId="0" applyNumberFormat="1" applyFont="1" applyFill="1" applyBorder="1"/>
    <xf numFmtId="0" fontId="0" fillId="7" borderId="0" xfId="0" applyFill="1"/>
    <xf numFmtId="0" fontId="6" fillId="5" borderId="1" xfId="0" applyFont="1" applyFill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7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1" fillId="7" borderId="0" xfId="0" applyFont="1" applyFill="1"/>
    <xf numFmtId="0" fontId="0" fillId="8" borderId="0" xfId="0" applyFill="1"/>
    <xf numFmtId="0" fontId="6" fillId="8" borderId="2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165" fontId="6" fillId="8" borderId="1" xfId="1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wrapText="1"/>
    </xf>
    <xf numFmtId="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left"/>
    </xf>
    <xf numFmtId="165" fontId="24" fillId="8" borderId="10" xfId="0" applyNumberFormat="1" applyFont="1" applyFill="1" applyBorder="1"/>
    <xf numFmtId="1" fontId="0" fillId="8" borderId="0" xfId="0" applyNumberFormat="1" applyFill="1"/>
    <xf numFmtId="0" fontId="6" fillId="5" borderId="1" xfId="0" applyFont="1" applyFill="1" applyBorder="1" applyAlignment="1">
      <alignment wrapText="1"/>
    </xf>
    <xf numFmtId="2" fontId="6" fillId="5" borderId="1" xfId="0" applyNumberFormat="1" applyFont="1" applyFill="1" applyBorder="1" applyAlignment="1">
      <alignment horizontal="right" vertical="center" wrapText="1"/>
    </xf>
    <xf numFmtId="0" fontId="7" fillId="5" borderId="1" xfId="0" applyFont="1" applyFill="1" applyBorder="1"/>
    <xf numFmtId="43" fontId="6" fillId="5" borderId="1" xfId="0" applyNumberFormat="1" applyFont="1" applyFill="1" applyBorder="1" applyAlignment="1">
      <alignment horizontal="right" wrapText="1"/>
    </xf>
    <xf numFmtId="0" fontId="7" fillId="5" borderId="10" xfId="0" applyFont="1" applyFill="1" applyBorder="1" applyAlignment="1">
      <alignment horizontal="center" wrapText="1"/>
    </xf>
    <xf numFmtId="9" fontId="6" fillId="5" borderId="1" xfId="0" applyNumberFormat="1" applyFont="1" applyFill="1" applyBorder="1" applyAlignment="1">
      <alignment horizontal="center"/>
    </xf>
    <xf numFmtId="43" fontId="22" fillId="5" borderId="1" xfId="1" applyFont="1" applyFill="1" applyBorder="1"/>
    <xf numFmtId="1" fontId="6" fillId="5" borderId="1" xfId="0" applyNumberFormat="1" applyFont="1" applyFill="1" applyBorder="1" applyAlignment="1">
      <alignment horizontal="right"/>
    </xf>
    <xf numFmtId="165" fontId="6" fillId="5" borderId="1" xfId="1" applyNumberFormat="1" applyFont="1" applyFill="1" applyBorder="1" applyAlignment="1">
      <alignment horizontal="right"/>
    </xf>
    <xf numFmtId="9" fontId="53" fillId="5" borderId="1" xfId="0" applyNumberFormat="1" applyFont="1" applyFill="1" applyBorder="1" applyAlignment="1">
      <alignment horizontal="center"/>
    </xf>
    <xf numFmtId="43" fontId="6" fillId="5" borderId="1" xfId="1" applyFont="1" applyFill="1" applyBorder="1"/>
    <xf numFmtId="2" fontId="22" fillId="5" borderId="1" xfId="0" applyNumberFormat="1" applyFont="1" applyFill="1" applyBorder="1"/>
    <xf numFmtId="43" fontId="54" fillId="5" borderId="0" xfId="1" applyFont="1" applyFill="1"/>
    <xf numFmtId="43" fontId="34" fillId="5" borderId="0" xfId="1" applyFont="1" applyFill="1"/>
    <xf numFmtId="43" fontId="34" fillId="5" borderId="0" xfId="1" applyFont="1" applyFill="1"/>
    <xf numFmtId="1" fontId="22" fillId="5" borderId="1" xfId="0" applyNumberFormat="1" applyFont="1" applyFill="1" applyBorder="1" applyAlignment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32" fillId="0" borderId="3" xfId="0" applyFont="1" applyBorder="1" applyAlignment="1">
      <alignment horizontal="right"/>
    </xf>
    <xf numFmtId="14" fontId="32" fillId="0" borderId="3" xfId="0" applyNumberFormat="1" applyFont="1" applyBorder="1" applyAlignment="1">
      <alignment horizontal="right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32" fillId="0" borderId="2" xfId="0" applyFont="1" applyBorder="1" applyAlignment="1">
      <alignment horizontal="center"/>
    </xf>
    <xf numFmtId="43" fontId="32" fillId="0" borderId="1" xfId="1" applyNumberFormat="1" applyFont="1" applyBorder="1"/>
    <xf numFmtId="0" fontId="35" fillId="0" borderId="1" xfId="0" applyFont="1" applyBorder="1"/>
    <xf numFmtId="1" fontId="35" fillId="0" borderId="1" xfId="0" applyNumberFormat="1" applyFont="1" applyBorder="1" applyAlignment="1">
      <alignment horizontal="center"/>
    </xf>
    <xf numFmtId="1" fontId="35" fillId="0" borderId="1" xfId="0" applyNumberFormat="1" applyFont="1" applyBorder="1"/>
    <xf numFmtId="43" fontId="32" fillId="0" borderId="1" xfId="1" applyNumberFormat="1" applyFont="1" applyBorder="1" applyAlignment="1">
      <alignment horizontal="right"/>
    </xf>
    <xf numFmtId="0" fontId="32" fillId="0" borderId="2" xfId="0" applyFont="1" applyBorder="1" applyAlignment="1">
      <alignment horizontal="right"/>
    </xf>
    <xf numFmtId="0" fontId="55" fillId="0" borderId="4" xfId="0" applyFont="1" applyBorder="1" applyAlignment="1"/>
    <xf numFmtId="0" fontId="32" fillId="0" borderId="4" xfId="0" applyFont="1" applyBorder="1" applyAlignment="1"/>
    <xf numFmtId="0" fontId="32" fillId="0" borderId="5" xfId="0" applyFont="1" applyBorder="1" applyAlignment="1"/>
    <xf numFmtId="0" fontId="35" fillId="0" borderId="3" xfId="0" applyFont="1" applyBorder="1" applyAlignment="1">
      <alignment horizontal="right"/>
    </xf>
    <xf numFmtId="43" fontId="32" fillId="0" borderId="1" xfId="1" applyFont="1" applyBorder="1"/>
    <xf numFmtId="43" fontId="32" fillId="0" borderId="1" xfId="1" applyFont="1" applyBorder="1" applyAlignment="1">
      <alignment horizontal="right"/>
    </xf>
    <xf numFmtId="0" fontId="32" fillId="0" borderId="2" xfId="0" applyFont="1" applyBorder="1" applyAlignment="1"/>
    <xf numFmtId="0" fontId="56" fillId="0" borderId="4" xfId="0" applyFont="1" applyBorder="1" applyAlignment="1"/>
    <xf numFmtId="0" fontId="35" fillId="0" borderId="0" xfId="0" applyFont="1" applyBorder="1" applyAlignment="1">
      <alignment horizontal="left"/>
    </xf>
    <xf numFmtId="0" fontId="35" fillId="0" borderId="0" xfId="0" applyFont="1" applyAlignment="1"/>
    <xf numFmtId="0" fontId="32" fillId="0" borderId="1" xfId="0" applyFont="1" applyBorder="1" applyAlignment="1">
      <alignment horizontal="left"/>
    </xf>
    <xf numFmtId="2" fontId="35" fillId="0" borderId="1" xfId="0" applyNumberFormat="1" applyFont="1" applyBorder="1"/>
    <xf numFmtId="0" fontId="35" fillId="0" borderId="1" xfId="0" applyFont="1" applyBorder="1" applyAlignment="1"/>
    <xf numFmtId="43" fontId="32" fillId="0" borderId="1" xfId="1" applyFont="1" applyBorder="1" applyAlignment="1"/>
    <xf numFmtId="0" fontId="57" fillId="0" borderId="4" xfId="0" applyFont="1" applyBorder="1" applyAlignment="1"/>
    <xf numFmtId="165" fontId="32" fillId="0" borderId="1" xfId="1" applyNumberFormat="1" applyFont="1" applyBorder="1" applyAlignment="1"/>
    <xf numFmtId="14" fontId="32" fillId="0" borderId="3" xfId="0" applyNumberFormat="1" applyFont="1" applyBorder="1" applyAlignment="1"/>
    <xf numFmtId="0" fontId="32" fillId="0" borderId="1" xfId="0" applyFont="1" applyBorder="1" applyAlignment="1">
      <alignment horizontal="left" wrapText="1"/>
    </xf>
    <xf numFmtId="1" fontId="35" fillId="0" borderId="1" xfId="0" applyNumberFormat="1" applyFont="1" applyBorder="1" applyAlignment="1"/>
    <xf numFmtId="0" fontId="35" fillId="0" borderId="1" xfId="0" applyFont="1" applyBorder="1" applyAlignment="1">
      <alignment horizontal="center" wrapText="1"/>
    </xf>
    <xf numFmtId="165" fontId="32" fillId="0" borderId="1" xfId="1" applyNumberFormat="1" applyFont="1" applyBorder="1" applyAlignment="1">
      <alignment horizontal="right"/>
    </xf>
    <xf numFmtId="0" fontId="35" fillId="0" borderId="4" xfId="0" applyFont="1" applyBorder="1"/>
    <xf numFmtId="0" fontId="32" fillId="0" borderId="0" xfId="0" applyFont="1" applyBorder="1" applyAlignment="1"/>
    <xf numFmtId="0" fontId="35" fillId="0" borderId="0" xfId="0" applyFont="1" applyBorder="1"/>
    <xf numFmtId="0" fontId="35" fillId="0" borderId="0" xfId="0" applyFont="1" applyAlignment="1">
      <alignment horizontal="right"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center" vertical="top"/>
    </xf>
    <xf numFmtId="165" fontId="56" fillId="0" borderId="1" xfId="1" applyNumberFormat="1" applyFont="1" applyBorder="1" applyAlignment="1">
      <alignment horizontal="left" indent="1"/>
    </xf>
    <xf numFmtId="3" fontId="32" fillId="0" borderId="1" xfId="0" applyNumberFormat="1" applyFont="1" applyBorder="1"/>
    <xf numFmtId="0" fontId="41" fillId="0" borderId="2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56" fillId="0" borderId="2" xfId="0" applyFont="1" applyBorder="1" applyAlignment="1">
      <alignment horizontal="left"/>
    </xf>
    <xf numFmtId="0" fontId="56" fillId="0" borderId="4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7" fillId="6" borderId="0" xfId="0" applyFont="1" applyFill="1"/>
    <xf numFmtId="0" fontId="7" fillId="3" borderId="1" xfId="0" applyFont="1" applyFill="1" applyBorder="1" applyAlignment="1">
      <alignment horizont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/>
    <xf numFmtId="0" fontId="6" fillId="3" borderId="1" xfId="0" applyFont="1" applyFill="1" applyBorder="1" applyAlignment="1">
      <alignment horizontal="center" vertical="center"/>
    </xf>
    <xf numFmtId="0" fontId="35" fillId="0" borderId="8" xfId="0" applyFont="1" applyBorder="1" applyAlignment="1"/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1" xfId="0" quotePrefix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6" fillId="0" borderId="5" xfId="0" applyFont="1" applyBorder="1" applyAlignment="1">
      <alignment horizontal="right" wrapText="1"/>
    </xf>
    <xf numFmtId="0" fontId="6" fillId="0" borderId="4" xfId="0" applyFont="1" applyBorder="1"/>
    <xf numFmtId="0" fontId="25" fillId="0" borderId="4" xfId="0" applyFont="1" applyBorder="1"/>
    <xf numFmtId="0" fontId="2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left" wrapText="1"/>
    </xf>
    <xf numFmtId="1" fontId="25" fillId="0" borderId="5" xfId="0" applyNumberFormat="1" applyFont="1" applyBorder="1"/>
    <xf numFmtId="0" fontId="0" fillId="3" borderId="1" xfId="0" applyFill="1" applyBorder="1" applyAlignment="1">
      <alignment horizontal="center"/>
    </xf>
    <xf numFmtId="165" fontId="6" fillId="3" borderId="1" xfId="1" applyNumberFormat="1" applyFont="1" applyFill="1" applyBorder="1" applyAlignment="1"/>
    <xf numFmtId="165" fontId="6" fillId="5" borderId="1" xfId="1" applyNumberFormat="1" applyFont="1" applyFill="1" applyBorder="1" applyAlignment="1"/>
    <xf numFmtId="165" fontId="6" fillId="0" borderId="1" xfId="1" applyNumberFormat="1" applyFont="1" applyBorder="1" applyAlignment="1"/>
    <xf numFmtId="165" fontId="6" fillId="7" borderId="1" xfId="1" applyNumberFormat="1" applyFont="1" applyFill="1" applyBorder="1" applyAlignment="1"/>
    <xf numFmtId="1" fontId="0" fillId="3" borderId="1" xfId="0" applyNumberFormat="1" applyFill="1" applyBorder="1" applyAlignment="1">
      <alignment horizontal="right"/>
    </xf>
    <xf numFmtId="43" fontId="6" fillId="5" borderId="1" xfId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 wrapText="1"/>
    </xf>
    <xf numFmtId="2" fontId="1" fillId="5" borderId="1" xfId="0" applyNumberFormat="1" applyFont="1" applyFill="1" applyBorder="1"/>
    <xf numFmtId="9" fontId="6" fillId="0" borderId="1" xfId="0" applyNumberFormat="1" applyFont="1" applyBorder="1" applyAlignment="1">
      <alignment horizontal="center" wrapText="1"/>
    </xf>
    <xf numFmtId="1" fontId="50" fillId="0" borderId="0" xfId="0" applyNumberFormat="1" applyFont="1"/>
    <xf numFmtId="43" fontId="49" fillId="0" borderId="0" xfId="0" applyNumberFormat="1" applyFont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/>
    <xf numFmtId="1" fontId="20" fillId="0" borderId="1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horizontal="right"/>
    </xf>
    <xf numFmtId="1" fontId="19" fillId="0" borderId="1" xfId="0" applyNumberFormat="1" applyFont="1" applyFill="1" applyBorder="1" applyAlignment="1">
      <alignment horizontal="right"/>
    </xf>
    <xf numFmtId="0" fontId="16" fillId="0" borderId="3" xfId="0" applyFont="1" applyFill="1" applyBorder="1"/>
    <xf numFmtId="0" fontId="2" fillId="0" borderId="3" xfId="0" applyFont="1" applyFill="1" applyBorder="1"/>
    <xf numFmtId="0" fontId="20" fillId="0" borderId="5" xfId="0" applyFont="1" applyFill="1" applyBorder="1"/>
    <xf numFmtId="0" fontId="16" fillId="0" borderId="0" xfId="0" applyFont="1" applyFill="1" applyBorder="1"/>
    <xf numFmtId="0" fontId="2" fillId="0" borderId="0" xfId="0" applyFont="1" applyFill="1" applyBorder="1"/>
    <xf numFmtId="0" fontId="20" fillId="0" borderId="5" xfId="0" applyFont="1" applyFill="1" applyBorder="1" applyAlignment="1">
      <alignment horizontal="left"/>
    </xf>
    <xf numFmtId="3" fontId="20" fillId="0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/>
    <xf numFmtId="1" fontId="19" fillId="0" borderId="1" xfId="0" applyNumberFormat="1" applyFont="1" applyFill="1" applyBorder="1" applyAlignment="1"/>
    <xf numFmtId="1" fontId="19" fillId="0" borderId="1" xfId="0" applyNumberFormat="1" applyFont="1" applyFill="1" applyBorder="1"/>
    <xf numFmtId="0" fontId="20" fillId="0" borderId="1" xfId="0" applyFont="1" applyFill="1" applyBorder="1" applyAlignment="1">
      <alignment horizontal="left"/>
    </xf>
    <xf numFmtId="3" fontId="20" fillId="0" borderId="1" xfId="0" applyNumberFormat="1" applyFont="1" applyFill="1" applyBorder="1" applyAlignment="1">
      <alignment horizontal="center"/>
    </xf>
    <xf numFmtId="0" fontId="48" fillId="0" borderId="0" xfId="0" applyFont="1" applyFill="1"/>
    <xf numFmtId="0" fontId="16" fillId="0" borderId="1" xfId="0" applyFont="1" applyFill="1" applyBorder="1"/>
    <xf numFmtId="0" fontId="2" fillId="0" borderId="1" xfId="0" applyFont="1" applyFill="1" applyBorder="1"/>
    <xf numFmtId="0" fontId="20" fillId="0" borderId="3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center"/>
    </xf>
    <xf numFmtId="1" fontId="20" fillId="0" borderId="10" xfId="0" applyNumberFormat="1" applyFont="1" applyFill="1" applyBorder="1"/>
    <xf numFmtId="3" fontId="20" fillId="0" borderId="10" xfId="0" applyNumberFormat="1" applyFont="1" applyFill="1" applyBorder="1" applyAlignment="1">
      <alignment horizontal="center"/>
    </xf>
    <xf numFmtId="0" fontId="20" fillId="0" borderId="10" xfId="0" applyFont="1" applyFill="1" applyBorder="1"/>
    <xf numFmtId="1" fontId="20" fillId="0" borderId="10" xfId="0" applyNumberFormat="1" applyFont="1" applyFill="1" applyBorder="1" applyAlignment="1"/>
    <xf numFmtId="1" fontId="19" fillId="0" borderId="10" xfId="0" applyNumberFormat="1" applyFont="1" applyFill="1" applyBorder="1" applyAlignment="1"/>
    <xf numFmtId="0" fontId="20" fillId="0" borderId="10" xfId="0" applyFont="1" applyFill="1" applyBorder="1" applyAlignment="1">
      <alignment horizontal="right"/>
    </xf>
    <xf numFmtId="1" fontId="19" fillId="0" borderId="10" xfId="0" applyNumberFormat="1" applyFont="1" applyFill="1" applyBorder="1"/>
    <xf numFmtId="0" fontId="19" fillId="0" borderId="1" xfId="0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1" fontId="19" fillId="0" borderId="11" xfId="0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right" wrapText="1"/>
    </xf>
    <xf numFmtId="165" fontId="6" fillId="3" borderId="1" xfId="1" applyNumberFormat="1" applyFont="1" applyFill="1" applyBorder="1" applyAlignment="1">
      <alignment horizontal="right" wrapText="1"/>
    </xf>
    <xf numFmtId="1" fontId="32" fillId="0" borderId="15" xfId="0" applyNumberFormat="1" applyFont="1" applyBorder="1" applyAlignment="1"/>
    <xf numFmtId="0" fontId="9" fillId="0" borderId="0" xfId="0" applyFont="1" applyBorder="1"/>
    <xf numFmtId="43" fontId="32" fillId="0" borderId="8" xfId="1" applyFont="1" applyBorder="1"/>
    <xf numFmtId="0" fontId="9" fillId="0" borderId="1" xfId="0" applyFont="1" applyBorder="1"/>
    <xf numFmtId="0" fontId="56" fillId="0" borderId="0" xfId="0" applyFont="1" applyBorder="1" applyAlignment="1">
      <alignment horizontal="left"/>
    </xf>
    <xf numFmtId="165" fontId="49" fillId="0" borderId="0" xfId="0" applyNumberFormat="1" applyFont="1"/>
    <xf numFmtId="0" fontId="20" fillId="0" borderId="8" xfId="0" applyFont="1" applyFill="1" applyBorder="1" applyAlignment="1">
      <alignment horizontal="center" wrapText="1"/>
    </xf>
    <xf numFmtId="0" fontId="6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textRotation="90" wrapText="1"/>
    </xf>
    <xf numFmtId="0" fontId="20" fillId="0" borderId="1" xfId="0" applyFont="1" applyFill="1" applyBorder="1" applyAlignment="1">
      <alignment horizontal="center" textRotation="90"/>
    </xf>
    <xf numFmtId="1" fontId="20" fillId="0" borderId="1" xfId="0" applyNumberFormat="1" applyFont="1" applyFill="1" applyBorder="1" applyAlignment="1">
      <alignment horizontal="center" textRotation="90" wrapText="1"/>
    </xf>
    <xf numFmtId="0" fontId="20" fillId="0" borderId="1" xfId="0" applyFont="1" applyFill="1" applyBorder="1" applyAlignment="1">
      <alignment horizontal="center" textRotation="90" wrapText="1"/>
    </xf>
    <xf numFmtId="0" fontId="20" fillId="0" borderId="8" xfId="0" applyFont="1" applyFill="1" applyBorder="1" applyAlignment="1">
      <alignment horizontal="center" textRotation="90" wrapText="1"/>
    </xf>
    <xf numFmtId="0" fontId="20" fillId="0" borderId="10" xfId="0" applyFont="1" applyFill="1" applyBorder="1" applyAlignment="1">
      <alignment horizontal="center" textRotation="90" wrapText="1"/>
    </xf>
    <xf numFmtId="0" fontId="20" fillId="0" borderId="13" xfId="0" applyFont="1" applyFill="1" applyBorder="1" applyAlignment="1">
      <alignment horizontal="center" textRotation="90" wrapText="1"/>
    </xf>
    <xf numFmtId="0" fontId="58" fillId="0" borderId="0" xfId="0" applyFont="1" applyFill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" fontId="21" fillId="0" borderId="3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5" fillId="0" borderId="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textRotation="90" wrapText="1"/>
    </xf>
    <xf numFmtId="0" fontId="16" fillId="0" borderId="10" xfId="0" applyFont="1" applyFill="1" applyBorder="1" applyAlignment="1">
      <alignment horizontal="center" textRotation="90" wrapText="1"/>
    </xf>
    <xf numFmtId="0" fontId="21" fillId="0" borderId="6" xfId="0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0" fontId="19" fillId="0" borderId="6" xfId="0" applyFont="1" applyFill="1" applyBorder="1" applyAlignment="1">
      <alignment horizontal="right"/>
    </xf>
    <xf numFmtId="0" fontId="20" fillId="0" borderId="5" xfId="0" applyFont="1" applyFill="1" applyBorder="1" applyAlignment="1">
      <alignment horizontal="center" wrapText="1"/>
    </xf>
    <xf numFmtId="0" fontId="19" fillId="0" borderId="2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3" fontId="19" fillId="0" borderId="0" xfId="0" applyNumberFormat="1" applyFont="1" applyFill="1" applyBorder="1" applyAlignment="1">
      <alignment horizontal="center"/>
    </xf>
    <xf numFmtId="44" fontId="19" fillId="0" borderId="2" xfId="3" applyFont="1" applyFill="1" applyBorder="1" applyAlignment="1">
      <alignment horizontal="center"/>
    </xf>
    <xf numFmtId="44" fontId="19" fillId="0" borderId="4" xfId="3" applyFont="1" applyFill="1" applyBorder="1" applyAlignment="1">
      <alignment horizontal="center"/>
    </xf>
    <xf numFmtId="44" fontId="19" fillId="0" borderId="5" xfId="3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left"/>
    </xf>
    <xf numFmtId="0" fontId="32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2" fillId="0" borderId="2" xfId="0" applyFont="1" applyBorder="1" applyAlignment="1">
      <alignment horizontal="left"/>
    </xf>
    <xf numFmtId="0" fontId="32" fillId="0" borderId="4" xfId="0" applyFont="1" applyBorder="1" applyAlignment="1">
      <alignment horizontal="left"/>
    </xf>
    <xf numFmtId="0" fontId="32" fillId="0" borderId="5" xfId="0" applyFont="1" applyBorder="1" applyAlignment="1">
      <alignment horizontal="left"/>
    </xf>
    <xf numFmtId="0" fontId="35" fillId="0" borderId="2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32" fillId="0" borderId="2" xfId="0" applyFont="1" applyBorder="1" applyAlignment="1">
      <alignment horizontal="center" wrapText="1"/>
    </xf>
    <xf numFmtId="0" fontId="32" fillId="0" borderId="4" xfId="0" applyFont="1" applyBorder="1" applyAlignment="1">
      <alignment horizontal="center" wrapText="1"/>
    </xf>
    <xf numFmtId="0" fontId="32" fillId="0" borderId="5" xfId="0" applyFont="1" applyBorder="1" applyAlignment="1">
      <alignment horizontal="center" wrapText="1"/>
    </xf>
    <xf numFmtId="0" fontId="35" fillId="0" borderId="6" xfId="0" applyFont="1" applyBorder="1" applyAlignment="1">
      <alignment horizontal="left"/>
    </xf>
    <xf numFmtId="0" fontId="35" fillId="0" borderId="14" xfId="0" applyFont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35" fillId="0" borderId="15" xfId="0" applyFont="1" applyBorder="1" applyAlignment="1">
      <alignment horizontal="center" wrapText="1"/>
    </xf>
    <xf numFmtId="0" fontId="35" fillId="0" borderId="16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35" fillId="0" borderId="17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59" fillId="0" borderId="16" xfId="0" applyFont="1" applyBorder="1" applyAlignment="1">
      <alignment horizontal="center" wrapText="1"/>
    </xf>
    <xf numFmtId="0" fontId="59" fillId="0" borderId="0" xfId="0" applyFont="1" applyBorder="1" applyAlignment="1">
      <alignment horizontal="center" wrapText="1"/>
    </xf>
    <xf numFmtId="0" fontId="59" fillId="0" borderId="17" xfId="0" applyFont="1" applyBorder="1" applyAlignment="1">
      <alignment horizontal="center" wrapText="1"/>
    </xf>
    <xf numFmtId="0" fontId="60" fillId="0" borderId="0" xfId="0" applyFont="1" applyAlignment="1">
      <alignment horizontal="left"/>
    </xf>
    <xf numFmtId="0" fontId="32" fillId="0" borderId="2" xfId="0" applyFont="1" applyBorder="1" applyAlignment="1">
      <alignment horizontal="right"/>
    </xf>
    <xf numFmtId="0" fontId="32" fillId="0" borderId="4" xfId="0" applyFont="1" applyBorder="1" applyAlignment="1">
      <alignment horizontal="right"/>
    </xf>
    <xf numFmtId="0" fontId="32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2" fillId="0" borderId="1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0" fontId="3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2" fillId="0" borderId="2" xfId="0" applyFont="1" applyBorder="1" applyAlignment="1"/>
    <xf numFmtId="0" fontId="32" fillId="0" borderId="4" xfId="0" applyFont="1" applyBorder="1" applyAlignment="1"/>
    <xf numFmtId="0" fontId="32" fillId="0" borderId="5" xfId="0" applyFont="1" applyBorder="1" applyAlignment="1"/>
    <xf numFmtId="0" fontId="35" fillId="0" borderId="0" xfId="0" applyFont="1" applyAlignment="1">
      <alignment horizontal="right" vertical="top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5" fillId="0" borderId="0" xfId="0" applyFont="1" applyAlignment="1">
      <alignment horizontal="center" vertical="top"/>
    </xf>
    <xf numFmtId="17" fontId="35" fillId="0" borderId="18" xfId="0" applyNumberFormat="1" applyFont="1" applyBorder="1" applyAlignment="1">
      <alignment horizontal="center" wrapText="1"/>
    </xf>
    <xf numFmtId="0" fontId="35" fillId="0" borderId="3" xfId="0" applyFont="1" applyBorder="1" applyAlignment="1">
      <alignment horizontal="center" wrapText="1"/>
    </xf>
    <xf numFmtId="0" fontId="35" fillId="0" borderId="12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14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17" fontId="6" fillId="0" borderId="18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0" xfId="0" applyFont="1" applyAlignment="1">
      <alignment horizontal="right"/>
    </xf>
    <xf numFmtId="0" fontId="12" fillId="0" borderId="0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" fontId="42" fillId="0" borderId="6" xfId="0" applyNumberFormat="1" applyFont="1" applyBorder="1" applyAlignment="1">
      <alignment horizontal="left" vertical="top" wrapText="1"/>
    </xf>
    <xf numFmtId="0" fontId="42" fillId="0" borderId="6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0" borderId="2" xfId="0" applyFont="1" applyBorder="1" applyAlignment="1">
      <alignment horizontal="left" wrapText="1" indent="4"/>
    </xf>
    <xf numFmtId="0" fontId="7" fillId="0" borderId="4" xfId="0" applyFont="1" applyBorder="1" applyAlignment="1">
      <alignment horizontal="left" wrapText="1" indent="4"/>
    </xf>
    <xf numFmtId="0" fontId="7" fillId="0" borderId="5" xfId="0" applyFont="1" applyBorder="1" applyAlignment="1">
      <alignment horizontal="left" wrapText="1" indent="4"/>
    </xf>
    <xf numFmtId="0" fontId="7" fillId="0" borderId="2" xfId="0" applyFont="1" applyBorder="1" applyAlignment="1">
      <alignment horizontal="right" indent="2"/>
    </xf>
    <xf numFmtId="0" fontId="7" fillId="0" borderId="4" xfId="0" applyFont="1" applyBorder="1" applyAlignment="1">
      <alignment horizontal="right" indent="2"/>
    </xf>
    <xf numFmtId="0" fontId="7" fillId="0" borderId="5" xfId="0" applyFont="1" applyBorder="1" applyAlignment="1">
      <alignment horizontal="right" indent="2"/>
    </xf>
    <xf numFmtId="0" fontId="7" fillId="0" borderId="19" xfId="0" applyFont="1" applyBorder="1" applyAlignment="1">
      <alignment horizontal="right" indent="2"/>
    </xf>
    <xf numFmtId="0" fontId="7" fillId="0" borderId="20" xfId="0" applyFont="1" applyBorder="1" applyAlignment="1">
      <alignment horizontal="right" indent="2"/>
    </xf>
    <xf numFmtId="0" fontId="7" fillId="0" borderId="21" xfId="0" applyFont="1" applyBorder="1" applyAlignment="1">
      <alignment horizontal="right" indent="2"/>
    </xf>
    <xf numFmtId="0" fontId="7" fillId="0" borderId="2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2"/>
    </xf>
    <xf numFmtId="0" fontId="2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2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24" fillId="0" borderId="6" xfId="0" applyFont="1" applyBorder="1" applyAlignment="1">
      <alignment horizontal="right"/>
    </xf>
    <xf numFmtId="0" fontId="6" fillId="0" borderId="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6" fillId="0" borderId="16" xfId="0" applyFont="1" applyBorder="1" applyAlignment="1">
      <alignment horizontal="left" wrapText="1"/>
    </xf>
    <xf numFmtId="0" fontId="6" fillId="0" borderId="17" xfId="0" applyFont="1" applyBorder="1" applyAlignment="1">
      <alignment horizontal="left" wrapText="1"/>
    </xf>
    <xf numFmtId="0" fontId="6" fillId="0" borderId="18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3" fillId="0" borderId="0" xfId="0" applyFont="1" applyAlignment="1">
      <alignment horizontal="center"/>
    </xf>
  </cellXfs>
  <cellStyles count="4">
    <cellStyle name="Comma" xfId="1" builtinId="3"/>
    <cellStyle name="Comma 2" xfId="2"/>
    <cellStyle name="Currency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66</xdr:row>
      <xdr:rowOff>66675</xdr:rowOff>
    </xdr:from>
    <xdr:to>
      <xdr:col>4</xdr:col>
      <xdr:colOff>476250</xdr:colOff>
      <xdr:row>68</xdr:row>
      <xdr:rowOff>38100</xdr:rowOff>
    </xdr:to>
    <xdr:sp macro="" textlink="">
      <xdr:nvSpPr>
        <xdr:cNvPr id="23168" name="Line 15"/>
        <xdr:cNvSpPr>
          <a:spLocks noChangeShapeType="1"/>
        </xdr:cNvSpPr>
      </xdr:nvSpPr>
      <xdr:spPr bwMode="auto">
        <a:xfrm flipH="1">
          <a:off x="4505325" y="16668750"/>
          <a:ext cx="47625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264795</xdr:colOff>
      <xdr:row>5</xdr:row>
      <xdr:rowOff>76200</xdr:rowOff>
    </xdr:from>
    <xdr:to>
      <xdr:col>4</xdr:col>
      <xdr:colOff>482106</xdr:colOff>
      <xdr:row>7</xdr:row>
      <xdr:rowOff>125796</xdr:rowOff>
    </xdr:to>
    <xdr:cxnSp macro="">
      <xdr:nvCxnSpPr>
        <xdr:cNvPr id="3" name="Straight Connector 2">
          <a:extLst/>
        </xdr:cNvPr>
        <xdr:cNvCxnSpPr/>
      </xdr:nvCxnSpPr>
      <xdr:spPr>
        <a:xfrm rot="5400000" flipH="1" flipV="1">
          <a:off x="4343400" y="1143000"/>
          <a:ext cx="43815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148590</xdr:colOff>
      <xdr:row>38</xdr:row>
      <xdr:rowOff>76201</xdr:rowOff>
    </xdr:from>
    <xdr:to>
      <xdr:col>4</xdr:col>
      <xdr:colOff>432490</xdr:colOff>
      <xdr:row>40</xdr:row>
      <xdr:rowOff>161927</xdr:rowOff>
    </xdr:to>
    <xdr:cxnSp macro="">
      <xdr:nvCxnSpPr>
        <xdr:cNvPr id="4" name="Straight Connector 3">
          <a:extLst/>
        </xdr:cNvPr>
        <xdr:cNvCxnSpPr/>
      </xdr:nvCxnSpPr>
      <xdr:spPr>
        <a:xfrm rot="5400000" flipH="1" flipV="1">
          <a:off x="4238626" y="7391400"/>
          <a:ext cx="466726" cy="2762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188595</xdr:colOff>
      <xdr:row>57</xdr:row>
      <xdr:rowOff>95250</xdr:rowOff>
    </xdr:from>
    <xdr:to>
      <xdr:col>4</xdr:col>
      <xdr:colOff>405906</xdr:colOff>
      <xdr:row>59</xdr:row>
      <xdr:rowOff>152400</xdr:rowOff>
    </xdr:to>
    <xdr:cxnSp macro="">
      <xdr:nvCxnSpPr>
        <xdr:cNvPr id="7" name="Straight Connector 6">
          <a:extLst/>
        </xdr:cNvPr>
        <xdr:cNvCxnSpPr/>
      </xdr:nvCxnSpPr>
      <xdr:spPr>
        <a:xfrm rot="5400000" flipH="1" flipV="1">
          <a:off x="4267200" y="11049000"/>
          <a:ext cx="43815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P92"/>
  <sheetViews>
    <sheetView tabSelected="1" view="pageBreakPreview" zoomScale="115" zoomScaleNormal="100" zoomScaleSheetLayoutView="115" workbookViewId="0">
      <selection activeCell="H34" sqref="H34"/>
    </sheetView>
  </sheetViews>
  <sheetFormatPr defaultRowHeight="11.25" x14ac:dyDescent="0.2"/>
  <cols>
    <col min="1" max="1" width="3" style="76" customWidth="1"/>
    <col min="2" max="2" width="10.7109375" style="76" customWidth="1"/>
    <col min="3" max="3" width="5.5703125" style="103" customWidth="1"/>
    <col min="4" max="4" width="19.140625" style="76" customWidth="1"/>
    <col min="5" max="5" width="6" style="103" customWidth="1"/>
    <col min="6" max="6" width="6" style="76" customWidth="1"/>
    <col min="7" max="7" width="3.28515625" style="76" customWidth="1"/>
    <col min="8" max="8" width="4.7109375" style="103" customWidth="1"/>
    <col min="9" max="9" width="7.140625" style="76" customWidth="1"/>
    <col min="10" max="10" width="3.28515625" style="76" customWidth="1"/>
    <col min="11" max="11" width="5.5703125" style="76" customWidth="1"/>
    <col min="12" max="12" width="6.28515625" style="93" customWidth="1"/>
    <col min="13" max="13" width="2.85546875" style="93" customWidth="1"/>
    <col min="14" max="14" width="5.140625" style="76" customWidth="1"/>
    <col min="15" max="15" width="4.5703125" style="76" customWidth="1"/>
    <col min="16" max="16" width="3.28515625" style="76" customWidth="1"/>
    <col min="17" max="17" width="3.5703125" style="140" customWidth="1"/>
    <col min="18" max="18" width="7.140625" style="76" customWidth="1"/>
    <col min="19" max="19" width="6.28515625" style="76" customWidth="1"/>
    <col min="20" max="21" width="5.140625" style="76" customWidth="1"/>
    <col min="22" max="22" width="7.140625" style="76" customWidth="1"/>
    <col min="23" max="23" width="6.85546875" style="76" customWidth="1"/>
    <col min="24" max="24" width="5.28515625" style="76" customWidth="1"/>
    <col min="25" max="25" width="5.85546875" style="76" customWidth="1"/>
    <col min="26" max="26" width="5.7109375" style="93" customWidth="1"/>
    <col min="27" max="27" width="5.28515625" style="102" customWidth="1"/>
    <col min="28" max="28" width="4.5703125" style="76" customWidth="1"/>
    <col min="29" max="29" width="6" style="93" customWidth="1"/>
    <col min="30" max="30" width="6.28515625" style="76" customWidth="1"/>
    <col min="31" max="31" width="5.140625" style="76" customWidth="1"/>
    <col min="32" max="32" width="5.42578125" style="76" customWidth="1"/>
    <col min="33" max="33" width="4.42578125" style="93" customWidth="1"/>
    <col min="34" max="34" width="2.7109375" style="76" customWidth="1"/>
    <col min="35" max="35" width="4.42578125" style="76" customWidth="1"/>
    <col min="36" max="36" width="2.42578125" style="76" customWidth="1"/>
    <col min="37" max="37" width="4.5703125" style="76" customWidth="1"/>
    <col min="38" max="38" width="3" style="76" customWidth="1"/>
    <col min="39" max="39" width="7.28515625" style="76" customWidth="1"/>
    <col min="40" max="40" width="7.5703125" style="76" customWidth="1"/>
    <col min="41" max="16384" width="9.140625" style="76"/>
  </cols>
  <sheetData>
    <row r="1" spans="1:41" ht="18.75" customHeight="1" x14ac:dyDescent="0.25">
      <c r="A1" s="491" t="s">
        <v>234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/>
      <c r="AJ1" s="491"/>
      <c r="AK1" s="491"/>
      <c r="AL1" s="491"/>
      <c r="AM1" s="491"/>
      <c r="AN1" s="491"/>
    </row>
    <row r="2" spans="1:41" ht="12.75" customHeight="1" x14ac:dyDescent="0.2">
      <c r="A2" s="492"/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2"/>
      <c r="Q2" s="492"/>
      <c r="R2" s="492"/>
      <c r="S2" s="492"/>
      <c r="T2" s="492"/>
      <c r="U2" s="492"/>
      <c r="V2" s="492"/>
      <c r="W2" s="492"/>
      <c r="X2" s="492"/>
      <c r="Y2" s="492"/>
      <c r="Z2" s="492"/>
      <c r="AA2" s="492"/>
      <c r="AB2" s="492"/>
      <c r="AC2" s="492"/>
      <c r="AD2" s="492"/>
      <c r="AE2" s="492"/>
      <c r="AF2" s="492"/>
      <c r="AG2" s="492"/>
      <c r="AH2" s="492"/>
      <c r="AI2" s="492"/>
      <c r="AJ2" s="492"/>
      <c r="AK2" s="492"/>
      <c r="AL2" s="492"/>
      <c r="AM2" s="492"/>
      <c r="AN2" s="492"/>
    </row>
    <row r="3" spans="1:41" ht="6" customHeight="1" x14ac:dyDescent="0.2">
      <c r="A3" s="74"/>
      <c r="B3" s="74"/>
      <c r="C3" s="136"/>
      <c r="D3" s="74"/>
      <c r="E3" s="136"/>
      <c r="F3" s="74"/>
      <c r="G3" s="74"/>
      <c r="H3" s="136"/>
      <c r="I3" s="74"/>
      <c r="J3" s="158"/>
      <c r="K3" s="158"/>
      <c r="L3" s="117"/>
      <c r="M3" s="117"/>
      <c r="N3" s="158"/>
      <c r="O3" s="158"/>
      <c r="P3" s="158"/>
      <c r="Q3" s="139"/>
      <c r="R3" s="158"/>
      <c r="S3" s="158"/>
      <c r="T3" s="158"/>
      <c r="U3" s="158"/>
      <c r="V3" s="158"/>
      <c r="W3" s="158"/>
      <c r="X3" s="158"/>
      <c r="Y3" s="158"/>
      <c r="Z3" s="116"/>
      <c r="AA3" s="75"/>
      <c r="AB3" s="74"/>
      <c r="AC3" s="116"/>
      <c r="AD3" s="74"/>
      <c r="AE3" s="74"/>
      <c r="AF3" s="74"/>
      <c r="AG3" s="116"/>
      <c r="AH3" s="74"/>
      <c r="AI3" s="74"/>
      <c r="AJ3" s="74"/>
      <c r="AK3" s="74"/>
      <c r="AL3" s="74"/>
      <c r="AM3" s="74"/>
      <c r="AN3" s="74"/>
      <c r="AO3" s="77"/>
    </row>
    <row r="4" spans="1:41" ht="24" customHeight="1" x14ac:dyDescent="0.25">
      <c r="A4" s="501" t="s">
        <v>18</v>
      </c>
      <c r="B4" s="501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1"/>
      <c r="R4" s="501"/>
      <c r="S4" s="501"/>
      <c r="T4" s="501"/>
      <c r="U4" s="501"/>
      <c r="V4" s="501"/>
      <c r="W4" s="501"/>
      <c r="X4" s="501"/>
      <c r="Y4" s="501"/>
      <c r="Z4" s="501"/>
      <c r="AA4" s="501"/>
      <c r="AB4" s="501"/>
      <c r="AC4" s="501"/>
      <c r="AD4" s="501"/>
      <c r="AE4" s="501"/>
      <c r="AF4" s="501"/>
      <c r="AG4" s="501"/>
      <c r="AH4" s="501"/>
      <c r="AI4" s="501"/>
      <c r="AJ4" s="501"/>
      <c r="AK4" s="501"/>
      <c r="AL4" s="501"/>
      <c r="AM4" s="501"/>
      <c r="AN4" s="501"/>
      <c r="AO4" s="77"/>
    </row>
    <row r="5" spans="1:41" ht="15" customHeight="1" x14ac:dyDescent="0.25">
      <c r="A5" s="502" t="s">
        <v>260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2"/>
      <c r="N5" s="502"/>
      <c r="O5" s="502"/>
      <c r="P5" s="502"/>
      <c r="Q5" s="502"/>
      <c r="R5" s="502"/>
      <c r="S5" s="502"/>
      <c r="T5" s="502"/>
      <c r="U5" s="502"/>
      <c r="V5" s="502"/>
      <c r="W5" s="502"/>
      <c r="X5" s="502"/>
      <c r="Y5" s="502"/>
      <c r="Z5" s="502"/>
      <c r="AA5" s="502"/>
      <c r="AB5" s="502"/>
      <c r="AC5" s="502"/>
      <c r="AD5" s="502"/>
      <c r="AE5" s="502"/>
      <c r="AF5" s="502"/>
      <c r="AG5" s="502"/>
      <c r="AH5" s="502"/>
      <c r="AI5" s="502"/>
      <c r="AJ5" s="502"/>
      <c r="AK5" s="502"/>
      <c r="AL5" s="502"/>
      <c r="AM5" s="502"/>
      <c r="AN5" s="502"/>
      <c r="AO5" s="77"/>
    </row>
    <row r="6" spans="1:41" ht="15.75" x14ac:dyDescent="0.25">
      <c r="A6" s="500" t="s">
        <v>304</v>
      </c>
      <c r="B6" s="500"/>
      <c r="C6" s="500"/>
      <c r="D6" s="500"/>
      <c r="E6" s="500"/>
      <c r="F6" s="500"/>
      <c r="G6" s="500"/>
      <c r="H6" s="500"/>
      <c r="I6" s="500"/>
      <c r="J6" s="500"/>
      <c r="K6" s="500"/>
      <c r="L6" s="500"/>
      <c r="M6" s="500"/>
      <c r="N6" s="500"/>
      <c r="O6" s="500"/>
      <c r="P6" s="500"/>
      <c r="Q6" s="500"/>
      <c r="R6" s="500"/>
      <c r="S6" s="500"/>
      <c r="T6" s="500"/>
      <c r="U6" s="500"/>
      <c r="V6" s="500"/>
      <c r="W6" s="500"/>
      <c r="X6" s="500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</row>
    <row r="7" spans="1:41" ht="13.5" customHeight="1" x14ac:dyDescent="0.2">
      <c r="A7" s="74"/>
      <c r="B7" s="74"/>
      <c r="C7" s="136"/>
      <c r="D7" s="74"/>
      <c r="E7" s="136"/>
      <c r="F7" s="74"/>
      <c r="G7" s="74"/>
      <c r="H7" s="136"/>
      <c r="I7" s="74"/>
      <c r="J7" s="79"/>
      <c r="K7" s="79"/>
      <c r="L7" s="118"/>
      <c r="M7" s="118"/>
      <c r="N7" s="79"/>
      <c r="O7" s="79"/>
      <c r="P7" s="79"/>
      <c r="Q7" s="128"/>
      <c r="R7" s="79"/>
      <c r="S7" s="79"/>
      <c r="T7" s="79"/>
      <c r="U7" s="79"/>
      <c r="V7" s="79"/>
      <c r="W7" s="79"/>
      <c r="X7" s="79"/>
      <c r="Y7" s="79"/>
      <c r="Z7" s="120"/>
      <c r="AA7" s="78"/>
      <c r="AB7" s="74"/>
      <c r="AC7" s="116"/>
      <c r="AD7" s="74"/>
      <c r="AE7" s="74"/>
      <c r="AF7" s="74"/>
      <c r="AG7" s="116"/>
      <c r="AH7" s="74"/>
      <c r="AI7" s="74"/>
      <c r="AJ7" s="74"/>
      <c r="AK7" s="74"/>
      <c r="AL7" s="74"/>
      <c r="AM7" s="74"/>
      <c r="AN7" s="74"/>
    </row>
    <row r="8" spans="1:41" ht="10.5" customHeight="1" x14ac:dyDescent="0.2">
      <c r="A8" s="522" t="s">
        <v>65</v>
      </c>
      <c r="B8" s="487"/>
      <c r="C8" s="513" t="s">
        <v>1</v>
      </c>
      <c r="D8" s="517" t="s">
        <v>44</v>
      </c>
      <c r="E8" s="497" t="s">
        <v>23</v>
      </c>
      <c r="F8" s="497" t="s">
        <v>59</v>
      </c>
      <c r="G8" s="497" t="s">
        <v>231</v>
      </c>
      <c r="H8" s="497" t="s">
        <v>167</v>
      </c>
      <c r="I8" s="497" t="s">
        <v>166</v>
      </c>
      <c r="J8" s="508" t="s">
        <v>81</v>
      </c>
      <c r="K8" s="494" t="s">
        <v>238</v>
      </c>
      <c r="L8" s="495" t="s">
        <v>60</v>
      </c>
      <c r="M8" s="495" t="s">
        <v>142</v>
      </c>
      <c r="N8" s="496" t="s">
        <v>61</v>
      </c>
      <c r="O8" s="496" t="s">
        <v>69</v>
      </c>
      <c r="P8" s="496" t="s">
        <v>58</v>
      </c>
      <c r="Q8" s="496" t="s">
        <v>73</v>
      </c>
      <c r="R8" s="496" t="s">
        <v>3</v>
      </c>
      <c r="S8" s="496" t="s">
        <v>123</v>
      </c>
      <c r="T8" s="496" t="s">
        <v>97</v>
      </c>
      <c r="U8" s="496" t="s">
        <v>196</v>
      </c>
      <c r="V8" s="493" t="s">
        <v>70</v>
      </c>
      <c r="W8" s="507" t="s">
        <v>229</v>
      </c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493" t="s">
        <v>6</v>
      </c>
      <c r="AN8" s="493" t="s">
        <v>7</v>
      </c>
      <c r="AO8" s="74"/>
    </row>
    <row r="9" spans="1:41" ht="83.25" customHeight="1" x14ac:dyDescent="0.2">
      <c r="A9" s="522"/>
      <c r="B9" s="490" t="s">
        <v>307</v>
      </c>
      <c r="C9" s="513"/>
      <c r="D9" s="517"/>
      <c r="E9" s="498"/>
      <c r="F9" s="498"/>
      <c r="G9" s="499"/>
      <c r="H9" s="498"/>
      <c r="I9" s="498"/>
      <c r="J9" s="509"/>
      <c r="K9" s="494"/>
      <c r="L9" s="495"/>
      <c r="M9" s="495"/>
      <c r="N9" s="496"/>
      <c r="O9" s="496"/>
      <c r="P9" s="496"/>
      <c r="Q9" s="496"/>
      <c r="R9" s="496"/>
      <c r="S9" s="496"/>
      <c r="T9" s="496"/>
      <c r="U9" s="496"/>
      <c r="V9" s="493"/>
      <c r="W9" s="226" t="s">
        <v>143</v>
      </c>
      <c r="X9" s="226" t="s">
        <v>98</v>
      </c>
      <c r="Y9" s="226" t="s">
        <v>197</v>
      </c>
      <c r="Z9" s="227" t="s">
        <v>9</v>
      </c>
      <c r="AA9" s="228" t="s">
        <v>99</v>
      </c>
      <c r="AB9" s="226" t="s">
        <v>4</v>
      </c>
      <c r="AC9" s="227" t="s">
        <v>5</v>
      </c>
      <c r="AD9" s="226" t="s">
        <v>171</v>
      </c>
      <c r="AE9" s="226" t="s">
        <v>84</v>
      </c>
      <c r="AF9" s="226" t="s">
        <v>88</v>
      </c>
      <c r="AG9" s="229" t="s">
        <v>85</v>
      </c>
      <c r="AH9" s="230" t="s">
        <v>121</v>
      </c>
      <c r="AI9" s="226" t="s">
        <v>86</v>
      </c>
      <c r="AJ9" s="226" t="s">
        <v>82</v>
      </c>
      <c r="AK9" s="226" t="s">
        <v>292</v>
      </c>
      <c r="AL9" s="226" t="s">
        <v>62</v>
      </c>
      <c r="AM9" s="493"/>
      <c r="AN9" s="493"/>
      <c r="AO9" s="74"/>
    </row>
    <row r="10" spans="1:41" ht="11.45" customHeight="1" x14ac:dyDescent="0.2">
      <c r="A10" s="80">
        <v>1</v>
      </c>
      <c r="B10" s="458"/>
      <c r="C10" s="80">
        <v>2</v>
      </c>
      <c r="D10" s="80">
        <v>3</v>
      </c>
      <c r="E10" s="80">
        <v>4</v>
      </c>
      <c r="F10" s="80">
        <v>5</v>
      </c>
      <c r="G10" s="231">
        <v>6</v>
      </c>
      <c r="H10" s="80">
        <v>7</v>
      </c>
      <c r="I10" s="81" t="s">
        <v>232</v>
      </c>
      <c r="J10" s="80">
        <v>9</v>
      </c>
      <c r="K10" s="80">
        <v>10</v>
      </c>
      <c r="L10" s="82">
        <v>11</v>
      </c>
      <c r="M10" s="82">
        <v>12</v>
      </c>
      <c r="N10" s="80">
        <v>13</v>
      </c>
      <c r="O10" s="80">
        <v>14</v>
      </c>
      <c r="P10" s="80">
        <v>15</v>
      </c>
      <c r="Q10" s="86">
        <v>16</v>
      </c>
      <c r="R10" s="81" t="s">
        <v>233</v>
      </c>
      <c r="S10" s="80">
        <v>18</v>
      </c>
      <c r="T10" s="80">
        <v>19</v>
      </c>
      <c r="U10" s="80">
        <v>20</v>
      </c>
      <c r="V10" s="81">
        <v>21</v>
      </c>
      <c r="W10" s="80">
        <v>22</v>
      </c>
      <c r="X10" s="80">
        <v>23</v>
      </c>
      <c r="Y10" s="80">
        <v>24</v>
      </c>
      <c r="Z10" s="82">
        <v>25</v>
      </c>
      <c r="AA10" s="82">
        <v>26</v>
      </c>
      <c r="AB10" s="80">
        <v>27</v>
      </c>
      <c r="AC10" s="82">
        <v>28</v>
      </c>
      <c r="AD10" s="80">
        <v>29</v>
      </c>
      <c r="AE10" s="80">
        <v>30</v>
      </c>
      <c r="AF10" s="80">
        <v>31</v>
      </c>
      <c r="AG10" s="82">
        <v>32</v>
      </c>
      <c r="AH10" s="80">
        <v>33</v>
      </c>
      <c r="AI10" s="80">
        <v>34</v>
      </c>
      <c r="AJ10" s="80">
        <v>35</v>
      </c>
      <c r="AK10" s="80"/>
      <c r="AL10" s="80">
        <v>36</v>
      </c>
      <c r="AM10" s="80" t="s">
        <v>267</v>
      </c>
      <c r="AN10" s="80" t="s">
        <v>268</v>
      </c>
      <c r="AO10" s="74"/>
    </row>
    <row r="11" spans="1:41" ht="12.75" customHeight="1" x14ac:dyDescent="0.2">
      <c r="A11" s="83"/>
      <c r="B11" s="83"/>
      <c r="C11" s="137"/>
      <c r="D11" s="83"/>
      <c r="E11" s="137"/>
      <c r="F11" s="83"/>
      <c r="G11" s="83"/>
      <c r="H11" s="137"/>
      <c r="I11" s="83"/>
      <c r="J11" s="83"/>
      <c r="K11" s="83"/>
      <c r="L11" s="115"/>
      <c r="M11" s="115"/>
      <c r="N11" s="510" t="s">
        <v>248</v>
      </c>
      <c r="O11" s="510"/>
      <c r="P11" s="510"/>
      <c r="Q11" s="510"/>
      <c r="R11" s="510"/>
      <c r="S11" s="84"/>
      <c r="T11" s="84"/>
      <c r="U11" s="84"/>
      <c r="V11" s="84"/>
      <c r="W11" s="83"/>
      <c r="X11" s="83"/>
      <c r="Y11" s="83"/>
      <c r="Z11" s="115"/>
      <c r="AA11" s="85"/>
      <c r="AB11" s="83"/>
      <c r="AC11" s="115"/>
      <c r="AD11" s="83"/>
      <c r="AE11" s="83"/>
      <c r="AF11" s="83"/>
      <c r="AG11" s="115"/>
      <c r="AH11" s="83"/>
      <c r="AI11" s="83"/>
      <c r="AJ11" s="83"/>
      <c r="AK11" s="83"/>
      <c r="AL11" s="83"/>
      <c r="AM11" s="83"/>
      <c r="AN11" s="83"/>
      <c r="AO11" s="74"/>
    </row>
    <row r="12" spans="1:41" ht="12.75" customHeight="1" x14ac:dyDescent="0.2">
      <c r="A12" s="80">
        <v>1</v>
      </c>
      <c r="B12" s="80">
        <v>2226</v>
      </c>
      <c r="C12" s="80">
        <v>1959</v>
      </c>
      <c r="D12" s="433" t="s">
        <v>266</v>
      </c>
      <c r="E12" s="80" t="s">
        <v>230</v>
      </c>
      <c r="F12" s="434">
        <v>63280</v>
      </c>
      <c r="G12" s="435">
        <v>0</v>
      </c>
      <c r="H12" s="436">
        <v>0</v>
      </c>
      <c r="I12" s="434">
        <f t="shared" ref="I12:I22" si="0">F12+H12</f>
        <v>63280</v>
      </c>
      <c r="J12" s="434">
        <v>0</v>
      </c>
      <c r="K12" s="434">
        <v>1000</v>
      </c>
      <c r="L12" s="437">
        <f t="shared" ref="L12:L19" si="1">ROUND(IF(F12&lt;=9700,IF(F12*0.55&lt;5000,5000,F12*0.55),IF(AND(F12&gt;9701,F12&lt;=16000),IF(F12*0.5&lt;5400,5400,F12*0.5),IF(AND(F12&gt;16001,F12&lt;=35500),IF(F12*0.45&lt;8000,8000,F12*0.45),IF(F12&gt;35001,IF(F12*0.4&lt;16000,16000,F12*0.4),0)))),0)</f>
        <v>25312</v>
      </c>
      <c r="M12" s="437">
        <v>0</v>
      </c>
      <c r="N12" s="434">
        <v>1500</v>
      </c>
      <c r="O12" s="434">
        <v>0</v>
      </c>
      <c r="P12" s="434">
        <v>0</v>
      </c>
      <c r="Q12" s="434">
        <v>400</v>
      </c>
      <c r="R12" s="438">
        <f>SUM(I12:Q12)</f>
        <v>91492</v>
      </c>
      <c r="S12" s="434">
        <f>ROUND(I12*41%,0)</f>
        <v>25945</v>
      </c>
      <c r="T12" s="434">
        <v>0</v>
      </c>
      <c r="U12" s="434">
        <v>0</v>
      </c>
      <c r="V12" s="439">
        <f>R12+S12+T12+U12</f>
        <v>117437</v>
      </c>
      <c r="W12" s="434">
        <f>S12</f>
        <v>25945</v>
      </c>
      <c r="X12" s="434">
        <v>0</v>
      </c>
      <c r="Y12" s="434">
        <v>0</v>
      </c>
      <c r="Z12" s="434">
        <f>ROUND(I12*25%,0)</f>
        <v>15820</v>
      </c>
      <c r="AA12" s="434">
        <v>0</v>
      </c>
      <c r="AB12" s="434">
        <v>0</v>
      </c>
      <c r="AC12" s="434">
        <v>18700</v>
      </c>
      <c r="AD12" s="434">
        <v>0</v>
      </c>
      <c r="AE12" s="434">
        <v>0</v>
      </c>
      <c r="AF12" s="437">
        <v>1500</v>
      </c>
      <c r="AG12" s="434">
        <v>300</v>
      </c>
      <c r="AH12" s="434">
        <v>0</v>
      </c>
      <c r="AI12" s="434">
        <v>10</v>
      </c>
      <c r="AJ12" s="434">
        <v>30</v>
      </c>
      <c r="AK12" s="434">
        <v>25</v>
      </c>
      <c r="AL12" s="434">
        <v>12</v>
      </c>
      <c r="AM12" s="434">
        <f t="shared" ref="AM12:AM22" si="2">ROUND(SUM(W12:AL12),0)</f>
        <v>62342</v>
      </c>
      <c r="AN12" s="439">
        <f t="shared" ref="AN12:AN22" si="3">V12-AM12</f>
        <v>55095</v>
      </c>
      <c r="AO12" s="74"/>
    </row>
    <row r="13" spans="1:41" s="442" customFormat="1" ht="12.75" customHeight="1" x14ac:dyDescent="0.2">
      <c r="A13" s="80">
        <v>2</v>
      </c>
      <c r="B13" s="488">
        <v>2400</v>
      </c>
      <c r="C13" s="80">
        <v>1499</v>
      </c>
      <c r="D13" s="433" t="s">
        <v>295</v>
      </c>
      <c r="E13" s="80" t="s">
        <v>289</v>
      </c>
      <c r="F13" s="434">
        <v>43170</v>
      </c>
      <c r="G13" s="435">
        <v>0</v>
      </c>
      <c r="H13" s="436">
        <v>0</v>
      </c>
      <c r="I13" s="434">
        <f>F13+H13</f>
        <v>43170</v>
      </c>
      <c r="J13" s="434">
        <v>0</v>
      </c>
      <c r="K13" s="434">
        <v>500</v>
      </c>
      <c r="L13" s="437">
        <f>ROUND(IF(F13&lt;=9700,IF(F13*0.55&lt;5000,5000,F13*0.55),IF(AND(F13&gt;9701,F13&lt;=16000),IF(F13*0.5&lt;5400,5400,F13*0.5),IF(AND(F13&gt;16001,F13&lt;=35500),IF(F13*0.45&lt;8000,8000,F13*0.45),IF(F13&gt;35001,IF(F13*0.4&lt;16000,16000,F13*0.4),0)))),0)</f>
        <v>17268</v>
      </c>
      <c r="M13" s="437">
        <v>0</v>
      </c>
      <c r="N13" s="434">
        <v>1500</v>
      </c>
      <c r="O13" s="434">
        <v>0</v>
      </c>
      <c r="P13" s="434">
        <v>0</v>
      </c>
      <c r="Q13" s="434">
        <v>0</v>
      </c>
      <c r="R13" s="438">
        <f>SUM(I13:Q13)</f>
        <v>62438</v>
      </c>
      <c r="S13" s="434">
        <v>0</v>
      </c>
      <c r="T13" s="437">
        <f>ROUND(I13*10%,0)</f>
        <v>4317</v>
      </c>
      <c r="U13" s="437">
        <f>ROUND(I13*10%,0)</f>
        <v>4317</v>
      </c>
      <c r="V13" s="440">
        <f>R13+S13+T13+U13</f>
        <v>71072</v>
      </c>
      <c r="W13" s="434">
        <v>0</v>
      </c>
      <c r="X13" s="437">
        <f t="shared" ref="X13:X22" si="4">T13</f>
        <v>4317</v>
      </c>
      <c r="Y13" s="437">
        <f>ROUND(I13*10%,0)</f>
        <v>4317</v>
      </c>
      <c r="Z13" s="434">
        <v>0</v>
      </c>
      <c r="AA13" s="437">
        <f>Y13</f>
        <v>4317</v>
      </c>
      <c r="AB13" s="434">
        <v>0</v>
      </c>
      <c r="AC13" s="438">
        <f>L13</f>
        <v>17268</v>
      </c>
      <c r="AD13" s="434">
        <v>1566</v>
      </c>
      <c r="AE13" s="434">
        <v>3025</v>
      </c>
      <c r="AF13" s="437">
        <v>334</v>
      </c>
      <c r="AG13" s="434">
        <v>250</v>
      </c>
      <c r="AH13" s="434">
        <v>0</v>
      </c>
      <c r="AI13" s="434">
        <v>10</v>
      </c>
      <c r="AJ13" s="434">
        <v>0</v>
      </c>
      <c r="AK13" s="434">
        <v>25</v>
      </c>
      <c r="AL13" s="434">
        <v>6</v>
      </c>
      <c r="AM13" s="438">
        <f t="shared" si="2"/>
        <v>35435</v>
      </c>
      <c r="AN13" s="440">
        <f t="shared" si="3"/>
        <v>35637</v>
      </c>
      <c r="AO13" s="441"/>
    </row>
    <row r="14" spans="1:41" s="445" customFormat="1" ht="12.75" customHeight="1" x14ac:dyDescent="0.2">
      <c r="A14" s="80">
        <v>3</v>
      </c>
      <c r="B14" s="80">
        <v>1821</v>
      </c>
      <c r="C14" s="80">
        <v>1569</v>
      </c>
      <c r="D14" s="443" t="s">
        <v>296</v>
      </c>
      <c r="E14" s="80" t="s">
        <v>83</v>
      </c>
      <c r="F14" s="434">
        <v>43170</v>
      </c>
      <c r="G14" s="435">
        <v>0</v>
      </c>
      <c r="H14" s="436">
        <v>0</v>
      </c>
      <c r="I14" s="434">
        <f>F14+H14</f>
        <v>43170</v>
      </c>
      <c r="J14" s="434">
        <v>0</v>
      </c>
      <c r="K14" s="434">
        <v>500</v>
      </c>
      <c r="L14" s="437">
        <f>ROUND(IF(F14&lt;=9700,IF(F14*0.55&lt;5000,5000,F14*0.55),IF(AND(F14&gt;9701,F14&lt;=16000),IF(F14*0.5&lt;5400,5400,F14*0.5),IF(AND(F14&gt;16001,F14&lt;=35500),IF(F14*0.45&lt;8000,8000,F14*0.45),IF(F14&gt;35001,IF(F14*0.4&lt;16000,16000,F14*0.4),0)))),0)</f>
        <v>17268</v>
      </c>
      <c r="M14" s="437">
        <v>0</v>
      </c>
      <c r="N14" s="434">
        <v>1500</v>
      </c>
      <c r="O14" s="434">
        <v>0</v>
      </c>
      <c r="P14" s="434">
        <v>0</v>
      </c>
      <c r="Q14" s="434">
        <v>0</v>
      </c>
      <c r="R14" s="438">
        <f>SUM(I14:Q14)</f>
        <v>62438</v>
      </c>
      <c r="S14" s="438">
        <f>ROUND(I14*41%,0)</f>
        <v>17700</v>
      </c>
      <c r="T14" s="437">
        <v>0</v>
      </c>
      <c r="U14" s="437">
        <v>0</v>
      </c>
      <c r="V14" s="440">
        <f>R14+S14+T14+U14</f>
        <v>80138</v>
      </c>
      <c r="W14" s="437">
        <f>S14</f>
        <v>17700</v>
      </c>
      <c r="X14" s="437">
        <f>T14</f>
        <v>0</v>
      </c>
      <c r="Y14" s="437">
        <f>U14</f>
        <v>0</v>
      </c>
      <c r="Z14" s="434">
        <f>ROUND(I14*10%,0)</f>
        <v>4317</v>
      </c>
      <c r="AA14" s="437">
        <f>T14</f>
        <v>0</v>
      </c>
      <c r="AB14" s="433">
        <v>0</v>
      </c>
      <c r="AC14" s="438">
        <v>15600</v>
      </c>
      <c r="AD14" s="434">
        <v>1130</v>
      </c>
      <c r="AE14" s="434">
        <v>3025</v>
      </c>
      <c r="AF14" s="437">
        <v>250</v>
      </c>
      <c r="AG14" s="434">
        <v>250</v>
      </c>
      <c r="AH14" s="437">
        <v>0</v>
      </c>
      <c r="AI14" s="433">
        <v>10</v>
      </c>
      <c r="AJ14" s="433">
        <v>0</v>
      </c>
      <c r="AK14" s="434">
        <v>25</v>
      </c>
      <c r="AL14" s="433">
        <v>0</v>
      </c>
      <c r="AM14" s="434">
        <f>ROUND(SUM(W14:AL14),0)</f>
        <v>42307</v>
      </c>
      <c r="AN14" s="440">
        <f>V14-AM14</f>
        <v>37831</v>
      </c>
      <c r="AO14" s="444"/>
    </row>
    <row r="15" spans="1:41" ht="12" x14ac:dyDescent="0.2">
      <c r="A15" s="80">
        <v>4</v>
      </c>
      <c r="B15" s="80">
        <v>1956</v>
      </c>
      <c r="C15" s="80">
        <v>521</v>
      </c>
      <c r="D15" s="446" t="s">
        <v>269</v>
      </c>
      <c r="E15" s="80" t="s">
        <v>83</v>
      </c>
      <c r="F15" s="434">
        <v>37280</v>
      </c>
      <c r="G15" s="436">
        <v>0</v>
      </c>
      <c r="H15" s="447">
        <v>0</v>
      </c>
      <c r="I15" s="437">
        <f t="shared" si="0"/>
        <v>37280</v>
      </c>
      <c r="J15" s="433">
        <v>0</v>
      </c>
      <c r="K15" s="437">
        <v>1000</v>
      </c>
      <c r="L15" s="437">
        <f t="shared" si="1"/>
        <v>16000</v>
      </c>
      <c r="M15" s="437">
        <v>0</v>
      </c>
      <c r="N15" s="433">
        <v>1500</v>
      </c>
      <c r="O15" s="437">
        <v>0</v>
      </c>
      <c r="P15" s="437">
        <v>0</v>
      </c>
      <c r="Q15" s="448">
        <v>0</v>
      </c>
      <c r="R15" s="438">
        <f>SUM(I15:Q15)</f>
        <v>55780</v>
      </c>
      <c r="S15" s="438">
        <f>ROUND(I15*41%,0)</f>
        <v>15285</v>
      </c>
      <c r="T15" s="437">
        <v>0</v>
      </c>
      <c r="U15" s="437">
        <v>0</v>
      </c>
      <c r="V15" s="449">
        <f>R15+S15+T15+U15</f>
        <v>71065</v>
      </c>
      <c r="W15" s="437">
        <f>S15</f>
        <v>15285</v>
      </c>
      <c r="X15" s="437">
        <f t="shared" si="4"/>
        <v>0</v>
      </c>
      <c r="Y15" s="437">
        <f>U15</f>
        <v>0</v>
      </c>
      <c r="Z15" s="434">
        <f>ROUND(I15*25%,0)</f>
        <v>9320</v>
      </c>
      <c r="AA15" s="437">
        <f>T15</f>
        <v>0</v>
      </c>
      <c r="AB15" s="433">
        <v>0</v>
      </c>
      <c r="AC15" s="438">
        <v>20000</v>
      </c>
      <c r="AD15" s="434">
        <v>0</v>
      </c>
      <c r="AE15" s="434">
        <v>6000</v>
      </c>
      <c r="AF15" s="437">
        <v>0</v>
      </c>
      <c r="AG15" s="434">
        <v>250</v>
      </c>
      <c r="AH15" s="437">
        <v>0</v>
      </c>
      <c r="AI15" s="433">
        <v>10</v>
      </c>
      <c r="AJ15" s="433">
        <v>0</v>
      </c>
      <c r="AK15" s="434">
        <v>25</v>
      </c>
      <c r="AL15" s="433">
        <v>0</v>
      </c>
      <c r="AM15" s="434">
        <f t="shared" si="2"/>
        <v>50890</v>
      </c>
      <c r="AN15" s="450">
        <f t="shared" si="3"/>
        <v>20175</v>
      </c>
      <c r="AO15" s="74"/>
    </row>
    <row r="16" spans="1:41" ht="12" x14ac:dyDescent="0.2">
      <c r="A16" s="80">
        <v>5</v>
      </c>
      <c r="B16" s="80">
        <v>2058</v>
      </c>
      <c r="C16" s="80">
        <v>1755</v>
      </c>
      <c r="D16" s="451" t="s">
        <v>212</v>
      </c>
      <c r="E16" s="80" t="s">
        <v>68</v>
      </c>
      <c r="F16" s="437">
        <v>26760</v>
      </c>
      <c r="G16" s="452">
        <v>0</v>
      </c>
      <c r="H16" s="452">
        <v>0</v>
      </c>
      <c r="I16" s="437">
        <f t="shared" si="0"/>
        <v>26760</v>
      </c>
      <c r="J16" s="437">
        <v>0</v>
      </c>
      <c r="K16" s="437">
        <v>1000</v>
      </c>
      <c r="L16" s="437">
        <f t="shared" si="1"/>
        <v>12042</v>
      </c>
      <c r="M16" s="437">
        <v>0</v>
      </c>
      <c r="N16" s="437">
        <v>1500</v>
      </c>
      <c r="O16" s="437">
        <v>0</v>
      </c>
      <c r="P16" s="437">
        <v>0</v>
      </c>
      <c r="Q16" s="448">
        <v>0</v>
      </c>
      <c r="R16" s="437">
        <f t="shared" ref="R16:R22" si="5">SUM(I16:Q16)</f>
        <v>41302</v>
      </c>
      <c r="S16" s="434">
        <f>ROUND(I16*41%,0)</f>
        <v>10972</v>
      </c>
      <c r="T16" s="437">
        <v>0</v>
      </c>
      <c r="U16" s="437">
        <v>0</v>
      </c>
      <c r="V16" s="449">
        <f t="shared" ref="V16:V22" si="6">R16+S16+T16+U16</f>
        <v>52274</v>
      </c>
      <c r="W16" s="437">
        <f>S16</f>
        <v>10972</v>
      </c>
      <c r="X16" s="437">
        <f t="shared" si="4"/>
        <v>0</v>
      </c>
      <c r="Y16" s="437">
        <v>0</v>
      </c>
      <c r="Z16" s="437">
        <f>ROUND(I16*25%,0)</f>
        <v>6690</v>
      </c>
      <c r="AA16" s="437">
        <v>0</v>
      </c>
      <c r="AB16" s="437">
        <v>0</v>
      </c>
      <c r="AC16" s="438">
        <f>L16</f>
        <v>12042</v>
      </c>
      <c r="AD16" s="434">
        <v>1566</v>
      </c>
      <c r="AE16" s="434">
        <v>3025</v>
      </c>
      <c r="AF16" s="437">
        <v>334</v>
      </c>
      <c r="AG16" s="437">
        <v>200</v>
      </c>
      <c r="AH16" s="437">
        <v>0</v>
      </c>
      <c r="AI16" s="437">
        <v>10</v>
      </c>
      <c r="AJ16" s="437">
        <v>0</v>
      </c>
      <c r="AK16" s="434">
        <v>25</v>
      </c>
      <c r="AL16" s="437">
        <v>0</v>
      </c>
      <c r="AM16" s="434">
        <f t="shared" si="2"/>
        <v>34864</v>
      </c>
      <c r="AN16" s="450">
        <f t="shared" si="3"/>
        <v>17410</v>
      </c>
      <c r="AO16" s="74"/>
    </row>
    <row r="17" spans="1:42" s="453" customFormat="1" ht="12" x14ac:dyDescent="0.2">
      <c r="A17" s="80">
        <v>6</v>
      </c>
      <c r="B17" s="80">
        <v>2476</v>
      </c>
      <c r="C17" s="80">
        <v>1830</v>
      </c>
      <c r="D17" s="451" t="s">
        <v>225</v>
      </c>
      <c r="E17" s="80" t="s">
        <v>68</v>
      </c>
      <c r="F17" s="437">
        <v>26760</v>
      </c>
      <c r="G17" s="452">
        <v>0</v>
      </c>
      <c r="H17" s="452">
        <v>0</v>
      </c>
      <c r="I17" s="437">
        <f t="shared" si="0"/>
        <v>26760</v>
      </c>
      <c r="J17" s="437">
        <v>0</v>
      </c>
      <c r="K17" s="437">
        <v>0</v>
      </c>
      <c r="L17" s="437">
        <f t="shared" si="1"/>
        <v>12042</v>
      </c>
      <c r="M17" s="437">
        <v>0</v>
      </c>
      <c r="N17" s="437">
        <v>1500</v>
      </c>
      <c r="O17" s="437">
        <v>0</v>
      </c>
      <c r="P17" s="437">
        <v>0</v>
      </c>
      <c r="Q17" s="448">
        <v>0</v>
      </c>
      <c r="R17" s="437">
        <f t="shared" si="5"/>
        <v>40302</v>
      </c>
      <c r="S17" s="437">
        <v>0</v>
      </c>
      <c r="T17" s="437">
        <f t="shared" ref="T17:T22" si="7">ROUND(I17*10%,0)</f>
        <v>2676</v>
      </c>
      <c r="U17" s="437">
        <f t="shared" ref="U17:U22" si="8">ROUND(I17*10%,0)</f>
        <v>2676</v>
      </c>
      <c r="V17" s="449">
        <f t="shared" si="6"/>
        <v>45654</v>
      </c>
      <c r="W17" s="437">
        <v>0</v>
      </c>
      <c r="X17" s="437">
        <f t="shared" si="4"/>
        <v>2676</v>
      </c>
      <c r="Y17" s="437">
        <f t="shared" ref="Y17:Y22" si="9">ROUND(I17*10%,0)</f>
        <v>2676</v>
      </c>
      <c r="Z17" s="437">
        <v>0</v>
      </c>
      <c r="AA17" s="437">
        <f>Y17</f>
        <v>2676</v>
      </c>
      <c r="AB17" s="437">
        <v>0</v>
      </c>
      <c r="AC17" s="434">
        <v>0</v>
      </c>
      <c r="AD17" s="434">
        <v>1600</v>
      </c>
      <c r="AE17" s="434">
        <v>3025</v>
      </c>
      <c r="AF17" s="437">
        <v>334</v>
      </c>
      <c r="AG17" s="437">
        <v>200</v>
      </c>
      <c r="AH17" s="437">
        <v>0</v>
      </c>
      <c r="AI17" s="437">
        <v>10</v>
      </c>
      <c r="AJ17" s="437">
        <v>0</v>
      </c>
      <c r="AK17" s="434">
        <v>25</v>
      </c>
      <c r="AL17" s="437">
        <v>0</v>
      </c>
      <c r="AM17" s="434">
        <f t="shared" si="2"/>
        <v>13222</v>
      </c>
      <c r="AN17" s="450">
        <f t="shared" si="3"/>
        <v>32432</v>
      </c>
      <c r="AO17" s="74"/>
    </row>
    <row r="18" spans="1:42" s="453" customFormat="1" ht="12" x14ac:dyDescent="0.2">
      <c r="A18" s="80">
        <v>7</v>
      </c>
      <c r="B18" s="80">
        <v>2479</v>
      </c>
      <c r="C18" s="80">
        <v>1572</v>
      </c>
      <c r="D18" s="451" t="s">
        <v>243</v>
      </c>
      <c r="E18" s="80" t="s">
        <v>68</v>
      </c>
      <c r="F18" s="437">
        <v>26760</v>
      </c>
      <c r="G18" s="452">
        <v>0</v>
      </c>
      <c r="H18" s="452">
        <v>0</v>
      </c>
      <c r="I18" s="437">
        <f t="shared" si="0"/>
        <v>26760</v>
      </c>
      <c r="J18" s="437">
        <v>0</v>
      </c>
      <c r="K18" s="437">
        <v>500</v>
      </c>
      <c r="L18" s="437">
        <f t="shared" si="1"/>
        <v>12042</v>
      </c>
      <c r="M18" s="437">
        <v>0</v>
      </c>
      <c r="N18" s="437">
        <v>1500</v>
      </c>
      <c r="O18" s="437">
        <v>0</v>
      </c>
      <c r="P18" s="437">
        <v>0</v>
      </c>
      <c r="Q18" s="448">
        <v>0</v>
      </c>
      <c r="R18" s="437">
        <f t="shared" si="5"/>
        <v>40802</v>
      </c>
      <c r="S18" s="437">
        <v>0</v>
      </c>
      <c r="T18" s="437">
        <f t="shared" si="7"/>
        <v>2676</v>
      </c>
      <c r="U18" s="437">
        <f t="shared" si="8"/>
        <v>2676</v>
      </c>
      <c r="V18" s="449">
        <f t="shared" si="6"/>
        <v>46154</v>
      </c>
      <c r="W18" s="437">
        <v>0</v>
      </c>
      <c r="X18" s="437">
        <f t="shared" si="4"/>
        <v>2676</v>
      </c>
      <c r="Y18" s="437">
        <f t="shared" si="9"/>
        <v>2676</v>
      </c>
      <c r="Z18" s="437">
        <v>0</v>
      </c>
      <c r="AA18" s="437">
        <f>Y18</f>
        <v>2676</v>
      </c>
      <c r="AB18" s="437">
        <v>0</v>
      </c>
      <c r="AC18" s="434">
        <v>0</v>
      </c>
      <c r="AD18" s="434">
        <v>1600</v>
      </c>
      <c r="AE18" s="434">
        <v>3025</v>
      </c>
      <c r="AF18" s="437">
        <v>334</v>
      </c>
      <c r="AG18" s="437">
        <v>200</v>
      </c>
      <c r="AH18" s="437">
        <v>0</v>
      </c>
      <c r="AI18" s="437">
        <v>10</v>
      </c>
      <c r="AJ18" s="437">
        <v>0</v>
      </c>
      <c r="AK18" s="434">
        <v>25</v>
      </c>
      <c r="AL18" s="437">
        <v>0</v>
      </c>
      <c r="AM18" s="434">
        <f t="shared" si="2"/>
        <v>13222</v>
      </c>
      <c r="AN18" s="450">
        <f t="shared" si="3"/>
        <v>32932</v>
      </c>
      <c r="AO18" s="74"/>
    </row>
    <row r="19" spans="1:42" s="453" customFormat="1" ht="12" x14ac:dyDescent="0.2">
      <c r="A19" s="80">
        <v>8</v>
      </c>
      <c r="B19" s="80">
        <v>2488</v>
      </c>
      <c r="C19" s="80">
        <v>2117</v>
      </c>
      <c r="D19" s="451" t="s">
        <v>288</v>
      </c>
      <c r="E19" s="80" t="s">
        <v>68</v>
      </c>
      <c r="F19" s="437">
        <v>26760</v>
      </c>
      <c r="G19" s="452">
        <v>0</v>
      </c>
      <c r="H19" s="452">
        <v>0</v>
      </c>
      <c r="I19" s="437">
        <f t="shared" si="0"/>
        <v>26760</v>
      </c>
      <c r="J19" s="437">
        <v>0</v>
      </c>
      <c r="K19" s="437">
        <v>0</v>
      </c>
      <c r="L19" s="437">
        <f t="shared" si="1"/>
        <v>12042</v>
      </c>
      <c r="M19" s="437">
        <v>0</v>
      </c>
      <c r="N19" s="437">
        <v>1500</v>
      </c>
      <c r="O19" s="437">
        <v>0</v>
      </c>
      <c r="P19" s="437">
        <v>0</v>
      </c>
      <c r="Q19" s="448">
        <v>0</v>
      </c>
      <c r="R19" s="437">
        <f t="shared" si="5"/>
        <v>40302</v>
      </c>
      <c r="S19" s="437">
        <v>0</v>
      </c>
      <c r="T19" s="437">
        <f t="shared" si="7"/>
        <v>2676</v>
      </c>
      <c r="U19" s="437">
        <f t="shared" si="8"/>
        <v>2676</v>
      </c>
      <c r="V19" s="449">
        <f t="shared" si="6"/>
        <v>45654</v>
      </c>
      <c r="W19" s="437">
        <v>0</v>
      </c>
      <c r="X19" s="437">
        <f t="shared" si="4"/>
        <v>2676</v>
      </c>
      <c r="Y19" s="437">
        <f t="shared" si="9"/>
        <v>2676</v>
      </c>
      <c r="Z19" s="437">
        <v>0</v>
      </c>
      <c r="AA19" s="437">
        <f>Y19</f>
        <v>2676</v>
      </c>
      <c r="AB19" s="437">
        <v>0</v>
      </c>
      <c r="AC19" s="434">
        <v>0</v>
      </c>
      <c r="AD19" s="434">
        <v>1600</v>
      </c>
      <c r="AE19" s="434">
        <v>3025</v>
      </c>
      <c r="AF19" s="437">
        <v>334</v>
      </c>
      <c r="AG19" s="437">
        <v>200</v>
      </c>
      <c r="AH19" s="437">
        <v>0</v>
      </c>
      <c r="AI19" s="437">
        <v>10</v>
      </c>
      <c r="AJ19" s="437">
        <v>0</v>
      </c>
      <c r="AK19" s="434">
        <v>25</v>
      </c>
      <c r="AL19" s="437">
        <v>0</v>
      </c>
      <c r="AM19" s="434">
        <f t="shared" si="2"/>
        <v>13222</v>
      </c>
      <c r="AN19" s="450">
        <f t="shared" si="3"/>
        <v>32432</v>
      </c>
      <c r="AO19" s="74"/>
    </row>
    <row r="20" spans="1:42" ht="12" x14ac:dyDescent="0.2">
      <c r="A20" s="80">
        <v>9</v>
      </c>
      <c r="B20" s="80">
        <v>2659</v>
      </c>
      <c r="C20" s="80">
        <v>1894</v>
      </c>
      <c r="D20" s="451" t="s">
        <v>257</v>
      </c>
      <c r="E20" s="80" t="s">
        <v>68</v>
      </c>
      <c r="F20" s="437">
        <v>25480</v>
      </c>
      <c r="G20" s="452">
        <v>0</v>
      </c>
      <c r="H20" s="452">
        <v>0</v>
      </c>
      <c r="I20" s="437">
        <f t="shared" si="0"/>
        <v>25480</v>
      </c>
      <c r="J20" s="437">
        <v>0</v>
      </c>
      <c r="K20" s="437">
        <v>0</v>
      </c>
      <c r="L20" s="437">
        <f>ROUND(IF(F20&lt;=9700,IF(F20*0.55&lt;5000,5000,F20*0.55),IF(AND(F20&gt;9701,F20&lt;=16000),IF(F20*0.5&lt;5400,5400,F20*0.5),IF(AND(F20&gt;16001,F20&lt;=35500),IF(F20*0.45&lt;8000,8000,F20*0.45),IF(F20&gt;35001,IF(F20*0.4&lt;16000,16000,F20*0.4),0)))),0)</f>
        <v>11466</v>
      </c>
      <c r="M20" s="437">
        <v>0</v>
      </c>
      <c r="N20" s="437">
        <v>1500</v>
      </c>
      <c r="O20" s="437">
        <v>0</v>
      </c>
      <c r="P20" s="437">
        <v>0</v>
      </c>
      <c r="Q20" s="448">
        <v>0</v>
      </c>
      <c r="R20" s="437">
        <f>SUM(I20:Q20)</f>
        <v>38446</v>
      </c>
      <c r="S20" s="437">
        <v>0</v>
      </c>
      <c r="T20" s="437">
        <f t="shared" si="7"/>
        <v>2548</v>
      </c>
      <c r="U20" s="437">
        <f t="shared" si="8"/>
        <v>2548</v>
      </c>
      <c r="V20" s="449">
        <f>R20+S20+T20+U20</f>
        <v>43542</v>
      </c>
      <c r="W20" s="437">
        <v>0</v>
      </c>
      <c r="X20" s="437">
        <f t="shared" si="4"/>
        <v>2548</v>
      </c>
      <c r="Y20" s="437">
        <f t="shared" si="9"/>
        <v>2548</v>
      </c>
      <c r="Z20" s="437">
        <v>0</v>
      </c>
      <c r="AA20" s="437">
        <f>X20</f>
        <v>2548</v>
      </c>
      <c r="AB20" s="437">
        <v>0</v>
      </c>
      <c r="AC20" s="434">
        <v>0</v>
      </c>
      <c r="AD20" s="434">
        <v>1600</v>
      </c>
      <c r="AE20" s="434">
        <v>3025</v>
      </c>
      <c r="AF20" s="437">
        <v>334</v>
      </c>
      <c r="AG20" s="437">
        <v>200</v>
      </c>
      <c r="AH20" s="437">
        <v>0</v>
      </c>
      <c r="AI20" s="437">
        <v>10</v>
      </c>
      <c r="AJ20" s="437">
        <v>0</v>
      </c>
      <c r="AK20" s="434">
        <v>25</v>
      </c>
      <c r="AL20" s="437">
        <v>0</v>
      </c>
      <c r="AM20" s="434">
        <f t="shared" si="2"/>
        <v>12838</v>
      </c>
      <c r="AN20" s="450">
        <f t="shared" si="3"/>
        <v>30704</v>
      </c>
      <c r="AO20" s="74"/>
    </row>
    <row r="21" spans="1:42" s="455" customFormat="1" ht="13.5" customHeight="1" x14ac:dyDescent="0.2">
      <c r="A21" s="80">
        <v>10</v>
      </c>
      <c r="B21" s="80">
        <v>2764</v>
      </c>
      <c r="C21" s="80">
        <v>2132</v>
      </c>
      <c r="D21" s="451" t="s">
        <v>287</v>
      </c>
      <c r="E21" s="80" t="s">
        <v>68</v>
      </c>
      <c r="F21" s="437">
        <v>23100</v>
      </c>
      <c r="G21" s="452">
        <v>0</v>
      </c>
      <c r="H21" s="452">
        <v>0</v>
      </c>
      <c r="I21" s="437">
        <f t="shared" si="0"/>
        <v>23100</v>
      </c>
      <c r="J21" s="433">
        <v>0</v>
      </c>
      <c r="K21" s="437">
        <v>0</v>
      </c>
      <c r="L21" s="437">
        <f>ROUND(IF(I21&lt;=9700,IF(I21*0.55&lt;5000,5000,I21*0.55),IF(AND(I21&gt;9701,I21&lt;=16000),IF(I21*0.5&lt;5400,5400,I21*0.5),IF(AND(I21&gt;16001,I21&lt;=35500),IF(I21*0.45&lt;8000,8000,I21*0.45),IF(I21&gt;35001,IF(I21*0.4&lt;16000,16000,I21*0.4),0)))),0)</f>
        <v>10395</v>
      </c>
      <c r="M21" s="437">
        <v>0</v>
      </c>
      <c r="N21" s="437">
        <v>1500</v>
      </c>
      <c r="O21" s="437">
        <v>0</v>
      </c>
      <c r="P21" s="437">
        <v>0</v>
      </c>
      <c r="Q21" s="448">
        <v>0</v>
      </c>
      <c r="R21" s="437">
        <f t="shared" si="5"/>
        <v>34995</v>
      </c>
      <c r="S21" s="437">
        <v>0</v>
      </c>
      <c r="T21" s="437">
        <f t="shared" si="7"/>
        <v>2310</v>
      </c>
      <c r="U21" s="437">
        <f t="shared" si="8"/>
        <v>2310</v>
      </c>
      <c r="V21" s="449">
        <f t="shared" si="6"/>
        <v>39615</v>
      </c>
      <c r="W21" s="437">
        <v>0</v>
      </c>
      <c r="X21" s="437">
        <f t="shared" si="4"/>
        <v>2310</v>
      </c>
      <c r="Y21" s="437">
        <f t="shared" si="9"/>
        <v>2310</v>
      </c>
      <c r="Z21" s="437">
        <v>0</v>
      </c>
      <c r="AA21" s="437">
        <f>X21</f>
        <v>2310</v>
      </c>
      <c r="AB21" s="433">
        <v>0</v>
      </c>
      <c r="AC21" s="434">
        <v>0</v>
      </c>
      <c r="AD21" s="434">
        <v>0</v>
      </c>
      <c r="AE21" s="434">
        <v>0</v>
      </c>
      <c r="AF21" s="437">
        <v>334</v>
      </c>
      <c r="AG21" s="437">
        <v>200</v>
      </c>
      <c r="AH21" s="437">
        <v>0</v>
      </c>
      <c r="AI21" s="433">
        <v>10</v>
      </c>
      <c r="AJ21" s="433">
        <v>0</v>
      </c>
      <c r="AK21" s="434">
        <v>25</v>
      </c>
      <c r="AL21" s="433">
        <v>0</v>
      </c>
      <c r="AM21" s="438">
        <f>ROUND(SUM(W21:AL21),0)</f>
        <v>7499</v>
      </c>
      <c r="AN21" s="450">
        <f t="shared" si="3"/>
        <v>32116</v>
      </c>
      <c r="AO21" s="454"/>
    </row>
    <row r="22" spans="1:42" s="445" customFormat="1" ht="12" x14ac:dyDescent="0.2">
      <c r="A22" s="445">
        <v>11</v>
      </c>
      <c r="B22" s="489">
        <v>2543</v>
      </c>
      <c r="C22" s="456">
        <v>1788</v>
      </c>
      <c r="D22" s="457" t="s">
        <v>270</v>
      </c>
      <c r="E22" s="458" t="s">
        <v>271</v>
      </c>
      <c r="F22" s="459">
        <v>19460</v>
      </c>
      <c r="G22" s="460">
        <v>0</v>
      </c>
      <c r="H22" s="460">
        <v>0</v>
      </c>
      <c r="I22" s="459">
        <f t="shared" si="0"/>
        <v>19460</v>
      </c>
      <c r="J22" s="461">
        <v>0</v>
      </c>
      <c r="K22" s="459">
        <v>0</v>
      </c>
      <c r="L22" s="459">
        <f>ROUND(IF(I22&lt;=9700,IF(I22*0.55&lt;5000,5000,I22*0.55),IF(AND(I22&gt;9701,I22&lt;=16000),IF(I22*0.5&lt;5400,5400,I22*0.5),IF(AND(I22&gt;16001,I22&lt;=35500),IF(I22*0.45&lt;8000,8000,I22*0.45),IF(I22&gt;35001,IF(I22*0.4&lt;16000,16000,I22*0.4),0)))),0)</f>
        <v>8757</v>
      </c>
      <c r="M22" s="459">
        <v>0</v>
      </c>
      <c r="N22" s="459">
        <v>1500</v>
      </c>
      <c r="O22" s="459">
        <v>0</v>
      </c>
      <c r="P22" s="459">
        <v>0</v>
      </c>
      <c r="Q22" s="462">
        <v>0</v>
      </c>
      <c r="R22" s="459">
        <f t="shared" si="5"/>
        <v>29717</v>
      </c>
      <c r="S22" s="459">
        <v>0</v>
      </c>
      <c r="T22" s="459">
        <f t="shared" si="7"/>
        <v>1946</v>
      </c>
      <c r="U22" s="459">
        <f t="shared" si="8"/>
        <v>1946</v>
      </c>
      <c r="V22" s="463">
        <f t="shared" si="6"/>
        <v>33609</v>
      </c>
      <c r="W22" s="459">
        <v>0</v>
      </c>
      <c r="X22" s="459">
        <f t="shared" si="4"/>
        <v>1946</v>
      </c>
      <c r="Y22" s="459">
        <f t="shared" si="9"/>
        <v>1946</v>
      </c>
      <c r="Z22" s="459">
        <v>0</v>
      </c>
      <c r="AA22" s="459">
        <f>X22</f>
        <v>1946</v>
      </c>
      <c r="AB22" s="461">
        <v>0</v>
      </c>
      <c r="AC22" s="459">
        <v>0</v>
      </c>
      <c r="AD22" s="434">
        <v>1604</v>
      </c>
      <c r="AE22" s="434">
        <v>3182</v>
      </c>
      <c r="AF22" s="459">
        <v>0</v>
      </c>
      <c r="AG22" s="459">
        <v>200</v>
      </c>
      <c r="AH22" s="459">
        <v>0</v>
      </c>
      <c r="AI22" s="461">
        <v>10</v>
      </c>
      <c r="AJ22" s="461">
        <v>0</v>
      </c>
      <c r="AK22" s="434">
        <v>25</v>
      </c>
      <c r="AL22" s="461">
        <v>0</v>
      </c>
      <c r="AM22" s="464">
        <f t="shared" si="2"/>
        <v>10859</v>
      </c>
      <c r="AN22" s="465">
        <f t="shared" si="3"/>
        <v>22750</v>
      </c>
      <c r="AO22" s="74"/>
      <c r="AP22" s="76"/>
    </row>
    <row r="23" spans="1:42" ht="12" x14ac:dyDescent="0.2">
      <c r="A23" s="514" t="s">
        <v>10</v>
      </c>
      <c r="B23" s="515"/>
      <c r="C23" s="515"/>
      <c r="D23" s="516"/>
      <c r="E23" s="466"/>
      <c r="F23" s="437">
        <f t="shared" ref="F23:AN23" si="10">SUM(F12:F22)</f>
        <v>361980</v>
      </c>
      <c r="G23" s="467">
        <f t="shared" si="10"/>
        <v>0</v>
      </c>
      <c r="H23" s="467">
        <f t="shared" si="10"/>
        <v>0</v>
      </c>
      <c r="I23" s="450">
        <f t="shared" si="10"/>
        <v>361980</v>
      </c>
      <c r="J23" s="450">
        <f t="shared" si="10"/>
        <v>0</v>
      </c>
      <c r="K23" s="450">
        <f t="shared" si="10"/>
        <v>4500</v>
      </c>
      <c r="L23" s="450">
        <f t="shared" si="10"/>
        <v>154634</v>
      </c>
      <c r="M23" s="450">
        <f t="shared" si="10"/>
        <v>0</v>
      </c>
      <c r="N23" s="450">
        <f t="shared" si="10"/>
        <v>16500</v>
      </c>
      <c r="O23" s="450">
        <f t="shared" si="10"/>
        <v>0</v>
      </c>
      <c r="P23" s="450">
        <f t="shared" si="10"/>
        <v>0</v>
      </c>
      <c r="Q23" s="450">
        <f t="shared" si="10"/>
        <v>400</v>
      </c>
      <c r="R23" s="450">
        <f t="shared" si="10"/>
        <v>538014</v>
      </c>
      <c r="S23" s="450">
        <f t="shared" si="10"/>
        <v>69902</v>
      </c>
      <c r="T23" s="450">
        <f t="shared" si="10"/>
        <v>19149</v>
      </c>
      <c r="U23" s="450">
        <f t="shared" si="10"/>
        <v>19149</v>
      </c>
      <c r="V23" s="450">
        <f t="shared" si="10"/>
        <v>646214</v>
      </c>
      <c r="W23" s="450">
        <f t="shared" si="10"/>
        <v>69902</v>
      </c>
      <c r="X23" s="450">
        <f t="shared" si="10"/>
        <v>19149</v>
      </c>
      <c r="Y23" s="450">
        <f t="shared" si="10"/>
        <v>19149</v>
      </c>
      <c r="Z23" s="450">
        <f t="shared" si="10"/>
        <v>36147</v>
      </c>
      <c r="AA23" s="450">
        <f t="shared" si="10"/>
        <v>19149</v>
      </c>
      <c r="AB23" s="450">
        <f t="shared" si="10"/>
        <v>0</v>
      </c>
      <c r="AC23" s="450">
        <f t="shared" si="10"/>
        <v>83610</v>
      </c>
      <c r="AD23" s="450">
        <f t="shared" si="10"/>
        <v>12266</v>
      </c>
      <c r="AE23" s="450">
        <f t="shared" si="10"/>
        <v>30357</v>
      </c>
      <c r="AF23" s="450">
        <f t="shared" si="10"/>
        <v>4088</v>
      </c>
      <c r="AG23" s="450">
        <f t="shared" si="10"/>
        <v>2450</v>
      </c>
      <c r="AH23" s="450">
        <f t="shared" si="10"/>
        <v>0</v>
      </c>
      <c r="AI23" s="450">
        <f t="shared" si="10"/>
        <v>110</v>
      </c>
      <c r="AJ23" s="450">
        <f t="shared" si="10"/>
        <v>30</v>
      </c>
      <c r="AK23" s="450">
        <f t="shared" si="10"/>
        <v>275</v>
      </c>
      <c r="AL23" s="450">
        <f t="shared" si="10"/>
        <v>18</v>
      </c>
      <c r="AM23" s="450">
        <f t="shared" si="10"/>
        <v>296700</v>
      </c>
      <c r="AN23" s="450">
        <f t="shared" si="10"/>
        <v>349514</v>
      </c>
      <c r="AO23" s="74"/>
    </row>
    <row r="24" spans="1:42" ht="12.75" customHeight="1" x14ac:dyDescent="0.2">
      <c r="A24" s="89"/>
      <c r="B24" s="89"/>
      <c r="C24" s="90"/>
      <c r="D24" s="89"/>
      <c r="E24" s="90"/>
      <c r="F24" s="91"/>
      <c r="G24" s="91"/>
      <c r="H24" s="90"/>
      <c r="I24" s="91"/>
      <c r="J24" s="89"/>
      <c r="K24" s="89"/>
      <c r="L24" s="240"/>
      <c r="M24" s="92"/>
      <c r="N24" s="505" t="s">
        <v>249</v>
      </c>
      <c r="O24" s="505"/>
      <c r="P24" s="505"/>
      <c r="Q24" s="505"/>
      <c r="R24" s="505"/>
      <c r="S24" s="92"/>
      <c r="T24" s="92"/>
      <c r="U24" s="92"/>
      <c r="V24" s="92"/>
      <c r="W24" s="91"/>
      <c r="X24" s="91"/>
      <c r="Y24" s="91"/>
      <c r="Z24" s="91"/>
      <c r="AA24" s="91"/>
      <c r="AB24" s="89"/>
      <c r="AC24" s="91"/>
      <c r="AD24" s="91"/>
      <c r="AE24" s="91"/>
      <c r="AF24" s="91"/>
      <c r="AG24" s="91"/>
      <c r="AH24" s="91"/>
      <c r="AI24" s="89"/>
      <c r="AJ24" s="89"/>
      <c r="AK24" s="89"/>
      <c r="AL24" s="89"/>
      <c r="AM24" s="89"/>
      <c r="AN24" s="91"/>
      <c r="AO24" s="74"/>
    </row>
    <row r="25" spans="1:42" s="93" customFormat="1" ht="12" x14ac:dyDescent="0.2">
      <c r="A25" s="82">
        <v>12</v>
      </c>
      <c r="B25" s="82">
        <v>1595</v>
      </c>
      <c r="C25" s="82">
        <v>404</v>
      </c>
      <c r="D25" s="437" t="s">
        <v>64</v>
      </c>
      <c r="E25" s="82" t="s">
        <v>79</v>
      </c>
      <c r="F25" s="437">
        <v>23580</v>
      </c>
      <c r="G25" s="82">
        <v>0</v>
      </c>
      <c r="H25" s="82">
        <v>0</v>
      </c>
      <c r="I25" s="437">
        <f>F25+H25</f>
        <v>23580</v>
      </c>
      <c r="J25" s="437">
        <v>0</v>
      </c>
      <c r="K25" s="437">
        <v>500</v>
      </c>
      <c r="L25" s="459">
        <f>ROUND(IF(F25&lt;=9700,IF(F25*0.55&lt;5000,5000,F25*0.55),IF(AND(F25&gt;9701,F25&lt;=16000),IF(F25*0.5&lt;5400,5400,F25*0.5),IF(AND(F25&gt;16001,F25&lt;=35500),IF(F25*0.45&lt;8000,8000,F25*0.45),IF(F25&gt;35001,IF(F25*0.4&lt;16000,16000,F25*0.4),0)))),0)</f>
        <v>10611</v>
      </c>
      <c r="M25" s="437">
        <v>0</v>
      </c>
      <c r="N25" s="437">
        <v>1500</v>
      </c>
      <c r="O25" s="437">
        <v>300</v>
      </c>
      <c r="P25" s="437">
        <v>100</v>
      </c>
      <c r="Q25" s="448">
        <v>0</v>
      </c>
      <c r="R25" s="437">
        <f>SUM(I25:Q25)</f>
        <v>36591</v>
      </c>
      <c r="S25" s="437">
        <f>ROUND(I25*41%,0)</f>
        <v>9668</v>
      </c>
      <c r="T25" s="437">
        <v>0</v>
      </c>
      <c r="U25" s="437">
        <v>0</v>
      </c>
      <c r="V25" s="450">
        <f>R25+S25+T25</f>
        <v>46259</v>
      </c>
      <c r="W25" s="437">
        <f>S25</f>
        <v>9668</v>
      </c>
      <c r="X25" s="437">
        <v>0</v>
      </c>
      <c r="Y25" s="437">
        <v>0</v>
      </c>
      <c r="Z25" s="437">
        <f>ROUND(I25*25%,0)</f>
        <v>5895</v>
      </c>
      <c r="AA25" s="437">
        <v>0</v>
      </c>
      <c r="AB25" s="437">
        <v>0</v>
      </c>
      <c r="AC25" s="437">
        <f>L25</f>
        <v>10611</v>
      </c>
      <c r="AD25" s="437">
        <v>1133</v>
      </c>
      <c r="AE25" s="437">
        <v>3025</v>
      </c>
      <c r="AF25" s="437">
        <v>334</v>
      </c>
      <c r="AG25" s="437">
        <v>100</v>
      </c>
      <c r="AH25" s="437">
        <v>0</v>
      </c>
      <c r="AI25" s="437">
        <v>10</v>
      </c>
      <c r="AJ25" s="437">
        <v>0</v>
      </c>
      <c r="AK25" s="437"/>
      <c r="AL25" s="437">
        <v>0</v>
      </c>
      <c r="AM25" s="438">
        <f>ROUND(SUM(W25:AL25),0)</f>
        <v>30776</v>
      </c>
      <c r="AN25" s="450">
        <f>V25-AM25</f>
        <v>15483</v>
      </c>
      <c r="AO25" s="116"/>
    </row>
    <row r="26" spans="1:42" s="93" customFormat="1" ht="12" x14ac:dyDescent="0.2">
      <c r="A26" s="82">
        <v>13</v>
      </c>
      <c r="B26" s="82">
        <v>1562</v>
      </c>
      <c r="C26" s="82">
        <v>238</v>
      </c>
      <c r="D26" s="437" t="s">
        <v>168</v>
      </c>
      <c r="E26" s="82" t="s">
        <v>79</v>
      </c>
      <c r="F26" s="437">
        <v>20810</v>
      </c>
      <c r="G26" s="82">
        <v>0</v>
      </c>
      <c r="H26" s="82">
        <v>0</v>
      </c>
      <c r="I26" s="437">
        <f>F26+H26</f>
        <v>20810</v>
      </c>
      <c r="J26" s="437">
        <v>0</v>
      </c>
      <c r="K26" s="437">
        <v>0</v>
      </c>
      <c r="L26" s="437">
        <f>ROUND(IF(F26&lt;=9700,IF(F26*0.55&lt;5000,5000,F26*0.55),IF(AND(F26&gt;9701,F26&lt;=16000),IF(F26*0.5&lt;5400,5400,F26*0.5),IF(AND(F26&gt;16001,F26&lt;=35500),IF(F26*0.45&lt;8000,8000,F26*0.45),IF(F26&gt;35001,IF(F26*0.4&lt;16000,16000,F26*0.4),0)))),0)</f>
        <v>9365</v>
      </c>
      <c r="M26" s="437">
        <v>0</v>
      </c>
      <c r="N26" s="437">
        <v>1500</v>
      </c>
      <c r="O26" s="437">
        <v>300</v>
      </c>
      <c r="P26" s="437">
        <v>100</v>
      </c>
      <c r="Q26" s="448">
        <v>0</v>
      </c>
      <c r="R26" s="437">
        <f>SUM(I26:Q26)</f>
        <v>32075</v>
      </c>
      <c r="S26" s="437">
        <f>ROUND(I26*41%,0)</f>
        <v>8532</v>
      </c>
      <c r="T26" s="437">
        <v>0</v>
      </c>
      <c r="U26" s="437">
        <v>0</v>
      </c>
      <c r="V26" s="450">
        <f>R26+S26+T26</f>
        <v>40607</v>
      </c>
      <c r="W26" s="437">
        <f>S26</f>
        <v>8532</v>
      </c>
      <c r="X26" s="437">
        <v>0</v>
      </c>
      <c r="Y26" s="437">
        <v>0</v>
      </c>
      <c r="Z26" s="437">
        <f>ROUND(I26*10%,0)</f>
        <v>2081</v>
      </c>
      <c r="AA26" s="437">
        <v>0</v>
      </c>
      <c r="AB26" s="437">
        <v>0</v>
      </c>
      <c r="AC26" s="437">
        <v>14600</v>
      </c>
      <c r="AD26" s="437">
        <v>1133</v>
      </c>
      <c r="AE26" s="437">
        <v>1310</v>
      </c>
      <c r="AF26" s="437">
        <v>0</v>
      </c>
      <c r="AG26" s="437">
        <v>100</v>
      </c>
      <c r="AH26" s="437">
        <v>0</v>
      </c>
      <c r="AI26" s="437">
        <v>10</v>
      </c>
      <c r="AJ26" s="437">
        <v>0</v>
      </c>
      <c r="AK26" s="437"/>
      <c r="AL26" s="437">
        <v>0</v>
      </c>
      <c r="AM26" s="438">
        <f>ROUND(SUM(W26:AL26),0)</f>
        <v>27766</v>
      </c>
      <c r="AN26" s="450">
        <f>V26-AM26</f>
        <v>12841</v>
      </c>
      <c r="AO26" s="116"/>
    </row>
    <row r="27" spans="1:42" s="94" customFormat="1" ht="12" x14ac:dyDescent="0.2">
      <c r="A27" s="514" t="s">
        <v>250</v>
      </c>
      <c r="B27" s="515"/>
      <c r="C27" s="515"/>
      <c r="D27" s="516"/>
      <c r="E27" s="466"/>
      <c r="F27" s="450">
        <f t="shared" ref="F27:AJ27" si="11">SUM(F25:F26)</f>
        <v>44390</v>
      </c>
      <c r="G27" s="467">
        <f t="shared" si="11"/>
        <v>0</v>
      </c>
      <c r="H27" s="467">
        <f t="shared" si="11"/>
        <v>0</v>
      </c>
      <c r="I27" s="450">
        <f t="shared" si="11"/>
        <v>44390</v>
      </c>
      <c r="J27" s="450">
        <f t="shared" si="11"/>
        <v>0</v>
      </c>
      <c r="K27" s="450">
        <f t="shared" si="11"/>
        <v>500</v>
      </c>
      <c r="L27" s="450">
        <f t="shared" si="11"/>
        <v>19976</v>
      </c>
      <c r="M27" s="450">
        <f t="shared" si="11"/>
        <v>0</v>
      </c>
      <c r="N27" s="450">
        <f t="shared" si="11"/>
        <v>3000</v>
      </c>
      <c r="O27" s="450">
        <f t="shared" si="11"/>
        <v>600</v>
      </c>
      <c r="P27" s="450">
        <f t="shared" si="11"/>
        <v>200</v>
      </c>
      <c r="Q27" s="450">
        <f t="shared" si="11"/>
        <v>0</v>
      </c>
      <c r="R27" s="450">
        <f t="shared" si="11"/>
        <v>68666</v>
      </c>
      <c r="S27" s="450">
        <f t="shared" si="11"/>
        <v>18200</v>
      </c>
      <c r="T27" s="450">
        <f t="shared" si="11"/>
        <v>0</v>
      </c>
      <c r="U27" s="450">
        <f t="shared" si="11"/>
        <v>0</v>
      </c>
      <c r="V27" s="450">
        <f t="shared" si="11"/>
        <v>86866</v>
      </c>
      <c r="W27" s="450">
        <f t="shared" si="11"/>
        <v>18200</v>
      </c>
      <c r="X27" s="450">
        <f t="shared" si="11"/>
        <v>0</v>
      </c>
      <c r="Y27" s="450">
        <f t="shared" si="11"/>
        <v>0</v>
      </c>
      <c r="Z27" s="450">
        <f t="shared" si="11"/>
        <v>7976</v>
      </c>
      <c r="AA27" s="450">
        <f t="shared" si="11"/>
        <v>0</v>
      </c>
      <c r="AB27" s="450">
        <f t="shared" si="11"/>
        <v>0</v>
      </c>
      <c r="AC27" s="450">
        <f t="shared" si="11"/>
        <v>25211</v>
      </c>
      <c r="AD27" s="450">
        <f t="shared" si="11"/>
        <v>2266</v>
      </c>
      <c r="AE27" s="450">
        <f t="shared" si="11"/>
        <v>4335</v>
      </c>
      <c r="AF27" s="450">
        <f t="shared" si="11"/>
        <v>334</v>
      </c>
      <c r="AG27" s="450">
        <f t="shared" si="11"/>
        <v>200</v>
      </c>
      <c r="AH27" s="450">
        <f t="shared" si="11"/>
        <v>0</v>
      </c>
      <c r="AI27" s="450">
        <f t="shared" si="11"/>
        <v>20</v>
      </c>
      <c r="AJ27" s="450">
        <f t="shared" si="11"/>
        <v>0</v>
      </c>
      <c r="AK27" s="450"/>
      <c r="AL27" s="450">
        <f>SUM(AL25:AL26)</f>
        <v>0</v>
      </c>
      <c r="AM27" s="450">
        <f>SUM(AM25:AM26)</f>
        <v>58542</v>
      </c>
      <c r="AN27" s="450">
        <f>SUM(AN25:AN26)</f>
        <v>28324</v>
      </c>
      <c r="AO27" s="75">
        <f>R28+S28+T28+U28</f>
        <v>733080</v>
      </c>
    </row>
    <row r="28" spans="1:42" ht="12.75" thickBot="1" x14ac:dyDescent="0.25">
      <c r="A28" s="519" t="s">
        <v>251</v>
      </c>
      <c r="B28" s="520"/>
      <c r="C28" s="520"/>
      <c r="D28" s="521"/>
      <c r="E28" s="241"/>
      <c r="F28" s="95">
        <f t="shared" ref="F28:AN28" si="12">F23+F27</f>
        <v>406370</v>
      </c>
      <c r="G28" s="253">
        <f t="shared" si="12"/>
        <v>0</v>
      </c>
      <c r="H28" s="253">
        <f t="shared" si="12"/>
        <v>0</v>
      </c>
      <c r="I28" s="95">
        <f t="shared" si="12"/>
        <v>406370</v>
      </c>
      <c r="J28" s="95">
        <f t="shared" si="12"/>
        <v>0</v>
      </c>
      <c r="K28" s="95">
        <f t="shared" si="12"/>
        <v>5000</v>
      </c>
      <c r="L28" s="95">
        <f t="shared" si="12"/>
        <v>174610</v>
      </c>
      <c r="M28" s="95">
        <f t="shared" si="12"/>
        <v>0</v>
      </c>
      <c r="N28" s="95">
        <f t="shared" si="12"/>
        <v>19500</v>
      </c>
      <c r="O28" s="95">
        <f t="shared" si="12"/>
        <v>600</v>
      </c>
      <c r="P28" s="95">
        <f t="shared" si="12"/>
        <v>200</v>
      </c>
      <c r="Q28" s="95">
        <f t="shared" si="12"/>
        <v>400</v>
      </c>
      <c r="R28" s="95">
        <f t="shared" si="12"/>
        <v>606680</v>
      </c>
      <c r="S28" s="95">
        <f t="shared" si="12"/>
        <v>88102</v>
      </c>
      <c r="T28" s="95">
        <f t="shared" si="12"/>
        <v>19149</v>
      </c>
      <c r="U28" s="95">
        <f t="shared" si="12"/>
        <v>19149</v>
      </c>
      <c r="V28" s="95">
        <f t="shared" si="12"/>
        <v>733080</v>
      </c>
      <c r="W28" s="95">
        <f t="shared" si="12"/>
        <v>88102</v>
      </c>
      <c r="X28" s="95">
        <f t="shared" si="12"/>
        <v>19149</v>
      </c>
      <c r="Y28" s="95">
        <f t="shared" si="12"/>
        <v>19149</v>
      </c>
      <c r="Z28" s="95">
        <f t="shared" si="12"/>
        <v>44123</v>
      </c>
      <c r="AA28" s="95">
        <f t="shared" si="12"/>
        <v>19149</v>
      </c>
      <c r="AB28" s="95">
        <f t="shared" si="12"/>
        <v>0</v>
      </c>
      <c r="AC28" s="95">
        <f t="shared" si="12"/>
        <v>108821</v>
      </c>
      <c r="AD28" s="95">
        <f t="shared" si="12"/>
        <v>14532</v>
      </c>
      <c r="AE28" s="95">
        <f t="shared" si="12"/>
        <v>34692</v>
      </c>
      <c r="AF28" s="95">
        <f t="shared" si="12"/>
        <v>4422</v>
      </c>
      <c r="AG28" s="95">
        <f t="shared" si="12"/>
        <v>2650</v>
      </c>
      <c r="AH28" s="95">
        <f t="shared" si="12"/>
        <v>0</v>
      </c>
      <c r="AI28" s="95">
        <f t="shared" si="12"/>
        <v>130</v>
      </c>
      <c r="AJ28" s="95">
        <f t="shared" si="12"/>
        <v>30</v>
      </c>
      <c r="AK28" s="95">
        <f t="shared" si="12"/>
        <v>275</v>
      </c>
      <c r="AL28" s="95">
        <f t="shared" si="12"/>
        <v>18</v>
      </c>
      <c r="AM28" s="95">
        <f t="shared" si="12"/>
        <v>355242</v>
      </c>
      <c r="AN28" s="95">
        <f t="shared" si="12"/>
        <v>377838</v>
      </c>
      <c r="AO28" s="75">
        <f>SUM(W28:AL28)+AN28</f>
        <v>733080</v>
      </c>
    </row>
    <row r="29" spans="1:42" s="472" customFormat="1" ht="11.45" customHeight="1" thickTop="1" x14ac:dyDescent="0.2">
      <c r="A29" s="512" t="s">
        <v>244</v>
      </c>
      <c r="B29" s="512"/>
      <c r="C29" s="512"/>
      <c r="D29" s="512"/>
      <c r="E29" s="518">
        <f>V28</f>
        <v>733080</v>
      </c>
      <c r="F29" s="518"/>
      <c r="G29" s="468" t="str">
        <f>SpellNumber(E29)</f>
        <v>Seven Hundred Thirty Three Thousand Eighty  Taka</v>
      </c>
      <c r="H29" s="469"/>
      <c r="I29" s="468"/>
      <c r="J29" s="468"/>
      <c r="K29" s="468"/>
      <c r="L29" s="468"/>
      <c r="M29" s="468"/>
      <c r="N29" s="468"/>
      <c r="O29" s="468"/>
      <c r="P29" s="468"/>
      <c r="Q29" s="468"/>
      <c r="R29" s="468"/>
      <c r="S29" s="469"/>
      <c r="T29" s="469"/>
      <c r="U29" s="469"/>
      <c r="V29" s="469"/>
      <c r="W29" s="468"/>
      <c r="X29" s="468"/>
      <c r="Y29" s="468"/>
      <c r="Z29" s="468"/>
      <c r="AA29" s="468"/>
      <c r="AB29" s="468"/>
      <c r="AC29" s="468"/>
      <c r="AD29" s="468"/>
      <c r="AE29" s="468"/>
      <c r="AF29" s="468"/>
      <c r="AG29" s="470"/>
      <c r="AH29" s="468"/>
      <c r="AI29" s="468"/>
      <c r="AJ29" s="468"/>
      <c r="AK29" s="468"/>
      <c r="AL29" s="468"/>
      <c r="AM29" s="468"/>
      <c r="AN29" s="471"/>
      <c r="AO29" s="469"/>
    </row>
    <row r="30" spans="1:42" ht="10.5" customHeight="1" x14ac:dyDescent="0.2">
      <c r="A30" s="96"/>
      <c r="B30" s="96"/>
      <c r="C30" s="96"/>
      <c r="D30" s="97"/>
      <c r="E30" s="202"/>
      <c r="F30" s="202"/>
      <c r="G30" s="202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W30" s="204"/>
      <c r="X30" s="204"/>
      <c r="Y30" s="204"/>
      <c r="Z30" s="204"/>
      <c r="AA30" s="87"/>
      <c r="AB30" s="87"/>
      <c r="AC30" s="87"/>
      <c r="AD30" s="87"/>
      <c r="AE30" s="87"/>
      <c r="AF30" s="87"/>
      <c r="AG30" s="88"/>
      <c r="AH30" s="87"/>
      <c r="AI30" s="87"/>
      <c r="AJ30" s="87"/>
      <c r="AK30" s="87"/>
      <c r="AL30" s="87"/>
      <c r="AM30" s="87"/>
      <c r="AN30" s="98"/>
    </row>
    <row r="31" spans="1:42" ht="9.75" customHeight="1" x14ac:dyDescent="0.2">
      <c r="AO31" s="102">
        <f>AO27-AO28</f>
        <v>0</v>
      </c>
      <c r="AP31" s="102"/>
    </row>
    <row r="32" spans="1:42" ht="12.75" customHeight="1" x14ac:dyDescent="0.2">
      <c r="A32" s="160" t="s">
        <v>39</v>
      </c>
      <c r="B32" s="160"/>
      <c r="C32" s="138"/>
      <c r="D32" s="157" t="s">
        <v>308</v>
      </c>
      <c r="F32" s="127"/>
      <c r="G32" s="127"/>
      <c r="H32" s="138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506"/>
      <c r="X32" s="506"/>
      <c r="Y32" s="506"/>
      <c r="Z32" s="506"/>
      <c r="AA32" s="506"/>
      <c r="AB32" s="87"/>
      <c r="AC32" s="87"/>
      <c r="AD32" s="87"/>
      <c r="AF32" s="127"/>
      <c r="AG32" s="134"/>
      <c r="AH32" s="127"/>
      <c r="AI32" s="127"/>
      <c r="AJ32" s="127"/>
      <c r="AK32" s="127"/>
      <c r="AL32" s="127"/>
      <c r="AM32" s="127"/>
      <c r="AN32" s="127"/>
    </row>
    <row r="33" spans="1:40" ht="12" x14ac:dyDescent="0.2">
      <c r="A33" s="128" t="s">
        <v>228</v>
      </c>
      <c r="B33" s="128"/>
      <c r="C33" s="136"/>
      <c r="D33" s="99"/>
      <c r="F33" s="128"/>
      <c r="G33" s="128"/>
      <c r="H33" s="79"/>
      <c r="I33" s="99"/>
      <c r="J33" s="99"/>
      <c r="K33" s="99"/>
      <c r="L33" s="119"/>
      <c r="M33" s="119"/>
      <c r="N33" s="99"/>
      <c r="O33" s="99"/>
      <c r="P33" s="99"/>
      <c r="Q33" s="99"/>
      <c r="R33" s="99"/>
      <c r="S33" s="99"/>
      <c r="T33" s="99"/>
      <c r="U33" s="99"/>
      <c r="V33" s="99"/>
      <c r="W33" s="259"/>
      <c r="X33" s="204"/>
      <c r="Y33" s="204"/>
      <c r="Z33" s="204"/>
      <c r="AA33" s="204"/>
      <c r="AB33" s="87"/>
      <c r="AC33" s="87"/>
      <c r="AD33" s="87"/>
      <c r="AE33" s="87"/>
      <c r="AF33" s="99"/>
      <c r="AG33" s="119"/>
      <c r="AH33" s="99"/>
      <c r="AI33" s="99"/>
      <c r="AJ33" s="99"/>
      <c r="AK33" s="99"/>
      <c r="AL33" s="99"/>
      <c r="AM33" s="99"/>
      <c r="AN33" s="99"/>
    </row>
    <row r="34" spans="1:40" ht="12.75" customHeight="1" x14ac:dyDescent="0.2">
      <c r="A34" s="128" t="s">
        <v>227</v>
      </c>
      <c r="B34" s="128"/>
      <c r="C34" s="136"/>
      <c r="D34" s="101"/>
    </row>
    <row r="35" spans="1:40" x14ac:dyDescent="0.2">
      <c r="A35" s="511" t="s">
        <v>31</v>
      </c>
      <c r="B35" s="511"/>
      <c r="C35" s="511"/>
      <c r="D35" s="511"/>
      <c r="E35" s="511"/>
      <c r="F35" s="100"/>
      <c r="G35" s="100"/>
      <c r="H35" s="79"/>
      <c r="I35" s="504"/>
      <c r="J35" s="504"/>
      <c r="K35" s="504"/>
      <c r="L35" s="504"/>
      <c r="M35" s="504"/>
      <c r="N35" s="504"/>
      <c r="O35" s="74"/>
      <c r="P35" s="74"/>
      <c r="Q35" s="99"/>
      <c r="R35" s="74"/>
      <c r="S35" s="74"/>
      <c r="T35" s="74"/>
      <c r="U35" s="74"/>
      <c r="V35" s="74"/>
      <c r="W35" s="74"/>
      <c r="X35" s="74"/>
      <c r="Y35" s="74"/>
      <c r="Z35" s="116"/>
      <c r="AA35" s="75"/>
      <c r="AB35" s="74"/>
      <c r="AC35" s="116"/>
      <c r="AD35" s="74"/>
      <c r="AE35" s="74"/>
      <c r="AF35" s="74"/>
      <c r="AG35" s="116"/>
      <c r="AH35" s="74"/>
      <c r="AI35" s="74"/>
      <c r="AJ35" s="74"/>
      <c r="AK35" s="74"/>
      <c r="AL35" s="74"/>
      <c r="AM35" s="74"/>
      <c r="AN35" s="74"/>
    </row>
    <row r="36" spans="1:40" ht="12" x14ac:dyDescent="0.2">
      <c r="A36" s="129" t="s">
        <v>226</v>
      </c>
      <c r="B36" s="129"/>
      <c r="F36" s="128"/>
      <c r="G36" s="128"/>
      <c r="H36" s="79"/>
      <c r="I36" s="101"/>
      <c r="J36" s="100"/>
      <c r="K36" s="100"/>
      <c r="L36" s="120"/>
      <c r="M36" s="120"/>
      <c r="N36" s="100"/>
      <c r="O36" s="503" t="s">
        <v>245</v>
      </c>
      <c r="P36" s="503"/>
      <c r="Q36" s="503"/>
      <c r="R36" s="503"/>
      <c r="S36" s="503"/>
      <c r="T36" s="232"/>
      <c r="U36" s="232"/>
      <c r="V36" s="233"/>
      <c r="W36" s="503" t="s">
        <v>246</v>
      </c>
      <c r="X36" s="503"/>
      <c r="Y36" s="503"/>
      <c r="Z36" s="503"/>
      <c r="AA36" s="503"/>
      <c r="AB36" s="503"/>
      <c r="AC36" s="503"/>
      <c r="AD36" s="233"/>
      <c r="AE36" s="234"/>
      <c r="AF36" s="234"/>
      <c r="AG36" s="235"/>
      <c r="AH36" s="236"/>
      <c r="AI36" s="236"/>
      <c r="AJ36" s="236"/>
      <c r="AK36" s="236"/>
      <c r="AL36" s="236" t="s">
        <v>247</v>
      </c>
      <c r="AM36" s="233"/>
      <c r="AN36" s="89"/>
    </row>
    <row r="37" spans="1:40" x14ac:dyDescent="0.2">
      <c r="W37" s="260"/>
      <c r="X37" s="260"/>
      <c r="Y37" s="260"/>
    </row>
    <row r="38" spans="1:40" x14ac:dyDescent="0.2">
      <c r="AI38" s="103"/>
    </row>
    <row r="40" spans="1:40" x14ac:dyDescent="0.2">
      <c r="O40" s="104"/>
      <c r="P40" s="104"/>
      <c r="Q40" s="141"/>
      <c r="R40" s="104"/>
      <c r="S40" s="105"/>
      <c r="T40" s="105"/>
      <c r="U40" s="105"/>
    </row>
    <row r="41" spans="1:40" x14ac:dyDescent="0.2">
      <c r="P41" s="106"/>
      <c r="Q41" s="142"/>
      <c r="R41" s="107"/>
      <c r="S41" s="106"/>
      <c r="T41" s="106"/>
      <c r="U41" s="106"/>
      <c r="V41" s="106"/>
    </row>
    <row r="42" spans="1:40" x14ac:dyDescent="0.2">
      <c r="K42" s="108"/>
      <c r="L42" s="121"/>
      <c r="M42" s="121"/>
      <c r="N42" s="94"/>
      <c r="O42" s="94"/>
      <c r="P42" s="94"/>
      <c r="Q42" s="143"/>
      <c r="R42" s="94"/>
      <c r="W42" s="94"/>
      <c r="X42" s="94"/>
      <c r="Y42" s="94"/>
    </row>
    <row r="43" spans="1:40" x14ac:dyDescent="0.2">
      <c r="O43" s="94"/>
    </row>
    <row r="50" spans="1:33" x14ac:dyDescent="0.2">
      <c r="AA50" s="76"/>
      <c r="AC50" s="76"/>
      <c r="AG50" s="76"/>
    </row>
    <row r="51" spans="1:33" x14ac:dyDescent="0.2">
      <c r="AA51" s="76"/>
      <c r="AC51" s="76"/>
      <c r="AG51" s="76"/>
    </row>
    <row r="52" spans="1:33" x14ac:dyDescent="0.2">
      <c r="AA52" s="76"/>
      <c r="AC52" s="76"/>
      <c r="AG52" s="76"/>
    </row>
    <row r="53" spans="1:33" x14ac:dyDescent="0.2">
      <c r="AA53" s="76"/>
      <c r="AC53" s="76"/>
      <c r="AG53" s="76"/>
    </row>
    <row r="54" spans="1:33" x14ac:dyDescent="0.2">
      <c r="AA54" s="76"/>
      <c r="AC54" s="76"/>
      <c r="AG54" s="76"/>
    </row>
    <row r="55" spans="1:33" x14ac:dyDescent="0.2">
      <c r="AA55" s="76"/>
      <c r="AC55" s="76"/>
      <c r="AG55" s="76"/>
    </row>
    <row r="56" spans="1:33" x14ac:dyDescent="0.2">
      <c r="AA56" s="76"/>
      <c r="AC56" s="76"/>
      <c r="AG56" s="76"/>
    </row>
    <row r="57" spans="1:33" x14ac:dyDescent="0.2">
      <c r="AA57" s="76"/>
      <c r="AC57" s="76"/>
      <c r="AG57" s="76"/>
    </row>
    <row r="58" spans="1:33" x14ac:dyDescent="0.2">
      <c r="AA58" s="76"/>
      <c r="AC58" s="76"/>
      <c r="AG58" s="76"/>
    </row>
    <row r="59" spans="1:33" x14ac:dyDescent="0.2">
      <c r="AA59" s="76"/>
      <c r="AC59" s="76"/>
      <c r="AG59" s="76"/>
    </row>
    <row r="60" spans="1:33" x14ac:dyDescent="0.2">
      <c r="A60" s="74"/>
      <c r="B60" s="74"/>
      <c r="C60" s="136"/>
      <c r="D60" s="74"/>
      <c r="E60" s="136"/>
      <c r="AA60" s="76"/>
      <c r="AC60" s="76"/>
      <c r="AG60" s="76"/>
    </row>
    <row r="61" spans="1:33" x14ac:dyDescent="0.2">
      <c r="AA61" s="76"/>
      <c r="AC61" s="76"/>
      <c r="AG61" s="76"/>
    </row>
    <row r="62" spans="1:33" x14ac:dyDescent="0.2">
      <c r="C62" s="76"/>
      <c r="E62" s="76"/>
      <c r="H62" s="76"/>
      <c r="L62" s="76"/>
      <c r="M62" s="76"/>
      <c r="Q62" s="76"/>
      <c r="Z62" s="76"/>
      <c r="AA62" s="76"/>
      <c r="AC62" s="76"/>
      <c r="AG62" s="76"/>
    </row>
    <row r="63" spans="1:33" x14ac:dyDescent="0.2">
      <c r="C63" s="76"/>
      <c r="E63" s="76"/>
      <c r="H63" s="76"/>
      <c r="L63" s="76"/>
      <c r="M63" s="76"/>
      <c r="Q63" s="76"/>
      <c r="Z63" s="76"/>
      <c r="AA63" s="76"/>
      <c r="AC63" s="76"/>
      <c r="AG63" s="76"/>
    </row>
    <row r="64" spans="1:33" x14ac:dyDescent="0.2">
      <c r="C64" s="76"/>
      <c r="E64" s="76"/>
      <c r="H64" s="76"/>
      <c r="L64" s="76"/>
      <c r="M64" s="76"/>
      <c r="Q64" s="76"/>
      <c r="Z64" s="76"/>
      <c r="AA64" s="76"/>
      <c r="AC64" s="76"/>
      <c r="AG64" s="76"/>
    </row>
    <row r="65" spans="3:33" x14ac:dyDescent="0.2">
      <c r="C65" s="76"/>
      <c r="E65" s="76"/>
      <c r="H65" s="76"/>
      <c r="L65" s="76"/>
      <c r="M65" s="76"/>
      <c r="Q65" s="76"/>
      <c r="Z65" s="76"/>
      <c r="AA65" s="76"/>
      <c r="AC65" s="76"/>
      <c r="AG65" s="76"/>
    </row>
    <row r="66" spans="3:33" x14ac:dyDescent="0.2">
      <c r="C66" s="76"/>
      <c r="E66" s="76"/>
      <c r="H66" s="76"/>
      <c r="L66" s="76"/>
      <c r="M66" s="76"/>
      <c r="Q66" s="76"/>
      <c r="Z66" s="76"/>
      <c r="AA66" s="76"/>
      <c r="AC66" s="76"/>
      <c r="AG66" s="76"/>
    </row>
    <row r="67" spans="3:33" x14ac:dyDescent="0.2">
      <c r="C67" s="76"/>
      <c r="E67" s="76"/>
      <c r="H67" s="76"/>
      <c r="L67" s="76"/>
      <c r="M67" s="76"/>
      <c r="Q67" s="76"/>
      <c r="Z67" s="76"/>
      <c r="AA67" s="76"/>
      <c r="AC67" s="76"/>
      <c r="AG67" s="76"/>
    </row>
    <row r="68" spans="3:33" x14ac:dyDescent="0.2">
      <c r="C68" s="76"/>
      <c r="E68" s="76"/>
      <c r="H68" s="76"/>
      <c r="L68" s="76"/>
      <c r="M68" s="76"/>
      <c r="Q68" s="76"/>
      <c r="Z68" s="76"/>
      <c r="AA68" s="76"/>
      <c r="AC68" s="76"/>
      <c r="AG68" s="76"/>
    </row>
    <row r="69" spans="3:33" x14ac:dyDescent="0.2">
      <c r="C69" s="76"/>
      <c r="E69" s="76"/>
      <c r="H69" s="76"/>
      <c r="L69" s="76"/>
      <c r="M69" s="76"/>
      <c r="Q69" s="76"/>
      <c r="Z69" s="76"/>
      <c r="AA69" s="76"/>
      <c r="AC69" s="76"/>
      <c r="AG69" s="76"/>
    </row>
    <row r="70" spans="3:33" x14ac:dyDescent="0.2">
      <c r="C70" s="76"/>
      <c r="E70" s="76"/>
      <c r="H70" s="76"/>
      <c r="L70" s="76"/>
      <c r="M70" s="76"/>
      <c r="Q70" s="76"/>
      <c r="Z70" s="76"/>
      <c r="AA70" s="76"/>
      <c r="AC70" s="76"/>
      <c r="AG70" s="76"/>
    </row>
    <row r="71" spans="3:33" x14ac:dyDescent="0.2">
      <c r="C71" s="76"/>
      <c r="E71" s="76"/>
      <c r="H71" s="76"/>
      <c r="L71" s="76"/>
      <c r="M71" s="76"/>
      <c r="Q71" s="76"/>
      <c r="Z71" s="76"/>
      <c r="AA71" s="76"/>
      <c r="AC71" s="76"/>
      <c r="AG71" s="76"/>
    </row>
    <row r="72" spans="3:33" x14ac:dyDescent="0.2">
      <c r="C72" s="76"/>
      <c r="E72" s="76"/>
      <c r="H72" s="76"/>
      <c r="L72" s="76"/>
      <c r="M72" s="76"/>
      <c r="Q72" s="76"/>
      <c r="Z72" s="76"/>
      <c r="AA72" s="76"/>
      <c r="AC72" s="76"/>
      <c r="AG72" s="76"/>
    </row>
    <row r="73" spans="3:33" x14ac:dyDescent="0.2">
      <c r="C73" s="76"/>
      <c r="E73" s="76"/>
      <c r="H73" s="76"/>
      <c r="L73" s="76"/>
      <c r="M73" s="76"/>
      <c r="Q73" s="76"/>
      <c r="Z73" s="76"/>
      <c r="AA73" s="76"/>
      <c r="AC73" s="76"/>
      <c r="AG73" s="76"/>
    </row>
    <row r="74" spans="3:33" x14ac:dyDescent="0.2">
      <c r="C74" s="76"/>
      <c r="E74" s="76"/>
      <c r="H74" s="76"/>
      <c r="L74" s="76"/>
      <c r="M74" s="76"/>
      <c r="Q74" s="76"/>
      <c r="Z74" s="76"/>
      <c r="AA74" s="76"/>
      <c r="AC74" s="76"/>
      <c r="AG74" s="76"/>
    </row>
    <row r="75" spans="3:33" x14ac:dyDescent="0.2">
      <c r="C75" s="76"/>
      <c r="E75" s="76"/>
      <c r="H75" s="76"/>
      <c r="L75" s="76"/>
      <c r="M75" s="76"/>
      <c r="Q75" s="76"/>
      <c r="Z75" s="76"/>
      <c r="AA75" s="76"/>
      <c r="AC75" s="76"/>
      <c r="AG75" s="76"/>
    </row>
    <row r="76" spans="3:33" x14ac:dyDescent="0.2">
      <c r="C76" s="76"/>
      <c r="E76" s="76"/>
      <c r="H76" s="76"/>
      <c r="L76" s="76"/>
      <c r="M76" s="76"/>
      <c r="Q76" s="76"/>
      <c r="Z76" s="76"/>
      <c r="AA76" s="76"/>
      <c r="AC76" s="76"/>
      <c r="AG76" s="76"/>
    </row>
    <row r="77" spans="3:33" x14ac:dyDescent="0.2">
      <c r="C77" s="76"/>
      <c r="E77" s="76"/>
      <c r="H77" s="76"/>
      <c r="L77" s="76"/>
      <c r="M77" s="76"/>
      <c r="Q77" s="76"/>
      <c r="Z77" s="76"/>
      <c r="AA77" s="76"/>
      <c r="AC77" s="76"/>
      <c r="AG77" s="76"/>
    </row>
    <row r="78" spans="3:33" x14ac:dyDescent="0.2">
      <c r="C78" s="76"/>
      <c r="E78" s="76"/>
      <c r="H78" s="76"/>
      <c r="L78" s="76"/>
      <c r="M78" s="76"/>
      <c r="Q78" s="76"/>
      <c r="Z78" s="76"/>
      <c r="AA78" s="76"/>
      <c r="AC78" s="76"/>
      <c r="AG78" s="76"/>
    </row>
    <row r="79" spans="3:33" x14ac:dyDescent="0.2">
      <c r="C79" s="76"/>
      <c r="E79" s="76"/>
      <c r="H79" s="76"/>
      <c r="L79" s="76"/>
      <c r="M79" s="76"/>
      <c r="Q79" s="76"/>
      <c r="Z79" s="76"/>
      <c r="AA79" s="76"/>
      <c r="AC79" s="76"/>
      <c r="AG79" s="76"/>
    </row>
    <row r="80" spans="3:33" x14ac:dyDescent="0.2">
      <c r="C80" s="76"/>
      <c r="E80" s="76"/>
      <c r="H80" s="76"/>
      <c r="L80" s="76"/>
      <c r="M80" s="76"/>
      <c r="Q80" s="76"/>
      <c r="Z80" s="76"/>
      <c r="AA80" s="76"/>
      <c r="AC80" s="76"/>
      <c r="AG80" s="76"/>
    </row>
    <row r="81" spans="3:33" x14ac:dyDescent="0.2">
      <c r="C81" s="76"/>
      <c r="E81" s="76"/>
      <c r="H81" s="76"/>
      <c r="L81" s="76"/>
      <c r="M81" s="76"/>
      <c r="Q81" s="76"/>
      <c r="Z81" s="76"/>
      <c r="AA81" s="76"/>
      <c r="AC81" s="76"/>
      <c r="AG81" s="76"/>
    </row>
    <row r="82" spans="3:33" x14ac:dyDescent="0.2">
      <c r="C82" s="76"/>
      <c r="E82" s="76"/>
      <c r="H82" s="76"/>
      <c r="L82" s="76"/>
      <c r="M82" s="76"/>
      <c r="Q82" s="76"/>
      <c r="Z82" s="76"/>
      <c r="AA82" s="76"/>
      <c r="AC82" s="76"/>
      <c r="AG82" s="76"/>
    </row>
    <row r="83" spans="3:33" x14ac:dyDescent="0.2">
      <c r="C83" s="76"/>
      <c r="E83" s="76"/>
      <c r="H83" s="76"/>
      <c r="L83" s="76"/>
      <c r="M83" s="76"/>
      <c r="Q83" s="76"/>
      <c r="Z83" s="76"/>
      <c r="AA83" s="76"/>
      <c r="AC83" s="76"/>
      <c r="AG83" s="76"/>
    </row>
    <row r="84" spans="3:33" x14ac:dyDescent="0.2">
      <c r="C84" s="76"/>
      <c r="E84" s="76"/>
      <c r="H84" s="76"/>
      <c r="L84" s="76"/>
      <c r="M84" s="76"/>
      <c r="Q84" s="76"/>
      <c r="Z84" s="76"/>
      <c r="AA84" s="76"/>
      <c r="AC84" s="76"/>
      <c r="AG84" s="76"/>
    </row>
    <row r="85" spans="3:33" x14ac:dyDescent="0.2">
      <c r="C85" s="76"/>
      <c r="E85" s="76"/>
      <c r="H85" s="76"/>
      <c r="L85" s="76"/>
      <c r="M85" s="76"/>
      <c r="Q85" s="76"/>
      <c r="Z85" s="76"/>
      <c r="AA85" s="76"/>
      <c r="AC85" s="76"/>
      <c r="AG85" s="76"/>
    </row>
    <row r="86" spans="3:33" x14ac:dyDescent="0.2">
      <c r="C86" s="76"/>
      <c r="E86" s="76"/>
      <c r="H86" s="76"/>
      <c r="L86" s="76"/>
      <c r="M86" s="76"/>
      <c r="Q86" s="76"/>
      <c r="Z86" s="76"/>
      <c r="AA86" s="76"/>
      <c r="AC86" s="76"/>
      <c r="AG86" s="76"/>
    </row>
    <row r="87" spans="3:33" x14ac:dyDescent="0.2">
      <c r="C87" s="76"/>
      <c r="E87" s="76"/>
      <c r="H87" s="76"/>
      <c r="L87" s="76"/>
      <c r="M87" s="76"/>
      <c r="Q87" s="76"/>
      <c r="Z87" s="76"/>
      <c r="AA87" s="76"/>
      <c r="AC87" s="76"/>
      <c r="AG87" s="76"/>
    </row>
    <row r="88" spans="3:33" x14ac:dyDescent="0.2">
      <c r="C88" s="76"/>
      <c r="E88" s="76"/>
      <c r="H88" s="76"/>
      <c r="L88" s="76"/>
      <c r="M88" s="76"/>
      <c r="Q88" s="76"/>
      <c r="Z88" s="76"/>
      <c r="AA88" s="76"/>
      <c r="AC88" s="76"/>
      <c r="AG88" s="76"/>
    </row>
    <row r="89" spans="3:33" x14ac:dyDescent="0.2">
      <c r="C89" s="76"/>
      <c r="E89" s="76"/>
      <c r="H89" s="76"/>
      <c r="L89" s="76"/>
      <c r="M89" s="76"/>
      <c r="Q89" s="76"/>
      <c r="Z89" s="76"/>
      <c r="AA89" s="76"/>
      <c r="AC89" s="76"/>
      <c r="AG89" s="76"/>
    </row>
    <row r="90" spans="3:33" x14ac:dyDescent="0.2">
      <c r="C90" s="76"/>
      <c r="E90" s="76"/>
      <c r="H90" s="76"/>
      <c r="L90" s="76"/>
      <c r="M90" s="76"/>
      <c r="Q90" s="76"/>
      <c r="Z90" s="76"/>
      <c r="AA90" s="76"/>
      <c r="AC90" s="76"/>
      <c r="AG90" s="76"/>
    </row>
    <row r="91" spans="3:33" x14ac:dyDescent="0.2">
      <c r="C91" s="76"/>
      <c r="E91" s="76"/>
      <c r="H91" s="76"/>
      <c r="L91" s="76"/>
      <c r="M91" s="76"/>
      <c r="Q91" s="76"/>
      <c r="Z91" s="76"/>
      <c r="AA91" s="76"/>
      <c r="AC91" s="76"/>
      <c r="AG91" s="76"/>
    </row>
    <row r="92" spans="3:33" x14ac:dyDescent="0.2">
      <c r="C92" s="76"/>
      <c r="E92" s="76"/>
      <c r="H92" s="76"/>
      <c r="L92" s="76"/>
      <c r="M92" s="76"/>
      <c r="Q92" s="76"/>
      <c r="Z92" s="76"/>
      <c r="AA92" s="76"/>
      <c r="AC92" s="76"/>
      <c r="AG92" s="76"/>
    </row>
  </sheetData>
  <mergeCells count="41">
    <mergeCell ref="A35:E35"/>
    <mergeCell ref="A29:D29"/>
    <mergeCell ref="F8:F9"/>
    <mergeCell ref="C8:C9"/>
    <mergeCell ref="A27:D27"/>
    <mergeCell ref="D8:D9"/>
    <mergeCell ref="A23:D23"/>
    <mergeCell ref="E29:F29"/>
    <mergeCell ref="A28:D28"/>
    <mergeCell ref="A8:A9"/>
    <mergeCell ref="W36:AC36"/>
    <mergeCell ref="I8:I9"/>
    <mergeCell ref="I35:N35"/>
    <mergeCell ref="N24:R24"/>
    <mergeCell ref="O36:S36"/>
    <mergeCell ref="R8:R9"/>
    <mergeCell ref="W32:AA32"/>
    <mergeCell ref="S8:S9"/>
    <mergeCell ref="W8:AL8"/>
    <mergeCell ref="J8:J9"/>
    <mergeCell ref="M8:M9"/>
    <mergeCell ref="N11:R11"/>
    <mergeCell ref="N8:N9"/>
    <mergeCell ref="P8:P9"/>
    <mergeCell ref="U8:U9"/>
    <mergeCell ref="O8:O9"/>
    <mergeCell ref="A1:AN1"/>
    <mergeCell ref="A2:AN2"/>
    <mergeCell ref="AN8:AN9"/>
    <mergeCell ref="K8:K9"/>
    <mergeCell ref="L8:L9"/>
    <mergeCell ref="T8:T9"/>
    <mergeCell ref="E8:E9"/>
    <mergeCell ref="G8:G9"/>
    <mergeCell ref="V8:V9"/>
    <mergeCell ref="Q8:Q9"/>
    <mergeCell ref="A6:AN6"/>
    <mergeCell ref="A4:AN4"/>
    <mergeCell ref="H8:H9"/>
    <mergeCell ref="A5:AN5"/>
    <mergeCell ref="AM8:AM9"/>
  </mergeCells>
  <phoneticPr fontId="0" type="noConversion"/>
  <printOptions horizontalCentered="1"/>
  <pageMargins left="0" right="0" top="0.49803149600000002" bottom="0.10433070899999999" header="0" footer="0"/>
  <pageSetup paperSize="5" scale="7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8"/>
  <sheetViews>
    <sheetView view="pageBreakPreview" zoomScaleSheetLayoutView="100" workbookViewId="0">
      <selection activeCell="M9" sqref="M9"/>
    </sheetView>
  </sheetViews>
  <sheetFormatPr defaultRowHeight="12.75" x14ac:dyDescent="0.2"/>
  <cols>
    <col min="3" max="3" width="29.140625" customWidth="1"/>
    <col min="5" max="5" width="11.28515625" bestFit="1" customWidth="1"/>
  </cols>
  <sheetData>
    <row r="1" spans="1:9" x14ac:dyDescent="0.2">
      <c r="I1">
        <v>3</v>
      </c>
    </row>
    <row r="2" spans="1:9" ht="15.75" x14ac:dyDescent="0.25">
      <c r="A2" s="593" t="s">
        <v>31</v>
      </c>
      <c r="B2" s="593"/>
      <c r="C2" s="593"/>
      <c r="D2" s="593"/>
      <c r="E2" s="593"/>
      <c r="F2" s="593"/>
      <c r="G2" s="593"/>
    </row>
    <row r="3" spans="1:9" ht="15.75" x14ac:dyDescent="0.25">
      <c r="A3" s="602" t="s">
        <v>265</v>
      </c>
      <c r="B3" s="602"/>
      <c r="C3" s="602"/>
      <c r="D3" s="602"/>
      <c r="E3" s="602"/>
      <c r="F3" s="602"/>
      <c r="G3" s="602"/>
    </row>
    <row r="4" spans="1:9" ht="15.75" x14ac:dyDescent="0.25">
      <c r="A4" s="594" t="s">
        <v>96</v>
      </c>
      <c r="B4" s="594"/>
      <c r="C4" s="594"/>
      <c r="D4" s="594"/>
      <c r="E4" s="594"/>
      <c r="F4" s="594"/>
      <c r="G4" s="594"/>
    </row>
    <row r="5" spans="1:9" ht="15.75" x14ac:dyDescent="0.25">
      <c r="A5" s="567" t="str">
        <f>'Salary Sheet'!A6:AN6</f>
        <v>Salary_Sheet_For_The_ Month_Of_August_2021</v>
      </c>
      <c r="B5" s="567"/>
      <c r="C5" s="567"/>
      <c r="D5" s="567"/>
      <c r="E5" s="567"/>
      <c r="F5" s="567"/>
      <c r="G5" s="567"/>
    </row>
    <row r="6" spans="1:9" ht="15.75" x14ac:dyDescent="0.25">
      <c r="A6" s="1"/>
      <c r="B6" s="1"/>
      <c r="C6" s="1"/>
      <c r="D6" s="1"/>
      <c r="E6" s="1"/>
      <c r="F6" s="1"/>
      <c r="G6" s="1"/>
    </row>
    <row r="7" spans="1:9" ht="31.5" x14ac:dyDescent="0.25">
      <c r="A7" s="2" t="s">
        <v>0</v>
      </c>
      <c r="B7" s="2" t="s">
        <v>76</v>
      </c>
      <c r="C7" s="3" t="s">
        <v>2</v>
      </c>
      <c r="D7" s="2" t="s">
        <v>23</v>
      </c>
      <c r="E7" s="110" t="s">
        <v>88</v>
      </c>
      <c r="F7" s="2" t="s">
        <v>16</v>
      </c>
      <c r="G7" s="7" t="s">
        <v>28</v>
      </c>
    </row>
    <row r="8" spans="1:9" s="267" customFormat="1" ht="15.75" customHeight="1" x14ac:dyDescent="0.25">
      <c r="A8" s="262">
        <v>1</v>
      </c>
      <c r="B8" s="262">
        <f>'Salary Sheet'!C12</f>
        <v>1959</v>
      </c>
      <c r="C8" s="263" t="str">
        <f>'Salary Sheet'!D12</f>
        <v>Sk. Sharafat Islam</v>
      </c>
      <c r="D8" s="262" t="s">
        <v>230</v>
      </c>
      <c r="E8" s="264">
        <f>'Salary Sheet'!AF12</f>
        <v>1500</v>
      </c>
      <c r="F8" s="265"/>
      <c r="G8" s="266"/>
    </row>
    <row r="9" spans="1:9" s="307" customFormat="1" ht="15.75" customHeight="1" x14ac:dyDescent="0.25">
      <c r="A9" s="305">
        <v>2</v>
      </c>
      <c r="B9" s="305">
        <f>'Salary Sheet'!C13</f>
        <v>1499</v>
      </c>
      <c r="C9" s="336" t="str">
        <f>'Salary Sheet'!D13</f>
        <v>Kh. Mostafizur Rahaman</v>
      </c>
      <c r="D9" s="305" t="s">
        <v>83</v>
      </c>
      <c r="E9" s="337">
        <f>'Salary Sheet'!AF13</f>
        <v>334</v>
      </c>
      <c r="F9" s="314"/>
      <c r="G9" s="338"/>
    </row>
    <row r="10" spans="1:9" s="307" customFormat="1" ht="15.75" customHeight="1" x14ac:dyDescent="0.25">
      <c r="A10" s="262">
        <v>3</v>
      </c>
      <c r="B10" s="305">
        <f>'Salary Sheet'!C14</f>
        <v>1569</v>
      </c>
      <c r="C10" s="336" t="str">
        <f>'Salary Sheet'!D14</f>
        <v>Md. Ashraful Islam</v>
      </c>
      <c r="D10" s="305" t="str">
        <f>'Salary Sheet'!E14</f>
        <v>PO</v>
      </c>
      <c r="E10" s="337">
        <f>'Salary Sheet'!AF14</f>
        <v>250</v>
      </c>
      <c r="F10" s="314"/>
      <c r="G10" s="338"/>
    </row>
    <row r="11" spans="1:9" s="267" customFormat="1" ht="15.75" x14ac:dyDescent="0.25">
      <c r="A11" s="305">
        <v>4</v>
      </c>
      <c r="B11" s="262">
        <f>'Salary Sheet'!C16</f>
        <v>1755</v>
      </c>
      <c r="C11" s="263" t="str">
        <f>'Salary Sheet'!D16</f>
        <v>Meher Chandra Howlader</v>
      </c>
      <c r="D11" s="262" t="str">
        <f>'Salary Sheet'!E16</f>
        <v>SO</v>
      </c>
      <c r="E11" s="268">
        <f>'Salary Sheet'!AF16</f>
        <v>334</v>
      </c>
      <c r="F11" s="265"/>
      <c r="G11" s="266"/>
    </row>
    <row r="12" spans="1:9" s="307" customFormat="1" ht="15.75" x14ac:dyDescent="0.25">
      <c r="A12" s="262">
        <v>5</v>
      </c>
      <c r="B12" s="305">
        <f>'Salary Sheet'!C17</f>
        <v>1830</v>
      </c>
      <c r="C12" s="336" t="str">
        <f>'Salary Sheet'!D17</f>
        <v>Shakhawat Hossen</v>
      </c>
      <c r="D12" s="305" t="str">
        <f>'Salary Sheet'!E17</f>
        <v>SO</v>
      </c>
      <c r="E12" s="339">
        <f>'Salary Sheet'!AF17</f>
        <v>334</v>
      </c>
      <c r="F12" s="314"/>
      <c r="G12" s="338"/>
    </row>
    <row r="13" spans="1:9" s="267" customFormat="1" ht="15.75" x14ac:dyDescent="0.25">
      <c r="A13" s="305">
        <v>6</v>
      </c>
      <c r="B13" s="262">
        <f>'Salary Sheet'!C18</f>
        <v>1572</v>
      </c>
      <c r="C13" s="263" t="str">
        <f>'Salary Sheet'!D18</f>
        <v>Md. Ataur Rahaman</v>
      </c>
      <c r="D13" s="262" t="str">
        <f>'Salary Sheet'!E18</f>
        <v>SO</v>
      </c>
      <c r="E13" s="268">
        <f>'Salary Sheet'!AF18</f>
        <v>334</v>
      </c>
      <c r="F13" s="265"/>
      <c r="G13" s="266"/>
    </row>
    <row r="14" spans="1:9" s="307" customFormat="1" ht="15.75" x14ac:dyDescent="0.25">
      <c r="A14" s="262">
        <v>7</v>
      </c>
      <c r="B14" s="305">
        <f>'Salary Sheet'!C19</f>
        <v>2117</v>
      </c>
      <c r="C14" s="336" t="str">
        <f>'Salary Sheet'!D19</f>
        <v>Md.Harun_Or_Rashid</v>
      </c>
      <c r="D14" s="305" t="str">
        <f>'Salary Sheet'!E19</f>
        <v>SO</v>
      </c>
      <c r="E14" s="339">
        <f>'Salary Sheet'!AF19</f>
        <v>334</v>
      </c>
      <c r="F14" s="314"/>
      <c r="G14" s="338"/>
    </row>
    <row r="15" spans="1:9" s="267" customFormat="1" ht="15.75" x14ac:dyDescent="0.25">
      <c r="A15" s="305">
        <v>8</v>
      </c>
      <c r="B15" s="305">
        <f>'Salary Sheet'!C20</f>
        <v>1894</v>
      </c>
      <c r="C15" s="336" t="str">
        <f>'Salary Sheet'!D20</f>
        <v>Salman Khan</v>
      </c>
      <c r="D15" s="305" t="str">
        <f>'Salary Sheet'!E20</f>
        <v>SO</v>
      </c>
      <c r="E15" s="339">
        <f>'Salary Sheet'!AF20</f>
        <v>334</v>
      </c>
      <c r="F15" s="314"/>
      <c r="G15" s="338"/>
    </row>
    <row r="16" spans="1:9" s="267" customFormat="1" ht="15.75" x14ac:dyDescent="0.25">
      <c r="A16" s="262">
        <v>9</v>
      </c>
      <c r="B16" s="305">
        <f>'Salary Sheet'!C21</f>
        <v>2132</v>
      </c>
      <c r="C16" s="336" t="str">
        <f>'Salary Sheet'!D21</f>
        <v>Md. Mohasin Sikder</v>
      </c>
      <c r="D16" s="305" t="str">
        <f>'Salary Sheet'!E21</f>
        <v>SO</v>
      </c>
      <c r="E16" s="339">
        <f>'Salary Sheet'!AF21</f>
        <v>334</v>
      </c>
      <c r="F16" s="314"/>
      <c r="G16" s="338"/>
    </row>
    <row r="17" spans="1:9" s="307" customFormat="1" ht="15.75" x14ac:dyDescent="0.25">
      <c r="A17" s="305">
        <v>10</v>
      </c>
      <c r="B17" s="305">
        <f>'Salary Sheet'!C25</f>
        <v>404</v>
      </c>
      <c r="C17" s="336" t="str">
        <f>'Salary Sheet'!D25</f>
        <v>Md. Azad Hossain</v>
      </c>
      <c r="D17" s="305" t="str">
        <f>'Salary Sheet'!E25</f>
        <v>SSG-1</v>
      </c>
      <c r="E17" s="339">
        <f>'Salary Sheet'!AF25</f>
        <v>334</v>
      </c>
      <c r="F17" s="305"/>
      <c r="G17" s="338"/>
    </row>
    <row r="18" spans="1:9" s="307" customFormat="1" ht="15.75" x14ac:dyDescent="0.25">
      <c r="A18" s="7"/>
      <c r="B18" s="592" t="s">
        <v>17</v>
      </c>
      <c r="C18" s="592"/>
      <c r="D18" s="592"/>
      <c r="E18" s="251">
        <f>SUM(E8:E17)</f>
        <v>4422</v>
      </c>
      <c r="F18" s="7"/>
      <c r="G18" s="5"/>
    </row>
    <row r="19" spans="1:9" x14ac:dyDescent="0.2">
      <c r="A19" s="638" t="s">
        <v>204</v>
      </c>
      <c r="B19" s="638"/>
      <c r="C19" s="180" t="str">
        <f>SpellNumber(E18)</f>
        <v>Four Thousand Four Hundred Twenty Two Taka</v>
      </c>
      <c r="D19" s="53"/>
      <c r="E19" s="53"/>
      <c r="F19" s="53"/>
      <c r="G19" s="50"/>
      <c r="I19" s="192">
        <f>'Salary Sheet'!AF28</f>
        <v>4422</v>
      </c>
    </row>
    <row r="20" spans="1:9" x14ac:dyDescent="0.2">
      <c r="A20" s="57"/>
      <c r="B20" s="68"/>
      <c r="C20" s="68"/>
      <c r="D20" s="68"/>
      <c r="E20" s="68"/>
      <c r="F20" s="68"/>
      <c r="G20" s="51"/>
      <c r="I20" s="191">
        <f>E18</f>
        <v>4422</v>
      </c>
    </row>
    <row r="21" spans="1:9" x14ac:dyDescent="0.2">
      <c r="A21" s="57"/>
      <c r="B21" s="68"/>
      <c r="C21" s="68"/>
      <c r="D21" s="68"/>
      <c r="E21" s="68"/>
      <c r="F21" s="68"/>
      <c r="G21" s="51"/>
    </row>
    <row r="22" spans="1:9" x14ac:dyDescent="0.2">
      <c r="A22" s="57"/>
      <c r="B22" s="68"/>
      <c r="C22" s="68"/>
      <c r="D22" s="68"/>
      <c r="E22" s="68"/>
      <c r="F22" s="68"/>
      <c r="G22" s="51"/>
    </row>
    <row r="23" spans="1:9" x14ac:dyDescent="0.2">
      <c r="A23" s="57"/>
      <c r="B23" s="68"/>
      <c r="C23" s="68"/>
      <c r="D23" s="68"/>
      <c r="E23" s="68"/>
      <c r="F23" s="68"/>
      <c r="G23" s="51"/>
    </row>
    <row r="24" spans="1:9" x14ac:dyDescent="0.2">
      <c r="A24" s="57"/>
      <c r="B24" s="68"/>
      <c r="C24" s="68"/>
      <c r="D24" s="68"/>
      <c r="E24" s="68"/>
      <c r="F24" s="68"/>
      <c r="G24" s="51"/>
    </row>
    <row r="25" spans="1:9" x14ac:dyDescent="0.2">
      <c r="F25" s="17"/>
      <c r="G25" s="17"/>
    </row>
    <row r="26" spans="1:9" x14ac:dyDescent="0.2">
      <c r="F26" s="17"/>
      <c r="G26" s="17"/>
    </row>
    <row r="27" spans="1:9" ht="15" x14ac:dyDescent="0.25">
      <c r="A27" s="19"/>
      <c r="B27" s="165" t="str">
        <f>'S.B AC'!A28</f>
        <v>Senior  Officer</v>
      </c>
      <c r="D27" s="637" t="s">
        <v>12</v>
      </c>
      <c r="E27" s="637"/>
      <c r="F27" s="637"/>
      <c r="G27" s="637"/>
    </row>
    <row r="28" spans="1:9" ht="15.75" x14ac:dyDescent="0.25">
      <c r="A28" s="1"/>
      <c r="B28" s="16"/>
      <c r="C28" s="16"/>
      <c r="D28" s="16"/>
      <c r="E28" s="16"/>
      <c r="F28" s="16"/>
      <c r="G28" s="1"/>
    </row>
  </sheetData>
  <mergeCells count="7">
    <mergeCell ref="D27:G27"/>
    <mergeCell ref="A2:G2"/>
    <mergeCell ref="A3:G3"/>
    <mergeCell ref="A4:G4"/>
    <mergeCell ref="B18:D18"/>
    <mergeCell ref="A19:B19"/>
    <mergeCell ref="A5:G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3"/>
  <sheetViews>
    <sheetView view="pageBreakPreview" topLeftCell="B1" zoomScaleSheetLayoutView="100" workbookViewId="0">
      <selection activeCell="M12" sqref="M12"/>
    </sheetView>
  </sheetViews>
  <sheetFormatPr defaultRowHeight="12.75" x14ac:dyDescent="0.2"/>
  <cols>
    <col min="1" max="1" width="6" customWidth="1"/>
    <col min="3" max="3" width="25.140625" customWidth="1"/>
    <col min="4" max="4" width="13.5703125" customWidth="1"/>
    <col min="5" max="5" width="17.140625" customWidth="1"/>
    <col min="6" max="6" width="7.28515625" customWidth="1"/>
    <col min="7" max="7" width="13.140625" customWidth="1"/>
    <col min="8" max="8" width="10.28515625" bestFit="1" customWidth="1"/>
  </cols>
  <sheetData>
    <row r="1" spans="1:9" x14ac:dyDescent="0.2">
      <c r="A1" s="618" t="s">
        <v>31</v>
      </c>
      <c r="B1" s="618"/>
      <c r="C1" s="618"/>
      <c r="D1" s="618"/>
      <c r="E1" s="618"/>
      <c r="F1" s="618"/>
      <c r="G1" s="618"/>
      <c r="H1">
        <v>4</v>
      </c>
    </row>
    <row r="2" spans="1:9" x14ac:dyDescent="0.2">
      <c r="A2" s="641" t="s">
        <v>260</v>
      </c>
      <c r="B2" s="641"/>
      <c r="C2" s="641"/>
      <c r="D2" s="641"/>
      <c r="E2" s="641"/>
      <c r="F2" s="641"/>
      <c r="G2" s="641"/>
    </row>
    <row r="3" spans="1:9" x14ac:dyDescent="0.2">
      <c r="A3" s="618" t="s">
        <v>102</v>
      </c>
      <c r="B3" s="618"/>
      <c r="C3" s="618"/>
      <c r="D3" s="618"/>
      <c r="E3" s="618"/>
      <c r="F3" s="618"/>
      <c r="G3" s="618"/>
    </row>
    <row r="4" spans="1:9" ht="15.75" x14ac:dyDescent="0.25">
      <c r="A4" s="567" t="str">
        <f>'M. Cycle'!A5</f>
        <v>Salary_Sheet_For_The_ Month_Of_August_2021</v>
      </c>
      <c r="B4" s="567"/>
      <c r="C4" s="567"/>
      <c r="D4" s="567"/>
      <c r="E4" s="567"/>
      <c r="F4" s="567"/>
      <c r="G4" s="567"/>
    </row>
    <row r="5" spans="1:9" ht="15.75" x14ac:dyDescent="0.25">
      <c r="A5" s="15"/>
      <c r="B5" s="34"/>
      <c r="C5" s="34"/>
      <c r="D5" s="34"/>
      <c r="E5" s="34"/>
      <c r="F5" s="34"/>
    </row>
    <row r="6" spans="1:9" x14ac:dyDescent="0.2">
      <c r="A6" s="639" t="s">
        <v>55</v>
      </c>
      <c r="B6" s="639" t="s">
        <v>45</v>
      </c>
      <c r="C6" s="639" t="s">
        <v>2</v>
      </c>
      <c r="D6" s="639" t="s">
        <v>23</v>
      </c>
      <c r="E6" s="639" t="s">
        <v>15</v>
      </c>
      <c r="F6" s="639" t="s">
        <v>101</v>
      </c>
      <c r="G6" s="639" t="s">
        <v>100</v>
      </c>
    </row>
    <row r="7" spans="1:9" ht="18" customHeight="1" x14ac:dyDescent="0.2">
      <c r="A7" s="640"/>
      <c r="B7" s="640"/>
      <c r="C7" s="640"/>
      <c r="D7" s="640"/>
      <c r="E7" s="640"/>
      <c r="F7" s="640"/>
      <c r="G7" s="640"/>
    </row>
    <row r="8" spans="1:9" s="267" customFormat="1" ht="18" customHeight="1" x14ac:dyDescent="0.25">
      <c r="A8" s="273">
        <v>1</v>
      </c>
      <c r="B8" s="269">
        <f>'Salary Sheet'!C13</f>
        <v>1499</v>
      </c>
      <c r="C8" s="272" t="str">
        <f>'Salary Sheet'!D13</f>
        <v>Kh. Mostafizur Rahaman</v>
      </c>
      <c r="D8" s="269" t="str">
        <f>'Salary Sheet'!E13</f>
        <v>SPO</v>
      </c>
      <c r="E8" s="274">
        <f>'Salary Sheet'!F13</f>
        <v>43170</v>
      </c>
      <c r="F8" s="275">
        <v>0.1</v>
      </c>
      <c r="G8" s="276">
        <f>'Salary Sheet'!T13</f>
        <v>4317</v>
      </c>
    </row>
    <row r="9" spans="1:9" ht="15.75" x14ac:dyDescent="0.25">
      <c r="A9" s="4">
        <v>2</v>
      </c>
      <c r="B9" s="4">
        <f>'Salary Sheet'!C17</f>
        <v>1830</v>
      </c>
      <c r="C9" s="36" t="str">
        <f>'Salary Sheet'!D17</f>
        <v>Shakhawat Hossen</v>
      </c>
      <c r="D9" s="4" t="str">
        <f>'B. Fund'!E22</f>
        <v>SO</v>
      </c>
      <c r="E9" s="6">
        <f>'Salary Sheet'!I17</f>
        <v>26760</v>
      </c>
      <c r="F9" s="63">
        <v>0.1</v>
      </c>
      <c r="G9" s="198">
        <f>'Salary Sheet'!T17</f>
        <v>2676</v>
      </c>
    </row>
    <row r="10" spans="1:9" s="267" customFormat="1" ht="15.75" x14ac:dyDescent="0.25">
      <c r="A10" s="273">
        <v>3</v>
      </c>
      <c r="B10" s="269">
        <f>'Salary Sheet'!C18</f>
        <v>1572</v>
      </c>
      <c r="C10" s="272" t="str">
        <f>'Salary Sheet'!D18</f>
        <v>Md. Ataur Rahaman</v>
      </c>
      <c r="D10" s="269" t="str">
        <f>'B. Fund'!E23</f>
        <v>SO</v>
      </c>
      <c r="E10" s="277">
        <f>'Salary Sheet'!I18</f>
        <v>26760</v>
      </c>
      <c r="F10" s="275">
        <v>0.1</v>
      </c>
      <c r="G10" s="276">
        <f>'Salary Sheet'!T18</f>
        <v>2676</v>
      </c>
    </row>
    <row r="11" spans="1:9" s="307" customFormat="1" ht="15.75" x14ac:dyDescent="0.25">
      <c r="A11" s="340"/>
      <c r="B11" s="188">
        <f>'Salary Sheet'!C19</f>
        <v>2117</v>
      </c>
      <c r="C11" s="320" t="str">
        <f>'Salary Sheet'!D19</f>
        <v>Md.Harun_Or_Rashid</v>
      </c>
      <c r="D11" s="188" t="str">
        <f>'B. Fund'!E24</f>
        <v>SO</v>
      </c>
      <c r="E11" s="310">
        <f>'Salary Sheet'!I19</f>
        <v>26760</v>
      </c>
      <c r="F11" s="341">
        <v>0.1</v>
      </c>
      <c r="G11" s="342">
        <f>'Salary Sheet'!T19</f>
        <v>2676</v>
      </c>
    </row>
    <row r="12" spans="1:9" s="267" customFormat="1" ht="15.75" x14ac:dyDescent="0.25">
      <c r="A12" s="269">
        <v>4</v>
      </c>
      <c r="B12" s="188">
        <f>'Salary Sheet'!C20</f>
        <v>1894</v>
      </c>
      <c r="C12" s="320" t="str">
        <f>'Salary Sheet'!D20</f>
        <v>Salman Khan</v>
      </c>
      <c r="D12" s="188" t="str">
        <f>'B. Fund'!E25</f>
        <v>SO</v>
      </c>
      <c r="E12" s="310">
        <f>'Salary Sheet'!F20</f>
        <v>25480</v>
      </c>
      <c r="F12" s="341">
        <v>0.1</v>
      </c>
      <c r="G12" s="342">
        <f>'Salary Sheet'!T20</f>
        <v>2548</v>
      </c>
    </row>
    <row r="13" spans="1:9" s="307" customFormat="1" ht="15.75" x14ac:dyDescent="0.25">
      <c r="A13" s="340">
        <v>5</v>
      </c>
      <c r="B13" s="4">
        <f>'Salary Sheet'!C21</f>
        <v>2132</v>
      </c>
      <c r="C13" s="36" t="str">
        <f>'Salary Sheet'!D21</f>
        <v>Md. Mohasin Sikder</v>
      </c>
      <c r="D13" s="4" t="str">
        <f>'Salary Sheet'!E21</f>
        <v>SO</v>
      </c>
      <c r="E13" s="256">
        <f>'Salary Sheet'!F21</f>
        <v>23100</v>
      </c>
      <c r="F13" s="63">
        <v>0.1</v>
      </c>
      <c r="G13" s="198">
        <f>'Salary Sheet'!T21</f>
        <v>2310</v>
      </c>
    </row>
    <row r="14" spans="1:9" s="267" customFormat="1" ht="15.75" x14ac:dyDescent="0.25">
      <c r="A14" s="321"/>
      <c r="B14" s="269">
        <f>'Salary Sheet'!C22</f>
        <v>1788</v>
      </c>
      <c r="C14" s="272" t="str">
        <f>'Salary Sheet'!D22</f>
        <v>Jaynal Abedin</v>
      </c>
      <c r="D14" s="269" t="str">
        <f>'Salary Sheet'!E22</f>
        <v>O(cash)</v>
      </c>
      <c r="E14" s="274">
        <f>'Salary Sheet'!F22</f>
        <v>19460</v>
      </c>
      <c r="F14" s="275">
        <v>0.1</v>
      </c>
      <c r="G14" s="276">
        <f>'Salary Sheet'!T22</f>
        <v>1946</v>
      </c>
    </row>
    <row r="15" spans="1:9" s="267" customFormat="1" ht="16.5" thickBot="1" x14ac:dyDescent="0.3">
      <c r="A15" s="273">
        <v>7</v>
      </c>
      <c r="B15" s="150"/>
      <c r="C15" s="150"/>
      <c r="D15" s="150"/>
      <c r="E15" s="150"/>
      <c r="F15" s="151"/>
      <c r="G15" s="257">
        <f>SUM(G8:G14)</f>
        <v>19149</v>
      </c>
    </row>
    <row r="16" spans="1:9" s="22" customFormat="1" ht="16.5" thickTop="1" x14ac:dyDescent="0.25">
      <c r="A16" s="149" t="s">
        <v>17</v>
      </c>
      <c r="B16" s="212" t="s">
        <v>203</v>
      </c>
      <c r="C16" s="183" t="str">
        <f>SpellNumber(G15)</f>
        <v>Nineteen Thousand One Hundred Forty Nine Taka</v>
      </c>
      <c r="D16" s="57"/>
      <c r="E16" s="57"/>
      <c r="F16" s="57"/>
      <c r="G16" s="57"/>
      <c r="I16" s="258">
        <f>G15</f>
        <v>19149</v>
      </c>
    </row>
    <row r="17" spans="1:9" x14ac:dyDescent="0.2">
      <c r="F17" s="17"/>
      <c r="I17" s="190">
        <f>'Salary Sheet'!T28</f>
        <v>19149</v>
      </c>
    </row>
    <row r="18" spans="1:9" x14ac:dyDescent="0.2">
      <c r="F18" s="17"/>
    </row>
    <row r="19" spans="1:9" x14ac:dyDescent="0.2">
      <c r="F19" s="17"/>
    </row>
    <row r="20" spans="1:9" x14ac:dyDescent="0.2">
      <c r="B20" s="22"/>
      <c r="C20" s="22"/>
      <c r="D20" s="22"/>
      <c r="E20" s="22"/>
      <c r="F20" s="22"/>
    </row>
    <row r="21" spans="1:9" x14ac:dyDescent="0.2">
      <c r="F21" s="17"/>
    </row>
    <row r="22" spans="1:9" x14ac:dyDescent="0.2">
      <c r="B22" s="19"/>
      <c r="C22" s="19" t="s">
        <v>215</v>
      </c>
      <c r="D22" s="642" t="s">
        <v>12</v>
      </c>
      <c r="E22" s="642"/>
      <c r="F22" s="642"/>
    </row>
    <row r="23" spans="1:9" x14ac:dyDescent="0.2">
      <c r="A23" s="19"/>
      <c r="F23" s="17"/>
    </row>
  </sheetData>
  <mergeCells count="12">
    <mergeCell ref="D22:F22"/>
    <mergeCell ref="A6:A7"/>
    <mergeCell ref="B6:B7"/>
    <mergeCell ref="C6:C7"/>
    <mergeCell ref="D6:D7"/>
    <mergeCell ref="E6:E7"/>
    <mergeCell ref="F6:F7"/>
    <mergeCell ref="G6:G7"/>
    <mergeCell ref="A1:G1"/>
    <mergeCell ref="A2:G2"/>
    <mergeCell ref="A4:G4"/>
    <mergeCell ref="A3:G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2"/>
  <sheetViews>
    <sheetView view="pageBreakPreview" zoomScaleSheetLayoutView="100" workbookViewId="0">
      <selection activeCell="L8" sqref="L8"/>
    </sheetView>
  </sheetViews>
  <sheetFormatPr defaultRowHeight="12.75" x14ac:dyDescent="0.2"/>
  <cols>
    <col min="1" max="1" width="6.85546875" customWidth="1"/>
    <col min="2" max="2" width="8.28515625" customWidth="1"/>
    <col min="3" max="3" width="27.28515625" customWidth="1"/>
    <col min="4" max="4" width="13" customWidth="1"/>
    <col min="5" max="5" width="10.5703125" customWidth="1"/>
    <col min="6" max="6" width="17.5703125" customWidth="1"/>
    <col min="8" max="8" width="11.28515625" bestFit="1" customWidth="1"/>
    <col min="11" max="11" width="23.85546875" customWidth="1"/>
    <col min="12" max="12" width="12.140625" customWidth="1"/>
    <col min="13" max="13" width="10.5703125" customWidth="1"/>
  </cols>
  <sheetData>
    <row r="1" spans="1:7" x14ac:dyDescent="0.2">
      <c r="G1">
        <v>2</v>
      </c>
    </row>
    <row r="2" spans="1:7" ht="15.75" x14ac:dyDescent="0.25">
      <c r="A2" s="593" t="s">
        <v>31</v>
      </c>
      <c r="B2" s="593"/>
      <c r="C2" s="593"/>
      <c r="D2" s="593"/>
      <c r="E2" s="593"/>
      <c r="F2" s="593"/>
    </row>
    <row r="3" spans="1:7" ht="15.75" x14ac:dyDescent="0.25">
      <c r="A3" s="594" t="s">
        <v>260</v>
      </c>
      <c r="B3" s="594"/>
      <c r="C3" s="594"/>
      <c r="D3" s="594"/>
      <c r="E3" s="594"/>
      <c r="F3" s="594"/>
    </row>
    <row r="4" spans="1:7" ht="23.25" customHeight="1" x14ac:dyDescent="0.25">
      <c r="A4" s="617" t="s">
        <v>240</v>
      </c>
      <c r="B4" s="567"/>
      <c r="C4" s="567"/>
      <c r="D4" s="567"/>
      <c r="E4" s="567"/>
      <c r="F4" s="567"/>
    </row>
    <row r="5" spans="1:7" ht="15.75" customHeight="1" x14ac:dyDescent="0.2">
      <c r="A5" s="618" t="str">
        <f>'B. Fund'!A7</f>
        <v>Salary_Sheet_For_The_ Month_Of_August_2021</v>
      </c>
      <c r="B5" s="618"/>
      <c r="C5" s="618"/>
      <c r="D5" s="618"/>
      <c r="E5" s="618"/>
      <c r="F5" s="618"/>
    </row>
    <row r="6" spans="1:7" ht="15.75" x14ac:dyDescent="0.25">
      <c r="A6" s="1"/>
      <c r="B6" s="1"/>
      <c r="C6" s="1"/>
      <c r="D6" s="1"/>
      <c r="E6" s="1"/>
      <c r="F6" s="1"/>
    </row>
    <row r="7" spans="1:7" ht="33" customHeight="1" x14ac:dyDescent="0.25">
      <c r="A7" s="2" t="s">
        <v>75</v>
      </c>
      <c r="B7" s="2" t="s">
        <v>76</v>
      </c>
      <c r="C7" s="3" t="s">
        <v>2</v>
      </c>
      <c r="D7" s="2" t="s">
        <v>23</v>
      </c>
      <c r="E7" s="2" t="s">
        <v>46</v>
      </c>
      <c r="F7" s="2" t="s">
        <v>263</v>
      </c>
    </row>
    <row r="8" spans="1:7" ht="18" customHeight="1" x14ac:dyDescent="0.25">
      <c r="A8" s="645" t="s">
        <v>112</v>
      </c>
      <c r="B8" s="646"/>
      <c r="C8" s="646"/>
      <c r="D8" s="646"/>
      <c r="E8" s="646"/>
      <c r="F8" s="647"/>
    </row>
    <row r="9" spans="1:7" ht="18" customHeight="1" x14ac:dyDescent="0.25">
      <c r="A9" s="411">
        <v>1</v>
      </c>
      <c r="B9" s="130">
        <v>1569</v>
      </c>
      <c r="C9" s="413" t="s">
        <v>296</v>
      </c>
      <c r="D9" s="415" t="s">
        <v>83</v>
      </c>
      <c r="E9" s="414">
        <f>'Salary Sheet'!I14</f>
        <v>43170</v>
      </c>
      <c r="F9" s="418">
        <f>'Salary Sheet'!S14</f>
        <v>17700</v>
      </c>
    </row>
    <row r="10" spans="1:7" s="267" customFormat="1" ht="15.75" x14ac:dyDescent="0.25">
      <c r="A10" s="262">
        <v>2</v>
      </c>
      <c r="B10" s="269">
        <f>'B. Fund'!C12</f>
        <v>521</v>
      </c>
      <c r="C10" s="270" t="str">
        <f>'B. Fund'!D12</f>
        <v>Md. Asraf Ali</v>
      </c>
      <c r="D10" s="269" t="str">
        <f>'B. Fund'!E12</f>
        <v>PO</v>
      </c>
      <c r="E10" s="278">
        <f>'Salary Sheet'!I15</f>
        <v>37280</v>
      </c>
      <c r="F10" s="279">
        <f>'Salary Sheet'!S15</f>
        <v>15285</v>
      </c>
    </row>
    <row r="11" spans="1:7" ht="15.75" x14ac:dyDescent="0.25">
      <c r="A11" s="475">
        <v>3</v>
      </c>
      <c r="B11" s="4">
        <v>1755</v>
      </c>
      <c r="C11" s="166" t="s">
        <v>211</v>
      </c>
      <c r="D11" s="4" t="str">
        <f>'Salary Sheet'!E16</f>
        <v>SO</v>
      </c>
      <c r="E11" s="71">
        <f>'Salary Sheet'!F16</f>
        <v>26760</v>
      </c>
      <c r="F11" s="59">
        <f>'Salary Sheet'!S16</f>
        <v>10972</v>
      </c>
    </row>
    <row r="12" spans="1:7" s="267" customFormat="1" ht="15.75" x14ac:dyDescent="0.25">
      <c r="A12" s="262">
        <v>4</v>
      </c>
      <c r="B12" s="269">
        <f>'B. Fund'!C15</f>
        <v>404</v>
      </c>
      <c r="C12" s="270" t="str">
        <f>'B. Fund'!D15</f>
        <v>Md. Azad Hossain</v>
      </c>
      <c r="D12" s="269" t="str">
        <f>'B. Fund'!E15</f>
        <v>SSG-1</v>
      </c>
      <c r="E12" s="278">
        <f>'Salary Sheet'!I25</f>
        <v>23580</v>
      </c>
      <c r="F12" s="279">
        <f>'Salary Sheet'!W25</f>
        <v>9668</v>
      </c>
    </row>
    <row r="13" spans="1:7" s="307" customFormat="1" ht="15.75" x14ac:dyDescent="0.25">
      <c r="A13" s="475">
        <v>5</v>
      </c>
      <c r="B13" s="188">
        <f>'B. Fund'!C14</f>
        <v>238</v>
      </c>
      <c r="C13" s="306" t="str">
        <f>'B. Fund'!D14</f>
        <v>Jamuna</v>
      </c>
      <c r="D13" s="188" t="str">
        <f>'B. Fund'!E14</f>
        <v>SSG-1</v>
      </c>
      <c r="E13" s="343">
        <f>'Salary Sheet'!I26</f>
        <v>20810</v>
      </c>
      <c r="F13" s="344">
        <f>'Salary Sheet'!W26</f>
        <v>8532</v>
      </c>
    </row>
    <row r="14" spans="1:7" ht="15.75" x14ac:dyDescent="0.25">
      <c r="A14" s="131"/>
      <c r="B14" s="130"/>
      <c r="C14" s="569" t="s">
        <v>125</v>
      </c>
      <c r="D14" s="569"/>
      <c r="E14" s="569"/>
      <c r="F14" s="223">
        <f>SUM(F9:F13)</f>
        <v>62157</v>
      </c>
    </row>
    <row r="15" spans="1:7" ht="19.5" customHeight="1" x14ac:dyDescent="0.25">
      <c r="A15" s="645" t="s">
        <v>124</v>
      </c>
      <c r="B15" s="648"/>
      <c r="C15" s="648"/>
      <c r="D15" s="648"/>
      <c r="E15" s="648"/>
      <c r="F15" s="649"/>
    </row>
    <row r="16" spans="1:7" s="267" customFormat="1" ht="19.5" customHeight="1" x14ac:dyDescent="0.25">
      <c r="A16" s="262">
        <v>6</v>
      </c>
      <c r="B16" s="262">
        <f>'Salary Sheet'!C12</f>
        <v>1959</v>
      </c>
      <c r="C16" s="280" t="str">
        <f>'Salary Sheet'!D12</f>
        <v>Sk. Sharafat Islam</v>
      </c>
      <c r="D16" s="280" t="str">
        <f>'Salary Sheet'!E12</f>
        <v>AGM</v>
      </c>
      <c r="E16" s="278">
        <f>'Salary Sheet'!I12</f>
        <v>63280</v>
      </c>
      <c r="F16" s="279">
        <f>'Salary Sheet'!W12</f>
        <v>25945</v>
      </c>
    </row>
    <row r="17" spans="1:14" ht="15.75" x14ac:dyDescent="0.25">
      <c r="C17" s="569" t="s">
        <v>126</v>
      </c>
      <c r="D17" s="569"/>
      <c r="E17" s="569"/>
      <c r="F17" s="224">
        <f>SUM(F16:F16)</f>
        <v>25945</v>
      </c>
    </row>
    <row r="18" spans="1:14" ht="18.75" x14ac:dyDescent="0.3">
      <c r="A18" s="568" t="s">
        <v>127</v>
      </c>
      <c r="B18" s="577"/>
      <c r="C18" s="577"/>
      <c r="D18" s="577"/>
      <c r="E18" s="578"/>
      <c r="F18" s="225">
        <f>F14+F17</f>
        <v>88102</v>
      </c>
      <c r="H18" s="193">
        <f>'Salary Sheet'!W28</f>
        <v>88102</v>
      </c>
    </row>
    <row r="19" spans="1:14" x14ac:dyDescent="0.2">
      <c r="A19" s="638"/>
      <c r="B19" s="638"/>
      <c r="C19" s="638"/>
      <c r="D19" s="638"/>
      <c r="E19" s="638"/>
      <c r="F19" s="638"/>
      <c r="G19" s="17"/>
      <c r="H19" s="190">
        <f>F18</f>
        <v>88102</v>
      </c>
    </row>
    <row r="20" spans="1:14" x14ac:dyDescent="0.2">
      <c r="B20" s="189" t="s">
        <v>205</v>
      </c>
      <c r="C20" s="182" t="str">
        <f>SpellNumber(F18)</f>
        <v>Eighty Eight Thousand One Hundred Two Taka</v>
      </c>
      <c r="F20" s="17"/>
      <c r="G20" s="17"/>
    </row>
    <row r="21" spans="1:14" x14ac:dyDescent="0.2">
      <c r="A21" s="643"/>
      <c r="B21" s="644"/>
      <c r="C21" s="644"/>
      <c r="D21" s="644"/>
      <c r="E21" s="644"/>
      <c r="F21" s="644"/>
      <c r="G21" s="17"/>
    </row>
    <row r="22" spans="1:14" x14ac:dyDescent="0.2">
      <c r="A22" s="643"/>
      <c r="B22" s="644"/>
      <c r="C22" s="644"/>
      <c r="D22" s="644"/>
      <c r="E22" s="644"/>
      <c r="F22" s="644"/>
      <c r="G22" s="17"/>
    </row>
    <row r="23" spans="1:14" x14ac:dyDescent="0.2">
      <c r="A23" s="164"/>
      <c r="B23" s="22"/>
      <c r="C23" s="22"/>
      <c r="D23" s="22"/>
      <c r="E23" s="22"/>
      <c r="F23" s="22"/>
      <c r="G23" s="17"/>
    </row>
    <row r="24" spans="1:14" x14ac:dyDescent="0.2">
      <c r="A24" s="164"/>
      <c r="B24" s="22"/>
      <c r="C24" s="22"/>
      <c r="D24" s="22"/>
      <c r="E24" s="22"/>
      <c r="F24" s="22"/>
      <c r="G24" s="17"/>
    </row>
    <row r="25" spans="1:14" x14ac:dyDescent="0.2">
      <c r="A25" s="22"/>
      <c r="B25" s="22"/>
      <c r="C25" s="22"/>
      <c r="D25" s="22"/>
      <c r="E25" s="22"/>
      <c r="F25" s="22"/>
      <c r="G25" s="17"/>
    </row>
    <row r="26" spans="1:14" x14ac:dyDescent="0.2">
      <c r="A26" s="22"/>
      <c r="B26" s="22"/>
      <c r="C26" s="22"/>
      <c r="D26" s="22"/>
      <c r="E26" s="22"/>
      <c r="F26" s="22"/>
      <c r="G26" s="17"/>
    </row>
    <row r="27" spans="1:14" x14ac:dyDescent="0.2">
      <c r="F27" s="17"/>
      <c r="G27" s="17"/>
    </row>
    <row r="28" spans="1:14" ht="15.75" x14ac:dyDescent="0.25">
      <c r="A28" s="19"/>
      <c r="B28" s="19"/>
      <c r="C28" s="73" t="s">
        <v>259</v>
      </c>
      <c r="D28" s="618" t="s">
        <v>12</v>
      </c>
      <c r="E28" s="618"/>
      <c r="F28" s="618"/>
      <c r="G28" s="19"/>
      <c r="I28" s="1"/>
      <c r="J28" s="567"/>
      <c r="K28" s="562"/>
      <c r="L28" s="562"/>
      <c r="M28" s="24"/>
      <c r="N28" s="1"/>
    </row>
    <row r="29" spans="1:14" ht="15.75" x14ac:dyDescent="0.25">
      <c r="I29" s="1"/>
      <c r="J29" s="575"/>
      <c r="K29" s="575"/>
      <c r="L29" s="575"/>
      <c r="M29" s="567"/>
      <c r="N29" s="567"/>
    </row>
    <row r="30" spans="1:14" ht="15.75" x14ac:dyDescent="0.25">
      <c r="I30" s="1"/>
      <c r="J30" s="1"/>
      <c r="K30" s="1"/>
      <c r="L30" s="1"/>
      <c r="M30" s="607"/>
      <c r="N30" s="607"/>
    </row>
    <row r="31" spans="1:14" ht="15.75" x14ac:dyDescent="0.25">
      <c r="I31" s="594"/>
      <c r="J31" s="594"/>
      <c r="K31" s="594"/>
      <c r="L31" s="33"/>
      <c r="M31" s="10"/>
      <c r="N31" s="39"/>
    </row>
    <row r="32" spans="1:14" ht="15.75" x14ac:dyDescent="0.25">
      <c r="I32" s="594"/>
      <c r="J32" s="594"/>
      <c r="K32" s="594"/>
      <c r="L32" s="13"/>
      <c r="M32" s="13"/>
      <c r="N32" s="12"/>
    </row>
    <row r="33" spans="9:14" ht="15.75" x14ac:dyDescent="0.25">
      <c r="I33" s="607"/>
      <c r="J33" s="607"/>
      <c r="K33" s="607"/>
      <c r="L33" s="12"/>
      <c r="M33" s="12"/>
      <c r="N33" s="12"/>
    </row>
    <row r="34" spans="9:14" ht="15.75" x14ac:dyDescent="0.25">
      <c r="I34" s="607"/>
      <c r="J34" s="607"/>
      <c r="K34" s="607"/>
      <c r="L34" s="12"/>
      <c r="M34" s="12"/>
      <c r="N34" s="12"/>
    </row>
    <row r="35" spans="9:14" ht="15.75" x14ac:dyDescent="0.25">
      <c r="I35" s="607"/>
      <c r="J35" s="607"/>
      <c r="K35" s="607"/>
      <c r="L35" s="12"/>
      <c r="M35" s="12"/>
      <c r="N35" s="12"/>
    </row>
    <row r="36" spans="9:14" ht="15.75" x14ac:dyDescent="0.25">
      <c r="I36" s="607"/>
      <c r="J36" s="607"/>
      <c r="K36" s="607"/>
      <c r="L36" s="12"/>
      <c r="M36" s="12"/>
      <c r="N36" s="12"/>
    </row>
    <row r="37" spans="9:14" ht="15.75" x14ac:dyDescent="0.25">
      <c r="I37" s="607"/>
      <c r="J37" s="607"/>
      <c r="K37" s="607"/>
      <c r="L37" s="32"/>
      <c r="M37" s="32"/>
      <c r="N37" s="12"/>
    </row>
    <row r="38" spans="9:14" ht="15.75" x14ac:dyDescent="0.25">
      <c r="I38" s="607"/>
      <c r="J38" s="607"/>
      <c r="K38" s="607"/>
      <c r="L38" s="32"/>
      <c r="M38" s="32"/>
      <c r="N38" s="12"/>
    </row>
    <row r="39" spans="9:14" ht="15.75" x14ac:dyDescent="0.25">
      <c r="I39" s="594"/>
      <c r="J39" s="594"/>
      <c r="K39" s="594"/>
      <c r="L39" s="12"/>
      <c r="M39" s="12"/>
      <c r="N39" s="12"/>
    </row>
    <row r="40" spans="9:14" ht="15.75" x14ac:dyDescent="0.25">
      <c r="I40" s="605"/>
      <c r="J40" s="605"/>
      <c r="K40" s="605"/>
      <c r="L40" s="12"/>
      <c r="M40" s="12"/>
      <c r="N40" s="12"/>
    </row>
    <row r="41" spans="9:14" ht="15.75" x14ac:dyDescent="0.25">
      <c r="I41" s="605"/>
      <c r="J41" s="605"/>
      <c r="K41" s="605"/>
      <c r="L41" s="12"/>
      <c r="M41" s="42"/>
      <c r="N41" s="12"/>
    </row>
    <row r="42" spans="9:14" ht="15.75" x14ac:dyDescent="0.25">
      <c r="I42" s="605"/>
      <c r="J42" s="605"/>
      <c r="K42" s="605"/>
      <c r="L42" s="12"/>
      <c r="M42" s="12"/>
      <c r="N42" s="12"/>
    </row>
    <row r="43" spans="9:14" ht="15.75" x14ac:dyDescent="0.25">
      <c r="I43" s="605"/>
      <c r="J43" s="605"/>
      <c r="K43" s="605"/>
      <c r="L43" s="12"/>
      <c r="M43" s="12"/>
      <c r="N43" s="12"/>
    </row>
    <row r="44" spans="9:14" ht="15.75" x14ac:dyDescent="0.25">
      <c r="I44" s="594"/>
      <c r="J44" s="607"/>
      <c r="K44" s="607"/>
      <c r="L44" s="607"/>
      <c r="M44" s="43"/>
      <c r="N44" s="12"/>
    </row>
    <row r="45" spans="9:14" ht="15.75" x14ac:dyDescent="0.25">
      <c r="I45" s="607"/>
      <c r="J45" s="607"/>
      <c r="K45" s="607"/>
      <c r="L45" s="607"/>
      <c r="M45" s="37"/>
      <c r="N45" s="12"/>
    </row>
    <row r="46" spans="9:14" ht="15.75" x14ac:dyDescent="0.25">
      <c r="I46" s="1"/>
      <c r="J46" s="1"/>
      <c r="K46" s="1"/>
      <c r="L46" s="1"/>
      <c r="M46" s="1"/>
      <c r="N46" s="1"/>
    </row>
    <row r="47" spans="9:14" ht="15.75" x14ac:dyDescent="0.25">
      <c r="I47" s="23"/>
      <c r="J47" s="562"/>
      <c r="K47" s="562"/>
      <c r="L47" s="1"/>
      <c r="M47" s="1"/>
      <c r="N47" s="1"/>
    </row>
    <row r="48" spans="9:14" ht="15.75" x14ac:dyDescent="0.25">
      <c r="I48" s="1"/>
      <c r="J48" s="1"/>
      <c r="K48" s="1"/>
      <c r="L48" s="1"/>
      <c r="M48" s="1"/>
      <c r="N48" s="1"/>
    </row>
    <row r="49" spans="8:14" ht="15.75" x14ac:dyDescent="0.25">
      <c r="I49" s="1"/>
      <c r="J49" s="1"/>
      <c r="K49" s="1"/>
      <c r="L49" s="1"/>
      <c r="M49" s="1"/>
      <c r="N49" s="1"/>
    </row>
    <row r="50" spans="8:14" ht="15.75" x14ac:dyDescent="0.25">
      <c r="I50" s="1"/>
      <c r="J50" s="1"/>
      <c r="K50" s="1"/>
      <c r="L50" s="1"/>
      <c r="M50" s="1"/>
      <c r="N50" s="1"/>
    </row>
    <row r="51" spans="8:14" ht="15.75" x14ac:dyDescent="0.25">
      <c r="H51" t="s">
        <v>234</v>
      </c>
      <c r="I51" s="1"/>
      <c r="J51" s="1"/>
      <c r="K51" s="1"/>
      <c r="L51" s="1"/>
      <c r="M51" s="1"/>
      <c r="N51" s="1"/>
    </row>
    <row r="52" spans="8:14" ht="15.75" x14ac:dyDescent="0.25">
      <c r="I52" s="1"/>
      <c r="J52" s="24"/>
      <c r="K52" s="1"/>
      <c r="L52" s="1"/>
      <c r="M52" s="562"/>
      <c r="N52" s="562"/>
    </row>
  </sheetData>
  <mergeCells count="33">
    <mergeCell ref="A2:F2"/>
    <mergeCell ref="A4:F4"/>
    <mergeCell ref="D28:F28"/>
    <mergeCell ref="A18:E18"/>
    <mergeCell ref="A19:F19"/>
    <mergeCell ref="A21:F21"/>
    <mergeCell ref="A22:F22"/>
    <mergeCell ref="A3:F3"/>
    <mergeCell ref="A8:F8"/>
    <mergeCell ref="A15:F15"/>
    <mergeCell ref="C14:E14"/>
    <mergeCell ref="C17:E17"/>
    <mergeCell ref="A5:F5"/>
    <mergeCell ref="I35:K35"/>
    <mergeCell ref="M29:N29"/>
    <mergeCell ref="M30:N30"/>
    <mergeCell ref="I31:K31"/>
    <mergeCell ref="I37:K38"/>
    <mergeCell ref="I36:K36"/>
    <mergeCell ref="J28:L28"/>
    <mergeCell ref="J29:L29"/>
    <mergeCell ref="I32:K32"/>
    <mergeCell ref="I33:K33"/>
    <mergeCell ref="I34:K34"/>
    <mergeCell ref="I39:K39"/>
    <mergeCell ref="I40:K40"/>
    <mergeCell ref="I45:L45"/>
    <mergeCell ref="J47:K47"/>
    <mergeCell ref="M52:N52"/>
    <mergeCell ref="I41:K41"/>
    <mergeCell ref="I42:K42"/>
    <mergeCell ref="I43:K43"/>
    <mergeCell ref="I44:L4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23"/>
  <sheetViews>
    <sheetView view="pageBreakPreview" zoomScaleSheetLayoutView="100" workbookViewId="0">
      <selection activeCell="L11" sqref="L11"/>
    </sheetView>
  </sheetViews>
  <sheetFormatPr defaultRowHeight="12.75" x14ac:dyDescent="0.2"/>
  <cols>
    <col min="1" max="1" width="6" customWidth="1"/>
    <col min="3" max="3" width="25.140625" customWidth="1"/>
    <col min="4" max="4" width="13.5703125" customWidth="1"/>
    <col min="5" max="5" width="17.140625" customWidth="1"/>
    <col min="6" max="6" width="7.28515625" customWidth="1"/>
    <col min="7" max="7" width="13.140625" customWidth="1"/>
    <col min="9" max="9" width="10.28515625" bestFit="1" customWidth="1"/>
  </cols>
  <sheetData>
    <row r="1" spans="1:9" x14ac:dyDescent="0.2">
      <c r="A1" s="618" t="s">
        <v>31</v>
      </c>
      <c r="B1" s="618"/>
      <c r="C1" s="618"/>
      <c r="D1" s="618"/>
      <c r="E1" s="618"/>
      <c r="F1" s="618"/>
      <c r="G1" s="618"/>
      <c r="H1">
        <v>4</v>
      </c>
    </row>
    <row r="2" spans="1:9" x14ac:dyDescent="0.2">
      <c r="A2" s="641" t="s">
        <v>260</v>
      </c>
      <c r="B2" s="641"/>
      <c r="C2" s="641"/>
      <c r="D2" s="641"/>
      <c r="E2" s="641"/>
      <c r="F2" s="641"/>
      <c r="G2" s="641"/>
    </row>
    <row r="3" spans="1:9" x14ac:dyDescent="0.2">
      <c r="A3" s="618" t="s">
        <v>199</v>
      </c>
      <c r="B3" s="618"/>
      <c r="C3" s="618"/>
      <c r="D3" s="618"/>
      <c r="E3" s="618"/>
      <c r="F3" s="618"/>
      <c r="G3" s="618"/>
    </row>
    <row r="4" spans="1:9" ht="15.75" x14ac:dyDescent="0.25">
      <c r="A4" s="567" t="str">
        <f>'M. Cycle'!A5</f>
        <v>Salary_Sheet_For_The_ Month_Of_August_2021</v>
      </c>
      <c r="B4" s="567"/>
      <c r="C4" s="567"/>
      <c r="D4" s="567"/>
      <c r="E4" s="567"/>
      <c r="F4" s="567"/>
      <c r="G4" s="567"/>
    </row>
    <row r="5" spans="1:9" ht="15.75" x14ac:dyDescent="0.25">
      <c r="A5" s="15"/>
      <c r="B5" s="34"/>
      <c r="C5" s="34"/>
      <c r="D5" s="34"/>
      <c r="E5" s="34"/>
      <c r="F5" s="34"/>
    </row>
    <row r="6" spans="1:9" x14ac:dyDescent="0.2">
      <c r="A6" s="639" t="s">
        <v>55</v>
      </c>
      <c r="B6" s="639" t="s">
        <v>45</v>
      </c>
      <c r="C6" s="639" t="s">
        <v>2</v>
      </c>
      <c r="D6" s="639" t="s">
        <v>23</v>
      </c>
      <c r="E6" s="639" t="s">
        <v>15</v>
      </c>
      <c r="F6" s="639" t="s">
        <v>101</v>
      </c>
      <c r="G6" s="639" t="s">
        <v>100</v>
      </c>
    </row>
    <row r="7" spans="1:9" ht="18" customHeight="1" x14ac:dyDescent="0.2">
      <c r="A7" s="640"/>
      <c r="B7" s="640"/>
      <c r="C7" s="640"/>
      <c r="D7" s="640"/>
      <c r="E7" s="640"/>
      <c r="F7" s="640"/>
      <c r="G7" s="640"/>
    </row>
    <row r="8" spans="1:9" s="267" customFormat="1" ht="18" customHeight="1" x14ac:dyDescent="0.25">
      <c r="A8" s="273">
        <v>1</v>
      </c>
      <c r="B8" s="269">
        <f>'Salary Sheet'!C13</f>
        <v>1499</v>
      </c>
      <c r="C8" s="272" t="str">
        <f>'Salary Sheet'!D13</f>
        <v>Kh. Mostafizur Rahaman</v>
      </c>
      <c r="D8" s="269" t="str">
        <f>'Salary Sheet'!E13</f>
        <v>SPO</v>
      </c>
      <c r="E8" s="274">
        <f>'Salary Sheet'!F13</f>
        <v>43170</v>
      </c>
      <c r="F8" s="275">
        <v>0.1</v>
      </c>
      <c r="G8" s="276">
        <f>'Salary Sheet'!T13</f>
        <v>4317</v>
      </c>
    </row>
    <row r="9" spans="1:9" ht="15.75" x14ac:dyDescent="0.25">
      <c r="A9" s="4">
        <v>2</v>
      </c>
      <c r="B9" s="4">
        <f>'Salary Sheet'!C17</f>
        <v>1830</v>
      </c>
      <c r="C9" s="36" t="str">
        <f>'Salary Sheet'!D17</f>
        <v>Shakhawat Hossen</v>
      </c>
      <c r="D9" s="4" t="str">
        <f>'B. Fund'!E22</f>
        <v>SO</v>
      </c>
      <c r="E9" s="6">
        <f>'Salary Sheet'!I17</f>
        <v>26760</v>
      </c>
      <c r="F9" s="63">
        <v>0.1</v>
      </c>
      <c r="G9" s="198">
        <f>'Salary Sheet'!T17</f>
        <v>2676</v>
      </c>
    </row>
    <row r="10" spans="1:9" s="267" customFormat="1" ht="15.75" x14ac:dyDescent="0.25">
      <c r="A10" s="273">
        <v>3</v>
      </c>
      <c r="B10" s="269">
        <f>'Salary Sheet'!C18</f>
        <v>1572</v>
      </c>
      <c r="C10" s="272" t="str">
        <f>'Salary Sheet'!D18</f>
        <v>Md. Ataur Rahaman</v>
      </c>
      <c r="D10" s="269" t="str">
        <f>'B. Fund'!E23</f>
        <v>SO</v>
      </c>
      <c r="E10" s="277">
        <f>'Salary Sheet'!I18</f>
        <v>26760</v>
      </c>
      <c r="F10" s="275">
        <v>0.1</v>
      </c>
      <c r="G10" s="276">
        <f>'Salary Sheet'!T18</f>
        <v>2676</v>
      </c>
    </row>
    <row r="11" spans="1:9" s="267" customFormat="1" ht="15.75" x14ac:dyDescent="0.25">
      <c r="A11" s="4">
        <v>4</v>
      </c>
      <c r="B11" s="269">
        <f>'Salary Sheet'!C19</f>
        <v>2117</v>
      </c>
      <c r="C11" s="272" t="str">
        <f>'Salary Sheet'!D19</f>
        <v>Md.Harun_Or_Rashid</v>
      </c>
      <c r="D11" s="269" t="str">
        <f>'B. Fund'!E24</f>
        <v>SO</v>
      </c>
      <c r="E11" s="277">
        <f>'Salary Sheet'!I19</f>
        <v>26760</v>
      </c>
      <c r="F11" s="275">
        <v>0.1</v>
      </c>
      <c r="G11" s="276">
        <f>'Salary Sheet'!T19</f>
        <v>2676</v>
      </c>
    </row>
    <row r="12" spans="1:9" s="267" customFormat="1" ht="15.75" x14ac:dyDescent="0.25">
      <c r="A12" s="4">
        <v>5</v>
      </c>
      <c r="B12" s="269">
        <f>'Salary Sheet'!C20</f>
        <v>1894</v>
      </c>
      <c r="C12" s="272" t="str">
        <f>'Salary Sheet'!D20</f>
        <v>Salman Khan</v>
      </c>
      <c r="D12" s="269" t="str">
        <f>'B. Fund'!E25</f>
        <v>SO</v>
      </c>
      <c r="E12" s="277">
        <f>'Salary Sheet'!I20</f>
        <v>25480</v>
      </c>
      <c r="F12" s="275">
        <v>0.1</v>
      </c>
      <c r="G12" s="276">
        <f>'Salary Sheet'!T20</f>
        <v>2548</v>
      </c>
    </row>
    <row r="13" spans="1:9" s="267" customFormat="1" ht="15.75" x14ac:dyDescent="0.25">
      <c r="A13" s="4">
        <v>6</v>
      </c>
      <c r="B13" s="4">
        <f>'Salary Sheet'!C21</f>
        <v>2132</v>
      </c>
      <c r="C13" s="36" t="str">
        <f>'Salary Sheet'!D21</f>
        <v>Md. Mohasin Sikder</v>
      </c>
      <c r="D13" s="4" t="str">
        <f>'Salary Sheet'!E21</f>
        <v>SO</v>
      </c>
      <c r="E13" s="256">
        <f>'Salary Sheet'!F21</f>
        <v>23100</v>
      </c>
      <c r="F13" s="63">
        <v>0.1</v>
      </c>
      <c r="G13" s="198">
        <f>'Salary Sheet'!T21</f>
        <v>2310</v>
      </c>
    </row>
    <row r="14" spans="1:9" ht="15.75" x14ac:dyDescent="0.25">
      <c r="A14" s="273">
        <v>7</v>
      </c>
      <c r="B14" s="4">
        <f>'Salary Sheet'!C22</f>
        <v>1788</v>
      </c>
      <c r="C14" s="36" t="str">
        <f>'Salary Sheet'!D22</f>
        <v>Jaynal Abedin</v>
      </c>
      <c r="D14" s="4" t="str">
        <f>'Salary Sheet'!E22</f>
        <v>O(cash)</v>
      </c>
      <c r="E14" s="256">
        <f>'Salary Sheet'!F22</f>
        <v>19460</v>
      </c>
      <c r="F14" s="63">
        <v>0.1</v>
      </c>
      <c r="G14" s="198">
        <f>'Salary Sheet'!T22</f>
        <v>1946</v>
      </c>
    </row>
    <row r="15" spans="1:9" ht="16.5" thickBot="1" x14ac:dyDescent="0.3">
      <c r="A15" s="568" t="s">
        <v>17</v>
      </c>
      <c r="B15" s="577"/>
      <c r="C15" s="577"/>
      <c r="D15" s="577"/>
      <c r="E15" s="577"/>
      <c r="F15" s="578"/>
      <c r="G15" s="197">
        <f>SUM(G8:G14)</f>
        <v>19149</v>
      </c>
      <c r="I15" s="190">
        <f>G15</f>
        <v>19149</v>
      </c>
    </row>
    <row r="16" spans="1:9" ht="13.5" thickTop="1" x14ac:dyDescent="0.2">
      <c r="A16" s="57" t="s">
        <v>203</v>
      </c>
      <c r="B16" s="57"/>
      <c r="C16" s="205" t="str">
        <f>'Bank'' to CPF'!C16</f>
        <v>Nineteen Thousand One Hundred Forty Nine Taka</v>
      </c>
      <c r="D16" s="57"/>
      <c r="E16" s="57"/>
      <c r="F16" s="57"/>
      <c r="G16" s="57"/>
      <c r="I16" s="48">
        <f>'Salary Sheet'!T28</f>
        <v>19149</v>
      </c>
    </row>
    <row r="17" spans="1:6" x14ac:dyDescent="0.2">
      <c r="F17" s="17"/>
    </row>
    <row r="18" spans="1:6" x14ac:dyDescent="0.2">
      <c r="F18" s="17"/>
    </row>
    <row r="19" spans="1:6" x14ac:dyDescent="0.2">
      <c r="F19" s="17"/>
    </row>
    <row r="20" spans="1:6" x14ac:dyDescent="0.2">
      <c r="B20" s="22"/>
      <c r="C20" s="22"/>
      <c r="D20" s="22"/>
      <c r="E20" s="22"/>
      <c r="F20" s="22"/>
    </row>
    <row r="21" spans="1:6" x14ac:dyDescent="0.2">
      <c r="F21" s="17"/>
    </row>
    <row r="22" spans="1:6" x14ac:dyDescent="0.2">
      <c r="A22" s="19"/>
      <c r="B22" s="19"/>
      <c r="C22" s="19" t="s">
        <v>215</v>
      </c>
      <c r="D22" s="642" t="s">
        <v>12</v>
      </c>
      <c r="E22" s="642"/>
      <c r="F22" s="642"/>
    </row>
    <row r="23" spans="1:6" x14ac:dyDescent="0.2">
      <c r="F23" s="17"/>
    </row>
  </sheetData>
  <mergeCells count="13">
    <mergeCell ref="D22:F22"/>
    <mergeCell ref="A1:G1"/>
    <mergeCell ref="A2:G2"/>
    <mergeCell ref="A3:G3"/>
    <mergeCell ref="A4:G4"/>
    <mergeCell ref="A6:A7"/>
    <mergeCell ref="B6:B7"/>
    <mergeCell ref="C6:C7"/>
    <mergeCell ref="D6:D7"/>
    <mergeCell ref="E6:E7"/>
    <mergeCell ref="F6:F7"/>
    <mergeCell ref="G6:G7"/>
    <mergeCell ref="A15:F15"/>
  </mergeCells>
  <pageMargins left="0.7" right="0.7" top="0.75" bottom="0.75" header="0.3" footer="0.3"/>
  <pageSetup paperSize="9" scale="96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view="pageBreakPreview" topLeftCell="A10" zoomScale="120" zoomScaleSheetLayoutView="120" workbookViewId="0">
      <selection activeCell="G15" sqref="G15"/>
    </sheetView>
  </sheetViews>
  <sheetFormatPr defaultRowHeight="12.75" x14ac:dyDescent="0.2"/>
  <cols>
    <col min="2" max="2" width="11.28515625" customWidth="1"/>
    <col min="3" max="3" width="25" customWidth="1"/>
    <col min="4" max="4" width="17.28515625" customWidth="1"/>
    <col min="5" max="5" width="11.7109375" customWidth="1"/>
    <col min="6" max="6" width="11.42578125" customWidth="1"/>
    <col min="7" max="7" width="12" customWidth="1"/>
    <col min="8" max="8" width="7.85546875" customWidth="1"/>
    <col min="9" max="10" width="10.7109375" bestFit="1" customWidth="1"/>
  </cols>
  <sheetData>
    <row r="1" spans="1:12" x14ac:dyDescent="0.2">
      <c r="A1" s="618" t="s">
        <v>31</v>
      </c>
      <c r="B1" s="618"/>
      <c r="C1" s="618"/>
      <c r="D1" s="618"/>
      <c r="E1" s="618"/>
      <c r="F1" s="618"/>
      <c r="G1" s="618"/>
      <c r="H1" s="618"/>
      <c r="K1">
        <v>3</v>
      </c>
    </row>
    <row r="2" spans="1:12" x14ac:dyDescent="0.2">
      <c r="A2" s="641" t="s">
        <v>260</v>
      </c>
      <c r="B2" s="641"/>
      <c r="C2" s="641"/>
      <c r="D2" s="641"/>
      <c r="E2" s="641"/>
      <c r="F2" s="641"/>
      <c r="G2" s="641"/>
      <c r="H2" s="641"/>
    </row>
    <row r="3" spans="1:12" ht="18.75" customHeight="1" x14ac:dyDescent="0.2">
      <c r="B3" s="618" t="s">
        <v>103</v>
      </c>
      <c r="C3" s="618"/>
      <c r="D3" s="618"/>
      <c r="E3" s="618"/>
      <c r="F3" s="618"/>
      <c r="G3" s="618"/>
    </row>
    <row r="4" spans="1:12" ht="4.5" customHeight="1" x14ac:dyDescent="0.25">
      <c r="A4" s="15"/>
      <c r="B4" s="567"/>
      <c r="C4" s="567"/>
      <c r="D4" s="567"/>
      <c r="E4" s="567"/>
      <c r="F4" s="567"/>
      <c r="G4" s="567"/>
    </row>
    <row r="5" spans="1:12" ht="17.25" customHeight="1" x14ac:dyDescent="0.25">
      <c r="A5" s="657" t="str">
        <f>'Salary Sheet'!A6</f>
        <v>Salary_Sheet_For_The_ Month_Of_August_2021</v>
      </c>
      <c r="B5" s="657"/>
      <c r="C5" s="657"/>
      <c r="D5" s="657"/>
      <c r="E5" s="657"/>
      <c r="F5" s="657"/>
      <c r="G5" s="657"/>
      <c r="H5" s="657"/>
    </row>
    <row r="6" spans="1:12" ht="18.75" customHeight="1" x14ac:dyDescent="0.25">
      <c r="A6" s="154"/>
      <c r="B6" s="154"/>
      <c r="C6" s="658"/>
      <c r="D6" s="658"/>
      <c r="E6" s="658"/>
      <c r="F6" s="658"/>
      <c r="G6" s="658"/>
      <c r="H6" s="658"/>
    </row>
    <row r="7" spans="1:12" ht="20.25" customHeight="1" x14ac:dyDescent="0.2">
      <c r="A7" s="639" t="s">
        <v>55</v>
      </c>
      <c r="B7" s="651" t="s">
        <v>45</v>
      </c>
      <c r="C7" s="651" t="s">
        <v>2</v>
      </c>
      <c r="D7" s="651" t="s">
        <v>23</v>
      </c>
      <c r="E7" s="651" t="s">
        <v>15</v>
      </c>
      <c r="F7" s="651" t="s">
        <v>78</v>
      </c>
      <c r="G7" s="650" t="s">
        <v>89</v>
      </c>
      <c r="H7" s="650"/>
    </row>
    <row r="8" spans="1:12" ht="15.75" x14ac:dyDescent="0.2">
      <c r="A8" s="640"/>
      <c r="B8" s="652"/>
      <c r="C8" s="652"/>
      <c r="D8" s="652"/>
      <c r="E8" s="652"/>
      <c r="F8" s="652"/>
      <c r="G8" s="110" t="s">
        <v>90</v>
      </c>
      <c r="H8" s="162" t="s">
        <v>91</v>
      </c>
    </row>
    <row r="9" spans="1:12" ht="15.75" x14ac:dyDescent="0.25">
      <c r="A9" s="645" t="s">
        <v>154</v>
      </c>
      <c r="B9" s="648"/>
      <c r="C9" s="648"/>
      <c r="D9" s="648"/>
      <c r="E9" s="648"/>
      <c r="F9" s="648"/>
      <c r="G9" s="648"/>
      <c r="H9" s="649"/>
    </row>
    <row r="10" spans="1:12" ht="15.75" x14ac:dyDescent="0.25">
      <c r="A10" s="41">
        <v>1</v>
      </c>
      <c r="B10" s="41">
        <f>'Salary Sheet'!C14</f>
        <v>1569</v>
      </c>
      <c r="C10" s="431" t="str">
        <f>'Salary Sheet'!D14</f>
        <v>Md. Ashraful Islam</v>
      </c>
      <c r="D10" s="41" t="s">
        <v>83</v>
      </c>
      <c r="E10" s="426">
        <f>'Salary Sheet'!F14</f>
        <v>43170</v>
      </c>
      <c r="F10" s="428">
        <v>0.1</v>
      </c>
      <c r="G10" s="346">
        <f>'Salary Sheet'!Z14</f>
        <v>4317</v>
      </c>
      <c r="H10" s="427">
        <v>0</v>
      </c>
    </row>
    <row r="11" spans="1:12" s="307" customFormat="1" ht="15.75" x14ac:dyDescent="0.25">
      <c r="A11" s="305">
        <v>2</v>
      </c>
      <c r="B11" s="188">
        <f>'B. Fund'!C12</f>
        <v>521</v>
      </c>
      <c r="C11" s="320" t="str">
        <f>'B. Fund'!D12</f>
        <v>Md. Asraf Ali</v>
      </c>
      <c r="D11" s="188" t="str">
        <f>'B. Fund'!E12</f>
        <v>PO</v>
      </c>
      <c r="E11" s="343">
        <f>'B. Fund'!F12</f>
        <v>37280</v>
      </c>
      <c r="F11" s="345">
        <v>0.25</v>
      </c>
      <c r="G11" s="346">
        <f>'Salary Sheet'!Z15</f>
        <v>9320</v>
      </c>
      <c r="H11" s="347">
        <v>0</v>
      </c>
      <c r="I11" s="348"/>
      <c r="J11" s="349"/>
    </row>
    <row r="12" spans="1:12" s="267" customFormat="1" ht="15.75" x14ac:dyDescent="0.25">
      <c r="A12" s="262">
        <v>3</v>
      </c>
      <c r="B12" s="269">
        <v>1755</v>
      </c>
      <c r="C12" s="272" t="s">
        <v>212</v>
      </c>
      <c r="D12" s="269" t="str">
        <f>'Salary Sheet'!E16</f>
        <v>SO</v>
      </c>
      <c r="E12" s="278">
        <f>'Salary Sheet'!I16</f>
        <v>26760</v>
      </c>
      <c r="F12" s="281">
        <v>0.25</v>
      </c>
      <c r="G12" s="282">
        <f>'Salary Sheet'!Z16</f>
        <v>6690</v>
      </c>
      <c r="H12" s="283">
        <v>0</v>
      </c>
      <c r="I12" s="284">
        <f>E12*F12</f>
        <v>6690</v>
      </c>
      <c r="J12" s="285"/>
    </row>
    <row r="13" spans="1:12" s="307" customFormat="1" ht="15.75" x14ac:dyDescent="0.25">
      <c r="A13" s="305">
        <v>4</v>
      </c>
      <c r="B13" s="188">
        <f>'B. Fund'!C14</f>
        <v>238</v>
      </c>
      <c r="C13" s="320" t="str">
        <f>'B. Fund'!D14</f>
        <v>Jamuna</v>
      </c>
      <c r="D13" s="188" t="str">
        <f>'B. Fund'!E14</f>
        <v>SSG-1</v>
      </c>
      <c r="E13" s="343">
        <f>'B. Fund'!F14</f>
        <v>20810</v>
      </c>
      <c r="F13" s="345">
        <v>0.1</v>
      </c>
      <c r="G13" s="346">
        <f>'Salary Sheet'!Z26</f>
        <v>2081</v>
      </c>
      <c r="H13" s="347">
        <v>0</v>
      </c>
      <c r="I13" s="348">
        <f>E13*F13</f>
        <v>2081</v>
      </c>
      <c r="J13" s="350"/>
    </row>
    <row r="14" spans="1:12" s="267" customFormat="1" ht="15.75" x14ac:dyDescent="0.25">
      <c r="A14" s="262">
        <v>5</v>
      </c>
      <c r="B14" s="269">
        <f>'B. Fund'!C15</f>
        <v>404</v>
      </c>
      <c r="C14" s="272" t="str">
        <f>'B. Fund'!D15</f>
        <v>Md. Azad Hossain</v>
      </c>
      <c r="D14" s="269" t="str">
        <f>'B. Fund'!E15</f>
        <v>SSG-1</v>
      </c>
      <c r="E14" s="278">
        <f>'B. Fund'!F15</f>
        <v>23580</v>
      </c>
      <c r="F14" s="281">
        <v>0.25</v>
      </c>
      <c r="G14" s="282">
        <f>'Salary Sheet'!Z25</f>
        <v>5895</v>
      </c>
      <c r="H14" s="283">
        <v>0</v>
      </c>
      <c r="I14" s="284">
        <f>E14*F14</f>
        <v>5895</v>
      </c>
      <c r="J14" s="285"/>
      <c r="L14" s="402"/>
    </row>
    <row r="15" spans="1:12" s="307" customFormat="1" ht="15.75" x14ac:dyDescent="0.25">
      <c r="A15" s="653" t="s">
        <v>155</v>
      </c>
      <c r="B15" s="654"/>
      <c r="C15" s="654"/>
      <c r="D15" s="654"/>
      <c r="E15" s="654"/>
      <c r="F15" s="655"/>
      <c r="G15" s="194">
        <f>SUM(G10:G14)</f>
        <v>28303</v>
      </c>
      <c r="H15" s="194">
        <f>SUM(H11:H14)</f>
        <v>0</v>
      </c>
      <c r="I15" s="348" t="e">
        <f>#REF!*#REF!</f>
        <v>#REF!</v>
      </c>
      <c r="J15" s="350"/>
    </row>
    <row r="16" spans="1:12" ht="15.75" x14ac:dyDescent="0.25">
      <c r="A16" s="645" t="s">
        <v>124</v>
      </c>
      <c r="B16" s="648"/>
      <c r="C16" s="648"/>
      <c r="D16" s="648"/>
      <c r="E16" s="648"/>
      <c r="F16" s="648"/>
      <c r="G16" s="648"/>
      <c r="H16" s="649"/>
      <c r="I16" s="199" t="e">
        <f>SUM(I11:I15)</f>
        <v>#REF!</v>
      </c>
      <c r="J16" s="48"/>
    </row>
    <row r="17" spans="1:10" ht="15.75" x14ac:dyDescent="0.25">
      <c r="A17" s="288">
        <v>7</v>
      </c>
      <c r="B17" s="288">
        <f>'Salary Sheet'!C12</f>
        <v>1959</v>
      </c>
      <c r="C17" s="289" t="str">
        <f>'Salary Sheet'!D12</f>
        <v>Sk. Sharafat Islam</v>
      </c>
      <c r="D17" s="288" t="str">
        <f>'Salary Sheet'!E12</f>
        <v>AGM</v>
      </c>
      <c r="E17" s="301">
        <f>'B. Fund'!F18</f>
        <v>63280</v>
      </c>
      <c r="F17" s="302">
        <v>0.25</v>
      </c>
      <c r="G17" s="303">
        <f>'Salary Sheet'!Z12</f>
        <v>15820</v>
      </c>
      <c r="H17" s="304">
        <v>0</v>
      </c>
    </row>
    <row r="18" spans="1:10" s="291" customFormat="1" ht="15.75" x14ac:dyDescent="0.25">
      <c r="A18" s="131"/>
      <c r="B18" s="130"/>
      <c r="C18" s="144"/>
      <c r="D18" s="130"/>
      <c r="E18" s="145"/>
      <c r="F18" s="146" t="s">
        <v>156</v>
      </c>
      <c r="G18" s="215">
        <f>SUM(G17:G17)</f>
        <v>15820</v>
      </c>
      <c r="H18" s="109">
        <v>0</v>
      </c>
    </row>
    <row r="19" spans="1:10" ht="15.75" x14ac:dyDescent="0.25">
      <c r="A19" s="131"/>
      <c r="B19" s="130"/>
      <c r="C19" s="144"/>
      <c r="D19" s="130"/>
      <c r="E19" s="145"/>
      <c r="F19" s="146"/>
      <c r="G19" s="216"/>
      <c r="H19" s="147"/>
    </row>
    <row r="20" spans="1:10" ht="16.5" thickBot="1" x14ac:dyDescent="0.3">
      <c r="A20" s="568" t="s">
        <v>127</v>
      </c>
      <c r="B20" s="577"/>
      <c r="C20" s="577"/>
      <c r="D20" s="577"/>
      <c r="E20" s="577"/>
      <c r="F20" s="578"/>
      <c r="G20" s="197">
        <f>G15+G18</f>
        <v>44123</v>
      </c>
      <c r="H20" s="60">
        <f>H15+H18</f>
        <v>0</v>
      </c>
    </row>
    <row r="21" spans="1:10" ht="16.5" thickTop="1" x14ac:dyDescent="0.25">
      <c r="A21" s="167"/>
      <c r="B21" s="167"/>
      <c r="C21" s="167"/>
      <c r="D21" s="167"/>
      <c r="E21" s="167"/>
      <c r="F21" s="167"/>
      <c r="G21" s="168"/>
      <c r="H21" s="168"/>
      <c r="J21" s="48">
        <f>'Salary Sheet'!Z28</f>
        <v>44123</v>
      </c>
    </row>
    <row r="22" spans="1:10" ht="15" x14ac:dyDescent="0.25">
      <c r="A22" s="173"/>
      <c r="B22" s="173" t="str">
        <f>'Bank'' to Gratuity'!A16</f>
        <v>In words:</v>
      </c>
      <c r="C22" s="184" t="str">
        <f>SpellNumber(G20)</f>
        <v>Forty Four Thousand One Hundred Twenty Three Taka</v>
      </c>
      <c r="D22" s="173"/>
      <c r="E22" s="173"/>
      <c r="F22" s="173"/>
      <c r="G22" s="169"/>
      <c r="H22" s="170"/>
      <c r="J22" s="48">
        <f>G20</f>
        <v>44123</v>
      </c>
    </row>
    <row r="23" spans="1:10" s="170" customFormat="1" ht="14.25" x14ac:dyDescent="0.2">
      <c r="A23"/>
      <c r="B23"/>
      <c r="C23"/>
      <c r="D23"/>
      <c r="E23"/>
      <c r="F23" s="17"/>
      <c r="G23" s="17"/>
      <c r="H23"/>
    </row>
    <row r="24" spans="1:10" ht="15.75" x14ac:dyDescent="0.2">
      <c r="A24" s="656"/>
      <c r="B24" s="656"/>
      <c r="C24" s="656"/>
      <c r="F24" s="17"/>
      <c r="G24" s="17"/>
    </row>
    <row r="25" spans="1:10" ht="18" customHeight="1" x14ac:dyDescent="0.2">
      <c r="F25" s="17"/>
      <c r="G25" s="17"/>
    </row>
    <row r="26" spans="1:10" x14ac:dyDescent="0.2">
      <c r="B26" s="22"/>
      <c r="C26" s="22"/>
      <c r="D26" s="22"/>
      <c r="E26" s="22"/>
      <c r="F26" s="22"/>
      <c r="G26" s="22"/>
    </row>
    <row r="27" spans="1:10" x14ac:dyDescent="0.2">
      <c r="F27" s="17"/>
      <c r="G27" s="17"/>
    </row>
    <row r="28" spans="1:10" x14ac:dyDescent="0.2">
      <c r="A28" s="19"/>
      <c r="B28" s="19"/>
      <c r="C28" s="19" t="s">
        <v>259</v>
      </c>
      <c r="D28" s="642" t="s">
        <v>12</v>
      </c>
      <c r="E28" s="642"/>
      <c r="F28" s="642"/>
      <c r="G28" s="642"/>
    </row>
    <row r="29" spans="1:10" x14ac:dyDescent="0.2">
      <c r="F29" s="17"/>
      <c r="G29" s="17"/>
    </row>
  </sheetData>
  <mergeCells count="19">
    <mergeCell ref="A1:H1"/>
    <mergeCell ref="A2:H2"/>
    <mergeCell ref="B3:G3"/>
    <mergeCell ref="B4:G4"/>
    <mergeCell ref="A24:C24"/>
    <mergeCell ref="A5:H5"/>
    <mergeCell ref="A9:H9"/>
    <mergeCell ref="A16:H16"/>
    <mergeCell ref="B7:B8"/>
    <mergeCell ref="C7:C8"/>
    <mergeCell ref="C6:H6"/>
    <mergeCell ref="D28:G28"/>
    <mergeCell ref="G7:H7"/>
    <mergeCell ref="A20:F20"/>
    <mergeCell ref="A7:A8"/>
    <mergeCell ref="D7:D8"/>
    <mergeCell ref="E7:E8"/>
    <mergeCell ref="F7:F8"/>
    <mergeCell ref="A15:F15"/>
  </mergeCells>
  <pageMargins left="0.25" right="0.25" top="0.75" bottom="0.75" header="0.3" footer="0.3"/>
  <pageSetup paperSize="9" scale="9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9"/>
  <sheetViews>
    <sheetView view="pageBreakPreview" zoomScale="85" zoomScaleSheetLayoutView="85" workbookViewId="0">
      <selection activeCell="S15" sqref="S15"/>
    </sheetView>
  </sheetViews>
  <sheetFormatPr defaultRowHeight="12.75" x14ac:dyDescent="0.2"/>
  <cols>
    <col min="1" max="1" width="8.140625" customWidth="1"/>
    <col min="2" max="2" width="9" customWidth="1"/>
    <col min="3" max="3" width="27.28515625" customWidth="1"/>
    <col min="4" max="4" width="13.28515625" customWidth="1"/>
    <col min="5" max="5" width="13.85546875" customWidth="1"/>
    <col min="6" max="6" width="13" customWidth="1"/>
    <col min="7" max="7" width="17.140625" customWidth="1"/>
    <col min="8" max="8" width="10.5703125" bestFit="1" customWidth="1"/>
    <col min="9" max="9" width="10.28515625" bestFit="1" customWidth="1"/>
  </cols>
  <sheetData>
    <row r="1" spans="1:14" x14ac:dyDescent="0.2">
      <c r="A1" s="618" t="s">
        <v>31</v>
      </c>
      <c r="B1" s="618"/>
      <c r="C1" s="618"/>
      <c r="D1" s="618"/>
      <c r="E1" s="618"/>
      <c r="F1" s="618"/>
      <c r="G1" s="618"/>
      <c r="H1">
        <v>3</v>
      </c>
    </row>
    <row r="2" spans="1:14" x14ac:dyDescent="0.2">
      <c r="A2" s="641" t="s">
        <v>260</v>
      </c>
      <c r="B2" s="641"/>
      <c r="C2" s="641"/>
      <c r="D2" s="641"/>
      <c r="E2" s="641"/>
      <c r="F2" s="641"/>
      <c r="G2" s="641"/>
    </row>
    <row r="3" spans="1:14" x14ac:dyDescent="0.2">
      <c r="B3" s="618" t="s">
        <v>104</v>
      </c>
      <c r="C3" s="618"/>
      <c r="D3" s="618"/>
      <c r="E3" s="618"/>
      <c r="F3" s="618"/>
    </row>
    <row r="4" spans="1:14" ht="15.75" x14ac:dyDescent="0.25">
      <c r="A4" s="567" t="str">
        <f>'Bank''s to Pension Fund'!A5</f>
        <v>Salary_Sheet_For_The_ Month_Of_August_2021</v>
      </c>
      <c r="B4" s="567"/>
      <c r="C4" s="567"/>
      <c r="D4" s="567"/>
      <c r="E4" s="567"/>
      <c r="F4" s="567"/>
      <c r="G4" s="567"/>
    </row>
    <row r="5" spans="1:14" ht="15.75" x14ac:dyDescent="0.25">
      <c r="A5" s="661" t="s">
        <v>63</v>
      </c>
      <c r="B5" s="661"/>
      <c r="C5" s="661"/>
      <c r="D5" s="562" t="s">
        <v>25</v>
      </c>
      <c r="E5" s="562"/>
      <c r="F5" s="171">
        <f>G20</f>
        <v>19149</v>
      </c>
    </row>
    <row r="6" spans="1:14" ht="15.75" x14ac:dyDescent="0.25">
      <c r="A6" s="661"/>
      <c r="B6" s="661"/>
      <c r="C6" s="661"/>
      <c r="D6" s="562" t="s">
        <v>26</v>
      </c>
      <c r="E6" s="562"/>
      <c r="F6" s="186">
        <f>G21</f>
        <v>0</v>
      </c>
    </row>
    <row r="7" spans="1:14" ht="16.5" thickBot="1" x14ac:dyDescent="0.3">
      <c r="A7" s="661"/>
      <c r="B7" s="661"/>
      <c r="C7" s="661"/>
      <c r="D7" s="562" t="s">
        <v>71</v>
      </c>
      <c r="E7" s="562"/>
      <c r="F7" s="172">
        <f>F5-F6</f>
        <v>19149</v>
      </c>
    </row>
    <row r="8" spans="1:14" ht="16.5" customHeight="1" thickTop="1" x14ac:dyDescent="0.25">
      <c r="A8" s="661"/>
      <c r="B8" s="661"/>
      <c r="C8" s="661"/>
      <c r="D8" s="1"/>
      <c r="E8" s="1"/>
      <c r="F8" s="1"/>
    </row>
    <row r="9" spans="1:14" ht="12.75" customHeight="1" x14ac:dyDescent="0.25">
      <c r="A9" s="155" t="s">
        <v>169</v>
      </c>
      <c r="B9" s="587" t="str">
        <f>A4</f>
        <v>Salary_Sheet_For_The_ Month_Of_August_2021</v>
      </c>
      <c r="C9" s="587"/>
      <c r="D9" s="659" t="s">
        <v>170</v>
      </c>
      <c r="E9" s="659"/>
      <c r="F9" s="659"/>
      <c r="G9" s="659"/>
    </row>
    <row r="10" spans="1:14" ht="18.75" customHeight="1" x14ac:dyDescent="0.25">
      <c r="A10" s="658"/>
      <c r="B10" s="658"/>
      <c r="C10" s="658"/>
      <c r="D10" s="658"/>
      <c r="E10" s="658"/>
      <c r="F10" s="658"/>
      <c r="G10" s="658"/>
    </row>
    <row r="11" spans="1:14" ht="35.25" customHeight="1" x14ac:dyDescent="0.2">
      <c r="A11" s="651" t="s">
        <v>55</v>
      </c>
      <c r="B11" s="651" t="s">
        <v>45</v>
      </c>
      <c r="C11" s="651" t="s">
        <v>2</v>
      </c>
      <c r="D11" s="651" t="s">
        <v>23</v>
      </c>
      <c r="E11" s="651" t="s">
        <v>15</v>
      </c>
      <c r="F11" s="651" t="s">
        <v>78</v>
      </c>
      <c r="G11" s="651" t="s">
        <v>92</v>
      </c>
    </row>
    <row r="12" spans="1:14" x14ac:dyDescent="0.2">
      <c r="A12" s="652"/>
      <c r="B12" s="652"/>
      <c r="C12" s="652"/>
      <c r="D12" s="652"/>
      <c r="E12" s="652"/>
      <c r="F12" s="652"/>
      <c r="G12" s="652"/>
    </row>
    <row r="13" spans="1:14" s="267" customFormat="1" ht="15.75" x14ac:dyDescent="0.25">
      <c r="A13" s="286">
        <v>1</v>
      </c>
      <c r="B13" s="269">
        <f>'Salary Sheet'!C13</f>
        <v>1499</v>
      </c>
      <c r="C13" s="272" t="str">
        <f>'Salary Sheet'!D13</f>
        <v>Kh. Mostafizur Rahaman</v>
      </c>
      <c r="D13" s="269" t="str">
        <f>'Salary Sheet'!E13</f>
        <v>SPO</v>
      </c>
      <c r="E13" s="274">
        <f>'Salary Sheet'!F13</f>
        <v>43170</v>
      </c>
      <c r="F13" s="275">
        <v>0.1</v>
      </c>
      <c r="G13" s="287">
        <f>'Bank'' to CPF'!G8</f>
        <v>4317</v>
      </c>
    </row>
    <row r="14" spans="1:14" ht="15.75" x14ac:dyDescent="0.25">
      <c r="A14" s="41">
        <v>2</v>
      </c>
      <c r="B14" s="4">
        <f>'Salary Sheet'!C17</f>
        <v>1830</v>
      </c>
      <c r="C14" s="36" t="str">
        <f>'Salary Sheet'!D17</f>
        <v>Shakhawat Hossen</v>
      </c>
      <c r="D14" s="4" t="str">
        <f>'Salary Sheet'!E17</f>
        <v>SO</v>
      </c>
      <c r="E14" s="6">
        <f>'Salary Sheet'!I17</f>
        <v>26760</v>
      </c>
      <c r="F14" s="63">
        <v>0.1</v>
      </c>
      <c r="G14" s="122">
        <f>'Bank'' to CPF'!G9</f>
        <v>2676</v>
      </c>
    </row>
    <row r="15" spans="1:14" s="267" customFormat="1" ht="15.75" x14ac:dyDescent="0.25">
      <c r="A15" s="286">
        <v>3</v>
      </c>
      <c r="B15" s="269">
        <f>'Salary Sheet'!C18</f>
        <v>1572</v>
      </c>
      <c r="C15" s="272" t="str">
        <f>'Salary Sheet'!D18</f>
        <v>Md. Ataur Rahaman</v>
      </c>
      <c r="D15" s="269" t="str">
        <f>'Salary Sheet'!E18</f>
        <v>SO</v>
      </c>
      <c r="E15" s="277">
        <f>'Salary Sheet'!I18</f>
        <v>26760</v>
      </c>
      <c r="F15" s="275">
        <v>0.1</v>
      </c>
      <c r="G15" s="287">
        <f>'Bank'' to CPF'!G10</f>
        <v>2676</v>
      </c>
      <c r="N15" s="267" t="s">
        <v>291</v>
      </c>
    </row>
    <row r="16" spans="1:14" s="307" customFormat="1" ht="15.75" x14ac:dyDescent="0.25">
      <c r="A16" s="305">
        <v>4</v>
      </c>
      <c r="B16" s="188">
        <f>'Salary Sheet'!C19</f>
        <v>2117</v>
      </c>
      <c r="C16" s="320" t="str">
        <f>'Salary Sheet'!D19</f>
        <v>Md.Harun_Or_Rashid</v>
      </c>
      <c r="D16" s="188" t="str">
        <f>'Salary Sheet'!E19</f>
        <v>SO</v>
      </c>
      <c r="E16" s="310">
        <f>'Salary Sheet'!I19</f>
        <v>26760</v>
      </c>
      <c r="F16" s="341">
        <v>0.1</v>
      </c>
      <c r="G16" s="351">
        <f>'Bank'' to CPF'!G11</f>
        <v>2676</v>
      </c>
    </row>
    <row r="17" spans="1:9" s="267" customFormat="1" ht="15.75" x14ac:dyDescent="0.25">
      <c r="A17" s="305">
        <v>6</v>
      </c>
      <c r="B17" s="188">
        <f>'Salary Sheet'!C20</f>
        <v>1894</v>
      </c>
      <c r="C17" s="320" t="str">
        <f>'Salary Sheet'!D20</f>
        <v>Salman Khan</v>
      </c>
      <c r="D17" s="188" t="str">
        <f>'Salary Sheet'!E20</f>
        <v>SO</v>
      </c>
      <c r="E17" s="310">
        <f>'Salary Sheet'!F20</f>
        <v>25480</v>
      </c>
      <c r="F17" s="341">
        <v>0.1</v>
      </c>
      <c r="G17" s="351">
        <f>'Bank'' to CPF'!G12</f>
        <v>2548</v>
      </c>
    </row>
    <row r="18" spans="1:9" s="307" customFormat="1" ht="15.75" x14ac:dyDescent="0.25">
      <c r="A18" s="286">
        <v>7</v>
      </c>
      <c r="B18" s="4">
        <f>'Salary Sheet'!C21</f>
        <v>2132</v>
      </c>
      <c r="C18" s="36" t="str">
        <f>'Salary Sheet'!D21</f>
        <v>Md. Mohasin Sikder</v>
      </c>
      <c r="D18" s="4" t="str">
        <f>'Salary Sheet'!E21</f>
        <v>SO</v>
      </c>
      <c r="E18" s="256">
        <f>'Salary Sheet'!F21</f>
        <v>23100</v>
      </c>
      <c r="F18" s="63">
        <v>0.1</v>
      </c>
      <c r="G18" s="122">
        <f>'Bank'' to CPF'!G13</f>
        <v>2310</v>
      </c>
    </row>
    <row r="19" spans="1:9" s="267" customFormat="1" ht="15.75" x14ac:dyDescent="0.25">
      <c r="A19" s="305">
        <v>8</v>
      </c>
      <c r="B19" s="269">
        <f>'Salary Sheet'!C22</f>
        <v>1788</v>
      </c>
      <c r="C19" s="272" t="str">
        <f>'Salary Sheet'!D22</f>
        <v>Jaynal Abedin</v>
      </c>
      <c r="D19" s="269" t="str">
        <f>'Salary Sheet'!E22</f>
        <v>O(cash)</v>
      </c>
      <c r="E19" s="274">
        <f>'Salary Sheet'!F22</f>
        <v>19460</v>
      </c>
      <c r="F19" s="275">
        <v>0.1</v>
      </c>
      <c r="G19" s="287">
        <f>'Bank'' to CPF'!G14</f>
        <v>1946</v>
      </c>
    </row>
    <row r="20" spans="1:9" s="267" customFormat="1" ht="16.5" thickBot="1" x14ac:dyDescent="0.3">
      <c r="A20" s="568" t="s">
        <v>17</v>
      </c>
      <c r="B20" s="577"/>
      <c r="C20" s="577"/>
      <c r="D20" s="577"/>
      <c r="E20" s="577"/>
      <c r="F20" s="578"/>
      <c r="G20" s="60">
        <f>SUM(G13:G19)</f>
        <v>19149</v>
      </c>
    </row>
    <row r="21" spans="1:9" ht="16.5" thickTop="1" x14ac:dyDescent="0.25">
      <c r="A21" s="660" t="str">
        <f>'Bank'' to CPF'!B16</f>
        <v>In words:</v>
      </c>
      <c r="B21" s="660"/>
      <c r="C21" s="208" t="str">
        <f>'Bank'' to Gratuity'!C16</f>
        <v>Nineteen Thousand One Hundred Forty Nine Taka</v>
      </c>
      <c r="D21" s="173"/>
      <c r="E21" s="173"/>
      <c r="F21" s="173"/>
      <c r="G21" s="173"/>
      <c r="I21" s="220">
        <f>'Salary Sheet'!X28</f>
        <v>19149</v>
      </c>
    </row>
    <row r="22" spans="1:9" s="170" customFormat="1" ht="15.75" x14ac:dyDescent="0.25">
      <c r="A22" s="173"/>
      <c r="B22" s="173"/>
      <c r="C22" s="173"/>
      <c r="D22" s="173"/>
      <c r="E22" s="173"/>
      <c r="F22" s="173"/>
      <c r="G22" s="173"/>
      <c r="I22" s="132">
        <f>G20</f>
        <v>19149</v>
      </c>
    </row>
    <row r="23" spans="1:9" s="170" customFormat="1" ht="15" x14ac:dyDescent="0.25">
      <c r="A23" s="173"/>
      <c r="B23" s="173"/>
      <c r="C23" s="173"/>
      <c r="D23" s="173"/>
      <c r="E23" s="173"/>
      <c r="F23" s="173"/>
      <c r="G23" s="173"/>
    </row>
    <row r="24" spans="1:9" s="170" customFormat="1" ht="15" x14ac:dyDescent="0.25">
      <c r="A24" s="173"/>
      <c r="B24" s="173"/>
      <c r="C24" s="173"/>
      <c r="D24" s="173"/>
      <c r="E24" s="173"/>
      <c r="F24" s="173"/>
      <c r="G24" s="173"/>
    </row>
    <row r="25" spans="1:9" s="170" customFormat="1" ht="14.25" x14ac:dyDescent="0.2">
      <c r="A25"/>
      <c r="B25"/>
      <c r="C25"/>
      <c r="D25"/>
      <c r="E25"/>
      <c r="F25" s="17"/>
      <c r="G25"/>
    </row>
    <row r="26" spans="1:9" x14ac:dyDescent="0.2">
      <c r="B26" s="22"/>
      <c r="C26" s="22"/>
      <c r="D26" s="22"/>
      <c r="E26" s="22"/>
      <c r="F26" s="22"/>
    </row>
    <row r="27" spans="1:9" ht="12" customHeight="1" x14ac:dyDescent="0.2">
      <c r="F27" s="17"/>
    </row>
    <row r="28" spans="1:9" x14ac:dyDescent="0.2">
      <c r="A28" s="19"/>
      <c r="B28" s="19"/>
      <c r="C28" s="19" t="s">
        <v>215</v>
      </c>
      <c r="D28" s="642" t="s">
        <v>12</v>
      </c>
      <c r="E28" s="642"/>
      <c r="F28" s="642"/>
    </row>
    <row r="29" spans="1:9" x14ac:dyDescent="0.2">
      <c r="F29" s="17"/>
    </row>
  </sheetData>
  <mergeCells count="21">
    <mergeCell ref="A1:G1"/>
    <mergeCell ref="A2:G2"/>
    <mergeCell ref="B3:F3"/>
    <mergeCell ref="A5:C8"/>
    <mergeCell ref="D5:E5"/>
    <mergeCell ref="A4:G4"/>
    <mergeCell ref="D6:E6"/>
    <mergeCell ref="D28:F28"/>
    <mergeCell ref="A11:A12"/>
    <mergeCell ref="B11:B12"/>
    <mergeCell ref="C11:C12"/>
    <mergeCell ref="D11:D12"/>
    <mergeCell ref="E11:E12"/>
    <mergeCell ref="A21:B21"/>
    <mergeCell ref="D9:G9"/>
    <mergeCell ref="G11:G12"/>
    <mergeCell ref="A10:G10"/>
    <mergeCell ref="A20:F20"/>
    <mergeCell ref="D7:E7"/>
    <mergeCell ref="B9:C9"/>
    <mergeCell ref="F11:F12"/>
  </mergeCells>
  <pageMargins left="0.25" right="0.25" top="0.75" bottom="0.75" header="0.3" footer="0.3"/>
  <pageSetup paperSize="9"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584"/>
  <sheetViews>
    <sheetView view="pageBreakPreview" zoomScale="90" zoomScaleSheetLayoutView="90" workbookViewId="0">
      <selection activeCell="N12" sqref="N12"/>
    </sheetView>
  </sheetViews>
  <sheetFormatPr defaultRowHeight="15" customHeight="1" x14ac:dyDescent="0.2"/>
  <cols>
    <col min="1" max="1" width="10.7109375" style="17" bestFit="1" customWidth="1"/>
    <col min="2" max="2" width="9.140625" style="17"/>
    <col min="3" max="3" width="31.42578125" style="17" customWidth="1"/>
    <col min="4" max="4" width="11.42578125" style="17" customWidth="1"/>
    <col min="5" max="5" width="9.5703125" style="17" customWidth="1"/>
    <col min="6" max="6" width="15.42578125" style="17" customWidth="1"/>
    <col min="7" max="7" width="10" style="17" customWidth="1"/>
    <col min="8" max="12" width="9.140625" style="17"/>
    <col min="13" max="13" width="17.85546875" style="17" customWidth="1"/>
    <col min="14" max="15" width="9.140625" style="17"/>
    <col min="16" max="16" width="10.85546875" style="17" customWidth="1"/>
    <col min="17" max="16384" width="9.140625" style="17"/>
  </cols>
  <sheetData>
    <row r="1" spans="1:13" ht="15" customHeight="1" x14ac:dyDescent="0.25">
      <c r="B1" s="567" t="s">
        <v>31</v>
      </c>
      <c r="C1" s="562"/>
      <c r="D1" s="562"/>
      <c r="E1" s="24"/>
      <c r="F1" s="1"/>
      <c r="K1" s="1"/>
      <c r="L1" s="34"/>
    </row>
    <row r="2" spans="1:13" ht="15" customHeight="1" x14ac:dyDescent="0.25">
      <c r="B2" s="575" t="s">
        <v>72</v>
      </c>
      <c r="C2" s="575"/>
      <c r="D2" s="575"/>
      <c r="F2" s="31" t="s">
        <v>30</v>
      </c>
      <c r="I2" s="64"/>
      <c r="K2" s="1"/>
      <c r="L2" s="34"/>
    </row>
    <row r="3" spans="1:13" ht="15" customHeight="1" x14ac:dyDescent="0.25">
      <c r="A3" s="1" t="s">
        <v>16</v>
      </c>
      <c r="B3" s="1"/>
      <c r="C3" s="1"/>
      <c r="D3" s="1"/>
      <c r="E3" s="40" t="s">
        <v>39</v>
      </c>
      <c r="F3" s="159" t="str">
        <f>' Voucher'!F3</f>
        <v>29/8/2021</v>
      </c>
      <c r="K3" s="1"/>
      <c r="L3" s="34"/>
    </row>
    <row r="4" spans="1:13" ht="15" customHeight="1" x14ac:dyDescent="0.25">
      <c r="A4" s="592" t="s">
        <v>32</v>
      </c>
      <c r="B4" s="592"/>
      <c r="C4" s="592"/>
      <c r="D4" s="2" t="s">
        <v>35</v>
      </c>
      <c r="E4" s="69" t="s">
        <v>24</v>
      </c>
      <c r="F4" s="2" t="s">
        <v>36</v>
      </c>
      <c r="K4" s="1"/>
      <c r="L4" s="34"/>
    </row>
    <row r="5" spans="1:13" ht="15" customHeight="1" x14ac:dyDescent="0.25">
      <c r="A5" s="592" t="s">
        <v>165</v>
      </c>
      <c r="B5" s="592"/>
      <c r="C5" s="592"/>
      <c r="D5" s="3" t="s">
        <v>158</v>
      </c>
      <c r="E5" s="8">
        <v>40000</v>
      </c>
      <c r="F5" s="5"/>
      <c r="K5" s="1"/>
      <c r="L5" s="34"/>
    </row>
    <row r="6" spans="1:13" ht="15" customHeight="1" x14ac:dyDescent="0.25">
      <c r="A6" s="662" t="s">
        <v>160</v>
      </c>
      <c r="B6" s="663"/>
      <c r="C6" s="664"/>
      <c r="D6" s="670" t="s">
        <v>159</v>
      </c>
      <c r="E6" s="9"/>
      <c r="F6" s="5"/>
      <c r="K6" s="1"/>
      <c r="L6" s="34"/>
    </row>
    <row r="7" spans="1:13" ht="15" customHeight="1" x14ac:dyDescent="0.25">
      <c r="A7" s="665"/>
      <c r="B7" s="659"/>
      <c r="C7" s="666"/>
      <c r="D7" s="671"/>
      <c r="E7" s="6"/>
      <c r="F7" s="5"/>
      <c r="K7" s="1"/>
      <c r="L7" s="34"/>
    </row>
    <row r="8" spans="1:13" ht="15" customHeight="1" x14ac:dyDescent="0.25">
      <c r="A8" s="667" t="str">
        <f>' Voucher'!A8:C8</f>
        <v>as per salary sheet</v>
      </c>
      <c r="B8" s="668"/>
      <c r="C8" s="669"/>
      <c r="D8" s="672"/>
      <c r="E8" s="6"/>
      <c r="F8" s="5"/>
      <c r="K8" s="1"/>
      <c r="L8" s="34"/>
    </row>
    <row r="9" spans="1:13" ht="15" customHeight="1" x14ac:dyDescent="0.25">
      <c r="A9" s="568" t="s">
        <v>17</v>
      </c>
      <c r="B9" s="569"/>
      <c r="C9" s="569"/>
      <c r="D9" s="570"/>
      <c r="E9" s="38">
        <f>E5</f>
        <v>40000</v>
      </c>
      <c r="F9" s="5"/>
      <c r="K9" s="1"/>
      <c r="L9" s="34"/>
    </row>
    <row r="10" spans="1:13" ht="15" customHeight="1" x14ac:dyDescent="0.25">
      <c r="A10" s="20" t="s">
        <v>209</v>
      </c>
      <c r="B10" s="113"/>
      <c r="C10" s="113" t="s">
        <v>220</v>
      </c>
      <c r="D10" s="113"/>
      <c r="E10" s="113"/>
      <c r="F10" s="49"/>
      <c r="J10" s="66"/>
      <c r="K10" s="1"/>
      <c r="L10" s="34"/>
    </row>
    <row r="11" spans="1:13" ht="15" customHeight="1" x14ac:dyDescent="0.25">
      <c r="A11" s="562" t="s">
        <v>48</v>
      </c>
      <c r="B11" s="562"/>
      <c r="K11" s="1"/>
      <c r="L11" s="34"/>
    </row>
    <row r="12" spans="1:13" ht="15" customHeight="1" x14ac:dyDescent="0.25">
      <c r="A12" s="24"/>
      <c r="B12" s="24"/>
      <c r="I12" s="66"/>
      <c r="K12" s="1"/>
      <c r="L12" s="34"/>
    </row>
    <row r="13" spans="1:13" ht="15" customHeight="1" x14ac:dyDescent="0.25">
      <c r="A13" s="24"/>
      <c r="B13" s="24"/>
      <c r="I13" s="64"/>
      <c r="J13" s="64"/>
      <c r="K13" s="1"/>
      <c r="L13" s="34"/>
    </row>
    <row r="14" spans="1:13" ht="15" customHeight="1" x14ac:dyDescent="0.25">
      <c r="A14" s="24"/>
      <c r="B14" s="24"/>
      <c r="I14" s="64"/>
      <c r="J14" s="64"/>
      <c r="K14" s="1"/>
      <c r="L14" s="34"/>
      <c r="M14" s="123"/>
    </row>
    <row r="15" spans="1:13" ht="15" customHeight="1" x14ac:dyDescent="0.25">
      <c r="A15" s="560" t="s">
        <v>219</v>
      </c>
      <c r="B15" s="560"/>
      <c r="C15" s="560"/>
      <c r="D15" s="673" t="s">
        <v>216</v>
      </c>
      <c r="E15" s="673"/>
      <c r="F15" s="673"/>
      <c r="J15" s="64"/>
      <c r="K15" s="1"/>
      <c r="L15" s="34"/>
      <c r="M15" s="123"/>
    </row>
    <row r="16" spans="1:13" ht="15" customHeight="1" x14ac:dyDescent="0.25">
      <c r="A16" s="24"/>
      <c r="B16" s="24"/>
      <c r="J16" s="64"/>
      <c r="K16" s="1"/>
      <c r="L16" s="34"/>
      <c r="M16" s="123"/>
    </row>
    <row r="17" spans="1:15" ht="15" customHeight="1" x14ac:dyDescent="0.25">
      <c r="J17" s="65"/>
      <c r="K17" s="1"/>
      <c r="L17" s="34"/>
    </row>
    <row r="18" spans="1:15" ht="15" customHeight="1" x14ac:dyDescent="0.25">
      <c r="B18" s="1"/>
      <c r="J18" s="65"/>
      <c r="K18" s="1"/>
      <c r="L18" s="34"/>
    </row>
    <row r="19" spans="1:15" ht="15" customHeight="1" x14ac:dyDescent="0.25">
      <c r="J19" s="65"/>
      <c r="K19" s="1"/>
      <c r="L19" s="34"/>
    </row>
    <row r="20" spans="1:15" ht="15" customHeight="1" x14ac:dyDescent="0.25">
      <c r="J20" s="65"/>
      <c r="K20" s="1"/>
      <c r="L20" s="34"/>
    </row>
    <row r="21" spans="1:15" ht="15" customHeight="1" x14ac:dyDescent="0.25">
      <c r="J21" s="65"/>
      <c r="K21" s="1"/>
      <c r="L21" s="34"/>
    </row>
    <row r="22" spans="1:15" ht="15" customHeight="1" x14ac:dyDescent="0.25">
      <c r="J22" s="65"/>
      <c r="K22" s="1"/>
      <c r="L22" s="34"/>
    </row>
    <row r="23" spans="1:15" ht="15" customHeight="1" x14ac:dyDescent="0.25">
      <c r="J23" s="65"/>
      <c r="K23" s="1"/>
      <c r="L23" s="34"/>
    </row>
    <row r="24" spans="1:15" ht="15" customHeight="1" x14ac:dyDescent="0.25">
      <c r="J24" s="65"/>
      <c r="K24" s="1"/>
      <c r="L24" s="34"/>
    </row>
    <row r="25" spans="1:15" ht="15" customHeight="1" x14ac:dyDescent="0.25">
      <c r="J25" s="65"/>
      <c r="K25" s="1"/>
      <c r="L25" s="34"/>
    </row>
    <row r="26" spans="1:15" ht="15" customHeight="1" x14ac:dyDescent="0.25">
      <c r="J26" s="65"/>
      <c r="K26" s="1"/>
      <c r="L26" s="34"/>
    </row>
    <row r="27" spans="1:15" ht="15" customHeight="1" x14ac:dyDescent="0.25">
      <c r="J27" s="65"/>
      <c r="K27" s="1"/>
      <c r="L27" s="34"/>
    </row>
    <row r="28" spans="1:15" ht="15" customHeight="1" x14ac:dyDescent="0.25">
      <c r="A28" s="35"/>
      <c r="B28" s="35"/>
      <c r="E28" s="24"/>
      <c r="F28" s="24"/>
      <c r="G28" s="15"/>
      <c r="J28" s="64"/>
      <c r="K28" s="1"/>
      <c r="L28" s="34"/>
      <c r="M28" s="31"/>
      <c r="N28" s="24"/>
      <c r="O28" s="24"/>
    </row>
    <row r="29" spans="1:15" ht="15" customHeight="1" x14ac:dyDescent="0.25">
      <c r="A29" s="35"/>
      <c r="B29" s="35"/>
      <c r="E29" s="24"/>
      <c r="F29" s="24"/>
      <c r="G29" s="15"/>
      <c r="J29" s="64"/>
      <c r="K29" s="1"/>
      <c r="L29" s="34"/>
      <c r="M29" s="31"/>
      <c r="N29" s="24"/>
      <c r="O29" s="24"/>
    </row>
    <row r="30" spans="1:15" ht="15" customHeight="1" x14ac:dyDescent="0.25">
      <c r="A30" s="35"/>
      <c r="B30" s="35"/>
      <c r="E30" s="24"/>
      <c r="F30" s="24"/>
      <c r="G30" s="15"/>
      <c r="J30" s="64"/>
      <c r="K30" s="1"/>
      <c r="L30" s="34"/>
      <c r="M30" s="31"/>
      <c r="N30" s="24"/>
      <c r="O30" s="24"/>
    </row>
    <row r="31" spans="1:15" ht="15" customHeight="1" x14ac:dyDescent="0.25">
      <c r="A31" s="35"/>
      <c r="B31" s="35"/>
      <c r="E31" s="24"/>
      <c r="F31" s="24"/>
      <c r="G31" s="15"/>
      <c r="J31" s="64"/>
      <c r="K31" s="1"/>
      <c r="L31" s="34"/>
      <c r="M31" s="31"/>
      <c r="N31" s="24"/>
      <c r="O31" s="24"/>
    </row>
    <row r="32" spans="1:15" ht="13.5" customHeight="1" x14ac:dyDescent="0.25">
      <c r="A32" s="35"/>
      <c r="B32" s="35"/>
      <c r="E32" s="24"/>
      <c r="F32" s="24"/>
      <c r="G32" s="15"/>
      <c r="J32" s="64"/>
      <c r="K32" s="1"/>
      <c r="L32" s="34"/>
      <c r="M32" s="31"/>
      <c r="N32" s="24"/>
      <c r="O32" s="24"/>
    </row>
    <row r="33" spans="1:15" ht="15" customHeight="1" x14ac:dyDescent="0.25">
      <c r="A33" s="35"/>
      <c r="B33" s="35"/>
      <c r="E33" s="24"/>
      <c r="F33" s="24"/>
      <c r="G33" s="15"/>
      <c r="J33" s="64"/>
      <c r="K33" s="1"/>
      <c r="L33" s="34"/>
      <c r="M33" s="31"/>
      <c r="N33" s="24"/>
      <c r="O33" s="24"/>
    </row>
    <row r="34" spans="1:15" ht="15" customHeight="1" x14ac:dyDescent="0.25">
      <c r="A34" s="1"/>
      <c r="B34" s="567" t="s">
        <v>31</v>
      </c>
      <c r="C34" s="562"/>
      <c r="D34" s="562"/>
      <c r="E34" s="24"/>
      <c r="F34" s="1"/>
      <c r="G34" s="15"/>
      <c r="J34" s="64"/>
      <c r="K34" s="1"/>
      <c r="L34" s="34"/>
      <c r="M34" s="31"/>
      <c r="N34" s="24"/>
      <c r="O34" s="24"/>
    </row>
    <row r="35" spans="1:15" ht="15" customHeight="1" x14ac:dyDescent="0.25">
      <c r="A35" s="1"/>
      <c r="B35" s="575" t="str">
        <f>B2</f>
        <v>Barisal Branch, Barisal</v>
      </c>
      <c r="C35" s="575"/>
      <c r="D35" s="575"/>
      <c r="E35" s="615" t="s">
        <v>30</v>
      </c>
      <c r="F35" s="615"/>
      <c r="G35" s="15"/>
      <c r="J35" s="18"/>
      <c r="K35" s="1"/>
      <c r="L35" s="34"/>
      <c r="M35" s="31"/>
      <c r="N35" s="24"/>
      <c r="O35" s="24"/>
    </row>
    <row r="36" spans="1:15" ht="15" customHeight="1" x14ac:dyDescent="0.25">
      <c r="A36" s="1" t="s">
        <v>16</v>
      </c>
      <c r="B36" s="1"/>
      <c r="C36" s="1"/>
      <c r="D36" s="1"/>
      <c r="E36" s="70" t="s">
        <v>39</v>
      </c>
      <c r="F36" s="159" t="str">
        <f>F3</f>
        <v>29/8/2021</v>
      </c>
      <c r="G36" s="15"/>
      <c r="J36" s="18"/>
      <c r="K36" s="1"/>
      <c r="L36" s="34"/>
      <c r="M36" s="31"/>
      <c r="N36" s="24"/>
      <c r="O36" s="24"/>
    </row>
    <row r="37" spans="1:15" ht="15" customHeight="1" x14ac:dyDescent="0.25">
      <c r="A37" s="568" t="s">
        <v>32</v>
      </c>
      <c r="B37" s="577"/>
      <c r="C37" s="578"/>
      <c r="D37" s="2" t="s">
        <v>35</v>
      </c>
      <c r="E37" s="69" t="s">
        <v>24</v>
      </c>
      <c r="F37" s="2" t="s">
        <v>36</v>
      </c>
      <c r="G37" s="15"/>
      <c r="I37" s="67"/>
      <c r="J37" s="18"/>
      <c r="K37" s="66"/>
      <c r="L37" s="34"/>
      <c r="M37" s="31"/>
      <c r="N37" s="24"/>
      <c r="O37" s="24"/>
    </row>
    <row r="38" spans="1:15" ht="15" customHeight="1" x14ac:dyDescent="0.25">
      <c r="A38" s="568" t="s">
        <v>161</v>
      </c>
      <c r="B38" s="577"/>
      <c r="C38" s="578"/>
      <c r="D38" s="670">
        <v>6101</v>
      </c>
      <c r="E38" s="8">
        <v>13500</v>
      </c>
      <c r="F38" s="5"/>
      <c r="G38" s="15"/>
      <c r="I38" s="67"/>
      <c r="J38" s="64"/>
      <c r="K38" s="66"/>
      <c r="L38" s="34"/>
      <c r="M38" s="31"/>
      <c r="N38" s="24"/>
      <c r="O38" s="24"/>
    </row>
    <row r="39" spans="1:15" ht="15" customHeight="1" x14ac:dyDescent="0.25">
      <c r="A39" s="662" t="s">
        <v>162</v>
      </c>
      <c r="B39" s="663"/>
      <c r="C39" s="664"/>
      <c r="D39" s="671"/>
      <c r="E39" s="9"/>
      <c r="F39" s="5"/>
      <c r="G39" s="15"/>
      <c r="I39" s="67"/>
      <c r="J39" s="64"/>
      <c r="K39" s="66"/>
      <c r="L39" s="34"/>
      <c r="M39" s="31"/>
      <c r="N39" s="24"/>
      <c r="O39" s="24"/>
    </row>
    <row r="40" spans="1:15" ht="15" customHeight="1" x14ac:dyDescent="0.25">
      <c r="A40" s="665"/>
      <c r="B40" s="659"/>
      <c r="C40" s="666"/>
      <c r="D40" s="671"/>
      <c r="E40" s="6"/>
      <c r="F40" s="5"/>
      <c r="G40" s="15"/>
      <c r="K40" s="66"/>
      <c r="L40" s="34"/>
      <c r="M40" s="31"/>
      <c r="N40" s="24"/>
      <c r="O40" s="24"/>
    </row>
    <row r="41" spans="1:15" ht="15" customHeight="1" x14ac:dyDescent="0.25">
      <c r="A41" s="667" t="str">
        <f>A8</f>
        <v>as per salary sheet</v>
      </c>
      <c r="B41" s="668"/>
      <c r="C41" s="669"/>
      <c r="D41" s="672"/>
      <c r="E41" s="5"/>
      <c r="F41" s="5"/>
      <c r="G41" s="15"/>
      <c r="K41" s="66"/>
      <c r="L41" s="34"/>
      <c r="M41" s="31"/>
      <c r="N41" s="24"/>
      <c r="O41" s="24"/>
    </row>
    <row r="42" spans="1:15" ht="15" customHeight="1" x14ac:dyDescent="0.25">
      <c r="A42" s="568" t="s">
        <v>17</v>
      </c>
      <c r="B42" s="569"/>
      <c r="C42" s="569"/>
      <c r="D42" s="570"/>
      <c r="E42" s="38">
        <f>E38</f>
        <v>13500</v>
      </c>
      <c r="F42" s="5"/>
      <c r="G42" s="15"/>
      <c r="K42" s="66"/>
      <c r="L42" s="34"/>
      <c r="M42" s="24"/>
      <c r="N42" s="24"/>
      <c r="O42" s="24"/>
    </row>
    <row r="43" spans="1:15" ht="15" customHeight="1" x14ac:dyDescent="0.25">
      <c r="A43" s="20" t="s">
        <v>210</v>
      </c>
      <c r="B43" s="174" t="s">
        <v>221</v>
      </c>
      <c r="C43" s="113"/>
      <c r="D43" s="113"/>
      <c r="E43" s="113"/>
      <c r="F43" s="49"/>
      <c r="G43" s="15"/>
      <c r="K43" s="66"/>
      <c r="L43" s="34"/>
      <c r="M43" s="24"/>
      <c r="N43" s="24"/>
      <c r="O43" s="24"/>
    </row>
    <row r="44" spans="1:15" ht="15" customHeight="1" x14ac:dyDescent="0.25">
      <c r="A44" s="562" t="s">
        <v>48</v>
      </c>
      <c r="B44" s="562"/>
      <c r="C44" s="37"/>
      <c r="D44" s="37"/>
      <c r="E44" s="37"/>
      <c r="F44" s="37"/>
      <c r="G44" s="15"/>
      <c r="K44" s="66"/>
      <c r="L44" s="34"/>
      <c r="M44" s="24"/>
      <c r="N44" s="24"/>
      <c r="O44" s="24"/>
    </row>
    <row r="45" spans="1:15" ht="15" customHeight="1" x14ac:dyDescent="0.25">
      <c r="A45" s="24"/>
      <c r="B45" s="24"/>
      <c r="C45" s="37"/>
      <c r="D45" s="37"/>
      <c r="E45" s="37"/>
      <c r="F45" s="37"/>
      <c r="G45" s="15"/>
      <c r="K45" s="66"/>
      <c r="L45" s="34"/>
      <c r="M45" s="24"/>
      <c r="N45" s="24"/>
      <c r="O45" s="24"/>
    </row>
    <row r="46" spans="1:15" ht="15" customHeight="1" x14ac:dyDescent="0.25">
      <c r="A46" s="24"/>
      <c r="B46" s="24"/>
      <c r="C46" s="37"/>
      <c r="D46" s="37"/>
      <c r="E46" s="37"/>
      <c r="F46" s="37"/>
      <c r="G46" s="15"/>
      <c r="K46" s="66"/>
      <c r="L46" s="34"/>
      <c r="M46" s="24"/>
      <c r="N46" s="24"/>
      <c r="O46" s="24"/>
    </row>
    <row r="47" spans="1:15" ht="15" customHeight="1" x14ac:dyDescent="0.25">
      <c r="A47" s="24"/>
      <c r="B47" s="24"/>
      <c r="C47" s="37"/>
      <c r="D47" s="37"/>
      <c r="E47" s="37"/>
      <c r="F47" s="37"/>
      <c r="G47" s="15"/>
      <c r="K47" s="66"/>
      <c r="L47" s="34"/>
      <c r="M47" s="24"/>
      <c r="N47" s="24"/>
      <c r="O47" s="24"/>
    </row>
    <row r="48" spans="1:15" ht="15" customHeight="1" x14ac:dyDescent="0.25">
      <c r="A48" s="37"/>
      <c r="B48" s="37"/>
      <c r="C48" s="37"/>
      <c r="D48" s="37"/>
      <c r="E48" s="37"/>
      <c r="F48" s="37"/>
      <c r="G48" s="15"/>
      <c r="K48" s="66"/>
      <c r="L48" s="34"/>
      <c r="M48" s="24"/>
      <c r="N48" s="24"/>
      <c r="O48" s="24"/>
    </row>
    <row r="49" spans="1:15" ht="15" customHeight="1" x14ac:dyDescent="0.25">
      <c r="A49" s="35" t="str">
        <f>A15</f>
        <v xml:space="preserve"> Officer/ Senior  Officer</v>
      </c>
      <c r="B49" s="35"/>
      <c r="C49" s="153"/>
      <c r="D49" s="562" t="str">
        <f>D15</f>
        <v>PO/SPO</v>
      </c>
      <c r="E49" s="562"/>
      <c r="F49" s="562"/>
      <c r="G49" s="15"/>
      <c r="K49" s="66"/>
      <c r="L49" s="34"/>
      <c r="M49" s="24"/>
      <c r="N49" s="24"/>
      <c r="O49" s="24"/>
    </row>
    <row r="50" spans="1:15" ht="15" customHeight="1" x14ac:dyDescent="0.25">
      <c r="A50" s="35"/>
      <c r="B50" s="35"/>
      <c r="E50" s="24"/>
      <c r="F50" s="24"/>
      <c r="G50" s="15"/>
      <c r="K50" s="66"/>
      <c r="L50" s="34"/>
      <c r="M50" s="24"/>
      <c r="N50" s="24"/>
      <c r="O50" s="24"/>
    </row>
    <row r="51" spans="1:15" ht="15" customHeight="1" x14ac:dyDescent="0.25">
      <c r="A51" s="35"/>
      <c r="B51" s="35"/>
      <c r="E51" s="24"/>
      <c r="F51" s="24"/>
      <c r="G51" s="15"/>
      <c r="K51" s="66"/>
      <c r="L51" s="34"/>
      <c r="M51" s="24"/>
      <c r="N51" s="24"/>
      <c r="O51" s="24"/>
    </row>
    <row r="52" spans="1:15" ht="15" customHeight="1" x14ac:dyDescent="0.25">
      <c r="A52" s="35"/>
      <c r="B52" s="35"/>
      <c r="E52" s="24"/>
      <c r="F52" s="24"/>
      <c r="G52" s="15"/>
      <c r="K52" s="66"/>
      <c r="L52" s="34"/>
      <c r="M52" s="24"/>
      <c r="N52" s="24"/>
      <c r="O52" s="24"/>
    </row>
    <row r="53" spans="1:15" ht="15" customHeight="1" x14ac:dyDescent="0.25">
      <c r="A53" s="1"/>
      <c r="B53" s="567" t="s">
        <v>31</v>
      </c>
      <c r="C53" s="562"/>
      <c r="D53" s="562"/>
      <c r="E53" s="24"/>
      <c r="F53" s="1"/>
      <c r="G53" s="15"/>
      <c r="K53" s="66"/>
      <c r="L53" s="34"/>
      <c r="M53" s="24"/>
      <c r="N53" s="24"/>
      <c r="O53" s="24"/>
    </row>
    <row r="54" spans="1:15" ht="15" customHeight="1" x14ac:dyDescent="0.25">
      <c r="A54" s="1"/>
      <c r="B54" s="575" t="str">
        <f>B35</f>
        <v>Barisal Branch, Barisal</v>
      </c>
      <c r="C54" s="575"/>
      <c r="D54" s="575"/>
      <c r="E54" s="615" t="s">
        <v>30</v>
      </c>
      <c r="F54" s="615"/>
      <c r="G54" s="15"/>
      <c r="K54" s="66"/>
      <c r="L54" s="34"/>
      <c r="M54" s="24"/>
      <c r="N54" s="24"/>
      <c r="O54" s="24"/>
    </row>
    <row r="55" spans="1:15" ht="15" customHeight="1" x14ac:dyDescent="0.25">
      <c r="A55" s="1" t="s">
        <v>16</v>
      </c>
      <c r="B55" s="1"/>
      <c r="C55" s="1"/>
      <c r="D55" s="1"/>
      <c r="E55" s="70" t="s">
        <v>39</v>
      </c>
      <c r="F55" s="159" t="str">
        <f>F36</f>
        <v>29/8/2021</v>
      </c>
      <c r="G55" s="15"/>
      <c r="K55" s="66"/>
      <c r="L55" s="34"/>
      <c r="M55" s="24"/>
      <c r="N55" s="24"/>
      <c r="O55" s="24"/>
    </row>
    <row r="56" spans="1:15" ht="15" customHeight="1" x14ac:dyDescent="0.25">
      <c r="A56" s="568" t="s">
        <v>32</v>
      </c>
      <c r="B56" s="577"/>
      <c r="C56" s="578"/>
      <c r="D56" s="2" t="s">
        <v>35</v>
      </c>
      <c r="E56" s="69" t="s">
        <v>24</v>
      </c>
      <c r="F56" s="2" t="s">
        <v>36</v>
      </c>
      <c r="G56" s="15"/>
      <c r="K56" s="66"/>
      <c r="L56" s="34"/>
      <c r="M56" s="24"/>
      <c r="N56" s="24"/>
      <c r="O56" s="24"/>
    </row>
    <row r="57" spans="1:15" ht="15" customHeight="1" x14ac:dyDescent="0.25">
      <c r="A57" s="568" t="s">
        <v>164</v>
      </c>
      <c r="B57" s="577"/>
      <c r="C57" s="578"/>
      <c r="D57" s="670" t="s">
        <v>163</v>
      </c>
      <c r="E57" s="8">
        <f>E9-E42</f>
        <v>26500</v>
      </c>
      <c r="F57" s="5"/>
      <c r="G57" s="15"/>
      <c r="K57" s="66"/>
      <c r="L57" s="34"/>
      <c r="M57" s="24"/>
      <c r="N57" s="24"/>
      <c r="O57" s="24"/>
    </row>
    <row r="58" spans="1:15" ht="15" customHeight="1" x14ac:dyDescent="0.25">
      <c r="A58" s="662" t="s">
        <v>160</v>
      </c>
      <c r="B58" s="663"/>
      <c r="C58" s="664"/>
      <c r="D58" s="671"/>
      <c r="E58" s="9"/>
      <c r="F58" s="5"/>
      <c r="G58" s="15"/>
      <c r="K58" s="66"/>
      <c r="L58" s="34"/>
      <c r="M58" s="24"/>
      <c r="N58" s="24"/>
      <c r="O58" s="24"/>
    </row>
    <row r="59" spans="1:15" ht="15" customHeight="1" x14ac:dyDescent="0.25">
      <c r="A59" s="665"/>
      <c r="B59" s="659"/>
      <c r="C59" s="666"/>
      <c r="D59" s="671"/>
      <c r="E59" s="6"/>
      <c r="F59" s="5"/>
      <c r="G59" s="15"/>
      <c r="K59" s="66"/>
      <c r="L59" s="34"/>
      <c r="M59" s="24"/>
      <c r="N59" s="24"/>
      <c r="O59" s="24"/>
    </row>
    <row r="60" spans="1:15" ht="15" customHeight="1" x14ac:dyDescent="0.25">
      <c r="A60" s="667" t="str">
        <f>A41</f>
        <v>as per salary sheet</v>
      </c>
      <c r="B60" s="668"/>
      <c r="C60" s="669"/>
      <c r="D60" s="672"/>
      <c r="E60" s="5"/>
      <c r="F60" s="5"/>
      <c r="G60" s="15"/>
      <c r="K60" s="66"/>
      <c r="L60" s="34"/>
      <c r="M60" s="24"/>
      <c r="N60" s="24"/>
      <c r="O60" s="24"/>
    </row>
    <row r="61" spans="1:15" ht="15" customHeight="1" x14ac:dyDescent="0.25">
      <c r="A61" s="568" t="s">
        <v>17</v>
      </c>
      <c r="B61" s="569"/>
      <c r="C61" s="569"/>
      <c r="D61" s="570"/>
      <c r="E61" s="38">
        <f>E57</f>
        <v>26500</v>
      </c>
      <c r="F61" s="5"/>
      <c r="G61" s="15"/>
      <c r="K61" s="66"/>
      <c r="L61" s="34"/>
      <c r="M61" s="24"/>
      <c r="N61" s="24"/>
      <c r="O61" s="24"/>
    </row>
    <row r="62" spans="1:15" ht="15" customHeight="1" x14ac:dyDescent="0.25">
      <c r="A62" s="20" t="s">
        <v>205</v>
      </c>
      <c r="B62" s="113" t="s">
        <v>222</v>
      </c>
      <c r="C62" s="113"/>
      <c r="D62" s="113"/>
      <c r="E62" s="113"/>
      <c r="F62" s="49"/>
      <c r="G62" s="15"/>
      <c r="K62" s="66"/>
      <c r="L62" s="34"/>
      <c r="M62" s="24"/>
      <c r="N62" s="24"/>
      <c r="O62" s="24"/>
    </row>
    <row r="63" spans="1:15" ht="15" customHeight="1" x14ac:dyDescent="0.25">
      <c r="A63" s="562" t="s">
        <v>48</v>
      </c>
      <c r="B63" s="562"/>
      <c r="C63" s="37"/>
      <c r="D63" s="37"/>
      <c r="E63" s="37"/>
      <c r="F63" s="37"/>
      <c r="G63" s="15"/>
      <c r="K63" s="66"/>
      <c r="L63" s="34"/>
      <c r="M63" s="24"/>
      <c r="N63" s="24"/>
      <c r="O63" s="24"/>
    </row>
    <row r="64" spans="1:15" ht="15" customHeight="1" x14ac:dyDescent="0.25">
      <c r="A64" s="24"/>
      <c r="B64" s="24"/>
      <c r="C64" s="37"/>
      <c r="D64" s="37"/>
      <c r="E64" s="37"/>
      <c r="F64" s="37"/>
      <c r="G64" s="15"/>
      <c r="K64" s="66"/>
      <c r="L64" s="34"/>
      <c r="M64" s="24"/>
      <c r="N64" s="24"/>
      <c r="O64" s="24"/>
    </row>
    <row r="65" spans="1:15" ht="15" customHeight="1" x14ac:dyDescent="0.25">
      <c r="A65" s="24"/>
      <c r="B65" s="24"/>
      <c r="C65" s="37"/>
      <c r="D65" s="37"/>
      <c r="E65" s="37"/>
      <c r="F65" s="37"/>
      <c r="G65" s="15"/>
      <c r="K65" s="66"/>
      <c r="L65" s="34"/>
      <c r="M65" s="24"/>
      <c r="N65" s="24"/>
      <c r="O65" s="24"/>
    </row>
    <row r="66" spans="1:15" ht="15" customHeight="1" x14ac:dyDescent="0.25">
      <c r="A66" s="24"/>
      <c r="B66" s="24"/>
      <c r="C66" s="37"/>
      <c r="D66" s="37"/>
      <c r="E66" s="37"/>
      <c r="F66" s="37"/>
      <c r="G66" s="15"/>
      <c r="K66" s="66"/>
      <c r="L66" s="34"/>
      <c r="M66" s="24"/>
      <c r="N66" s="24"/>
      <c r="O66" s="24"/>
    </row>
    <row r="67" spans="1:15" ht="15" customHeight="1" x14ac:dyDescent="0.25">
      <c r="A67" s="37"/>
      <c r="B67" s="37"/>
      <c r="C67" s="37"/>
      <c r="D67" s="37"/>
      <c r="E67" s="37"/>
      <c r="F67" s="37"/>
      <c r="G67" s="15"/>
      <c r="K67" s="66"/>
      <c r="L67" s="34"/>
      <c r="M67" s="24"/>
      <c r="N67" s="24"/>
      <c r="O67" s="24"/>
    </row>
    <row r="68" spans="1:15" ht="15" customHeight="1" x14ac:dyDescent="0.25">
      <c r="A68" s="23" t="str">
        <f>A15</f>
        <v xml:space="preserve"> Officer/ Senior  Officer</v>
      </c>
      <c r="B68" s="23"/>
      <c r="D68" s="562" t="str">
        <f>D15</f>
        <v>PO/SPO</v>
      </c>
      <c r="E68" s="562"/>
      <c r="F68" s="562"/>
      <c r="G68" s="15"/>
      <c r="K68" s="66"/>
      <c r="L68" s="34"/>
      <c r="M68" s="24"/>
      <c r="N68" s="24"/>
      <c r="O68" s="24"/>
    </row>
    <row r="69" spans="1:15" ht="15" customHeight="1" x14ac:dyDescent="0.25">
      <c r="A69" s="35"/>
      <c r="B69" s="35"/>
      <c r="E69" s="24"/>
      <c r="F69" s="24"/>
      <c r="G69" s="15"/>
      <c r="K69" s="66"/>
      <c r="L69" s="34"/>
      <c r="M69" s="24"/>
      <c r="N69" s="24"/>
      <c r="O69" s="24"/>
    </row>
    <row r="70" spans="1:15" ht="15" customHeight="1" x14ac:dyDescent="0.25">
      <c r="A70" s="35"/>
      <c r="B70" s="35"/>
      <c r="E70" s="24"/>
      <c r="F70" s="24"/>
      <c r="G70" s="15"/>
      <c r="K70" s="66"/>
      <c r="L70" s="34"/>
      <c r="M70" s="24"/>
      <c r="N70" s="24"/>
      <c r="O70" s="24"/>
    </row>
    <row r="71" spans="1:15" ht="15" customHeight="1" x14ac:dyDescent="0.25">
      <c r="A71" s="35"/>
      <c r="B71" s="35"/>
      <c r="E71" s="24"/>
      <c r="F71" s="24"/>
      <c r="G71" s="15"/>
      <c r="K71" s="66"/>
      <c r="L71" s="34"/>
      <c r="M71" s="24"/>
      <c r="N71" s="24"/>
      <c r="O71" s="24"/>
    </row>
    <row r="72" spans="1:15" ht="15" customHeight="1" x14ac:dyDescent="0.25">
      <c r="K72" s="66"/>
      <c r="L72" s="34"/>
      <c r="M72" s="24"/>
      <c r="N72" s="24"/>
      <c r="O72" s="24"/>
    </row>
    <row r="73" spans="1:15" ht="15" customHeight="1" x14ac:dyDescent="0.25">
      <c r="K73" s="66"/>
      <c r="L73" s="34"/>
      <c r="M73" s="24"/>
      <c r="N73" s="24"/>
      <c r="O73" s="24"/>
    </row>
    <row r="74" spans="1:15" ht="15" customHeight="1" x14ac:dyDescent="0.25">
      <c r="K74" s="66"/>
      <c r="L74" s="34"/>
      <c r="M74" s="24"/>
      <c r="N74" s="24"/>
      <c r="O74" s="24"/>
    </row>
    <row r="75" spans="1:15" ht="15" customHeight="1" x14ac:dyDescent="0.25">
      <c r="K75" s="66"/>
      <c r="L75" s="34"/>
      <c r="M75" s="24"/>
      <c r="N75" s="24"/>
      <c r="O75" s="24"/>
    </row>
    <row r="76" spans="1:15" ht="15" customHeight="1" x14ac:dyDescent="0.25">
      <c r="K76" s="66"/>
      <c r="L76" s="34"/>
      <c r="M76" s="24"/>
      <c r="N76" s="24"/>
      <c r="O76" s="24"/>
    </row>
    <row r="77" spans="1:15" ht="15" customHeight="1" x14ac:dyDescent="0.25">
      <c r="K77" s="66"/>
      <c r="L77" s="34"/>
      <c r="M77" s="24"/>
      <c r="N77" s="24"/>
      <c r="O77" s="24"/>
    </row>
    <row r="78" spans="1:15" ht="15" customHeight="1" x14ac:dyDescent="0.25">
      <c r="K78" s="66"/>
      <c r="L78" s="34"/>
      <c r="M78" s="24"/>
      <c r="N78" s="24"/>
      <c r="O78" s="24"/>
    </row>
    <row r="79" spans="1:15" ht="15" customHeight="1" x14ac:dyDescent="0.25">
      <c r="K79" s="66"/>
      <c r="L79" s="34"/>
      <c r="M79" s="24"/>
      <c r="N79" s="24"/>
      <c r="O79" s="24"/>
    </row>
    <row r="80" spans="1:15" ht="15" customHeight="1" x14ac:dyDescent="0.25">
      <c r="K80" s="66"/>
      <c r="L80" s="34"/>
      <c r="M80" s="24"/>
      <c r="N80" s="24"/>
      <c r="O80" s="24"/>
    </row>
    <row r="81" spans="11:15" ht="15" customHeight="1" x14ac:dyDescent="0.25">
      <c r="K81" s="66"/>
      <c r="L81" s="34"/>
      <c r="M81" s="24"/>
      <c r="N81" s="24"/>
      <c r="O81" s="24"/>
    </row>
    <row r="82" spans="11:15" ht="15" customHeight="1" x14ac:dyDescent="0.25">
      <c r="K82" s="66"/>
      <c r="L82" s="34"/>
      <c r="M82" s="24"/>
      <c r="N82" s="24"/>
      <c r="O82" s="24"/>
    </row>
    <row r="83" spans="11:15" ht="15" customHeight="1" x14ac:dyDescent="0.25">
      <c r="K83" s="66"/>
      <c r="L83" s="34"/>
      <c r="M83" s="24"/>
      <c r="N83" s="24"/>
      <c r="O83" s="24"/>
    </row>
    <row r="84" spans="11:15" ht="15" customHeight="1" x14ac:dyDescent="0.25">
      <c r="K84" s="66"/>
      <c r="L84" s="34"/>
      <c r="M84" s="24"/>
      <c r="N84" s="24"/>
      <c r="O84" s="24"/>
    </row>
    <row r="85" spans="11:15" ht="15" customHeight="1" x14ac:dyDescent="0.25">
      <c r="K85" s="66"/>
      <c r="L85" s="34"/>
      <c r="M85" s="24"/>
      <c r="N85" s="24"/>
      <c r="O85" s="24"/>
    </row>
    <row r="86" spans="11:15" ht="15" customHeight="1" x14ac:dyDescent="0.25">
      <c r="K86" s="66"/>
      <c r="L86" s="34"/>
      <c r="M86" s="24"/>
      <c r="N86" s="24"/>
      <c r="O86" s="24"/>
    </row>
    <row r="87" spans="11:15" ht="15" customHeight="1" x14ac:dyDescent="0.25">
      <c r="K87" s="66"/>
      <c r="L87" s="34"/>
      <c r="M87" s="24"/>
      <c r="N87" s="24"/>
      <c r="O87" s="24"/>
    </row>
    <row r="88" spans="11:15" ht="15" customHeight="1" x14ac:dyDescent="0.25">
      <c r="K88" s="66"/>
      <c r="L88" s="34"/>
      <c r="M88" s="24"/>
      <c r="N88" s="24"/>
      <c r="O88" s="24"/>
    </row>
    <row r="89" spans="11:15" ht="15" customHeight="1" x14ac:dyDescent="0.25">
      <c r="K89" s="66"/>
      <c r="L89" s="34"/>
      <c r="M89" s="24"/>
      <c r="N89" s="24"/>
      <c r="O89" s="24"/>
    </row>
    <row r="90" spans="11:15" ht="15" customHeight="1" x14ac:dyDescent="0.25">
      <c r="K90" s="66"/>
      <c r="L90" s="34"/>
      <c r="M90" s="24"/>
      <c r="N90" s="24"/>
      <c r="O90" s="24"/>
    </row>
    <row r="91" spans="11:15" ht="15" customHeight="1" x14ac:dyDescent="0.25">
      <c r="K91" s="66"/>
      <c r="L91" s="34"/>
      <c r="M91" s="24"/>
      <c r="N91" s="24"/>
      <c r="O91" s="24"/>
    </row>
    <row r="92" spans="11:15" ht="15" customHeight="1" x14ac:dyDescent="0.25">
      <c r="K92" s="66"/>
      <c r="L92" s="34"/>
      <c r="M92" s="24"/>
      <c r="N92" s="24"/>
      <c r="O92" s="24"/>
    </row>
    <row r="93" spans="11:15" ht="15" customHeight="1" x14ac:dyDescent="0.25">
      <c r="K93" s="66"/>
      <c r="L93" s="34"/>
      <c r="M93" s="24"/>
      <c r="N93" s="24"/>
      <c r="O93" s="24"/>
    </row>
    <row r="94" spans="11:15" ht="15" customHeight="1" x14ac:dyDescent="0.25">
      <c r="K94" s="66"/>
      <c r="L94" s="34"/>
      <c r="M94" s="24"/>
      <c r="N94" s="24"/>
      <c r="O94" s="24"/>
    </row>
    <row r="95" spans="11:15" ht="15" customHeight="1" x14ac:dyDescent="0.25">
      <c r="K95" s="66"/>
      <c r="L95" s="34"/>
      <c r="M95" s="24"/>
      <c r="N95" s="24"/>
      <c r="O95" s="24"/>
    </row>
    <row r="96" spans="11:15" ht="15" customHeight="1" x14ac:dyDescent="0.25">
      <c r="K96" s="66"/>
      <c r="L96" s="34"/>
      <c r="M96" s="24"/>
      <c r="N96" s="24"/>
      <c r="O96" s="24"/>
    </row>
    <row r="97" spans="11:15" ht="15" customHeight="1" x14ac:dyDescent="0.25">
      <c r="K97" s="66"/>
      <c r="L97" s="34"/>
      <c r="M97" s="24"/>
      <c r="N97" s="24"/>
      <c r="O97" s="24"/>
    </row>
    <row r="98" spans="11:15" ht="15" customHeight="1" x14ac:dyDescent="0.25">
      <c r="K98" s="66"/>
      <c r="L98" s="34"/>
      <c r="M98" s="24"/>
      <c r="N98" s="24"/>
      <c r="O98" s="24"/>
    </row>
    <row r="99" spans="11:15" ht="15" customHeight="1" x14ac:dyDescent="0.25">
      <c r="K99" s="66"/>
      <c r="L99" s="34"/>
      <c r="M99" s="24"/>
      <c r="N99" s="24"/>
      <c r="O99" s="24"/>
    </row>
    <row r="100" spans="11:15" ht="15" customHeight="1" x14ac:dyDescent="0.25">
      <c r="K100" s="66"/>
      <c r="L100" s="34"/>
      <c r="M100" s="24"/>
      <c r="N100" s="24"/>
      <c r="O100" s="24"/>
    </row>
    <row r="101" spans="11:15" ht="15" customHeight="1" x14ac:dyDescent="0.25">
      <c r="K101" s="66"/>
      <c r="L101" s="34"/>
      <c r="M101" s="24"/>
      <c r="N101" s="24"/>
      <c r="O101" s="24"/>
    </row>
    <row r="102" spans="11:15" ht="15" customHeight="1" x14ac:dyDescent="0.25">
      <c r="K102" s="66"/>
      <c r="L102" s="34"/>
      <c r="M102" s="24"/>
      <c r="N102" s="24"/>
      <c r="O102" s="24"/>
    </row>
    <row r="103" spans="11:15" ht="15" customHeight="1" x14ac:dyDescent="0.25">
      <c r="K103" s="66"/>
      <c r="L103" s="34"/>
      <c r="M103" s="24"/>
      <c r="N103" s="24"/>
      <c r="O103" s="24"/>
    </row>
    <row r="104" spans="11:15" ht="15" customHeight="1" x14ac:dyDescent="0.25">
      <c r="K104" s="66"/>
      <c r="L104" s="34"/>
      <c r="M104" s="24"/>
      <c r="N104" s="24"/>
      <c r="O104" s="24"/>
    </row>
    <row r="105" spans="11:15" ht="15" customHeight="1" x14ac:dyDescent="0.25">
      <c r="K105" s="66"/>
      <c r="L105" s="34"/>
      <c r="M105" s="24"/>
      <c r="N105" s="24"/>
      <c r="O105" s="24"/>
    </row>
    <row r="106" spans="11:15" ht="15" customHeight="1" x14ac:dyDescent="0.25">
      <c r="K106" s="66"/>
      <c r="L106" s="34"/>
      <c r="M106" s="24"/>
      <c r="N106" s="24"/>
      <c r="O106" s="24"/>
    </row>
    <row r="107" spans="11:15" ht="15" customHeight="1" x14ac:dyDescent="0.25">
      <c r="K107" s="66"/>
      <c r="L107" s="34"/>
      <c r="M107" s="24"/>
      <c r="N107" s="24"/>
      <c r="O107" s="24"/>
    </row>
    <row r="108" spans="11:15" ht="15" customHeight="1" x14ac:dyDescent="0.25">
      <c r="K108" s="66"/>
      <c r="L108" s="34"/>
      <c r="M108" s="24"/>
      <c r="N108" s="24"/>
      <c r="O108" s="24"/>
    </row>
    <row r="109" spans="11:15" ht="15" customHeight="1" x14ac:dyDescent="0.25">
      <c r="K109" s="66"/>
      <c r="L109" s="34"/>
      <c r="M109" s="24"/>
      <c r="N109" s="24"/>
      <c r="O109" s="24"/>
    </row>
    <row r="110" spans="11:15" ht="15" customHeight="1" x14ac:dyDescent="0.25">
      <c r="K110" s="66"/>
      <c r="L110" s="34"/>
      <c r="M110" s="24"/>
      <c r="N110" s="24"/>
      <c r="O110" s="24"/>
    </row>
    <row r="111" spans="11:15" ht="15" customHeight="1" x14ac:dyDescent="0.25">
      <c r="K111" s="66"/>
      <c r="L111" s="34"/>
      <c r="M111" s="24"/>
      <c r="N111" s="24"/>
      <c r="O111" s="24"/>
    </row>
    <row r="112" spans="11:15" ht="15" customHeight="1" x14ac:dyDescent="0.25">
      <c r="K112" s="66"/>
      <c r="L112" s="34"/>
      <c r="M112" s="24"/>
      <c r="N112" s="24"/>
      <c r="O112" s="24"/>
    </row>
    <row r="113" spans="11:15" ht="15" customHeight="1" x14ac:dyDescent="0.25">
      <c r="K113" s="66"/>
      <c r="L113" s="34"/>
      <c r="M113" s="24"/>
      <c r="N113" s="24"/>
      <c r="O113" s="24"/>
    </row>
    <row r="114" spans="11:15" ht="15" customHeight="1" x14ac:dyDescent="0.25">
      <c r="K114" s="66"/>
      <c r="L114" s="34"/>
      <c r="M114" s="24"/>
      <c r="N114" s="24"/>
      <c r="O114" s="24"/>
    </row>
    <row r="115" spans="11:15" ht="15" customHeight="1" x14ac:dyDescent="0.25">
      <c r="K115" s="66"/>
      <c r="L115" s="34"/>
      <c r="M115" s="24"/>
      <c r="N115" s="24"/>
      <c r="O115" s="24"/>
    </row>
    <row r="116" spans="11:15" ht="15" customHeight="1" x14ac:dyDescent="0.25">
      <c r="K116" s="66"/>
      <c r="L116" s="34"/>
      <c r="M116" s="24"/>
      <c r="N116" s="24"/>
      <c r="O116" s="24"/>
    </row>
    <row r="117" spans="11:15" ht="15" customHeight="1" x14ac:dyDescent="0.25">
      <c r="K117" s="66"/>
      <c r="L117" s="34"/>
      <c r="M117" s="24"/>
      <c r="N117" s="24"/>
      <c r="O117" s="24"/>
    </row>
    <row r="118" spans="11:15" ht="15" customHeight="1" x14ac:dyDescent="0.25">
      <c r="K118" s="66"/>
      <c r="L118" s="34"/>
      <c r="M118" s="24"/>
      <c r="N118" s="24"/>
      <c r="O118" s="24"/>
    </row>
    <row r="119" spans="11:15" ht="15" customHeight="1" x14ac:dyDescent="0.25">
      <c r="K119" s="66"/>
      <c r="L119" s="34"/>
      <c r="M119" s="24"/>
      <c r="N119" s="24"/>
      <c r="O119" s="24"/>
    </row>
    <row r="120" spans="11:15" ht="15" customHeight="1" x14ac:dyDescent="0.25">
      <c r="K120" s="66"/>
      <c r="L120" s="34"/>
      <c r="M120" s="24"/>
      <c r="N120" s="24"/>
      <c r="O120" s="24"/>
    </row>
    <row r="121" spans="11:15" ht="15" customHeight="1" x14ac:dyDescent="0.25">
      <c r="K121" s="66"/>
      <c r="L121" s="34"/>
      <c r="M121" s="24"/>
      <c r="N121" s="24"/>
      <c r="O121" s="24"/>
    </row>
    <row r="122" spans="11:15" ht="15" customHeight="1" x14ac:dyDescent="0.25">
      <c r="K122" s="66"/>
      <c r="L122" s="34"/>
      <c r="M122" s="24"/>
      <c r="N122" s="24"/>
      <c r="O122" s="24"/>
    </row>
    <row r="123" spans="11:15" ht="15" customHeight="1" x14ac:dyDescent="0.25">
      <c r="K123" s="66"/>
      <c r="L123" s="34"/>
      <c r="M123" s="24"/>
      <c r="N123" s="24"/>
      <c r="O123" s="24"/>
    </row>
    <row r="124" spans="11:15" ht="15" customHeight="1" x14ac:dyDescent="0.25">
      <c r="K124" s="66"/>
      <c r="L124" s="34"/>
      <c r="M124" s="24"/>
      <c r="N124" s="24"/>
      <c r="O124" s="24"/>
    </row>
    <row r="125" spans="11:15" ht="15" customHeight="1" x14ac:dyDescent="0.25">
      <c r="K125" s="66"/>
      <c r="L125" s="34"/>
      <c r="M125" s="24"/>
      <c r="N125" s="24"/>
      <c r="O125" s="24"/>
    </row>
    <row r="126" spans="11:15" ht="15" customHeight="1" x14ac:dyDescent="0.25">
      <c r="K126" s="66"/>
      <c r="L126" s="34"/>
      <c r="M126" s="24"/>
      <c r="N126" s="24"/>
      <c r="O126" s="24"/>
    </row>
    <row r="127" spans="11:15" ht="15" customHeight="1" x14ac:dyDescent="0.25">
      <c r="M127" s="24"/>
      <c r="N127" s="24"/>
      <c r="O127" s="24"/>
    </row>
    <row r="128" spans="11:15" ht="15" customHeight="1" x14ac:dyDescent="0.25">
      <c r="M128" s="24"/>
      <c r="N128" s="24"/>
      <c r="O128" s="24"/>
    </row>
    <row r="129" spans="13:15" ht="15" customHeight="1" x14ac:dyDescent="0.25">
      <c r="M129" s="24"/>
      <c r="N129" s="24"/>
      <c r="O129" s="24"/>
    </row>
    <row r="130" spans="13:15" ht="15" customHeight="1" x14ac:dyDescent="0.25">
      <c r="M130" s="24"/>
      <c r="N130" s="24"/>
      <c r="O130" s="24"/>
    </row>
    <row r="131" spans="13:15" ht="15" customHeight="1" x14ac:dyDescent="0.25">
      <c r="M131" s="24"/>
      <c r="N131" s="24"/>
      <c r="O131" s="24"/>
    </row>
    <row r="132" spans="13:15" ht="15" customHeight="1" x14ac:dyDescent="0.25">
      <c r="M132" s="24"/>
      <c r="N132" s="24"/>
      <c r="O132" s="24"/>
    </row>
    <row r="133" spans="13:15" ht="15" customHeight="1" x14ac:dyDescent="0.25">
      <c r="M133" s="24"/>
      <c r="N133" s="24"/>
      <c r="O133" s="24"/>
    </row>
    <row r="134" spans="13:15" ht="15" customHeight="1" x14ac:dyDescent="0.25">
      <c r="M134" s="24"/>
      <c r="N134" s="24"/>
      <c r="O134" s="24"/>
    </row>
    <row r="135" spans="13:15" ht="15" customHeight="1" x14ac:dyDescent="0.25">
      <c r="M135" s="24"/>
      <c r="N135" s="24"/>
      <c r="O135" s="24"/>
    </row>
    <row r="136" spans="13:15" ht="15" customHeight="1" x14ac:dyDescent="0.25">
      <c r="M136" s="24"/>
      <c r="N136" s="24"/>
      <c r="O136" s="24"/>
    </row>
    <row r="137" spans="13:15" ht="15" customHeight="1" x14ac:dyDescent="0.25">
      <c r="M137" s="24"/>
      <c r="N137" s="24"/>
      <c r="O137" s="24"/>
    </row>
    <row r="138" spans="13:15" ht="15" customHeight="1" x14ac:dyDescent="0.25">
      <c r="M138" s="24"/>
      <c r="N138" s="24"/>
      <c r="O138" s="24"/>
    </row>
    <row r="139" spans="13:15" ht="15" customHeight="1" x14ac:dyDescent="0.25">
      <c r="M139" s="24"/>
      <c r="N139" s="24"/>
      <c r="O139" s="24"/>
    </row>
    <row r="140" spans="13:15" ht="15" customHeight="1" x14ac:dyDescent="0.25">
      <c r="M140" s="24"/>
      <c r="N140" s="24"/>
      <c r="O140" s="24"/>
    </row>
    <row r="141" spans="13:15" ht="15" customHeight="1" x14ac:dyDescent="0.25">
      <c r="M141" s="24"/>
      <c r="N141" s="24"/>
      <c r="O141" s="24"/>
    </row>
    <row r="142" spans="13:15" ht="15" customHeight="1" x14ac:dyDescent="0.25">
      <c r="M142" s="24"/>
      <c r="N142" s="24"/>
      <c r="O142" s="24"/>
    </row>
    <row r="143" spans="13:15" ht="15" customHeight="1" x14ac:dyDescent="0.25">
      <c r="M143" s="24"/>
      <c r="N143" s="24"/>
      <c r="O143" s="24"/>
    </row>
    <row r="144" spans="13:15" ht="15" customHeight="1" x14ac:dyDescent="0.25">
      <c r="M144" s="24"/>
      <c r="N144" s="24"/>
      <c r="O144" s="24"/>
    </row>
    <row r="145" spans="8:15" ht="15" customHeight="1" x14ac:dyDescent="0.25">
      <c r="M145" s="24"/>
      <c r="N145" s="24"/>
      <c r="O145" s="24"/>
    </row>
    <row r="146" spans="8:15" ht="15" customHeight="1" x14ac:dyDescent="0.25">
      <c r="M146" s="24"/>
      <c r="N146" s="24"/>
      <c r="O146" s="24"/>
    </row>
    <row r="147" spans="8:15" ht="15" customHeight="1" x14ac:dyDescent="0.25">
      <c r="M147" s="24"/>
      <c r="N147" s="24"/>
      <c r="O147" s="24"/>
    </row>
    <row r="148" spans="8:15" ht="15" customHeight="1" x14ac:dyDescent="0.25">
      <c r="M148" s="24"/>
      <c r="N148" s="24"/>
      <c r="O148" s="24"/>
    </row>
    <row r="149" spans="8:15" ht="15" customHeight="1" x14ac:dyDescent="0.25">
      <c r="M149" s="24"/>
      <c r="N149" s="24"/>
      <c r="O149" s="24"/>
    </row>
    <row r="150" spans="8:15" ht="15" customHeight="1" x14ac:dyDescent="0.25">
      <c r="M150" s="24"/>
      <c r="N150" s="24"/>
      <c r="O150" s="24"/>
    </row>
    <row r="151" spans="8:15" ht="15" customHeight="1" x14ac:dyDescent="0.25">
      <c r="M151" s="24"/>
      <c r="N151" s="24"/>
      <c r="O151" s="24"/>
    </row>
    <row r="152" spans="8:15" ht="15" customHeight="1" x14ac:dyDescent="0.25">
      <c r="M152" s="24"/>
      <c r="N152" s="24"/>
      <c r="O152" s="24"/>
    </row>
    <row r="153" spans="8:15" ht="15" customHeight="1" x14ac:dyDescent="0.25">
      <c r="H153" s="24"/>
    </row>
    <row r="154" spans="8:15" ht="15" customHeight="1" x14ac:dyDescent="0.25">
      <c r="H154" s="24"/>
    </row>
    <row r="155" spans="8:15" ht="15" customHeight="1" x14ac:dyDescent="0.25">
      <c r="H155" s="24"/>
    </row>
    <row r="156" spans="8:15" ht="15" customHeight="1" x14ac:dyDescent="0.25">
      <c r="H156" s="24"/>
    </row>
    <row r="157" spans="8:15" ht="15" customHeight="1" x14ac:dyDescent="0.25">
      <c r="H157" s="24"/>
    </row>
    <row r="158" spans="8:15" ht="15" customHeight="1" x14ac:dyDescent="0.25">
      <c r="H158" s="24"/>
    </row>
    <row r="159" spans="8:15" ht="15" customHeight="1" x14ac:dyDescent="0.25">
      <c r="H159" s="24"/>
    </row>
    <row r="160" spans="8:15" ht="15" customHeight="1" x14ac:dyDescent="0.25">
      <c r="H160" s="24"/>
    </row>
    <row r="161" spans="8:8" ht="15" customHeight="1" x14ac:dyDescent="0.25">
      <c r="H161" s="24"/>
    </row>
    <row r="162" spans="8:8" ht="15" customHeight="1" x14ac:dyDescent="0.25">
      <c r="H162" s="24"/>
    </row>
    <row r="163" spans="8:8" ht="15" customHeight="1" x14ac:dyDescent="0.25">
      <c r="H163" s="24"/>
    </row>
    <row r="164" spans="8:8" ht="15" customHeight="1" x14ac:dyDescent="0.25">
      <c r="H164" s="24"/>
    </row>
    <row r="165" spans="8:8" ht="15" customHeight="1" x14ac:dyDescent="0.25">
      <c r="H165" s="24"/>
    </row>
    <row r="166" spans="8:8" ht="15" customHeight="1" x14ac:dyDescent="0.25">
      <c r="H166" s="24"/>
    </row>
    <row r="167" spans="8:8" ht="15" customHeight="1" x14ac:dyDescent="0.25">
      <c r="H167" s="24"/>
    </row>
    <row r="168" spans="8:8" ht="15" customHeight="1" x14ac:dyDescent="0.25">
      <c r="H168" s="24"/>
    </row>
    <row r="169" spans="8:8" ht="15" customHeight="1" x14ac:dyDescent="0.25">
      <c r="H169" s="24"/>
    </row>
    <row r="170" spans="8:8" ht="15" customHeight="1" x14ac:dyDescent="0.25">
      <c r="H170" s="24"/>
    </row>
    <row r="171" spans="8:8" ht="15" customHeight="1" x14ac:dyDescent="0.25">
      <c r="H171" s="24"/>
    </row>
    <row r="172" spans="8:8" ht="15" customHeight="1" x14ac:dyDescent="0.25">
      <c r="H172" s="24"/>
    </row>
    <row r="173" spans="8:8" ht="15" customHeight="1" x14ac:dyDescent="0.25">
      <c r="H173" s="24"/>
    </row>
    <row r="174" spans="8:8" ht="15" customHeight="1" x14ac:dyDescent="0.25">
      <c r="H174" s="24"/>
    </row>
    <row r="175" spans="8:8" ht="15" customHeight="1" x14ac:dyDescent="0.25">
      <c r="H175" s="24"/>
    </row>
    <row r="176" spans="8:8" ht="15" customHeight="1" x14ac:dyDescent="0.25">
      <c r="H176" s="24"/>
    </row>
    <row r="177" spans="6:8" ht="15" customHeight="1" x14ac:dyDescent="0.25">
      <c r="H177" s="24"/>
    </row>
    <row r="178" spans="6:8" ht="15" customHeight="1" x14ac:dyDescent="0.25">
      <c r="H178" s="24"/>
    </row>
    <row r="179" spans="6:8" ht="15" customHeight="1" x14ac:dyDescent="0.25">
      <c r="H179" s="24"/>
    </row>
    <row r="180" spans="6:8" ht="15" customHeight="1" x14ac:dyDescent="0.25">
      <c r="H180" s="24"/>
    </row>
    <row r="181" spans="6:8" ht="15" customHeight="1" x14ac:dyDescent="0.25">
      <c r="H181" s="24"/>
    </row>
    <row r="182" spans="6:8" ht="15" customHeight="1" x14ac:dyDescent="0.25">
      <c r="H182" s="24"/>
    </row>
    <row r="183" spans="6:8" ht="15" customHeight="1" x14ac:dyDescent="0.25">
      <c r="H183" s="24"/>
    </row>
    <row r="184" spans="6:8" ht="15" customHeight="1" x14ac:dyDescent="0.25">
      <c r="H184" s="24"/>
    </row>
    <row r="185" spans="6:8" ht="15" customHeight="1" x14ac:dyDescent="0.25">
      <c r="F185" s="1"/>
      <c r="G185" s="34"/>
      <c r="H185" s="24"/>
    </row>
    <row r="186" spans="6:8" ht="15" customHeight="1" x14ac:dyDescent="0.25">
      <c r="F186" s="1"/>
      <c r="G186" s="34"/>
      <c r="H186" s="24"/>
    </row>
    <row r="187" spans="6:8" ht="15" customHeight="1" x14ac:dyDescent="0.25">
      <c r="F187" s="1"/>
      <c r="G187" s="34"/>
      <c r="H187" s="24"/>
    </row>
    <row r="188" spans="6:8" ht="15" customHeight="1" x14ac:dyDescent="0.25">
      <c r="F188" s="1"/>
      <c r="G188" s="34"/>
      <c r="H188" s="24"/>
    </row>
    <row r="189" spans="6:8" ht="15" customHeight="1" x14ac:dyDescent="0.25">
      <c r="F189" s="1"/>
      <c r="G189" s="34"/>
      <c r="H189" s="24"/>
    </row>
    <row r="190" spans="6:8" ht="15" customHeight="1" x14ac:dyDescent="0.25">
      <c r="F190" s="149"/>
      <c r="G190" s="150"/>
      <c r="H190" s="24"/>
    </row>
    <row r="191" spans="6:8" ht="15" customHeight="1" x14ac:dyDescent="0.25">
      <c r="F191" s="35"/>
      <c r="G191" s="35"/>
      <c r="H191" s="24"/>
    </row>
    <row r="192" spans="6:8" ht="15" customHeight="1" x14ac:dyDescent="0.25">
      <c r="F192" s="35"/>
      <c r="G192" s="35"/>
      <c r="H192" s="24"/>
    </row>
    <row r="193" spans="6:8" ht="15" customHeight="1" x14ac:dyDescent="0.25">
      <c r="F193" s="35"/>
      <c r="G193" s="35"/>
      <c r="H193" s="24"/>
    </row>
    <row r="194" spans="6:8" ht="15" customHeight="1" x14ac:dyDescent="0.25">
      <c r="F194" s="35"/>
      <c r="G194" s="35"/>
      <c r="H194" s="24"/>
    </row>
    <row r="195" spans="6:8" ht="15" customHeight="1" x14ac:dyDescent="0.25">
      <c r="F195" s="23"/>
      <c r="G195" s="24"/>
      <c r="H195" s="24"/>
    </row>
    <row r="196" spans="6:8" ht="15" customHeight="1" x14ac:dyDescent="0.25">
      <c r="F196" s="560"/>
      <c r="G196" s="560"/>
      <c r="H196" s="24"/>
    </row>
    <row r="197" spans="6:8" ht="15" customHeight="1" x14ac:dyDescent="0.25">
      <c r="F197" s="35"/>
      <c r="G197" s="35"/>
      <c r="H197" s="24"/>
    </row>
    <row r="198" spans="6:8" ht="15" customHeight="1" x14ac:dyDescent="0.25">
      <c r="F198" s="35"/>
      <c r="G198" s="35"/>
      <c r="H198" s="24"/>
    </row>
    <row r="199" spans="6:8" ht="15" customHeight="1" x14ac:dyDescent="0.25">
      <c r="H199" s="24"/>
    </row>
    <row r="200" spans="6:8" ht="15" customHeight="1" x14ac:dyDescent="0.25">
      <c r="H200" s="24"/>
    </row>
    <row r="201" spans="6:8" ht="15" customHeight="1" x14ac:dyDescent="0.25">
      <c r="H201" s="24"/>
    </row>
    <row r="202" spans="6:8" ht="15" customHeight="1" x14ac:dyDescent="0.25">
      <c r="H202" s="24"/>
    </row>
    <row r="203" spans="6:8" ht="15" customHeight="1" x14ac:dyDescent="0.25">
      <c r="H203" s="24"/>
    </row>
    <row r="204" spans="6:8" ht="15" customHeight="1" x14ac:dyDescent="0.25">
      <c r="H204" s="24"/>
    </row>
    <row r="205" spans="6:8" ht="15" customHeight="1" x14ac:dyDescent="0.25">
      <c r="H205" s="24"/>
    </row>
    <row r="206" spans="6:8" ht="15" customHeight="1" x14ac:dyDescent="0.25">
      <c r="H206" s="24"/>
    </row>
    <row r="207" spans="6:8" ht="15" customHeight="1" x14ac:dyDescent="0.25">
      <c r="H207" s="24"/>
    </row>
    <row r="208" spans="6:8" ht="15" customHeight="1" x14ac:dyDescent="0.25">
      <c r="H208" s="24"/>
    </row>
    <row r="209" spans="8:8" ht="15" customHeight="1" x14ac:dyDescent="0.25">
      <c r="H209" s="24"/>
    </row>
    <row r="210" spans="8:8" ht="15" customHeight="1" x14ac:dyDescent="0.25">
      <c r="H210" s="24"/>
    </row>
    <row r="211" spans="8:8" ht="15" customHeight="1" x14ac:dyDescent="0.25">
      <c r="H211" s="24"/>
    </row>
    <row r="212" spans="8:8" ht="15" customHeight="1" x14ac:dyDescent="0.25">
      <c r="H212" s="24"/>
    </row>
    <row r="213" spans="8:8" ht="15" customHeight="1" x14ac:dyDescent="0.25">
      <c r="H213" s="24"/>
    </row>
    <row r="214" spans="8:8" ht="15" customHeight="1" x14ac:dyDescent="0.25">
      <c r="H214" s="24"/>
    </row>
    <row r="215" spans="8:8" ht="15" customHeight="1" x14ac:dyDescent="0.25">
      <c r="H215" s="24"/>
    </row>
    <row r="216" spans="8:8" ht="15" customHeight="1" x14ac:dyDescent="0.25">
      <c r="H216" s="24"/>
    </row>
    <row r="217" spans="8:8" ht="15" customHeight="1" x14ac:dyDescent="0.25">
      <c r="H217" s="24"/>
    </row>
    <row r="218" spans="8:8" ht="15" customHeight="1" x14ac:dyDescent="0.25">
      <c r="H218" s="24"/>
    </row>
    <row r="219" spans="8:8" ht="15" customHeight="1" x14ac:dyDescent="0.25">
      <c r="H219" s="24"/>
    </row>
    <row r="220" spans="8:8" ht="15" customHeight="1" x14ac:dyDescent="0.25">
      <c r="H220" s="24"/>
    </row>
    <row r="221" spans="8:8" ht="15" customHeight="1" x14ac:dyDescent="0.25">
      <c r="H221" s="24"/>
    </row>
    <row r="222" spans="8:8" ht="15" customHeight="1" x14ac:dyDescent="0.25">
      <c r="H222" s="24"/>
    </row>
    <row r="223" spans="8:8" ht="15" customHeight="1" x14ac:dyDescent="0.25">
      <c r="H223" s="24"/>
    </row>
    <row r="224" spans="8:8" ht="15" customHeight="1" x14ac:dyDescent="0.25">
      <c r="H224" s="24"/>
    </row>
    <row r="225" spans="8:8" ht="15" customHeight="1" x14ac:dyDescent="0.25">
      <c r="H225" s="24"/>
    </row>
    <row r="226" spans="8:8" ht="15" customHeight="1" x14ac:dyDescent="0.25">
      <c r="H226" s="24"/>
    </row>
    <row r="227" spans="8:8" ht="15" customHeight="1" x14ac:dyDescent="0.25">
      <c r="H227" s="24"/>
    </row>
    <row r="228" spans="8:8" ht="15" customHeight="1" x14ac:dyDescent="0.25">
      <c r="H228" s="24"/>
    </row>
    <row r="229" spans="8:8" ht="15" customHeight="1" x14ac:dyDescent="0.25">
      <c r="H229" s="24"/>
    </row>
    <row r="230" spans="8:8" ht="15" customHeight="1" x14ac:dyDescent="0.25">
      <c r="H230" s="24"/>
    </row>
    <row r="231" spans="8:8" ht="15" customHeight="1" x14ac:dyDescent="0.25">
      <c r="H231" s="24"/>
    </row>
    <row r="232" spans="8:8" ht="15" customHeight="1" x14ac:dyDescent="0.25">
      <c r="H232" s="24"/>
    </row>
    <row r="233" spans="8:8" ht="15" customHeight="1" x14ac:dyDescent="0.25">
      <c r="H233" s="24"/>
    </row>
    <row r="234" spans="8:8" ht="15" customHeight="1" x14ac:dyDescent="0.25">
      <c r="H234" s="24"/>
    </row>
    <row r="235" spans="8:8" ht="15" customHeight="1" x14ac:dyDescent="0.25">
      <c r="H235" s="24"/>
    </row>
    <row r="236" spans="8:8" ht="15" customHeight="1" x14ac:dyDescent="0.25">
      <c r="H236" s="24"/>
    </row>
    <row r="237" spans="8:8" ht="15" customHeight="1" x14ac:dyDescent="0.25">
      <c r="H237" s="24"/>
    </row>
    <row r="238" spans="8:8" ht="15" customHeight="1" x14ac:dyDescent="0.25">
      <c r="H238" s="24"/>
    </row>
    <row r="239" spans="8:8" ht="15" customHeight="1" x14ac:dyDescent="0.25">
      <c r="H239" s="24"/>
    </row>
    <row r="240" spans="8:8" ht="15" customHeight="1" x14ac:dyDescent="0.25">
      <c r="H240" s="24"/>
    </row>
    <row r="241" spans="8:8" ht="15" customHeight="1" x14ac:dyDescent="0.25">
      <c r="H241" s="24"/>
    </row>
    <row r="242" spans="8:8" ht="15" customHeight="1" x14ac:dyDescent="0.25">
      <c r="H242" s="24"/>
    </row>
    <row r="243" spans="8:8" ht="15" customHeight="1" x14ac:dyDescent="0.25">
      <c r="H243" s="24"/>
    </row>
    <row r="244" spans="8:8" ht="15" customHeight="1" x14ac:dyDescent="0.25">
      <c r="H244" s="24"/>
    </row>
    <row r="245" spans="8:8" ht="15" customHeight="1" x14ac:dyDescent="0.25">
      <c r="H245" s="24"/>
    </row>
    <row r="246" spans="8:8" ht="15" customHeight="1" x14ac:dyDescent="0.25">
      <c r="H246" s="24"/>
    </row>
    <row r="247" spans="8:8" ht="15" customHeight="1" x14ac:dyDescent="0.25">
      <c r="H247" s="24"/>
    </row>
    <row r="248" spans="8:8" ht="15" customHeight="1" x14ac:dyDescent="0.25">
      <c r="H248" s="24"/>
    </row>
    <row r="249" spans="8:8" ht="15" customHeight="1" x14ac:dyDescent="0.25">
      <c r="H249" s="24"/>
    </row>
    <row r="250" spans="8:8" ht="15" customHeight="1" x14ac:dyDescent="0.25">
      <c r="H250" s="24"/>
    </row>
    <row r="251" spans="8:8" ht="15" customHeight="1" x14ac:dyDescent="0.25">
      <c r="H251" s="24"/>
    </row>
    <row r="252" spans="8:8" ht="15" customHeight="1" x14ac:dyDescent="0.25">
      <c r="H252" s="24"/>
    </row>
    <row r="253" spans="8:8" ht="15" customHeight="1" x14ac:dyDescent="0.25">
      <c r="H253" s="24"/>
    </row>
    <row r="254" spans="8:8" ht="15" customHeight="1" x14ac:dyDescent="0.25">
      <c r="H254" s="24"/>
    </row>
    <row r="255" spans="8:8" ht="15" customHeight="1" x14ac:dyDescent="0.25">
      <c r="H255" s="24"/>
    </row>
    <row r="256" spans="8:8" ht="15" customHeight="1" x14ac:dyDescent="0.25">
      <c r="H256" s="24"/>
    </row>
    <row r="374" spans="9:11" ht="34.5" customHeight="1" x14ac:dyDescent="0.2"/>
    <row r="376" spans="9:11" ht="15" customHeight="1" x14ac:dyDescent="0.25">
      <c r="I376" s="24"/>
      <c r="J376" s="24"/>
      <c r="K376" s="1"/>
    </row>
    <row r="377" spans="9:11" ht="15" customHeight="1" x14ac:dyDescent="0.25">
      <c r="I377" s="24"/>
      <c r="J377" s="24"/>
      <c r="K377" s="1"/>
    </row>
    <row r="378" spans="9:11" ht="15" customHeight="1" x14ac:dyDescent="0.25">
      <c r="I378" s="24"/>
      <c r="J378" s="24"/>
      <c r="K378" s="1"/>
    </row>
    <row r="379" spans="9:11" ht="15" customHeight="1" x14ac:dyDescent="0.25">
      <c r="I379" s="24"/>
      <c r="J379" s="24"/>
      <c r="K379" s="1"/>
    </row>
    <row r="380" spans="9:11" ht="15" customHeight="1" x14ac:dyDescent="0.25">
      <c r="I380" s="24"/>
      <c r="J380" s="24"/>
      <c r="K380" s="1"/>
    </row>
    <row r="381" spans="9:11" ht="15" customHeight="1" x14ac:dyDescent="0.25">
      <c r="I381" s="150"/>
      <c r="J381" s="150"/>
      <c r="K381" s="151"/>
    </row>
    <row r="382" spans="9:11" ht="15" customHeight="1" x14ac:dyDescent="0.25">
      <c r="I382" s="1"/>
      <c r="J382" s="1"/>
      <c r="K382" s="1"/>
    </row>
    <row r="383" spans="9:11" ht="15" customHeight="1" x14ac:dyDescent="0.25">
      <c r="I383" s="1"/>
      <c r="J383" s="1"/>
      <c r="K383" s="1"/>
    </row>
    <row r="384" spans="9:11" ht="15" customHeight="1" x14ac:dyDescent="0.25">
      <c r="I384" s="1"/>
      <c r="J384" s="1"/>
      <c r="K384" s="1"/>
    </row>
    <row r="385" spans="9:11" ht="15" customHeight="1" x14ac:dyDescent="0.25">
      <c r="I385" s="1"/>
      <c r="J385" s="1"/>
      <c r="K385" s="1"/>
    </row>
    <row r="386" spans="9:11" ht="15" customHeight="1" x14ac:dyDescent="0.25">
      <c r="I386" s="1"/>
      <c r="J386" s="1"/>
      <c r="K386" s="1"/>
    </row>
    <row r="387" spans="9:11" ht="15" customHeight="1" x14ac:dyDescent="0.25">
      <c r="J387" s="562"/>
      <c r="K387" s="562"/>
    </row>
    <row r="388" spans="9:11" ht="15" customHeight="1" x14ac:dyDescent="0.25">
      <c r="J388" s="24"/>
      <c r="K388" s="24"/>
    </row>
    <row r="389" spans="9:11" ht="15" customHeight="1" x14ac:dyDescent="0.25">
      <c r="J389" s="24"/>
      <c r="K389" s="24"/>
    </row>
    <row r="402" spans="8:8" ht="15" customHeight="1" x14ac:dyDescent="0.25">
      <c r="H402" s="24"/>
    </row>
    <row r="403" spans="8:8" ht="15" customHeight="1" x14ac:dyDescent="0.25">
      <c r="H403" s="24"/>
    </row>
    <row r="404" spans="8:8" ht="15" customHeight="1" x14ac:dyDescent="0.25">
      <c r="H404" s="24"/>
    </row>
    <row r="405" spans="8:8" ht="15" customHeight="1" x14ac:dyDescent="0.25">
      <c r="H405" s="24"/>
    </row>
    <row r="406" spans="8:8" ht="15" customHeight="1" x14ac:dyDescent="0.25">
      <c r="H406" s="24"/>
    </row>
    <row r="407" spans="8:8" ht="15" customHeight="1" x14ac:dyDescent="0.25">
      <c r="H407" s="150"/>
    </row>
    <row r="408" spans="8:8" ht="15" customHeight="1" x14ac:dyDescent="0.25">
      <c r="H408" s="35"/>
    </row>
    <row r="409" spans="8:8" ht="15" customHeight="1" x14ac:dyDescent="0.25">
      <c r="H409" s="35"/>
    </row>
    <row r="410" spans="8:8" ht="15" customHeight="1" x14ac:dyDescent="0.25">
      <c r="H410" s="35"/>
    </row>
    <row r="411" spans="8:8" ht="15" customHeight="1" x14ac:dyDescent="0.25">
      <c r="H411" s="35"/>
    </row>
    <row r="412" spans="8:8" ht="15" customHeight="1" x14ac:dyDescent="0.25">
      <c r="H412" s="24"/>
    </row>
    <row r="413" spans="8:8" ht="15" customHeight="1" x14ac:dyDescent="0.25">
      <c r="H413" s="1"/>
    </row>
    <row r="414" spans="8:8" ht="15" customHeight="1" x14ac:dyDescent="0.25">
      <c r="H414" s="1"/>
    </row>
    <row r="415" spans="8:8" ht="15" customHeight="1" x14ac:dyDescent="0.25">
      <c r="H415" s="1"/>
    </row>
    <row r="419" ht="97.5" customHeight="1" x14ac:dyDescent="0.2"/>
    <row r="420" ht="35.25" customHeight="1" x14ac:dyDescent="0.2"/>
    <row r="467" ht="51.75" customHeight="1" x14ac:dyDescent="0.2"/>
    <row r="496" ht="33.75" customHeight="1" x14ac:dyDescent="0.2"/>
    <row r="498" ht="17.25" customHeight="1" x14ac:dyDescent="0.2"/>
    <row r="499" ht="18" customHeight="1" x14ac:dyDescent="0.2"/>
    <row r="533" ht="34.5" customHeight="1" x14ac:dyDescent="0.2"/>
    <row r="549" ht="18.75" customHeight="1" x14ac:dyDescent="0.2"/>
    <row r="584" ht="32.25" customHeight="1" x14ac:dyDescent="0.2"/>
  </sheetData>
  <mergeCells count="35">
    <mergeCell ref="D15:F15"/>
    <mergeCell ref="B1:D1"/>
    <mergeCell ref="B2:D2"/>
    <mergeCell ref="A4:C4"/>
    <mergeCell ref="A5:C5"/>
    <mergeCell ref="A6:C7"/>
    <mergeCell ref="A8:C8"/>
    <mergeCell ref="A9:D9"/>
    <mergeCell ref="A11:B11"/>
    <mergeCell ref="A15:C15"/>
    <mergeCell ref="D6:D8"/>
    <mergeCell ref="B34:D34"/>
    <mergeCell ref="B35:D35"/>
    <mergeCell ref="E35:F35"/>
    <mergeCell ref="A37:C37"/>
    <mergeCell ref="A38:C38"/>
    <mergeCell ref="A39:C40"/>
    <mergeCell ref="A41:C41"/>
    <mergeCell ref="E54:F54"/>
    <mergeCell ref="A56:C56"/>
    <mergeCell ref="A57:C57"/>
    <mergeCell ref="D38:D41"/>
    <mergeCell ref="A42:D42"/>
    <mergeCell ref="A44:B44"/>
    <mergeCell ref="B53:D53"/>
    <mergeCell ref="D57:D60"/>
    <mergeCell ref="B54:D54"/>
    <mergeCell ref="D49:F49"/>
    <mergeCell ref="A58:C59"/>
    <mergeCell ref="A60:C60"/>
    <mergeCell ref="F196:G196"/>
    <mergeCell ref="J387:K387"/>
    <mergeCell ref="A61:D61"/>
    <mergeCell ref="A63:B63"/>
    <mergeCell ref="D68:F68"/>
  </mergeCells>
  <printOptions horizontalCentered="1"/>
  <pageMargins left="0.99803149599999996" right="0.5" top="0.84055118100000004" bottom="0.7" header="0.31496062992126" footer="0.31496062992126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4"/>
  <sheetViews>
    <sheetView view="pageBreakPreview" topLeftCell="A2" zoomScale="115" zoomScaleSheetLayoutView="115" workbookViewId="0">
      <selection activeCell="I12" sqref="I12"/>
    </sheetView>
  </sheetViews>
  <sheetFormatPr defaultRowHeight="12.75" x14ac:dyDescent="0.2"/>
  <cols>
    <col min="3" max="3" width="24.85546875" customWidth="1"/>
    <col min="4" max="4" width="18.7109375" customWidth="1"/>
    <col min="5" max="5" width="13.42578125" customWidth="1"/>
    <col min="6" max="6" width="9.5703125" customWidth="1"/>
  </cols>
  <sheetData>
    <row r="1" spans="1:7" x14ac:dyDescent="0.2">
      <c r="A1" s="618" t="s">
        <v>31</v>
      </c>
      <c r="B1" s="618"/>
      <c r="C1" s="618"/>
      <c r="D1" s="618"/>
      <c r="E1" s="618"/>
      <c r="F1" s="19"/>
      <c r="G1" s="19">
        <v>2</v>
      </c>
    </row>
    <row r="2" spans="1:7" x14ac:dyDescent="0.2">
      <c r="A2" s="641" t="s">
        <v>72</v>
      </c>
      <c r="B2" s="641"/>
      <c r="C2" s="641"/>
      <c r="D2" s="641"/>
      <c r="E2" s="641"/>
      <c r="F2" s="114"/>
      <c r="G2" s="114"/>
    </row>
    <row r="3" spans="1:7" x14ac:dyDescent="0.2">
      <c r="A3" s="618" t="s">
        <v>122</v>
      </c>
      <c r="B3" s="618"/>
      <c r="C3" s="618"/>
      <c r="D3" s="618"/>
      <c r="E3" s="618"/>
      <c r="F3" s="19"/>
    </row>
    <row r="4" spans="1:7" ht="15.75" x14ac:dyDescent="0.25">
      <c r="A4" s="567" t="str">
        <f>'M. Cycle'!A5</f>
        <v>Salary_Sheet_For_The_ Month_Of_August_2021</v>
      </c>
      <c r="B4" s="567"/>
      <c r="C4" s="567"/>
      <c r="D4" s="567"/>
      <c r="E4" s="567"/>
      <c r="F4" s="15"/>
    </row>
    <row r="5" spans="1:7" ht="15.75" x14ac:dyDescent="0.25">
      <c r="A5" s="15"/>
      <c r="B5" s="34"/>
      <c r="C5" s="34"/>
      <c r="D5" s="34"/>
      <c r="E5" s="34"/>
      <c r="F5" s="34"/>
    </row>
    <row r="6" spans="1:7" ht="12.75" customHeight="1" x14ac:dyDescent="0.2">
      <c r="A6" s="639" t="s">
        <v>55</v>
      </c>
      <c r="B6" s="639" t="s">
        <v>45</v>
      </c>
      <c r="C6" s="639" t="s">
        <v>2</v>
      </c>
      <c r="D6" s="639" t="s">
        <v>23</v>
      </c>
      <c r="E6" s="639" t="s">
        <v>24</v>
      </c>
    </row>
    <row r="7" spans="1:7" ht="15" customHeight="1" x14ac:dyDescent="0.2">
      <c r="A7" s="640"/>
      <c r="B7" s="640"/>
      <c r="C7" s="640"/>
      <c r="D7" s="640"/>
      <c r="E7" s="640"/>
    </row>
    <row r="8" spans="1:7" ht="22.5" customHeight="1" x14ac:dyDescent="0.25">
      <c r="A8" s="124">
        <v>1</v>
      </c>
      <c r="B8" s="125" t="e">
        <f>'S.B AC'!#REF!</f>
        <v>#REF!</v>
      </c>
      <c r="C8" s="126" t="e">
        <f>'S.B AC'!#REF!</f>
        <v>#REF!</v>
      </c>
      <c r="D8" s="156" t="s">
        <v>11</v>
      </c>
      <c r="E8" s="6" t="e">
        <f>'Salary Sheet'!#REF!</f>
        <v>#REF!</v>
      </c>
    </row>
    <row r="9" spans="1:7" ht="25.5" customHeight="1" x14ac:dyDescent="0.25">
      <c r="A9" s="124">
        <v>2</v>
      </c>
      <c r="B9" s="125" t="e">
        <f>'Salary Sheet'!#REF!</f>
        <v>#REF!</v>
      </c>
      <c r="C9" s="126" t="e">
        <f>'Salary Sheet'!#REF!</f>
        <v>#REF!</v>
      </c>
      <c r="D9" s="156" t="s">
        <v>80</v>
      </c>
      <c r="E9" s="6"/>
    </row>
    <row r="10" spans="1:7" ht="15.75" x14ac:dyDescent="0.25">
      <c r="A10" s="20" t="s">
        <v>17</v>
      </c>
      <c r="B10" s="113"/>
      <c r="C10" s="113"/>
      <c r="D10" s="113"/>
      <c r="E10" s="211" t="e">
        <f>SUM(E8:E9)</f>
        <v>#REF!</v>
      </c>
      <c r="G10" s="48">
        <f>'Salary Sheet'!AB28</f>
        <v>0</v>
      </c>
    </row>
    <row r="11" spans="1:7" x14ac:dyDescent="0.2">
      <c r="A11" s="53" t="s">
        <v>235</v>
      </c>
      <c r="B11" s="180"/>
      <c r="C11" s="53"/>
      <c r="D11" s="53"/>
      <c r="E11" s="53"/>
      <c r="G11" s="48" t="e">
        <f>E10</f>
        <v>#REF!</v>
      </c>
    </row>
    <row r="12" spans="1:7" x14ac:dyDescent="0.2">
      <c r="A12" s="57"/>
      <c r="B12" s="57"/>
      <c r="C12" s="57"/>
      <c r="D12" s="57"/>
      <c r="E12" s="57"/>
    </row>
    <row r="13" spans="1:7" ht="17.25" customHeight="1" x14ac:dyDescent="0.2">
      <c r="F13" s="17"/>
    </row>
    <row r="14" spans="1:7" x14ac:dyDescent="0.2">
      <c r="A14" s="19"/>
      <c r="B14" s="19" t="s">
        <v>215</v>
      </c>
      <c r="D14" s="176" t="s">
        <v>216</v>
      </c>
      <c r="E14" s="19"/>
      <c r="F14" s="19"/>
    </row>
  </sheetData>
  <mergeCells count="9">
    <mergeCell ref="A1:E1"/>
    <mergeCell ref="A2:E2"/>
    <mergeCell ref="A3:E3"/>
    <mergeCell ref="A4:E4"/>
    <mergeCell ref="A6:A7"/>
    <mergeCell ref="B6:B7"/>
    <mergeCell ref="C6:C7"/>
    <mergeCell ref="D6:D7"/>
    <mergeCell ref="E6:E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C5:F19"/>
  <sheetViews>
    <sheetView workbookViewId="0">
      <selection activeCell="J20" sqref="J20"/>
    </sheetView>
  </sheetViews>
  <sheetFormatPr defaultRowHeight="12.75" x14ac:dyDescent="0.2"/>
  <cols>
    <col min="3" max="3" width="11.28515625" bestFit="1" customWidth="1"/>
    <col min="6" max="6" width="11.28515625" bestFit="1" customWidth="1"/>
  </cols>
  <sheetData>
    <row r="5" spans="3:6" x14ac:dyDescent="0.2">
      <c r="C5" s="191">
        <f>BSRS!E26+BSRS!E44+' Voucher'!E85+' Voucher'!E106+' Voucher'!E146+' Voucher'!E167+' Voucher'!E186+' Voucher'!E204+' Voucher'!E243+' Voucher'!E263+' Voucher'!E282</f>
        <v>696426</v>
      </c>
      <c r="F5" s="191">
        <f>BSRS!E9</f>
        <v>25945</v>
      </c>
    </row>
    <row r="6" spans="3:6" x14ac:dyDescent="0.2">
      <c r="F6" s="191">
        <f>' Voucher'!E9</f>
        <v>606680</v>
      </c>
    </row>
    <row r="7" spans="3:6" x14ac:dyDescent="0.2">
      <c r="C7" s="191">
        <f>' Voucher'!E85</f>
        <v>62157</v>
      </c>
      <c r="F7" s="191">
        <f>' Voucher'!E29</f>
        <v>62157</v>
      </c>
    </row>
    <row r="8" spans="3:6" x14ac:dyDescent="0.2">
      <c r="C8" s="191">
        <f>' Voucher'!E106</f>
        <v>19149</v>
      </c>
      <c r="F8" s="191">
        <f>' Voucher'!E48</f>
        <v>19149</v>
      </c>
    </row>
    <row r="9" spans="3:6" x14ac:dyDescent="0.2">
      <c r="C9">
        <f>' Voucher'!E146</f>
        <v>28303</v>
      </c>
      <c r="F9" s="191">
        <f>' Voucher'!E66</f>
        <v>19149</v>
      </c>
    </row>
    <row r="10" spans="3:6" x14ac:dyDescent="0.2">
      <c r="C10">
        <f>' Voucher'!E163</f>
        <v>19149</v>
      </c>
      <c r="F10" s="191">
        <f>SUM(F5:F9)</f>
        <v>733080</v>
      </c>
    </row>
    <row r="11" spans="3:6" x14ac:dyDescent="0.2">
      <c r="C11" s="191">
        <f>' Voucher'!E186</f>
        <v>108821</v>
      </c>
    </row>
    <row r="12" spans="3:6" x14ac:dyDescent="0.2">
      <c r="C12" s="191">
        <f>' Voucher'!E204</f>
        <v>34692</v>
      </c>
    </row>
    <row r="13" spans="3:6" x14ac:dyDescent="0.2">
      <c r="C13" s="191">
        <f>' Voucher'!E224</f>
        <v>2650</v>
      </c>
    </row>
    <row r="14" spans="3:6" x14ac:dyDescent="0.2">
      <c r="C14">
        <f>' Voucher'!E243</f>
        <v>377838</v>
      </c>
    </row>
    <row r="15" spans="3:6" x14ac:dyDescent="0.2">
      <c r="C15" s="191">
        <f>' Voucher'!E263</f>
        <v>130</v>
      </c>
    </row>
    <row r="16" spans="3:6" x14ac:dyDescent="0.2">
      <c r="C16" s="191">
        <f>' Voucher'!E282</f>
        <v>4422</v>
      </c>
    </row>
    <row r="17" spans="3:3" x14ac:dyDescent="0.2">
      <c r="C17" s="191">
        <f>BSRS!E26</f>
        <v>25945</v>
      </c>
    </row>
    <row r="18" spans="3:3" x14ac:dyDescent="0.2">
      <c r="C18" s="191">
        <f>BSRS!E44</f>
        <v>15820</v>
      </c>
    </row>
    <row r="19" spans="3:3" x14ac:dyDescent="0.2">
      <c r="C19" s="191">
        <f>SUM(C7:C18)</f>
        <v>699076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11"/>
  <sheetViews>
    <sheetView view="pageBreakPreview" topLeftCell="A308" zoomScaleNormal="100" zoomScaleSheetLayoutView="100" workbookViewId="0">
      <selection activeCell="J314" sqref="J314"/>
    </sheetView>
  </sheetViews>
  <sheetFormatPr defaultRowHeight="15" customHeight="1" x14ac:dyDescent="0.2"/>
  <cols>
    <col min="1" max="1" width="13.85546875" style="17" customWidth="1"/>
    <col min="2" max="2" width="14.140625" style="17" customWidth="1"/>
    <col min="3" max="3" width="31.42578125" style="17" customWidth="1"/>
    <col min="4" max="4" width="16.7109375" style="17" customWidth="1"/>
    <col min="5" max="5" width="17.42578125" style="17" customWidth="1"/>
    <col min="6" max="6" width="18.28515625" style="17" customWidth="1"/>
    <col min="7" max="7" width="10" style="17" customWidth="1"/>
    <col min="8" max="9" width="10" style="17" bestFit="1" customWidth="1"/>
    <col min="10" max="10" width="10.5703125" style="17" bestFit="1" customWidth="1"/>
    <col min="11" max="11" width="12.42578125" style="246" bestFit="1" customWidth="1"/>
    <col min="12" max="12" width="11" style="17" customWidth="1"/>
    <col min="13" max="13" width="17.85546875" style="17" customWidth="1"/>
    <col min="14" max="15" width="9.140625" style="17"/>
    <col min="16" max="16" width="10.85546875" style="17" customWidth="1"/>
    <col min="17" max="16384" width="9.140625" style="17"/>
  </cols>
  <sheetData>
    <row r="1" spans="1:13" ht="15" customHeight="1" x14ac:dyDescent="0.3">
      <c r="A1" s="352"/>
      <c r="B1" s="525" t="s">
        <v>31</v>
      </c>
      <c r="C1" s="526"/>
      <c r="D1" s="526"/>
      <c r="E1" s="353"/>
      <c r="F1" s="354" t="str">
        <f>I2</f>
        <v>V No: D1</v>
      </c>
      <c r="I1" s="148"/>
      <c r="J1" s="148" t="s">
        <v>56</v>
      </c>
      <c r="L1" s="148" t="s">
        <v>57</v>
      </c>
    </row>
    <row r="2" spans="1:13" ht="15" customHeight="1" x14ac:dyDescent="0.3">
      <c r="A2" s="352"/>
      <c r="B2" s="523" t="s">
        <v>260</v>
      </c>
      <c r="C2" s="523"/>
      <c r="D2" s="523"/>
      <c r="E2" s="352"/>
      <c r="F2" s="354" t="s">
        <v>30</v>
      </c>
      <c r="I2" s="148" t="s">
        <v>175</v>
      </c>
      <c r="J2" s="254">
        <f>ROUND(E9,0)</f>
        <v>606680</v>
      </c>
      <c r="K2" s="254">
        <f>ROUND(E85,0)</f>
        <v>62157</v>
      </c>
      <c r="L2" s="148" t="s">
        <v>178</v>
      </c>
    </row>
    <row r="3" spans="1:13" ht="15" customHeight="1" x14ac:dyDescent="0.3">
      <c r="A3" s="352" t="s">
        <v>16</v>
      </c>
      <c r="B3" s="355"/>
      <c r="C3" s="352"/>
      <c r="D3" s="352"/>
      <c r="E3" s="356" t="s">
        <v>39</v>
      </c>
      <c r="F3" s="357" t="str">
        <f>'Salary Sheet'!D32</f>
        <v>29/8/2021</v>
      </c>
      <c r="I3" s="148" t="s">
        <v>176</v>
      </c>
      <c r="J3" s="254">
        <f>ROUND(E29,0)</f>
        <v>62157</v>
      </c>
      <c r="K3" s="254">
        <f>ROUND(E106,0)</f>
        <v>19149</v>
      </c>
      <c r="L3" s="148" t="s">
        <v>179</v>
      </c>
      <c r="M3" s="261"/>
    </row>
    <row r="4" spans="1:13" ht="15" customHeight="1" x14ac:dyDescent="0.3">
      <c r="A4" s="550" t="s">
        <v>32</v>
      </c>
      <c r="B4" s="550"/>
      <c r="C4" s="550"/>
      <c r="D4" s="359" t="s">
        <v>35</v>
      </c>
      <c r="E4" s="360" t="s">
        <v>24</v>
      </c>
      <c r="F4" s="359" t="s">
        <v>36</v>
      </c>
      <c r="I4" s="148" t="s">
        <v>177</v>
      </c>
      <c r="J4" s="255">
        <f>ROUND(E48,0)</f>
        <v>19149</v>
      </c>
      <c r="K4" s="254">
        <f>ROUND(E146,0)</f>
        <v>28303</v>
      </c>
      <c r="L4" s="148" t="s">
        <v>180</v>
      </c>
      <c r="M4" s="261"/>
    </row>
    <row r="5" spans="1:13" ht="15" customHeight="1" x14ac:dyDescent="0.3">
      <c r="A5" s="550" t="s">
        <v>47</v>
      </c>
      <c r="B5" s="550"/>
      <c r="C5" s="550"/>
      <c r="D5" s="358" t="s">
        <v>54</v>
      </c>
      <c r="E5" s="361">
        <f>'Salary Sheet'!R28</f>
        <v>606680</v>
      </c>
      <c r="F5" s="362"/>
      <c r="I5" s="148" t="s">
        <v>223</v>
      </c>
      <c r="J5" s="255">
        <f>ROUND(E66,0)</f>
        <v>19149</v>
      </c>
      <c r="K5" s="254">
        <f>ROUND(E167,0)</f>
        <v>19149</v>
      </c>
      <c r="L5" s="148" t="s">
        <v>181</v>
      </c>
      <c r="M5" s="261"/>
    </row>
    <row r="6" spans="1:13" ht="20.25" customHeight="1" x14ac:dyDescent="0.3">
      <c r="A6" s="544" t="s">
        <v>253</v>
      </c>
      <c r="B6" s="545"/>
      <c r="C6" s="546"/>
      <c r="D6" s="358" t="s">
        <v>129</v>
      </c>
      <c r="E6" s="363"/>
      <c r="F6" s="362"/>
      <c r="I6" s="148" t="s">
        <v>224</v>
      </c>
      <c r="J6" s="255">
        <f>BSRS!E9</f>
        <v>25945</v>
      </c>
      <c r="K6" s="254">
        <f>ROUND(E186,0)</f>
        <v>108821</v>
      </c>
      <c r="L6" s="148" t="s">
        <v>182</v>
      </c>
      <c r="M6" s="261"/>
    </row>
    <row r="7" spans="1:13" ht="16.5" customHeight="1" x14ac:dyDescent="0.3">
      <c r="A7" s="551" t="s">
        <v>305</v>
      </c>
      <c r="B7" s="552"/>
      <c r="C7" s="553"/>
      <c r="D7" s="362"/>
      <c r="E7" s="364"/>
      <c r="F7" s="362"/>
      <c r="I7" s="148"/>
      <c r="J7" s="243">
        <f>SUM(J2:J6)</f>
        <v>733080</v>
      </c>
      <c r="K7" s="243">
        <f>ROUND(E204,0)</f>
        <v>34692</v>
      </c>
      <c r="L7" s="148" t="s">
        <v>183</v>
      </c>
      <c r="M7" s="261"/>
    </row>
    <row r="8" spans="1:13" ht="18" customHeight="1" x14ac:dyDescent="0.3">
      <c r="A8" s="537" t="s">
        <v>252</v>
      </c>
      <c r="B8" s="538"/>
      <c r="C8" s="539"/>
      <c r="D8" s="362"/>
      <c r="E8" s="364"/>
      <c r="F8" s="362"/>
      <c r="I8" s="148"/>
      <c r="J8" s="148"/>
      <c r="K8" s="254">
        <f>ROUND(E224,0)</f>
        <v>2650</v>
      </c>
      <c r="L8" s="148" t="s">
        <v>184</v>
      </c>
      <c r="M8" s="261"/>
    </row>
    <row r="9" spans="1:13" ht="15" customHeight="1" x14ac:dyDescent="0.3">
      <c r="A9" s="528" t="s">
        <v>17</v>
      </c>
      <c r="B9" s="529"/>
      <c r="C9" s="529"/>
      <c r="D9" s="530"/>
      <c r="E9" s="365">
        <f>E5</f>
        <v>606680</v>
      </c>
      <c r="F9" s="362"/>
      <c r="I9" s="148"/>
      <c r="J9" s="148"/>
      <c r="K9" s="243">
        <f>ROUND(E243,0)</f>
        <v>377838</v>
      </c>
      <c r="L9" s="148" t="s">
        <v>185</v>
      </c>
    </row>
    <row r="10" spans="1:13" ht="15" customHeight="1" x14ac:dyDescent="0.3">
      <c r="A10" s="555" t="s">
        <v>209</v>
      </c>
      <c r="B10" s="556"/>
      <c r="C10" s="367" t="str">
        <f>SpellNumber(E5)</f>
        <v>Six Hundred Six Thousand Six Hundred Eighty  Taka</v>
      </c>
      <c r="D10" s="368"/>
      <c r="E10" s="368"/>
      <c r="F10" s="369"/>
      <c r="I10" s="148"/>
      <c r="J10" s="148"/>
      <c r="K10" s="243">
        <f>ROUND(E263,0)</f>
        <v>130</v>
      </c>
      <c r="L10" s="148" t="s">
        <v>186</v>
      </c>
    </row>
    <row r="11" spans="1:13" ht="15" customHeight="1" x14ac:dyDescent="0.3">
      <c r="A11" s="352"/>
      <c r="B11" s="352"/>
      <c r="C11" s="352"/>
      <c r="D11" s="352"/>
      <c r="E11" s="352"/>
      <c r="F11" s="352"/>
      <c r="I11" s="148"/>
      <c r="J11" s="148"/>
      <c r="K11" s="255">
        <f>ROUND(E282,0)</f>
        <v>4422</v>
      </c>
      <c r="L11" s="148" t="s">
        <v>187</v>
      </c>
    </row>
    <row r="12" spans="1:13" ht="15" customHeight="1" x14ac:dyDescent="0.3">
      <c r="A12" s="526" t="s">
        <v>48</v>
      </c>
      <c r="B12" s="526"/>
      <c r="C12" s="352"/>
      <c r="D12" s="352"/>
      <c r="E12" s="352"/>
      <c r="F12" s="352"/>
      <c r="I12" s="148"/>
      <c r="J12" s="148"/>
      <c r="K12" s="243">
        <f>ROUND(E299,0)</f>
        <v>14532</v>
      </c>
      <c r="L12" s="148" t="s">
        <v>188</v>
      </c>
    </row>
    <row r="13" spans="1:13" ht="15" customHeight="1" x14ac:dyDescent="0.3">
      <c r="A13" s="353"/>
      <c r="B13" s="353"/>
      <c r="C13" s="352"/>
      <c r="D13" s="352"/>
      <c r="E13" s="352"/>
      <c r="F13" s="352"/>
      <c r="I13" s="148"/>
      <c r="J13" s="148"/>
      <c r="K13" s="254">
        <f>E319</f>
        <v>19149</v>
      </c>
      <c r="L13" s="148" t="s">
        <v>189</v>
      </c>
    </row>
    <row r="14" spans="1:13" ht="15" customHeight="1" x14ac:dyDescent="0.3">
      <c r="A14" s="352"/>
      <c r="B14" s="352"/>
      <c r="C14" s="352"/>
      <c r="D14" s="352"/>
      <c r="E14" s="352"/>
      <c r="F14" s="352"/>
      <c r="I14" s="148"/>
      <c r="J14" s="148"/>
      <c r="K14" s="254">
        <f>E338</f>
        <v>18</v>
      </c>
      <c r="L14" s="148" t="s">
        <v>298</v>
      </c>
      <c r="M14" s="123"/>
    </row>
    <row r="15" spans="1:13" ht="15" customHeight="1" x14ac:dyDescent="0.25">
      <c r="I15" s="148"/>
      <c r="K15" s="486">
        <f>E358</f>
        <v>30</v>
      </c>
      <c r="L15" s="148" t="s">
        <v>190</v>
      </c>
      <c r="M15" s="152"/>
    </row>
    <row r="16" spans="1:13" ht="12.75" customHeight="1" x14ac:dyDescent="0.3">
      <c r="A16" s="352"/>
      <c r="B16" s="352"/>
      <c r="C16" s="352"/>
      <c r="D16" s="352"/>
      <c r="E16" s="352"/>
      <c r="F16" s="352"/>
      <c r="I16" s="148"/>
      <c r="K16" s="255">
        <f>E376</f>
        <v>275</v>
      </c>
      <c r="L16" s="148" t="s">
        <v>191</v>
      </c>
    </row>
    <row r="17" spans="1:15" ht="15" customHeight="1" x14ac:dyDescent="0.3">
      <c r="A17" s="554" t="s">
        <v>259</v>
      </c>
      <c r="B17" s="554"/>
      <c r="C17" s="554"/>
      <c r="D17" s="476"/>
      <c r="E17" s="476" t="s">
        <v>12</v>
      </c>
      <c r="F17" s="476"/>
      <c r="K17" s="430">
        <f>BSRS!E26</f>
        <v>25945</v>
      </c>
      <c r="L17" s="148" t="s">
        <v>214</v>
      </c>
      <c r="M17" s="31"/>
      <c r="N17" s="24"/>
      <c r="O17" s="24"/>
    </row>
    <row r="18" spans="1:15" ht="15" customHeight="1" x14ac:dyDescent="0.3">
      <c r="A18" s="477"/>
      <c r="B18" s="477"/>
      <c r="C18" s="352"/>
      <c r="D18" s="352"/>
      <c r="E18" s="476"/>
      <c r="F18" s="476"/>
      <c r="G18" s="15"/>
      <c r="K18" s="430">
        <f>BSRS!E44</f>
        <v>15820</v>
      </c>
      <c r="L18" s="148" t="s">
        <v>299</v>
      </c>
      <c r="M18" s="31"/>
      <c r="N18" s="24"/>
      <c r="O18" s="24"/>
    </row>
    <row r="19" spans="1:15" ht="15" customHeight="1" x14ac:dyDescent="0.3">
      <c r="A19" s="473"/>
      <c r="B19" s="473"/>
      <c r="C19" s="352"/>
      <c r="D19" s="352"/>
      <c r="E19" s="474"/>
      <c r="F19" s="474"/>
      <c r="G19" s="15"/>
      <c r="K19" s="247"/>
      <c r="L19" s="34"/>
      <c r="M19" s="31"/>
      <c r="N19" s="24"/>
      <c r="O19" s="24"/>
    </row>
    <row r="20" spans="1:15" ht="15" customHeight="1" x14ac:dyDescent="0.3">
      <c r="A20" s="355"/>
      <c r="B20" s="355"/>
      <c r="C20" s="352"/>
      <c r="D20" s="352"/>
      <c r="E20" s="353"/>
      <c r="F20" s="353"/>
      <c r="G20" s="15"/>
      <c r="K20" s="429">
        <f>SUM(K2:K18)</f>
        <v>733080</v>
      </c>
      <c r="L20" s="34"/>
      <c r="M20" s="31"/>
      <c r="N20" s="24"/>
      <c r="O20" s="24"/>
    </row>
    <row r="21" spans="1:15" ht="15" customHeight="1" x14ac:dyDescent="0.3">
      <c r="A21" s="352"/>
      <c r="B21" s="525" t="s">
        <v>31</v>
      </c>
      <c r="C21" s="526"/>
      <c r="D21" s="526"/>
      <c r="E21" s="353"/>
      <c r="F21" s="354" t="str">
        <f>I3</f>
        <v>V No: D2</v>
      </c>
      <c r="G21" s="15"/>
      <c r="J21" s="207">
        <f>J7-K20</f>
        <v>0</v>
      </c>
      <c r="L21" s="34"/>
      <c r="M21" s="31"/>
      <c r="N21" s="24"/>
      <c r="O21" s="24"/>
    </row>
    <row r="22" spans="1:15" ht="15" customHeight="1" x14ac:dyDescent="0.3">
      <c r="A22" s="352"/>
      <c r="B22" s="523" t="str">
        <f>B2</f>
        <v>Barishal Branch, Barishal</v>
      </c>
      <c r="C22" s="523"/>
      <c r="D22" s="523"/>
      <c r="E22" s="557" t="s">
        <v>30</v>
      </c>
      <c r="F22" s="557"/>
      <c r="G22" s="15"/>
      <c r="J22" s="66"/>
      <c r="K22" s="247"/>
      <c r="L22" s="34"/>
      <c r="M22" s="31"/>
      <c r="N22" s="24"/>
      <c r="O22" s="24"/>
    </row>
    <row r="23" spans="1:15" ht="15" customHeight="1" x14ac:dyDescent="0.3">
      <c r="A23" s="352" t="s">
        <v>16</v>
      </c>
      <c r="B23" s="352"/>
      <c r="C23" s="352"/>
      <c r="D23" s="352"/>
      <c r="E23" s="370" t="s">
        <v>39</v>
      </c>
      <c r="F23" s="357" t="str">
        <f>F3</f>
        <v>29/8/2021</v>
      </c>
      <c r="G23" s="15"/>
      <c r="K23" s="247"/>
      <c r="L23" s="34"/>
      <c r="M23" s="31"/>
      <c r="N23" s="24"/>
      <c r="O23" s="24"/>
    </row>
    <row r="24" spans="1:15" ht="15" customHeight="1" x14ac:dyDescent="0.3">
      <c r="A24" s="528" t="s">
        <v>32</v>
      </c>
      <c r="B24" s="535"/>
      <c r="C24" s="536"/>
      <c r="D24" s="359" t="s">
        <v>35</v>
      </c>
      <c r="E24" s="360" t="s">
        <v>24</v>
      </c>
      <c r="F24" s="359" t="s">
        <v>36</v>
      </c>
      <c r="G24" s="15"/>
      <c r="K24" s="247"/>
      <c r="L24" s="34"/>
      <c r="M24" s="31"/>
      <c r="N24" s="24"/>
      <c r="O24" s="24"/>
    </row>
    <row r="25" spans="1:15" ht="21" customHeight="1" x14ac:dyDescent="0.3">
      <c r="A25" s="528" t="s">
        <v>241</v>
      </c>
      <c r="B25" s="535"/>
      <c r="C25" s="536"/>
      <c r="D25" s="358" t="s">
        <v>38</v>
      </c>
      <c r="E25" s="371">
        <f>'Bank''s to Pension Fund'!F14</f>
        <v>62157</v>
      </c>
      <c r="F25" s="362"/>
      <c r="G25" s="15"/>
      <c r="J25" s="64"/>
      <c r="K25" s="247"/>
      <c r="L25" s="34"/>
      <c r="M25" s="31"/>
      <c r="N25" s="24"/>
      <c r="O25" s="24"/>
    </row>
    <row r="26" spans="1:15" ht="16.5" customHeight="1" x14ac:dyDescent="0.3">
      <c r="A26" s="544" t="s">
        <v>254</v>
      </c>
      <c r="B26" s="545"/>
      <c r="C26" s="546"/>
      <c r="D26" s="358" t="s">
        <v>130</v>
      </c>
      <c r="E26" s="363"/>
      <c r="F26" s="362"/>
      <c r="G26" s="15"/>
      <c r="I26" s="66"/>
      <c r="J26" s="64"/>
      <c r="K26" s="247"/>
      <c r="L26" s="34"/>
      <c r="M26" s="31"/>
      <c r="N26" s="24"/>
      <c r="O26" s="24"/>
    </row>
    <row r="27" spans="1:15" ht="19.5" customHeight="1" x14ac:dyDescent="0.3">
      <c r="A27" s="547" t="str">
        <f>A7</f>
        <v>for the month of August, 2021</v>
      </c>
      <c r="B27" s="548"/>
      <c r="C27" s="549"/>
      <c r="D27" s="362"/>
      <c r="E27" s="364"/>
      <c r="F27" s="362"/>
      <c r="G27" s="15"/>
      <c r="I27" s="64"/>
      <c r="J27" s="64"/>
      <c r="K27" s="247"/>
      <c r="L27" s="34"/>
      <c r="M27" s="31"/>
      <c r="N27" s="24"/>
      <c r="O27" s="24"/>
    </row>
    <row r="28" spans="1:15" ht="15" customHeight="1" x14ac:dyDescent="0.3">
      <c r="A28" s="537" t="s">
        <v>252</v>
      </c>
      <c r="B28" s="538"/>
      <c r="C28" s="539"/>
      <c r="D28" s="362"/>
      <c r="E28" s="362"/>
      <c r="F28" s="362"/>
      <c r="G28" s="15"/>
      <c r="I28" s="64"/>
      <c r="J28" s="64"/>
      <c r="K28" s="247"/>
      <c r="L28" s="34"/>
      <c r="M28" s="24"/>
      <c r="N28" s="24"/>
      <c r="O28" s="24"/>
    </row>
    <row r="29" spans="1:15" ht="15" customHeight="1" x14ac:dyDescent="0.3">
      <c r="A29" s="528" t="s">
        <v>17</v>
      </c>
      <c r="B29" s="529"/>
      <c r="C29" s="529"/>
      <c r="D29" s="530"/>
      <c r="E29" s="372">
        <f>E25</f>
        <v>62157</v>
      </c>
      <c r="F29" s="362"/>
      <c r="G29" s="15"/>
      <c r="J29" s="65"/>
      <c r="K29" s="247"/>
      <c r="L29" s="34"/>
      <c r="M29" s="24"/>
      <c r="N29" s="24"/>
      <c r="O29" s="24"/>
    </row>
    <row r="30" spans="1:15" ht="15" customHeight="1" x14ac:dyDescent="0.3">
      <c r="A30" s="373" t="s">
        <v>208</v>
      </c>
      <c r="B30" s="374" t="str">
        <f>SpellNumber(E29)</f>
        <v>Sixty Two Thousand One Hundred Fifty Seven Taka</v>
      </c>
      <c r="C30" s="368"/>
      <c r="D30" s="368"/>
      <c r="E30" s="368"/>
      <c r="F30" s="369"/>
      <c r="G30" s="15"/>
      <c r="J30" s="64"/>
      <c r="K30" s="247"/>
      <c r="L30" s="34"/>
      <c r="M30" s="24"/>
      <c r="N30" s="24"/>
      <c r="O30" s="24"/>
    </row>
    <row r="31" spans="1:15" ht="15" customHeight="1" x14ac:dyDescent="0.3">
      <c r="A31" s="352"/>
      <c r="B31" s="352"/>
      <c r="C31" s="375"/>
      <c r="D31" s="375"/>
      <c r="E31" s="375"/>
      <c r="F31" s="375"/>
      <c r="G31" s="15"/>
      <c r="J31" s="64"/>
      <c r="K31" s="247"/>
      <c r="L31" s="34"/>
      <c r="M31" s="24"/>
      <c r="N31" s="24"/>
      <c r="O31" s="24"/>
    </row>
    <row r="32" spans="1:15" ht="15" customHeight="1" x14ac:dyDescent="0.3">
      <c r="A32" s="526" t="s">
        <v>48</v>
      </c>
      <c r="B32" s="526"/>
      <c r="C32" s="375"/>
      <c r="D32" s="375"/>
      <c r="E32" s="375"/>
      <c r="F32" s="375"/>
      <c r="G32" s="15"/>
      <c r="J32" s="64"/>
      <c r="K32" s="247"/>
      <c r="L32" s="34"/>
      <c r="M32" s="24"/>
      <c r="N32" s="24"/>
      <c r="O32" s="24"/>
    </row>
    <row r="33" spans="1:15" ht="15" customHeight="1" x14ac:dyDescent="0.3">
      <c r="A33" s="353"/>
      <c r="B33" s="353"/>
      <c r="C33" s="375"/>
      <c r="D33" s="375"/>
      <c r="E33" s="375"/>
      <c r="F33" s="375"/>
      <c r="G33" s="15"/>
      <c r="J33" s="64"/>
      <c r="K33" s="247"/>
      <c r="L33" s="34"/>
      <c r="M33" s="24"/>
      <c r="N33" s="24"/>
      <c r="O33" s="24"/>
    </row>
    <row r="34" spans="1:15" ht="15" customHeight="1" x14ac:dyDescent="0.3">
      <c r="A34" s="375"/>
      <c r="B34" s="375"/>
      <c r="C34" s="375"/>
      <c r="D34" s="375"/>
      <c r="E34" s="375"/>
      <c r="F34" s="375"/>
      <c r="G34" s="15"/>
      <c r="J34" s="64"/>
      <c r="K34" s="247"/>
      <c r="L34" s="34"/>
      <c r="M34" s="24"/>
      <c r="N34" s="24"/>
      <c r="O34" s="24"/>
    </row>
    <row r="35" spans="1:15" ht="15" customHeight="1" x14ac:dyDescent="0.3">
      <c r="A35" s="352"/>
      <c r="B35" s="352"/>
      <c r="C35" s="352"/>
      <c r="D35" s="352"/>
      <c r="E35" s="352"/>
      <c r="F35" s="352"/>
      <c r="G35" s="15"/>
      <c r="J35" s="64"/>
      <c r="K35" s="247"/>
      <c r="L35" s="34"/>
      <c r="M35" s="24"/>
      <c r="N35" s="24"/>
      <c r="O35" s="24"/>
    </row>
    <row r="36" spans="1:15" ht="15" customHeight="1" x14ac:dyDescent="0.3">
      <c r="A36" s="524" t="str">
        <f>A17</f>
        <v>Senior Officer</v>
      </c>
      <c r="B36" s="524"/>
      <c r="C36" s="352"/>
      <c r="D36" s="352"/>
      <c r="E36" s="353" t="s">
        <v>12</v>
      </c>
      <c r="F36" s="376"/>
      <c r="G36" s="15"/>
      <c r="J36" s="64"/>
      <c r="K36" s="247"/>
      <c r="L36" s="34"/>
      <c r="M36" s="24"/>
      <c r="N36" s="24"/>
      <c r="O36" s="24"/>
    </row>
    <row r="37" spans="1:15" ht="15" customHeight="1" x14ac:dyDescent="0.3">
      <c r="A37" s="355"/>
      <c r="B37" s="355"/>
      <c r="C37" s="352"/>
      <c r="D37" s="352"/>
      <c r="E37" s="376"/>
      <c r="F37" s="376"/>
      <c r="G37" s="15"/>
      <c r="J37" s="64"/>
      <c r="K37" s="247"/>
      <c r="L37" s="34"/>
      <c r="M37" s="24"/>
      <c r="N37" s="24"/>
      <c r="O37" s="24"/>
    </row>
    <row r="38" spans="1:15" ht="15" customHeight="1" x14ac:dyDescent="0.3">
      <c r="A38" s="355"/>
      <c r="B38" s="355"/>
      <c r="C38" s="352"/>
      <c r="D38" s="352"/>
      <c r="E38" s="376"/>
      <c r="F38" s="376"/>
      <c r="G38" s="15"/>
      <c r="J38" s="64"/>
      <c r="K38" s="247"/>
      <c r="L38" s="34"/>
      <c r="M38" s="24"/>
      <c r="N38" s="24"/>
      <c r="O38" s="24"/>
    </row>
    <row r="39" spans="1:15" ht="15" customHeight="1" x14ac:dyDescent="0.3">
      <c r="A39" s="355"/>
      <c r="B39" s="355"/>
      <c r="C39" s="352"/>
      <c r="D39" s="352"/>
      <c r="E39" s="353"/>
      <c r="F39" s="353"/>
      <c r="G39" s="15"/>
      <c r="J39" s="64"/>
      <c r="K39" s="247"/>
      <c r="L39" s="34"/>
      <c r="M39" s="24"/>
      <c r="N39" s="24"/>
      <c r="O39" s="24"/>
    </row>
    <row r="40" spans="1:15" ht="15" customHeight="1" x14ac:dyDescent="0.3">
      <c r="A40" s="352"/>
      <c r="B40" s="525" t="s">
        <v>31</v>
      </c>
      <c r="C40" s="525"/>
      <c r="D40" s="525"/>
      <c r="E40" s="353"/>
      <c r="F40" s="354" t="str">
        <f>I4</f>
        <v>V No: D3</v>
      </c>
      <c r="G40" s="15"/>
      <c r="J40" s="64"/>
      <c r="K40" s="247"/>
      <c r="L40" s="34"/>
      <c r="M40" s="24"/>
      <c r="N40" s="24"/>
      <c r="O40" s="24"/>
    </row>
    <row r="41" spans="1:15" ht="15" customHeight="1" x14ac:dyDescent="0.3">
      <c r="A41" s="352"/>
      <c r="B41" s="523" t="str">
        <f>B22</f>
        <v>Barishal Branch, Barishal</v>
      </c>
      <c r="C41" s="523"/>
      <c r="D41" s="523"/>
      <c r="E41" s="558" t="s">
        <v>30</v>
      </c>
      <c r="F41" s="558"/>
      <c r="G41" s="15"/>
      <c r="J41" s="64"/>
      <c r="K41" s="247"/>
      <c r="L41" s="34"/>
      <c r="M41" s="24"/>
      <c r="N41" s="24"/>
      <c r="O41" s="24"/>
    </row>
    <row r="42" spans="1:15" ht="15" customHeight="1" x14ac:dyDescent="0.3">
      <c r="A42" s="352" t="s">
        <v>16</v>
      </c>
      <c r="B42" s="352"/>
      <c r="C42" s="352"/>
      <c r="D42" s="352"/>
      <c r="E42" s="356" t="s">
        <v>39</v>
      </c>
      <c r="F42" s="357" t="str">
        <f>F23</f>
        <v>29/8/2021</v>
      </c>
      <c r="G42" s="15"/>
      <c r="J42" s="64"/>
      <c r="K42" s="247"/>
      <c r="L42" s="34"/>
      <c r="M42" s="24"/>
      <c r="N42" s="24"/>
      <c r="O42" s="24"/>
    </row>
    <row r="43" spans="1:15" ht="15" customHeight="1" x14ac:dyDescent="0.3">
      <c r="A43" s="528" t="s">
        <v>32</v>
      </c>
      <c r="B43" s="535"/>
      <c r="C43" s="536"/>
      <c r="D43" s="359" t="s">
        <v>35</v>
      </c>
      <c r="E43" s="377" t="s">
        <v>42</v>
      </c>
      <c r="F43" s="359" t="s">
        <v>36</v>
      </c>
      <c r="G43" s="15"/>
      <c r="J43" s="64"/>
      <c r="K43" s="247"/>
      <c r="L43" s="34"/>
      <c r="M43" s="24"/>
      <c r="N43" s="24"/>
      <c r="O43" s="24"/>
    </row>
    <row r="44" spans="1:15" ht="15" customHeight="1" x14ac:dyDescent="0.3">
      <c r="A44" s="531" t="s">
        <v>106</v>
      </c>
      <c r="B44" s="532"/>
      <c r="C44" s="533"/>
      <c r="D44" s="359" t="s">
        <v>93</v>
      </c>
      <c r="E44" s="371">
        <f>'Salary Sheet'!X28</f>
        <v>19149</v>
      </c>
      <c r="F44" s="362"/>
      <c r="G44" s="15"/>
      <c r="J44" s="64"/>
      <c r="K44" s="247"/>
      <c r="L44" s="34"/>
      <c r="M44" s="24"/>
      <c r="N44" s="24"/>
      <c r="O44" s="24"/>
    </row>
    <row r="45" spans="1:15" ht="15" customHeight="1" x14ac:dyDescent="0.3">
      <c r="A45" s="534" t="s">
        <v>105</v>
      </c>
      <c r="B45" s="529"/>
      <c r="C45" s="530"/>
      <c r="D45" s="358" t="s">
        <v>131</v>
      </c>
      <c r="E45" s="378"/>
      <c r="F45" s="362"/>
      <c r="G45" s="15"/>
      <c r="J45" s="18"/>
      <c r="K45" s="247"/>
      <c r="L45" s="34"/>
      <c r="M45" s="24"/>
      <c r="N45" s="24"/>
      <c r="O45" s="24"/>
    </row>
    <row r="46" spans="1:15" ht="15" customHeight="1" x14ac:dyDescent="0.3">
      <c r="A46" s="534" t="s">
        <v>107</v>
      </c>
      <c r="B46" s="529"/>
      <c r="C46" s="530"/>
      <c r="D46" s="379"/>
      <c r="E46" s="362"/>
      <c r="F46" s="362"/>
      <c r="G46" s="15"/>
      <c r="J46" s="18"/>
      <c r="K46" s="247"/>
      <c r="L46" s="34"/>
      <c r="M46" s="24"/>
      <c r="N46" s="24"/>
      <c r="O46" s="24"/>
    </row>
    <row r="47" spans="1:15" ht="15" customHeight="1" x14ac:dyDescent="0.3">
      <c r="A47" s="534" t="str">
        <f>A27</f>
        <v>for the month of August, 2021</v>
      </c>
      <c r="B47" s="529"/>
      <c r="C47" s="530"/>
      <c r="D47" s="379"/>
      <c r="E47" s="362"/>
      <c r="F47" s="362"/>
      <c r="G47" s="15"/>
      <c r="J47" s="18"/>
      <c r="K47" s="248"/>
      <c r="L47" s="34"/>
      <c r="M47" s="24"/>
      <c r="N47" s="24"/>
      <c r="O47" s="24"/>
    </row>
    <row r="48" spans="1:15" ht="15" customHeight="1" x14ac:dyDescent="0.3">
      <c r="A48" s="528" t="s">
        <v>17</v>
      </c>
      <c r="B48" s="535"/>
      <c r="C48" s="535"/>
      <c r="D48" s="536"/>
      <c r="E48" s="371">
        <f>E44</f>
        <v>19149</v>
      </c>
      <c r="F48" s="362"/>
      <c r="G48" s="15"/>
      <c r="J48" s="64"/>
      <c r="K48" s="248"/>
      <c r="L48" s="34"/>
      <c r="M48" s="24"/>
      <c r="N48" s="24"/>
      <c r="O48" s="24"/>
    </row>
    <row r="49" spans="1:15" ht="15" customHeight="1" x14ac:dyDescent="0.3">
      <c r="A49" s="373" t="s">
        <v>208</v>
      </c>
      <c r="B49" s="368" t="str">
        <f>'Bank'' to CPF'!C16</f>
        <v>Nineteen Thousand One Hundred Forty Nine Taka</v>
      </c>
      <c r="C49" s="368"/>
      <c r="D49" s="368"/>
      <c r="E49" s="368"/>
      <c r="F49" s="369"/>
      <c r="G49" s="15"/>
      <c r="I49" s="67"/>
      <c r="J49" s="64"/>
      <c r="K49" s="248"/>
      <c r="L49" s="34"/>
      <c r="M49" s="24"/>
      <c r="N49" s="24"/>
      <c r="O49" s="24"/>
    </row>
    <row r="50" spans="1:15" ht="15" customHeight="1" x14ac:dyDescent="0.3">
      <c r="A50" s="352"/>
      <c r="B50" s="352"/>
      <c r="C50" s="352"/>
      <c r="D50" s="352"/>
      <c r="E50" s="352"/>
      <c r="F50" s="352"/>
      <c r="G50" s="15"/>
      <c r="I50" s="67"/>
      <c r="K50" s="248"/>
      <c r="L50" s="34"/>
      <c r="M50" s="24"/>
      <c r="N50" s="24"/>
      <c r="O50" s="24"/>
    </row>
    <row r="51" spans="1:15" ht="15" customHeight="1" x14ac:dyDescent="0.3">
      <c r="A51" s="527" t="s">
        <v>50</v>
      </c>
      <c r="B51" s="527"/>
      <c r="C51" s="527"/>
      <c r="D51" s="352"/>
      <c r="E51" s="352"/>
      <c r="F51" s="352"/>
      <c r="G51" s="15"/>
      <c r="I51" s="67"/>
      <c r="K51" s="248"/>
      <c r="L51" s="34"/>
      <c r="M51" s="24"/>
      <c r="N51" s="24"/>
      <c r="O51" s="24"/>
    </row>
    <row r="52" spans="1:15" ht="15" customHeight="1" x14ac:dyDescent="0.3">
      <c r="A52" s="375"/>
      <c r="B52" s="375"/>
      <c r="C52" s="375"/>
      <c r="D52" s="352"/>
      <c r="E52" s="352"/>
      <c r="F52" s="352"/>
      <c r="G52" s="15"/>
      <c r="I52" s="67"/>
      <c r="K52" s="248"/>
      <c r="L52" s="34"/>
      <c r="M52" s="24"/>
      <c r="N52" s="24"/>
      <c r="O52" s="24"/>
    </row>
    <row r="53" spans="1:15" ht="15" customHeight="1" x14ac:dyDescent="0.3">
      <c r="A53" s="375"/>
      <c r="B53" s="375"/>
      <c r="C53" s="375"/>
      <c r="D53" s="352"/>
      <c r="E53" s="352"/>
      <c r="F53" s="352"/>
      <c r="G53" s="15"/>
      <c r="I53" s="67"/>
      <c r="K53" s="248"/>
      <c r="L53" s="34"/>
      <c r="M53" s="24"/>
      <c r="N53" s="24"/>
      <c r="O53" s="24"/>
    </row>
    <row r="54" spans="1:15" ht="15" customHeight="1" x14ac:dyDescent="0.3">
      <c r="A54" s="375"/>
      <c r="B54" s="375"/>
      <c r="C54" s="375"/>
      <c r="D54" s="352"/>
      <c r="E54" s="352"/>
      <c r="F54" s="352"/>
      <c r="G54" s="15"/>
      <c r="I54" s="67"/>
      <c r="K54" s="248"/>
      <c r="L54" s="34"/>
      <c r="M54" s="24"/>
      <c r="N54" s="24"/>
      <c r="O54" s="24"/>
    </row>
    <row r="55" spans="1:15" ht="15" customHeight="1" x14ac:dyDescent="0.3">
      <c r="A55" s="524" t="str">
        <f>A36</f>
        <v>Senior Officer</v>
      </c>
      <c r="B55" s="524"/>
      <c r="C55" s="375"/>
      <c r="D55" s="352"/>
      <c r="E55" s="526" t="s">
        <v>12</v>
      </c>
      <c r="F55" s="526"/>
      <c r="G55" s="15"/>
      <c r="I55" s="67"/>
      <c r="K55" s="248"/>
      <c r="L55" s="34"/>
      <c r="M55" s="24"/>
      <c r="N55" s="24"/>
      <c r="O55" s="24"/>
    </row>
    <row r="56" spans="1:15" ht="15" customHeight="1" x14ac:dyDescent="0.3">
      <c r="A56" s="375"/>
      <c r="B56" s="375"/>
      <c r="C56" s="375"/>
      <c r="D56" s="352"/>
      <c r="E56" s="352"/>
      <c r="F56" s="352"/>
      <c r="G56" s="15"/>
      <c r="I56" s="67"/>
      <c r="K56" s="248"/>
      <c r="L56" s="34"/>
      <c r="M56" s="24"/>
      <c r="N56" s="24"/>
      <c r="O56" s="24"/>
    </row>
    <row r="57" spans="1:15" ht="15" customHeight="1" x14ac:dyDescent="0.3">
      <c r="A57" s="375"/>
      <c r="B57" s="375"/>
      <c r="C57" s="525"/>
      <c r="D57" s="525"/>
      <c r="E57" s="525"/>
      <c r="F57" s="352"/>
      <c r="G57" s="15"/>
      <c r="K57" s="248"/>
      <c r="L57" s="34"/>
      <c r="M57" s="24"/>
      <c r="N57" s="24"/>
      <c r="O57" s="24"/>
    </row>
    <row r="58" spans="1:15" ht="15" customHeight="1" x14ac:dyDescent="0.3">
      <c r="A58" s="376"/>
      <c r="B58" s="353"/>
      <c r="C58" s="523" t="s">
        <v>31</v>
      </c>
      <c r="D58" s="523"/>
      <c r="E58" s="523"/>
      <c r="F58" s="352" t="str">
        <f>I5</f>
        <v>V No: D4</v>
      </c>
      <c r="G58" s="15"/>
      <c r="K58" s="248"/>
      <c r="L58" s="34"/>
      <c r="M58" s="24"/>
      <c r="N58" s="24"/>
      <c r="O58" s="24"/>
    </row>
    <row r="59" spans="1:15" ht="15" customHeight="1" x14ac:dyDescent="0.3">
      <c r="C59" s="526" t="s">
        <v>260</v>
      </c>
      <c r="D59" s="526"/>
      <c r="E59" s="526"/>
      <c r="G59" s="15"/>
      <c r="K59" s="248"/>
      <c r="L59" s="34"/>
      <c r="M59" s="24"/>
      <c r="N59" s="24"/>
      <c r="O59" s="24"/>
    </row>
    <row r="60" spans="1:15" ht="15" customHeight="1" x14ac:dyDescent="0.3">
      <c r="A60" s="352" t="s">
        <v>16</v>
      </c>
      <c r="B60" s="352"/>
      <c r="C60" s="352"/>
      <c r="D60" s="352"/>
      <c r="E60" s="356" t="s">
        <v>39</v>
      </c>
      <c r="F60" s="357" t="str">
        <f>F42</f>
        <v>29/8/2021</v>
      </c>
      <c r="G60" s="15"/>
      <c r="K60" s="248"/>
      <c r="L60" s="34"/>
      <c r="M60" s="24"/>
      <c r="N60" s="24"/>
      <c r="O60" s="24"/>
    </row>
    <row r="61" spans="1:15" ht="15" customHeight="1" x14ac:dyDescent="0.3">
      <c r="A61" s="528" t="s">
        <v>32</v>
      </c>
      <c r="B61" s="535"/>
      <c r="C61" s="536"/>
      <c r="D61" s="359" t="s">
        <v>35</v>
      </c>
      <c r="E61" s="377" t="s">
        <v>42</v>
      </c>
      <c r="F61" s="359" t="s">
        <v>36</v>
      </c>
      <c r="G61" s="15"/>
      <c r="K61" s="248"/>
      <c r="L61" s="34"/>
      <c r="M61" s="24"/>
      <c r="N61" s="24"/>
      <c r="O61" s="24"/>
    </row>
    <row r="62" spans="1:15" ht="22.5" customHeight="1" x14ac:dyDescent="0.3">
      <c r="A62" s="540" t="s">
        <v>297</v>
      </c>
      <c r="B62" s="541"/>
      <c r="C62" s="542"/>
      <c r="D62" s="358">
        <v>642</v>
      </c>
      <c r="E62" s="371">
        <f>'Bank'' to Gratuity'!G15</f>
        <v>19149</v>
      </c>
      <c r="F62" s="362"/>
      <c r="G62" s="15"/>
      <c r="K62" s="248"/>
      <c r="L62" s="34"/>
      <c r="M62" s="24"/>
      <c r="N62" s="24"/>
      <c r="O62" s="24"/>
    </row>
    <row r="63" spans="1:15" ht="15" customHeight="1" x14ac:dyDescent="0.3">
      <c r="A63" s="534" t="s">
        <v>109</v>
      </c>
      <c r="B63" s="529"/>
      <c r="C63" s="530"/>
      <c r="D63" s="358" t="s">
        <v>131</v>
      </c>
      <c r="E63" s="378"/>
      <c r="F63" s="362"/>
      <c r="G63" s="15"/>
      <c r="K63" s="248"/>
      <c r="L63" s="34"/>
      <c r="M63" s="24"/>
      <c r="N63" s="24"/>
      <c r="O63" s="24"/>
    </row>
    <row r="64" spans="1:15" ht="15" customHeight="1" x14ac:dyDescent="0.3">
      <c r="A64" s="534" t="s">
        <v>200</v>
      </c>
      <c r="B64" s="529"/>
      <c r="C64" s="530"/>
      <c r="D64" s="379"/>
      <c r="E64" s="362"/>
      <c r="F64" s="362"/>
      <c r="G64" s="15"/>
      <c r="K64" s="248"/>
      <c r="L64" s="34"/>
      <c r="M64" s="24"/>
      <c r="N64" s="24"/>
      <c r="O64" s="24"/>
    </row>
    <row r="65" spans="1:15" ht="15" customHeight="1" x14ac:dyDescent="0.3">
      <c r="A65" s="534" t="str">
        <f>A47</f>
        <v>for the month of August, 2021</v>
      </c>
      <c r="B65" s="529"/>
      <c r="C65" s="530"/>
      <c r="D65" s="379"/>
      <c r="E65" s="362"/>
      <c r="F65" s="362"/>
      <c r="G65" s="15"/>
      <c r="K65" s="248"/>
      <c r="L65" s="34"/>
      <c r="M65" s="24"/>
      <c r="N65" s="24"/>
      <c r="O65" s="24"/>
    </row>
    <row r="66" spans="1:15" ht="15" customHeight="1" x14ac:dyDescent="0.3">
      <c r="A66" s="528" t="s">
        <v>17</v>
      </c>
      <c r="B66" s="529"/>
      <c r="C66" s="529"/>
      <c r="D66" s="530"/>
      <c r="E66" s="371">
        <f>E62</f>
        <v>19149</v>
      </c>
      <c r="F66" s="362"/>
      <c r="G66" s="15"/>
      <c r="K66" s="248"/>
      <c r="L66" s="34"/>
      <c r="M66" s="24"/>
      <c r="N66" s="24"/>
      <c r="O66" s="24"/>
    </row>
    <row r="67" spans="1:15" ht="15" customHeight="1" x14ac:dyDescent="0.3">
      <c r="A67" s="373" t="str">
        <f>'Bank'' to Gratuity'!A16:G16</f>
        <v>In words:</v>
      </c>
      <c r="B67" s="368" t="str">
        <f>'Bank'' to CPF'!C16</f>
        <v>Nineteen Thousand One Hundred Forty Nine Taka</v>
      </c>
      <c r="C67" s="368"/>
      <c r="D67" s="368"/>
      <c r="E67" s="368"/>
      <c r="F67" s="369"/>
      <c r="G67" s="15"/>
      <c r="K67" s="248"/>
      <c r="L67" s="34"/>
      <c r="M67" s="24"/>
      <c r="N67" s="24"/>
      <c r="O67" s="24"/>
    </row>
    <row r="68" spans="1:15" ht="15" customHeight="1" x14ac:dyDescent="0.3">
      <c r="A68" s="352"/>
      <c r="B68" s="352"/>
      <c r="C68" s="352"/>
      <c r="D68" s="352"/>
      <c r="E68" s="352"/>
      <c r="F68" s="352"/>
      <c r="G68" s="15"/>
      <c r="K68" s="248"/>
      <c r="L68" s="34"/>
      <c r="M68" s="24"/>
      <c r="N68" s="24"/>
      <c r="O68" s="24"/>
    </row>
    <row r="69" spans="1:15" ht="15" customHeight="1" x14ac:dyDescent="0.3">
      <c r="A69" s="527" t="s">
        <v>50</v>
      </c>
      <c r="B69" s="527"/>
      <c r="C69" s="527"/>
      <c r="D69" s="352"/>
      <c r="E69" s="352"/>
      <c r="F69" s="352"/>
      <c r="G69" s="15"/>
      <c r="K69" s="248"/>
      <c r="L69" s="34"/>
      <c r="M69" s="24"/>
      <c r="N69" s="24"/>
      <c r="O69" s="24"/>
    </row>
    <row r="70" spans="1:15" ht="15" customHeight="1" x14ac:dyDescent="0.3">
      <c r="A70" s="375"/>
      <c r="B70" s="375"/>
      <c r="C70" s="375"/>
      <c r="D70" s="352"/>
      <c r="E70" s="352"/>
      <c r="F70" s="352"/>
      <c r="G70" s="15"/>
      <c r="K70" s="248"/>
      <c r="L70" s="34"/>
      <c r="M70" s="24"/>
      <c r="N70" s="24"/>
      <c r="O70" s="24"/>
    </row>
    <row r="71" spans="1:15" ht="15" customHeight="1" x14ac:dyDescent="0.3">
      <c r="A71" s="375"/>
      <c r="B71" s="375"/>
      <c r="C71" s="375"/>
      <c r="D71" s="352"/>
      <c r="E71" s="352"/>
      <c r="F71" s="352"/>
      <c r="G71" s="15"/>
      <c r="K71" s="248"/>
      <c r="L71" s="34"/>
      <c r="M71" s="24"/>
      <c r="N71" s="24"/>
      <c r="O71" s="24"/>
    </row>
    <row r="72" spans="1:15" ht="15" customHeight="1" x14ac:dyDescent="0.3">
      <c r="A72" s="352"/>
      <c r="B72" s="352"/>
      <c r="C72" s="352"/>
      <c r="D72" s="352"/>
      <c r="E72" s="352"/>
      <c r="F72" s="352"/>
      <c r="G72" s="15"/>
      <c r="K72" s="248"/>
      <c r="L72" s="34"/>
      <c r="M72" s="24"/>
      <c r="N72" s="24"/>
      <c r="O72" s="24"/>
    </row>
    <row r="73" spans="1:15" ht="15" customHeight="1" x14ac:dyDescent="0.3">
      <c r="A73" s="558" t="s">
        <v>259</v>
      </c>
      <c r="B73" s="558"/>
      <c r="C73" s="352"/>
      <c r="D73" s="352"/>
      <c r="E73" s="526" t="str">
        <f>E55</f>
        <v>Principal Officer</v>
      </c>
      <c r="F73" s="526"/>
      <c r="G73" s="15"/>
      <c r="K73" s="248"/>
      <c r="L73" s="34"/>
      <c r="M73" s="24"/>
      <c r="N73" s="24"/>
      <c r="O73" s="24"/>
    </row>
    <row r="74" spans="1:15" ht="15" customHeight="1" x14ac:dyDescent="0.3">
      <c r="A74" s="354"/>
      <c r="B74" s="354"/>
      <c r="C74" s="352"/>
      <c r="D74" s="352"/>
      <c r="E74" s="353"/>
      <c r="F74" s="353"/>
      <c r="G74" s="15"/>
      <c r="K74" s="248"/>
      <c r="L74" s="34"/>
      <c r="M74" s="24"/>
      <c r="N74" s="24"/>
      <c r="O74" s="24"/>
    </row>
    <row r="75" spans="1:15" ht="15" customHeight="1" x14ac:dyDescent="0.3">
      <c r="A75" s="354"/>
      <c r="B75" s="354"/>
      <c r="C75" s="352"/>
      <c r="D75" s="352"/>
      <c r="E75" s="353"/>
      <c r="F75" s="353"/>
      <c r="G75" s="15"/>
      <c r="K75" s="248"/>
      <c r="L75" s="34"/>
      <c r="M75" s="24"/>
      <c r="N75" s="24"/>
      <c r="O75" s="24"/>
    </row>
    <row r="76" spans="1:15" ht="15" customHeight="1" x14ac:dyDescent="0.3">
      <c r="A76" s="354"/>
      <c r="B76" s="354"/>
      <c r="C76" s="352"/>
      <c r="D76" s="352"/>
      <c r="E76" s="353"/>
      <c r="F76" s="353"/>
      <c r="G76" s="15"/>
      <c r="K76" s="248"/>
      <c r="L76" s="34"/>
      <c r="M76" s="24"/>
      <c r="N76" s="24"/>
      <c r="O76" s="24"/>
    </row>
    <row r="77" spans="1:15" ht="15" customHeight="1" x14ac:dyDescent="0.3">
      <c r="A77" s="352"/>
      <c r="B77" s="525" t="s">
        <v>31</v>
      </c>
      <c r="C77" s="525"/>
      <c r="D77" s="525"/>
      <c r="E77" s="353"/>
      <c r="F77" s="354" t="str">
        <f>L2</f>
        <v>V No: C1</v>
      </c>
      <c r="G77" s="15"/>
      <c r="K77" s="248"/>
      <c r="L77" s="34"/>
      <c r="M77" s="24"/>
      <c r="N77" s="24"/>
      <c r="O77" s="24"/>
    </row>
    <row r="78" spans="1:15" ht="15" customHeight="1" x14ac:dyDescent="0.3">
      <c r="A78" s="352"/>
      <c r="B78" s="523" t="str">
        <f>B41</f>
        <v>Barishal Branch, Barishal</v>
      </c>
      <c r="C78" s="523"/>
      <c r="D78" s="523"/>
      <c r="E78" s="353"/>
      <c r="F78" s="354" t="s">
        <v>30</v>
      </c>
      <c r="G78" s="15"/>
      <c r="K78" s="248"/>
      <c r="L78" s="34"/>
      <c r="M78" s="312">
        <f>E81</f>
        <v>62157</v>
      </c>
      <c r="N78" s="24"/>
      <c r="O78" s="24"/>
    </row>
    <row r="79" spans="1:15" ht="15" customHeight="1" x14ac:dyDescent="0.3">
      <c r="A79" s="352" t="s">
        <v>16</v>
      </c>
      <c r="B79" s="352"/>
      <c r="C79" s="352"/>
      <c r="D79" s="352"/>
      <c r="E79" s="356" t="s">
        <v>39</v>
      </c>
      <c r="F79" s="357" t="str">
        <f>F42</f>
        <v>29/8/2021</v>
      </c>
      <c r="G79" s="15"/>
      <c r="H79" s="261">
        <f>E85+E106+E146+E167+E186+E204+E224+E243+E263+E282+E299+E319+E376+BSRS!E44+42</f>
        <v>707129</v>
      </c>
      <c r="J79" s="261">
        <f>E81</f>
        <v>62157</v>
      </c>
      <c r="K79" s="248"/>
      <c r="L79" s="34"/>
      <c r="M79" s="312">
        <f>E102</f>
        <v>19149</v>
      </c>
      <c r="N79" s="24"/>
      <c r="O79" s="24"/>
    </row>
    <row r="80" spans="1:15" ht="15" customHeight="1" x14ac:dyDescent="0.3">
      <c r="A80" s="358"/>
      <c r="B80" s="358" t="s">
        <v>32</v>
      </c>
      <c r="C80" s="358"/>
      <c r="D80" s="359" t="s">
        <v>35</v>
      </c>
      <c r="E80" s="377" t="s">
        <v>24</v>
      </c>
      <c r="F80" s="359" t="s">
        <v>36</v>
      </c>
      <c r="G80" s="15"/>
      <c r="J80" s="261">
        <f>E102</f>
        <v>19149</v>
      </c>
      <c r="K80" s="248"/>
      <c r="L80" s="34"/>
      <c r="M80" s="313">
        <f>E142</f>
        <v>28303</v>
      </c>
      <c r="N80" s="24"/>
      <c r="O80" s="24"/>
    </row>
    <row r="81" spans="1:15" ht="35.25" customHeight="1" x14ac:dyDescent="0.3">
      <c r="A81" s="540" t="s">
        <v>283</v>
      </c>
      <c r="B81" s="541"/>
      <c r="C81" s="542"/>
      <c r="D81" s="359">
        <v>179</v>
      </c>
      <c r="E81" s="371">
        <f>'Bank''s to Pension Fund'!F14</f>
        <v>62157</v>
      </c>
      <c r="F81" s="362"/>
      <c r="G81" s="15"/>
      <c r="J81" s="252">
        <f>E142</f>
        <v>28303</v>
      </c>
      <c r="K81" s="248"/>
      <c r="L81" s="34"/>
      <c r="M81" s="313">
        <f>E163</f>
        <v>19149</v>
      </c>
      <c r="N81" s="24"/>
      <c r="O81" s="24"/>
    </row>
    <row r="82" spans="1:15" ht="15" customHeight="1" x14ac:dyDescent="0.3">
      <c r="A82" s="534" t="s">
        <v>108</v>
      </c>
      <c r="B82" s="529"/>
      <c r="C82" s="530"/>
      <c r="D82" s="358" t="s">
        <v>152</v>
      </c>
      <c r="E82" s="364"/>
      <c r="F82" s="362"/>
      <c r="G82" s="15"/>
      <c r="J82" s="252">
        <f>E163</f>
        <v>19149</v>
      </c>
      <c r="K82" s="248"/>
      <c r="L82" s="34"/>
      <c r="M82" s="312">
        <f>E183</f>
        <v>108821</v>
      </c>
      <c r="N82" s="24"/>
      <c r="O82" s="24"/>
    </row>
    <row r="83" spans="1:15" ht="15" customHeight="1" x14ac:dyDescent="0.3">
      <c r="A83" s="534" t="s">
        <v>145</v>
      </c>
      <c r="B83" s="529"/>
      <c r="C83" s="530"/>
      <c r="D83" s="379"/>
      <c r="E83" s="362"/>
      <c r="F83" s="362"/>
      <c r="G83" s="15"/>
      <c r="J83" s="261">
        <f>E183</f>
        <v>108821</v>
      </c>
      <c r="K83" s="248"/>
      <c r="L83" s="34"/>
      <c r="M83" s="312">
        <f>E201</f>
        <v>34692</v>
      </c>
      <c r="N83" s="24"/>
      <c r="O83" s="24"/>
    </row>
    <row r="84" spans="1:15" ht="15" customHeight="1" x14ac:dyDescent="0.3">
      <c r="A84" s="534" t="str">
        <f>A47</f>
        <v>for the month of August, 2021</v>
      </c>
      <c r="B84" s="529"/>
      <c r="C84" s="530"/>
      <c r="D84" s="379"/>
      <c r="E84" s="362"/>
      <c r="F84" s="362"/>
      <c r="G84" s="15"/>
      <c r="J84" s="261">
        <f>E201</f>
        <v>34692</v>
      </c>
      <c r="K84" s="248"/>
      <c r="L84" s="34"/>
      <c r="M84" s="312">
        <f>E220</f>
        <v>2650</v>
      </c>
      <c r="N84" s="24"/>
      <c r="O84" s="24"/>
    </row>
    <row r="85" spans="1:15" ht="15" customHeight="1" x14ac:dyDescent="0.3">
      <c r="A85" s="528" t="s">
        <v>17</v>
      </c>
      <c r="B85" s="535"/>
      <c r="C85" s="535"/>
      <c r="D85" s="536"/>
      <c r="E85" s="380">
        <f>E81</f>
        <v>62157</v>
      </c>
      <c r="F85" s="362"/>
      <c r="G85" s="15"/>
      <c r="J85" s="261">
        <f>E220</f>
        <v>2650</v>
      </c>
      <c r="K85" s="248"/>
      <c r="L85" s="34"/>
      <c r="M85" s="313">
        <f>E239</f>
        <v>377838</v>
      </c>
      <c r="N85" s="24"/>
      <c r="O85" s="24"/>
    </row>
    <row r="86" spans="1:15" ht="15" customHeight="1" x14ac:dyDescent="0.3">
      <c r="A86" s="373" t="str">
        <f>A30</f>
        <v xml:space="preserve">In words : </v>
      </c>
      <c r="B86" s="368" t="str">
        <f>B30</f>
        <v>Sixty Two Thousand One Hundred Fifty Seven Taka</v>
      </c>
      <c r="C86" s="368"/>
      <c r="D86" s="368"/>
      <c r="E86" s="368"/>
      <c r="F86" s="369"/>
      <c r="G86" s="15"/>
      <c r="J86" s="252">
        <f>E239</f>
        <v>377838</v>
      </c>
      <c r="K86" s="248"/>
      <c r="L86" s="34"/>
      <c r="M86" s="312">
        <f>E259</f>
        <v>130</v>
      </c>
      <c r="N86" s="24"/>
      <c r="O86" s="24"/>
    </row>
    <row r="87" spans="1:15" ht="15" customHeight="1" x14ac:dyDescent="0.3">
      <c r="A87" s="543" t="s">
        <v>50</v>
      </c>
      <c r="B87" s="543"/>
      <c r="C87" s="543"/>
      <c r="D87" s="352"/>
      <c r="E87" s="352"/>
      <c r="F87" s="352"/>
      <c r="G87" s="15"/>
      <c r="J87" s="261">
        <f>E259</f>
        <v>130</v>
      </c>
      <c r="K87" s="248"/>
      <c r="L87" s="34"/>
      <c r="M87" s="313">
        <f>E355</f>
        <v>30</v>
      </c>
      <c r="N87" s="24"/>
      <c r="O87" s="24"/>
    </row>
    <row r="88" spans="1:15" ht="15" customHeight="1" x14ac:dyDescent="0.3">
      <c r="A88" s="375"/>
      <c r="B88" s="375"/>
      <c r="C88" s="375"/>
      <c r="D88" s="352"/>
      <c r="E88" s="352"/>
      <c r="F88" s="352"/>
      <c r="G88" s="15"/>
      <c r="J88" s="261">
        <f>E278</f>
        <v>4422</v>
      </c>
      <c r="K88" s="248"/>
      <c r="L88" s="34"/>
      <c r="M88" s="312">
        <f>BSRS!E22</f>
        <v>25945</v>
      </c>
      <c r="N88" s="24"/>
      <c r="O88" s="24"/>
    </row>
    <row r="89" spans="1:15" ht="15" customHeight="1" x14ac:dyDescent="0.3">
      <c r="A89" s="352"/>
      <c r="B89" s="352"/>
      <c r="C89" s="352"/>
      <c r="D89" s="352"/>
      <c r="E89" s="352"/>
      <c r="F89" s="352"/>
      <c r="G89" s="15"/>
      <c r="J89" s="261">
        <f>E296</f>
        <v>14532</v>
      </c>
      <c r="K89" s="248"/>
      <c r="L89" s="34"/>
      <c r="M89" s="312">
        <f>BSRS!E40</f>
        <v>15820</v>
      </c>
      <c r="N89" s="24"/>
      <c r="O89" s="24"/>
    </row>
    <row r="90" spans="1:15" ht="15" customHeight="1" x14ac:dyDescent="0.3">
      <c r="A90" s="355"/>
      <c r="B90" s="355"/>
      <c r="C90" s="352"/>
      <c r="D90" s="352"/>
      <c r="E90" s="353"/>
      <c r="F90" s="353"/>
      <c r="G90" s="15"/>
      <c r="J90" s="261">
        <f>E315</f>
        <v>19149</v>
      </c>
      <c r="K90" s="248"/>
      <c r="L90" s="34"/>
      <c r="M90" s="312">
        <f>SUM(M78:M89)</f>
        <v>694684</v>
      </c>
      <c r="N90" s="24"/>
      <c r="O90" s="24"/>
    </row>
    <row r="91" spans="1:15" ht="15" customHeight="1" x14ac:dyDescent="0.3">
      <c r="A91" s="355"/>
      <c r="B91" s="355"/>
      <c r="C91" s="352"/>
      <c r="D91" s="352"/>
      <c r="E91" s="353"/>
      <c r="F91" s="353"/>
      <c r="J91" s="261">
        <f>E334</f>
        <v>18</v>
      </c>
      <c r="K91" s="248"/>
      <c r="L91" s="34"/>
      <c r="M91" s="24">
        <f>BSRS!E26</f>
        <v>25945</v>
      </c>
      <c r="N91" s="24"/>
      <c r="O91" s="24"/>
    </row>
    <row r="92" spans="1:15" ht="15" customHeight="1" x14ac:dyDescent="0.3">
      <c r="A92" s="524" t="str">
        <f>A55</f>
        <v>Senior Officer</v>
      </c>
      <c r="B92" s="524"/>
      <c r="C92" s="352"/>
      <c r="D92" s="352"/>
      <c r="E92" s="353" t="str">
        <f>E73</f>
        <v>Principal Officer</v>
      </c>
      <c r="F92" s="353"/>
      <c r="G92" s="15"/>
      <c r="J92" s="252">
        <f>E355</f>
        <v>30</v>
      </c>
      <c r="K92" s="248"/>
      <c r="L92" s="34"/>
      <c r="M92" s="24">
        <f>BSRS!E40</f>
        <v>15820</v>
      </c>
      <c r="N92" s="24"/>
      <c r="O92" s="24"/>
    </row>
    <row r="93" spans="1:15" ht="15" customHeight="1" x14ac:dyDescent="0.3">
      <c r="A93" s="355"/>
      <c r="B93" s="355"/>
      <c r="C93" s="352"/>
      <c r="D93" s="352"/>
      <c r="E93" s="353"/>
      <c r="F93" s="353"/>
      <c r="G93" s="15"/>
      <c r="J93" s="261">
        <f>BSRS!E40</f>
        <v>15820</v>
      </c>
      <c r="K93" s="248"/>
      <c r="L93" s="34"/>
      <c r="M93" s="408">
        <f>M90+M91</f>
        <v>720629</v>
      </c>
      <c r="N93" s="24"/>
      <c r="O93" s="24"/>
    </row>
    <row r="94" spans="1:15" ht="15" customHeight="1" x14ac:dyDescent="0.3">
      <c r="A94" s="355"/>
      <c r="B94" s="355"/>
      <c r="C94" s="352"/>
      <c r="D94" s="352"/>
      <c r="E94" s="353"/>
      <c r="F94" s="353"/>
      <c r="G94" s="15"/>
      <c r="J94" s="17">
        <f>BSRS!E22</f>
        <v>25945</v>
      </c>
      <c r="K94" s="248"/>
      <c r="L94" s="34"/>
      <c r="M94" s="24"/>
      <c r="N94" s="24"/>
      <c r="O94" s="24"/>
    </row>
    <row r="95" spans="1:15" ht="15" customHeight="1" x14ac:dyDescent="0.3">
      <c r="A95" s="355"/>
      <c r="B95" s="355"/>
      <c r="C95" s="352"/>
      <c r="D95" s="352"/>
      <c r="E95" s="353"/>
      <c r="F95" s="353"/>
      <c r="G95" s="15"/>
      <c r="J95" s="252">
        <f>SUM(J79:J94)</f>
        <v>732805</v>
      </c>
      <c r="K95" s="248"/>
      <c r="L95" s="34"/>
      <c r="M95" s="24"/>
      <c r="N95" s="24"/>
      <c r="O95" s="24"/>
    </row>
    <row r="96" spans="1:15" ht="15" customHeight="1" x14ac:dyDescent="0.3">
      <c r="A96" s="355"/>
      <c r="B96" s="355"/>
      <c r="C96" s="352"/>
      <c r="D96" s="352"/>
      <c r="E96" s="353"/>
      <c r="F96" s="353"/>
      <c r="G96" s="15"/>
      <c r="K96" s="248"/>
      <c r="L96" s="34"/>
      <c r="M96" s="24"/>
      <c r="N96" s="24"/>
      <c r="O96" s="24"/>
    </row>
    <row r="97" spans="1:15" ht="15" customHeight="1" x14ac:dyDescent="0.3">
      <c r="A97" s="355"/>
      <c r="B97" s="355"/>
      <c r="C97" s="352"/>
      <c r="D97" s="352"/>
      <c r="E97" s="353"/>
      <c r="K97" s="248"/>
      <c r="L97" s="34"/>
      <c r="M97" s="408">
        <f>M93+M92</f>
        <v>736449</v>
      </c>
      <c r="N97" s="24"/>
      <c r="O97" s="24"/>
    </row>
    <row r="98" spans="1:15" ht="15" customHeight="1" x14ac:dyDescent="0.3">
      <c r="A98" s="352"/>
      <c r="B98" s="525" t="s">
        <v>31</v>
      </c>
      <c r="C98" s="526"/>
      <c r="D98" s="526"/>
      <c r="E98" s="353"/>
      <c r="F98" s="354" t="str">
        <f>L3</f>
        <v>V No: C2</v>
      </c>
      <c r="G98" s="376"/>
      <c r="K98" s="248"/>
      <c r="L98" s="34"/>
      <c r="M98" s="24"/>
      <c r="N98" s="24"/>
      <c r="O98" s="24"/>
    </row>
    <row r="99" spans="1:15" ht="15" customHeight="1" x14ac:dyDescent="0.3">
      <c r="A99" s="352"/>
      <c r="B99" s="523" t="str">
        <f>B78</f>
        <v>Barishal Branch, Barishal</v>
      </c>
      <c r="C99" s="523"/>
      <c r="D99" s="523"/>
      <c r="F99" s="354" t="s">
        <v>30</v>
      </c>
      <c r="G99" s="15"/>
      <c r="K99" s="248"/>
      <c r="L99" s="34"/>
      <c r="M99" s="24"/>
      <c r="N99" s="24"/>
      <c r="O99" s="24"/>
    </row>
    <row r="100" spans="1:15" ht="15" customHeight="1" x14ac:dyDescent="0.3">
      <c r="A100" s="352" t="s">
        <v>16</v>
      </c>
      <c r="B100" s="352"/>
      <c r="C100" s="352"/>
      <c r="D100" s="352"/>
      <c r="E100" s="356" t="s">
        <v>39</v>
      </c>
      <c r="F100" s="357" t="str">
        <f>F79</f>
        <v>29/8/2021</v>
      </c>
      <c r="G100" s="15"/>
      <c r="K100" s="248"/>
      <c r="L100" s="34"/>
      <c r="M100" s="24"/>
      <c r="N100" s="24"/>
      <c r="O100" s="24"/>
    </row>
    <row r="101" spans="1:15" ht="15" customHeight="1" x14ac:dyDescent="0.3">
      <c r="A101" s="528" t="s">
        <v>32</v>
      </c>
      <c r="B101" s="535"/>
      <c r="C101" s="536"/>
      <c r="D101" s="359" t="s">
        <v>35</v>
      </c>
      <c r="E101" s="377" t="s">
        <v>42</v>
      </c>
      <c r="F101" s="359" t="s">
        <v>36</v>
      </c>
      <c r="G101" s="15"/>
      <c r="K101" s="248"/>
      <c r="L101" s="34"/>
      <c r="M101" s="24"/>
      <c r="N101" s="24"/>
      <c r="O101" s="24"/>
    </row>
    <row r="102" spans="1:15" ht="35.25" customHeight="1" x14ac:dyDescent="0.3">
      <c r="A102" s="540" t="s">
        <v>276</v>
      </c>
      <c r="B102" s="541"/>
      <c r="C102" s="542"/>
      <c r="D102" s="359" t="s">
        <v>279</v>
      </c>
      <c r="E102" s="371">
        <f>'Salary Sheet'!T28</f>
        <v>19149</v>
      </c>
      <c r="F102" s="362"/>
      <c r="G102" s="15"/>
      <c r="K102" s="248"/>
      <c r="L102" s="34"/>
      <c r="M102" s="24"/>
      <c r="N102" s="24"/>
      <c r="O102" s="24"/>
    </row>
    <row r="103" spans="1:15" ht="15" customHeight="1" x14ac:dyDescent="0.3">
      <c r="A103" s="534" t="s">
        <v>262</v>
      </c>
      <c r="B103" s="529"/>
      <c r="C103" s="530"/>
      <c r="D103" s="358" t="s">
        <v>261</v>
      </c>
      <c r="E103" s="378"/>
      <c r="F103" s="362"/>
      <c r="G103" s="15"/>
      <c r="K103" s="248"/>
      <c r="L103" s="34"/>
      <c r="M103" s="24"/>
      <c r="N103" s="24"/>
      <c r="O103" s="24"/>
    </row>
    <row r="104" spans="1:15" ht="15" customHeight="1" x14ac:dyDescent="0.3">
      <c r="A104" s="534" t="s">
        <v>150</v>
      </c>
      <c r="B104" s="529"/>
      <c r="C104" s="530"/>
      <c r="D104" s="379"/>
      <c r="E104" s="362"/>
      <c r="F104" s="362"/>
      <c r="G104" s="15"/>
      <c r="K104" s="248"/>
      <c r="L104" s="34"/>
      <c r="M104" s="24"/>
      <c r="N104" s="24"/>
      <c r="O104" s="24"/>
    </row>
    <row r="105" spans="1:15" ht="15" customHeight="1" x14ac:dyDescent="0.3">
      <c r="A105" s="534" t="str">
        <f>A84</f>
        <v>for the month of August, 2021</v>
      </c>
      <c r="B105" s="529"/>
      <c r="C105" s="530"/>
      <c r="D105" s="379"/>
      <c r="E105" s="362"/>
      <c r="F105" s="362"/>
      <c r="G105" s="15"/>
      <c r="K105" s="248"/>
      <c r="L105" s="34"/>
      <c r="M105" s="24"/>
      <c r="N105" s="24"/>
      <c r="O105" s="24"/>
    </row>
    <row r="106" spans="1:15" ht="15" customHeight="1" x14ac:dyDescent="0.3">
      <c r="A106" s="528" t="s">
        <v>17</v>
      </c>
      <c r="B106" s="529"/>
      <c r="C106" s="529"/>
      <c r="D106" s="530"/>
      <c r="E106" s="371">
        <f>E102</f>
        <v>19149</v>
      </c>
      <c r="F106" s="362"/>
      <c r="G106" s="15"/>
      <c r="K106" s="248"/>
      <c r="L106" s="34"/>
      <c r="M106" s="24"/>
      <c r="N106" s="24"/>
      <c r="O106" s="24"/>
    </row>
    <row r="107" spans="1:15" ht="15" customHeight="1" x14ac:dyDescent="0.3">
      <c r="A107" s="373" t="str">
        <f>A86</f>
        <v xml:space="preserve">In words : </v>
      </c>
      <c r="B107" s="381" t="str">
        <f>B49</f>
        <v>Nineteen Thousand One Hundred Forty Nine Taka</v>
      </c>
      <c r="C107" s="368"/>
      <c r="D107" s="368"/>
      <c r="E107" s="368"/>
      <c r="F107" s="369"/>
      <c r="G107" s="15"/>
      <c r="K107" s="248"/>
      <c r="L107" s="34"/>
      <c r="M107" s="24"/>
      <c r="N107" s="24"/>
      <c r="O107" s="24"/>
    </row>
    <row r="108" spans="1:15" ht="15" customHeight="1" x14ac:dyDescent="0.3">
      <c r="A108" s="352"/>
      <c r="B108" s="352"/>
      <c r="C108" s="352"/>
      <c r="D108" s="352"/>
      <c r="E108" s="352"/>
      <c r="F108" s="352"/>
      <c r="G108" s="15"/>
      <c r="K108" s="248"/>
      <c r="L108" s="34"/>
      <c r="M108" s="24"/>
      <c r="N108" s="24"/>
      <c r="O108" s="24"/>
    </row>
    <row r="109" spans="1:15" ht="15" customHeight="1" x14ac:dyDescent="0.3">
      <c r="A109" s="527" t="s">
        <v>50</v>
      </c>
      <c r="B109" s="527"/>
      <c r="C109" s="527"/>
      <c r="D109" s="352"/>
      <c r="E109" s="352"/>
      <c r="F109" s="352"/>
      <c r="G109" s="15"/>
      <c r="K109" s="248"/>
      <c r="L109" s="34"/>
      <c r="M109" s="24"/>
      <c r="N109" s="24"/>
      <c r="O109" s="24"/>
    </row>
    <row r="110" spans="1:15" ht="15" hidden="1" customHeight="1" x14ac:dyDescent="0.3">
      <c r="A110" s="375"/>
      <c r="B110" s="375"/>
      <c r="C110" s="375"/>
      <c r="D110" s="352"/>
      <c r="E110" s="352"/>
      <c r="F110" s="352"/>
      <c r="G110" s="15"/>
      <c r="K110" s="248"/>
      <c r="L110" s="34"/>
      <c r="M110" s="24"/>
      <c r="N110" s="24"/>
      <c r="O110" s="24"/>
    </row>
    <row r="111" spans="1:15" ht="15" hidden="1" customHeight="1" x14ac:dyDescent="0.3">
      <c r="A111" s="375"/>
      <c r="B111" s="375"/>
      <c r="C111" s="375"/>
      <c r="D111" s="352"/>
      <c r="E111" s="352"/>
      <c r="F111" s="352"/>
      <c r="G111" s="15"/>
      <c r="K111" s="248"/>
      <c r="L111" s="34"/>
      <c r="M111" s="24"/>
      <c r="N111" s="24"/>
      <c r="O111" s="24"/>
    </row>
    <row r="112" spans="1:15" ht="15" hidden="1" customHeight="1" x14ac:dyDescent="0.3">
      <c r="A112" s="375"/>
      <c r="B112" s="375"/>
      <c r="C112" s="375"/>
      <c r="D112" s="352"/>
      <c r="E112" s="352"/>
      <c r="F112" s="352"/>
      <c r="G112" s="15"/>
      <c r="K112" s="248"/>
      <c r="L112" s="34"/>
      <c r="M112" s="24"/>
      <c r="N112" s="24"/>
      <c r="O112" s="24"/>
    </row>
    <row r="113" spans="1:15" ht="15" hidden="1" customHeight="1" x14ac:dyDescent="0.3">
      <c r="A113" s="375"/>
      <c r="B113" s="375"/>
      <c r="C113" s="375"/>
      <c r="D113" s="352"/>
      <c r="E113" s="352"/>
      <c r="F113" s="352"/>
      <c r="G113" s="15"/>
      <c r="K113" s="248"/>
      <c r="L113" s="34"/>
      <c r="M113" s="24"/>
      <c r="N113" s="24"/>
      <c r="O113" s="24"/>
    </row>
    <row r="114" spans="1:15" ht="15" hidden="1" customHeight="1" x14ac:dyDescent="0.3">
      <c r="A114" s="375"/>
      <c r="B114" s="375"/>
      <c r="C114" s="375"/>
      <c r="D114" s="352"/>
      <c r="E114" s="352"/>
      <c r="F114" s="352"/>
      <c r="G114" s="15"/>
      <c r="K114" s="248"/>
      <c r="L114" s="34"/>
      <c r="M114" s="24"/>
      <c r="N114" s="24"/>
      <c r="O114" s="24"/>
    </row>
    <row r="115" spans="1:15" ht="15" hidden="1" customHeight="1" x14ac:dyDescent="0.3">
      <c r="A115" s="375"/>
      <c r="B115" s="375"/>
      <c r="C115" s="375"/>
      <c r="D115" s="352"/>
      <c r="E115" s="352"/>
      <c r="F115" s="352"/>
      <c r="G115" s="15"/>
      <c r="K115" s="248"/>
      <c r="L115" s="34"/>
      <c r="M115" s="24"/>
      <c r="N115" s="24"/>
      <c r="O115" s="24"/>
    </row>
    <row r="116" spans="1:15" ht="15" hidden="1" customHeight="1" x14ac:dyDescent="0.3">
      <c r="A116" s="375"/>
      <c r="B116" s="375"/>
      <c r="C116" s="375"/>
      <c r="D116" s="352"/>
      <c r="E116" s="352"/>
      <c r="F116" s="352"/>
      <c r="G116" s="15"/>
      <c r="K116" s="248"/>
      <c r="L116" s="34"/>
      <c r="M116" s="24"/>
      <c r="N116" s="24"/>
      <c r="O116" s="24"/>
    </row>
    <row r="117" spans="1:15" ht="15" hidden="1" customHeight="1" x14ac:dyDescent="0.3">
      <c r="A117" s="375"/>
      <c r="B117" s="375"/>
      <c r="C117" s="375"/>
      <c r="D117" s="352"/>
      <c r="E117" s="352"/>
      <c r="F117" s="352"/>
      <c r="G117" s="15"/>
      <c r="K117" s="248"/>
      <c r="L117" s="34"/>
      <c r="M117" s="24"/>
      <c r="N117" s="24"/>
      <c r="O117" s="24"/>
    </row>
    <row r="118" spans="1:15" ht="15" hidden="1" customHeight="1" x14ac:dyDescent="0.3">
      <c r="A118" s="375"/>
      <c r="B118" s="375"/>
      <c r="C118" s="375"/>
      <c r="D118" s="352"/>
      <c r="E118" s="352"/>
      <c r="F118" s="352"/>
      <c r="G118" s="15"/>
      <c r="K118" s="248"/>
      <c r="L118" s="34"/>
      <c r="M118" s="24"/>
      <c r="N118" s="24"/>
      <c r="O118" s="24"/>
    </row>
    <row r="119" spans="1:15" ht="15" hidden="1" customHeight="1" x14ac:dyDescent="0.3">
      <c r="A119" s="375"/>
      <c r="B119" s="375"/>
      <c r="C119" s="375"/>
      <c r="D119" s="352"/>
      <c r="E119" s="352"/>
      <c r="F119" s="352"/>
      <c r="G119" s="15"/>
      <c r="K119" s="248"/>
      <c r="L119" s="34"/>
      <c r="M119" s="24"/>
      <c r="N119" s="24"/>
      <c r="O119" s="24"/>
    </row>
    <row r="120" spans="1:15" ht="15" hidden="1" customHeight="1" x14ac:dyDescent="0.3">
      <c r="A120" s="375"/>
      <c r="B120" s="375"/>
      <c r="C120" s="375"/>
      <c r="D120" s="352"/>
      <c r="E120" s="352"/>
      <c r="F120" s="352"/>
      <c r="G120" s="15"/>
      <c r="K120" s="248"/>
      <c r="L120" s="34"/>
      <c r="M120" s="24"/>
      <c r="N120" s="24"/>
      <c r="O120" s="24"/>
    </row>
    <row r="121" spans="1:15" ht="15" hidden="1" customHeight="1" x14ac:dyDescent="0.3">
      <c r="A121" s="375"/>
      <c r="B121" s="375"/>
      <c r="C121" s="375"/>
      <c r="D121" s="352"/>
      <c r="E121" s="352"/>
      <c r="F121" s="352"/>
      <c r="G121" s="15"/>
      <c r="K121" s="248"/>
      <c r="L121" s="34"/>
      <c r="M121" s="24"/>
      <c r="N121" s="24"/>
      <c r="O121" s="24"/>
    </row>
    <row r="122" spans="1:15" ht="15" hidden="1" customHeight="1" x14ac:dyDescent="0.3">
      <c r="A122" s="375"/>
      <c r="B122" s="375"/>
      <c r="C122" s="375"/>
      <c r="D122" s="352"/>
      <c r="E122" s="352"/>
      <c r="F122" s="352"/>
      <c r="G122" s="15"/>
      <c r="K122" s="248"/>
      <c r="L122" s="34"/>
      <c r="M122" s="24"/>
      <c r="N122" s="24"/>
      <c r="O122" s="24"/>
    </row>
    <row r="123" spans="1:15" ht="15" hidden="1" customHeight="1" x14ac:dyDescent="0.3">
      <c r="A123" s="375"/>
      <c r="B123" s="375"/>
      <c r="C123" s="375"/>
      <c r="D123" s="352"/>
      <c r="E123" s="352"/>
      <c r="F123" s="352"/>
      <c r="G123" s="15"/>
      <c r="K123" s="248"/>
      <c r="L123" s="34"/>
      <c r="M123" s="24"/>
      <c r="N123" s="24"/>
      <c r="O123" s="24"/>
    </row>
    <row r="124" spans="1:15" ht="15" hidden="1" customHeight="1" x14ac:dyDescent="0.3">
      <c r="A124" s="375"/>
      <c r="B124" s="375"/>
      <c r="C124" s="375"/>
      <c r="D124" s="352"/>
      <c r="E124" s="352"/>
      <c r="F124" s="352"/>
      <c r="G124" s="15"/>
      <c r="K124" s="248"/>
      <c r="L124" s="34"/>
      <c r="M124" s="24"/>
      <c r="N124" s="24"/>
      <c r="O124" s="24"/>
    </row>
    <row r="125" spans="1:15" ht="15" hidden="1" customHeight="1" x14ac:dyDescent="0.3">
      <c r="A125" s="375"/>
      <c r="B125" s="375"/>
      <c r="C125" s="375"/>
      <c r="D125" s="352"/>
      <c r="E125" s="352"/>
      <c r="F125" s="352"/>
      <c r="G125" s="15"/>
      <c r="K125" s="248"/>
      <c r="L125" s="34"/>
      <c r="M125" s="24"/>
      <c r="N125" s="24"/>
      <c r="O125" s="24"/>
    </row>
    <row r="126" spans="1:15" ht="15" hidden="1" customHeight="1" x14ac:dyDescent="0.3">
      <c r="A126" s="375"/>
      <c r="B126" s="375"/>
      <c r="C126" s="375"/>
      <c r="D126" s="352"/>
      <c r="E126" s="352"/>
      <c r="F126" s="352"/>
      <c r="G126" s="15"/>
      <c r="K126" s="248"/>
      <c r="L126" s="34"/>
      <c r="M126" s="24"/>
      <c r="N126" s="24"/>
      <c r="O126" s="24"/>
    </row>
    <row r="127" spans="1:15" ht="15" hidden="1" customHeight="1" x14ac:dyDescent="0.3">
      <c r="A127" s="375"/>
      <c r="B127" s="375"/>
      <c r="C127" s="375"/>
      <c r="D127" s="352"/>
      <c r="E127" s="352"/>
      <c r="F127" s="352"/>
      <c r="G127" s="15"/>
      <c r="K127" s="248"/>
      <c r="L127" s="34"/>
      <c r="M127" s="24"/>
      <c r="N127" s="24"/>
      <c r="O127" s="24"/>
    </row>
    <row r="128" spans="1:15" ht="15" hidden="1" customHeight="1" x14ac:dyDescent="0.3">
      <c r="A128" s="375"/>
      <c r="B128" s="375"/>
      <c r="C128" s="375"/>
      <c r="D128" s="352"/>
      <c r="E128" s="352"/>
      <c r="F128" s="352"/>
      <c r="G128" s="15"/>
      <c r="K128" s="248"/>
      <c r="L128" s="34"/>
      <c r="M128" s="24"/>
      <c r="N128" s="24"/>
      <c r="O128" s="24"/>
    </row>
    <row r="129" spans="1:15" ht="15" hidden="1" customHeight="1" x14ac:dyDescent="0.3">
      <c r="A129" s="375"/>
      <c r="B129" s="375"/>
      <c r="C129" s="375"/>
      <c r="D129" s="352"/>
      <c r="E129" s="352"/>
      <c r="F129" s="352"/>
      <c r="G129" s="15"/>
      <c r="K129" s="248"/>
      <c r="L129" s="34"/>
      <c r="M129" s="24"/>
      <c r="N129" s="24"/>
      <c r="O129" s="24"/>
    </row>
    <row r="130" spans="1:15" ht="15" hidden="1" customHeight="1" x14ac:dyDescent="0.3">
      <c r="A130" s="375"/>
      <c r="B130" s="375"/>
      <c r="C130" s="375"/>
      <c r="D130" s="352"/>
      <c r="E130" s="352"/>
      <c r="F130" s="352"/>
      <c r="G130" s="15"/>
      <c r="K130" s="248"/>
      <c r="L130" s="34"/>
      <c r="M130" s="24"/>
      <c r="N130" s="24"/>
      <c r="O130" s="24"/>
    </row>
    <row r="131" spans="1:15" ht="15" customHeight="1" x14ac:dyDescent="0.3">
      <c r="A131" s="375"/>
      <c r="B131" s="375"/>
      <c r="C131" s="375"/>
      <c r="D131" s="352"/>
      <c r="E131" s="352"/>
      <c r="F131" s="352"/>
      <c r="G131" s="15"/>
      <c r="K131" s="248"/>
      <c r="L131" s="34"/>
      <c r="M131" s="24"/>
      <c r="N131" s="24"/>
      <c r="O131" s="24"/>
    </row>
    <row r="132" spans="1:15" ht="15" customHeight="1" x14ac:dyDescent="0.3">
      <c r="A132" s="375"/>
      <c r="B132" s="375"/>
      <c r="C132" s="375"/>
      <c r="D132" s="352"/>
      <c r="E132" s="352"/>
      <c r="F132" s="352"/>
      <c r="G132" s="15"/>
      <c r="K132" s="248"/>
      <c r="L132" s="34"/>
      <c r="M132" s="24"/>
      <c r="N132" s="24"/>
      <c r="O132" s="24"/>
    </row>
    <row r="133" spans="1:15" ht="15" customHeight="1" x14ac:dyDescent="0.3">
      <c r="A133" s="524" t="str">
        <f>A92</f>
        <v>Senior Officer</v>
      </c>
      <c r="B133" s="524"/>
      <c r="C133" s="375"/>
      <c r="D133" s="352"/>
      <c r="E133" s="526" t="str">
        <f>E92</f>
        <v>Principal Officer</v>
      </c>
      <c r="F133" s="526"/>
      <c r="G133" s="15"/>
      <c r="K133" s="248"/>
      <c r="L133" s="34"/>
      <c r="M133" s="24"/>
      <c r="N133" s="24"/>
      <c r="O133" s="24"/>
    </row>
    <row r="134" spans="1:15" ht="15" customHeight="1" x14ac:dyDescent="0.3">
      <c r="A134" s="376"/>
      <c r="B134" s="353"/>
      <c r="C134" s="353"/>
      <c r="D134" s="352"/>
      <c r="G134" s="15"/>
      <c r="K134" s="248"/>
      <c r="L134" s="34"/>
      <c r="M134" s="24"/>
      <c r="N134" s="24"/>
      <c r="O134" s="24"/>
    </row>
    <row r="135" spans="1:15" ht="15" customHeight="1" x14ac:dyDescent="0.3">
      <c r="A135" s="376"/>
      <c r="B135" s="353"/>
      <c r="C135" s="353"/>
      <c r="D135" s="352"/>
      <c r="E135" s="353"/>
      <c r="F135" s="353"/>
      <c r="G135" s="15"/>
      <c r="K135" s="248"/>
      <c r="L135" s="34"/>
      <c r="M135" s="24"/>
      <c r="N135" s="24"/>
      <c r="O135" s="24"/>
    </row>
    <row r="136" spans="1:15" ht="15" customHeight="1" x14ac:dyDescent="0.3">
      <c r="A136" s="376"/>
      <c r="B136" s="353"/>
      <c r="C136" s="353"/>
      <c r="D136" s="352"/>
      <c r="E136" s="353"/>
      <c r="F136" s="353"/>
      <c r="G136" s="15"/>
      <c r="K136" s="248"/>
      <c r="L136" s="34"/>
      <c r="M136" s="24"/>
      <c r="N136" s="24"/>
      <c r="O136" s="24"/>
    </row>
    <row r="137" spans="1:15" ht="15" customHeight="1" x14ac:dyDescent="0.3">
      <c r="A137" s="355"/>
      <c r="B137" s="355"/>
      <c r="C137" s="352"/>
      <c r="D137" s="352"/>
      <c r="E137" s="352"/>
      <c r="F137" s="352"/>
      <c r="G137" s="15"/>
      <c r="K137" s="248"/>
      <c r="L137" s="34"/>
      <c r="M137" s="24"/>
      <c r="N137" s="24"/>
      <c r="O137" s="24"/>
    </row>
    <row r="138" spans="1:15" ht="15" customHeight="1" x14ac:dyDescent="0.3">
      <c r="A138" s="352"/>
      <c r="B138" s="525" t="s">
        <v>31</v>
      </c>
      <c r="C138" s="526"/>
      <c r="D138" s="526"/>
      <c r="F138" s="123" t="str">
        <f>L4</f>
        <v>V No: C3</v>
      </c>
      <c r="G138" s="15"/>
      <c r="K138" s="248"/>
      <c r="L138" s="34"/>
      <c r="M138" s="24"/>
      <c r="N138" s="24"/>
      <c r="O138" s="24"/>
    </row>
    <row r="139" spans="1:15" ht="15" customHeight="1" x14ac:dyDescent="0.3">
      <c r="A139" s="352"/>
      <c r="B139" s="523" t="str">
        <f>B99</f>
        <v>Barishal Branch, Barishal</v>
      </c>
      <c r="C139" s="523"/>
      <c r="D139" s="523"/>
      <c r="E139" s="353"/>
      <c r="F139" s="354" t="s">
        <v>30</v>
      </c>
      <c r="G139" s="15"/>
      <c r="K139" s="248"/>
      <c r="L139" s="34"/>
      <c r="M139" s="24"/>
      <c r="N139" s="24"/>
      <c r="O139" s="24"/>
    </row>
    <row r="140" spans="1:15" ht="15" customHeight="1" x14ac:dyDescent="0.3">
      <c r="A140" s="352" t="s">
        <v>16</v>
      </c>
      <c r="B140" s="352"/>
      <c r="C140" s="352"/>
      <c r="D140" s="352"/>
      <c r="E140" s="356" t="s">
        <v>39</v>
      </c>
      <c r="F140" s="357" t="str">
        <f>F100</f>
        <v>29/8/2021</v>
      </c>
      <c r="G140" s="15"/>
      <c r="K140" s="248"/>
      <c r="L140" s="34"/>
      <c r="M140" s="24"/>
      <c r="N140" s="24"/>
      <c r="O140" s="24"/>
    </row>
    <row r="141" spans="1:15" ht="15" customHeight="1" x14ac:dyDescent="0.3">
      <c r="A141" s="358"/>
      <c r="B141" s="358" t="s">
        <v>32</v>
      </c>
      <c r="C141" s="358"/>
      <c r="D141" s="359" t="s">
        <v>35</v>
      </c>
      <c r="E141" s="377" t="s">
        <v>24</v>
      </c>
      <c r="F141" s="359" t="s">
        <v>36</v>
      </c>
      <c r="G141" s="15"/>
      <c r="K141" s="248"/>
      <c r="L141" s="34"/>
      <c r="M141" s="24"/>
      <c r="N141" s="24"/>
      <c r="O141" s="24"/>
    </row>
    <row r="142" spans="1:15" ht="37.5" customHeight="1" x14ac:dyDescent="0.3">
      <c r="A142" s="540" t="s">
        <v>274</v>
      </c>
      <c r="B142" s="541"/>
      <c r="C142" s="542"/>
      <c r="D142" s="359">
        <v>151</v>
      </c>
      <c r="E142" s="225">
        <f>'Employee to GPF'!G15</f>
        <v>28303</v>
      </c>
      <c r="G142" s="15"/>
      <c r="K142" s="248"/>
      <c r="L142" s="34"/>
      <c r="M142" s="24"/>
      <c r="N142" s="24"/>
      <c r="O142" s="24"/>
    </row>
    <row r="143" spans="1:15" ht="15" customHeight="1" x14ac:dyDescent="0.3">
      <c r="A143" s="534" t="s">
        <v>37</v>
      </c>
      <c r="B143" s="529"/>
      <c r="C143" s="530"/>
      <c r="D143" s="358" t="s">
        <v>148</v>
      </c>
      <c r="F143" s="362"/>
      <c r="G143" s="15"/>
      <c r="K143" s="248"/>
      <c r="L143" s="34"/>
      <c r="M143" s="24"/>
      <c r="N143" s="24"/>
      <c r="O143" s="24"/>
    </row>
    <row r="144" spans="1:15" ht="15" customHeight="1" x14ac:dyDescent="0.3">
      <c r="A144" s="534" t="s">
        <v>145</v>
      </c>
      <c r="B144" s="529"/>
      <c r="C144" s="530"/>
      <c r="D144" s="379"/>
      <c r="E144" s="364"/>
      <c r="F144" s="362"/>
      <c r="G144" s="15"/>
      <c r="K144" s="248"/>
      <c r="L144" s="34"/>
      <c r="M144" s="24"/>
      <c r="N144" s="24"/>
      <c r="O144" s="24"/>
    </row>
    <row r="145" spans="1:15" ht="15" customHeight="1" x14ac:dyDescent="0.3">
      <c r="A145" s="534" t="str">
        <f>A105</f>
        <v>for the month of August, 2021</v>
      </c>
      <c r="B145" s="529"/>
      <c r="C145" s="530"/>
      <c r="D145" s="379"/>
      <c r="F145" s="362"/>
      <c r="G145" s="15"/>
      <c r="K145" s="248"/>
      <c r="L145" s="34"/>
      <c r="M145" s="24"/>
      <c r="N145" s="24"/>
      <c r="O145" s="24"/>
    </row>
    <row r="146" spans="1:15" ht="15" customHeight="1" x14ac:dyDescent="0.3">
      <c r="A146" s="528" t="s">
        <v>17</v>
      </c>
      <c r="B146" s="535"/>
      <c r="C146" s="535"/>
      <c r="D146" s="536"/>
      <c r="E146" s="382">
        <f>E142</f>
        <v>28303</v>
      </c>
      <c r="G146" s="15"/>
      <c r="K146" s="248"/>
      <c r="L146" s="34"/>
      <c r="M146" s="24"/>
      <c r="N146" s="24"/>
      <c r="O146" s="24"/>
    </row>
    <row r="147" spans="1:15" ht="15" customHeight="1" x14ac:dyDescent="0.3">
      <c r="A147" s="373" t="str">
        <f>A107</f>
        <v xml:space="preserve">In words : </v>
      </c>
      <c r="B147" s="374" t="str">
        <f>SpellNumber(E142)</f>
        <v>Twenty Eight Thousand Three Hundred Three Taka</v>
      </c>
      <c r="C147" s="368"/>
      <c r="D147" s="368"/>
      <c r="E147" s="362"/>
      <c r="F147" s="362"/>
      <c r="G147" s="15"/>
      <c r="K147" s="248"/>
      <c r="L147" s="34"/>
      <c r="M147" s="24"/>
      <c r="N147" s="24"/>
      <c r="O147" s="24"/>
    </row>
    <row r="148" spans="1:15" ht="15" customHeight="1" x14ac:dyDescent="0.3">
      <c r="A148" s="352"/>
      <c r="B148" s="352"/>
      <c r="C148" s="352"/>
      <c r="D148" s="352"/>
      <c r="E148" s="482"/>
      <c r="F148" s="390"/>
      <c r="G148" s="15"/>
      <c r="K148" s="248"/>
      <c r="L148" s="34"/>
      <c r="M148" s="24"/>
      <c r="N148" s="24"/>
      <c r="O148" s="24"/>
    </row>
    <row r="149" spans="1:15" ht="15" customHeight="1" x14ac:dyDescent="0.3">
      <c r="A149" s="527" t="s">
        <v>50</v>
      </c>
      <c r="B149" s="527"/>
      <c r="C149" s="527"/>
      <c r="D149" s="352"/>
      <c r="E149" s="389"/>
      <c r="F149" s="389"/>
      <c r="G149" s="15"/>
      <c r="K149" s="248"/>
      <c r="L149" s="34"/>
      <c r="M149" s="24"/>
      <c r="N149" s="24"/>
      <c r="O149" s="24"/>
    </row>
    <row r="150" spans="1:15" ht="15" customHeight="1" x14ac:dyDescent="0.3">
      <c r="A150" s="375"/>
      <c r="B150" s="375"/>
      <c r="C150" s="375"/>
      <c r="D150" s="352"/>
      <c r="E150" s="352"/>
      <c r="F150" s="352"/>
      <c r="G150" s="15"/>
      <c r="K150" s="248"/>
      <c r="L150" s="34"/>
      <c r="M150" s="24"/>
      <c r="N150" s="24"/>
      <c r="O150" s="24"/>
    </row>
    <row r="151" spans="1:15" ht="15" customHeight="1" x14ac:dyDescent="0.3">
      <c r="A151" s="375"/>
      <c r="B151" s="375"/>
      <c r="C151" s="375"/>
      <c r="D151" s="352"/>
      <c r="E151" s="352"/>
      <c r="F151" s="352"/>
      <c r="G151" s="15"/>
      <c r="K151" s="248"/>
      <c r="L151" s="34"/>
      <c r="M151" s="24"/>
      <c r="N151" s="24"/>
      <c r="O151" s="24"/>
    </row>
    <row r="152" spans="1:15" ht="15" customHeight="1" x14ac:dyDescent="0.3">
      <c r="A152" s="375"/>
      <c r="B152" s="375"/>
      <c r="C152" s="375"/>
      <c r="D152" s="352"/>
      <c r="E152" s="352"/>
      <c r="F152" s="352"/>
      <c r="G152" s="15"/>
      <c r="K152" s="248"/>
      <c r="L152" s="34"/>
      <c r="M152" s="24"/>
      <c r="N152" s="24"/>
      <c r="O152" s="24"/>
    </row>
    <row r="153" spans="1:15" ht="15" customHeight="1" x14ac:dyDescent="0.3">
      <c r="A153" s="524" t="str">
        <f>A133</f>
        <v>Senior Officer</v>
      </c>
      <c r="B153" s="524"/>
      <c r="C153" s="352"/>
      <c r="D153" s="352"/>
      <c r="E153" s="526" t="str">
        <f>E133</f>
        <v>Principal Officer</v>
      </c>
      <c r="F153" s="526"/>
      <c r="G153" s="15"/>
      <c r="K153" s="248"/>
      <c r="L153" s="34"/>
      <c r="M153" s="24"/>
      <c r="N153" s="24"/>
      <c r="O153" s="24"/>
    </row>
    <row r="154" spans="1:15" ht="15" customHeight="1" x14ac:dyDescent="0.3">
      <c r="A154" s="375"/>
      <c r="B154" s="375"/>
      <c r="C154" s="375"/>
      <c r="D154" s="352"/>
      <c r="E154" s="352"/>
      <c r="F154" s="352"/>
      <c r="G154" s="15"/>
      <c r="K154" s="248"/>
      <c r="L154" s="34"/>
      <c r="M154" s="24"/>
      <c r="N154" s="24"/>
      <c r="O154" s="24"/>
    </row>
    <row r="155" spans="1:15" ht="15" customHeight="1" x14ac:dyDescent="0.3">
      <c r="A155" s="375"/>
      <c r="B155" s="375"/>
      <c r="C155" s="375"/>
      <c r="D155" s="352"/>
      <c r="G155" s="15"/>
      <c r="K155" s="248"/>
      <c r="L155" s="34"/>
      <c r="M155" s="24"/>
      <c r="N155" s="24"/>
      <c r="O155" s="24"/>
    </row>
    <row r="156" spans="1:15" ht="15" customHeight="1" x14ac:dyDescent="0.3">
      <c r="A156" s="375"/>
      <c r="B156" s="375"/>
      <c r="C156" s="375"/>
      <c r="D156" s="352"/>
      <c r="E156" s="352"/>
      <c r="F156" s="352"/>
      <c r="G156" s="15"/>
      <c r="K156" s="248"/>
      <c r="L156" s="34"/>
      <c r="M156" s="24"/>
      <c r="N156" s="24"/>
      <c r="O156" s="24"/>
    </row>
    <row r="157" spans="1:15" ht="15" customHeight="1" x14ac:dyDescent="0.3">
      <c r="A157" s="375"/>
      <c r="B157" s="375"/>
      <c r="C157" s="375"/>
      <c r="D157" s="352"/>
      <c r="E157" s="352"/>
      <c r="F157" s="352"/>
      <c r="G157" s="15"/>
      <c r="K157" s="248"/>
      <c r="L157" s="34"/>
      <c r="M157" s="24"/>
      <c r="N157" s="24"/>
      <c r="O157" s="24"/>
    </row>
    <row r="158" spans="1:15" ht="15" customHeight="1" x14ac:dyDescent="0.3">
      <c r="A158" s="355"/>
      <c r="B158" s="355"/>
      <c r="C158" s="352"/>
      <c r="D158" s="352"/>
      <c r="E158" s="352"/>
      <c r="F158" s="352"/>
      <c r="G158" s="15"/>
      <c r="K158" s="248"/>
      <c r="L158" s="34"/>
      <c r="M158" s="24"/>
      <c r="N158" s="24"/>
      <c r="O158" s="24"/>
    </row>
    <row r="159" spans="1:15" ht="15" customHeight="1" x14ac:dyDescent="0.3">
      <c r="A159" s="352"/>
      <c r="B159" s="525" t="s">
        <v>31</v>
      </c>
      <c r="C159" s="526"/>
      <c r="D159" s="526"/>
      <c r="E159" s="352"/>
      <c r="F159" s="352" t="str">
        <f>L5</f>
        <v>V No: C4</v>
      </c>
      <c r="G159" s="15"/>
      <c r="K159" s="248"/>
      <c r="L159" s="34"/>
      <c r="M159" s="24"/>
      <c r="N159" s="24"/>
      <c r="O159" s="24"/>
    </row>
    <row r="160" spans="1:15" ht="18.75" x14ac:dyDescent="0.3">
      <c r="A160" s="352"/>
      <c r="B160" s="523" t="str">
        <f>B22</f>
        <v>Barishal Branch, Barishal</v>
      </c>
      <c r="C160" s="523"/>
      <c r="D160" s="523"/>
      <c r="F160" s="354" t="s">
        <v>30</v>
      </c>
      <c r="G160" s="15"/>
      <c r="K160" s="248"/>
      <c r="L160" s="34"/>
      <c r="M160" s="24"/>
      <c r="N160" s="24"/>
      <c r="O160" s="24"/>
    </row>
    <row r="161" spans="1:15" ht="15" customHeight="1" x14ac:dyDescent="0.3">
      <c r="A161" s="352" t="s">
        <v>16</v>
      </c>
      <c r="B161" s="352"/>
      <c r="C161" s="352"/>
      <c r="D161" s="352"/>
      <c r="E161" s="356" t="s">
        <v>39</v>
      </c>
      <c r="F161" s="357" t="str">
        <f>F23</f>
        <v>29/8/2021</v>
      </c>
      <c r="G161" s="15"/>
      <c r="K161" s="248"/>
      <c r="L161" s="34"/>
      <c r="M161" s="24"/>
      <c r="N161" s="24"/>
      <c r="O161" s="24"/>
    </row>
    <row r="162" spans="1:15" ht="15" customHeight="1" x14ac:dyDescent="0.3">
      <c r="A162" s="528" t="s">
        <v>32</v>
      </c>
      <c r="B162" s="535"/>
      <c r="C162" s="536"/>
      <c r="D162" s="359" t="s">
        <v>35</v>
      </c>
      <c r="E162" s="377" t="s">
        <v>42</v>
      </c>
      <c r="F162" s="359" t="s">
        <v>36</v>
      </c>
      <c r="G162" s="15"/>
      <c r="K162" s="248"/>
      <c r="L162" s="34"/>
      <c r="M162" s="24"/>
      <c r="N162" s="24"/>
      <c r="O162" s="24"/>
    </row>
    <row r="163" spans="1:15" ht="35.25" customHeight="1" x14ac:dyDescent="0.3">
      <c r="A163" s="540" t="s">
        <v>275</v>
      </c>
      <c r="B163" s="541"/>
      <c r="C163" s="542"/>
      <c r="D163" s="359" t="s">
        <v>279</v>
      </c>
      <c r="E163" s="225">
        <f>'Salary Sheet'!AA28</f>
        <v>19149</v>
      </c>
      <c r="F163" s="362"/>
      <c r="G163" s="15"/>
      <c r="K163" s="248"/>
      <c r="L163" s="34"/>
      <c r="M163" s="24"/>
      <c r="N163" s="24"/>
      <c r="O163" s="24"/>
    </row>
    <row r="164" spans="1:15" ht="15" customHeight="1" x14ac:dyDescent="0.3">
      <c r="A164" s="534" t="s">
        <v>109</v>
      </c>
      <c r="B164" s="529"/>
      <c r="C164" s="530"/>
      <c r="D164" s="358" t="s">
        <v>261</v>
      </c>
      <c r="G164" s="15"/>
      <c r="K164" s="248"/>
      <c r="L164" s="34"/>
      <c r="M164" s="24"/>
      <c r="N164" s="24"/>
      <c r="O164" s="24"/>
    </row>
    <row r="165" spans="1:15" ht="15" customHeight="1" x14ac:dyDescent="0.3">
      <c r="A165" s="534" t="s">
        <v>110</v>
      </c>
      <c r="B165" s="529"/>
      <c r="C165" s="530"/>
      <c r="D165" s="379"/>
      <c r="E165" s="378"/>
      <c r="F165" s="362"/>
      <c r="G165" s="15"/>
      <c r="K165" s="248"/>
      <c r="L165" s="34"/>
      <c r="M165" s="24"/>
      <c r="N165" s="24"/>
      <c r="O165" s="24"/>
    </row>
    <row r="166" spans="1:15" ht="15" customHeight="1" x14ac:dyDescent="0.3">
      <c r="A166" s="534" t="str">
        <f>A145</f>
        <v>for the month of August, 2021</v>
      </c>
      <c r="B166" s="529"/>
      <c r="C166" s="530"/>
      <c r="D166" s="379"/>
      <c r="F166" s="362"/>
      <c r="G166" s="15"/>
      <c r="K166" s="248"/>
      <c r="L166" s="34"/>
      <c r="M166" s="24"/>
      <c r="N166" s="24"/>
      <c r="O166" s="24"/>
    </row>
    <row r="167" spans="1:15" ht="15" customHeight="1" x14ac:dyDescent="0.3">
      <c r="A167" s="528" t="s">
        <v>17</v>
      </c>
      <c r="B167" s="529"/>
      <c r="C167" s="529"/>
      <c r="D167" s="530"/>
      <c r="E167" s="225">
        <f>E163</f>
        <v>19149</v>
      </c>
      <c r="G167" s="15"/>
      <c r="K167" s="248"/>
      <c r="L167" s="34"/>
      <c r="M167" s="24"/>
      <c r="N167" s="24"/>
      <c r="O167" s="24"/>
    </row>
    <row r="168" spans="1:15" ht="15" customHeight="1" x14ac:dyDescent="0.3">
      <c r="A168" s="373" t="str">
        <f>A147</f>
        <v xml:space="preserve">In words : </v>
      </c>
      <c r="B168" s="368" t="str">
        <f>B49</f>
        <v>Nineteen Thousand One Hundred Forty Nine Taka</v>
      </c>
      <c r="C168" s="368"/>
      <c r="D168" s="368"/>
      <c r="E168" s="362"/>
      <c r="F168" s="362"/>
      <c r="G168" s="15"/>
      <c r="K168" s="248"/>
      <c r="L168" s="34"/>
      <c r="M168" s="24"/>
      <c r="N168" s="24"/>
      <c r="O168" s="24"/>
    </row>
    <row r="169" spans="1:15" ht="15" customHeight="1" x14ac:dyDescent="0.3">
      <c r="A169" s="352"/>
      <c r="B169" s="352"/>
      <c r="C169" s="352"/>
      <c r="D169" s="352"/>
      <c r="E169" s="482"/>
      <c r="F169" s="390"/>
      <c r="G169" s="15"/>
      <c r="K169" s="248"/>
      <c r="L169" s="34"/>
      <c r="M169" s="24"/>
      <c r="N169" s="24"/>
      <c r="O169" s="24"/>
    </row>
    <row r="170" spans="1:15" ht="15" customHeight="1" x14ac:dyDescent="0.3">
      <c r="A170" s="527" t="s">
        <v>50</v>
      </c>
      <c r="B170" s="527"/>
      <c r="C170" s="527"/>
      <c r="D170" s="352"/>
      <c r="E170" s="389"/>
      <c r="F170" s="389"/>
      <c r="G170" s="15"/>
      <c r="K170" s="248"/>
      <c r="L170" s="34"/>
      <c r="M170" s="24"/>
      <c r="N170" s="24"/>
      <c r="O170" s="24"/>
    </row>
    <row r="171" spans="1:15" ht="15" customHeight="1" x14ac:dyDescent="0.3">
      <c r="A171" s="375"/>
      <c r="B171" s="375"/>
      <c r="C171" s="375"/>
      <c r="D171" s="352"/>
      <c r="E171" s="352"/>
      <c r="F171" s="352"/>
      <c r="G171" s="15"/>
      <c r="K171" s="248"/>
      <c r="L171" s="34"/>
      <c r="M171" s="24"/>
      <c r="N171" s="24"/>
      <c r="O171" s="24"/>
    </row>
    <row r="172" spans="1:15" ht="15" customHeight="1" x14ac:dyDescent="0.3">
      <c r="A172" s="375"/>
      <c r="B172" s="375"/>
      <c r="C172" s="375"/>
      <c r="D172" s="352"/>
      <c r="E172" s="352"/>
      <c r="F172" s="352"/>
      <c r="G172" s="15"/>
      <c r="K172" s="248"/>
      <c r="L172" s="34"/>
      <c r="M172" s="24"/>
      <c r="N172" s="24"/>
      <c r="O172" s="24"/>
    </row>
    <row r="173" spans="1:15" ht="15" customHeight="1" x14ac:dyDescent="0.3">
      <c r="A173" s="375"/>
      <c r="B173" s="375"/>
      <c r="C173" s="375"/>
      <c r="D173" s="352"/>
      <c r="E173" s="352"/>
      <c r="F173" s="352"/>
      <c r="G173" s="15"/>
      <c r="K173" s="248"/>
      <c r="L173" s="34"/>
      <c r="M173" s="24"/>
      <c r="N173" s="24"/>
      <c r="O173" s="24"/>
    </row>
    <row r="174" spans="1:15" ht="15" customHeight="1" x14ac:dyDescent="0.3">
      <c r="A174" s="376"/>
      <c r="B174" s="353"/>
      <c r="C174" s="353"/>
      <c r="D174" s="352"/>
      <c r="E174" s="352"/>
      <c r="F174" s="352"/>
      <c r="G174" s="15"/>
      <c r="K174" s="248"/>
      <c r="L174" s="34"/>
      <c r="M174" s="24"/>
      <c r="N174" s="24"/>
      <c r="O174" s="24"/>
    </row>
    <row r="175" spans="1:15" ht="15" customHeight="1" x14ac:dyDescent="0.3">
      <c r="A175" s="524" t="str">
        <f>A153</f>
        <v>Senior Officer</v>
      </c>
      <c r="B175" s="524"/>
      <c r="C175" s="352"/>
      <c r="D175" s="352"/>
      <c r="E175" s="526" t="str">
        <f>E153</f>
        <v>Principal Officer</v>
      </c>
      <c r="F175" s="526"/>
      <c r="G175" s="15"/>
      <c r="K175" s="248"/>
      <c r="L175" s="34"/>
      <c r="M175" s="24"/>
      <c r="N175" s="24"/>
      <c r="O175" s="24"/>
    </row>
    <row r="176" spans="1:15" ht="15" customHeight="1" x14ac:dyDescent="0.3">
      <c r="A176" s="355"/>
      <c r="B176" s="355"/>
      <c r="C176" s="352"/>
      <c r="D176" s="352"/>
      <c r="E176" s="352"/>
      <c r="F176" s="352"/>
      <c r="G176" s="15"/>
      <c r="K176" s="248"/>
      <c r="L176" s="34"/>
      <c r="M176" s="24"/>
      <c r="N176" s="24"/>
      <c r="O176" s="24"/>
    </row>
    <row r="177" spans="1:15" ht="15" customHeight="1" x14ac:dyDescent="0.3">
      <c r="A177" s="355"/>
      <c r="B177" s="355"/>
      <c r="C177" s="352"/>
      <c r="D177" s="352"/>
      <c r="E177" s="352"/>
      <c r="F177" s="352"/>
      <c r="G177" s="15"/>
      <c r="K177" s="248"/>
      <c r="L177" s="34"/>
      <c r="M177" s="24"/>
      <c r="N177" s="24"/>
      <c r="O177" s="24"/>
    </row>
    <row r="178" spans="1:15" ht="15" customHeight="1" x14ac:dyDescent="0.3">
      <c r="A178" s="355"/>
      <c r="B178" s="355"/>
      <c r="C178" s="352"/>
      <c r="D178" s="352"/>
      <c r="E178" s="353"/>
      <c r="F178" s="353"/>
      <c r="G178" s="15"/>
      <c r="K178" s="248"/>
      <c r="L178" s="34"/>
      <c r="M178" s="24"/>
      <c r="N178" s="24"/>
      <c r="O178" s="24"/>
    </row>
    <row r="179" spans="1:15" ht="15" customHeight="1" x14ac:dyDescent="0.3">
      <c r="A179" s="525" t="s">
        <v>31</v>
      </c>
      <c r="B179" s="525"/>
      <c r="C179" s="525"/>
      <c r="D179" s="525"/>
      <c r="E179" s="525"/>
      <c r="F179" s="353" t="str">
        <f>L6</f>
        <v>V No: C5</v>
      </c>
      <c r="G179" s="15"/>
      <c r="K179" s="248"/>
      <c r="L179" s="34"/>
      <c r="M179" s="24"/>
      <c r="N179" s="24"/>
      <c r="O179" s="24"/>
    </row>
    <row r="180" spans="1:15" ht="15" customHeight="1" x14ac:dyDescent="0.3">
      <c r="A180" s="523" t="str">
        <f>B160</f>
        <v>Barishal Branch, Barishal</v>
      </c>
      <c r="B180" s="523"/>
      <c r="C180" s="523"/>
      <c r="D180" s="523"/>
      <c r="E180" s="523"/>
      <c r="F180" s="354" t="str">
        <f>F160</f>
        <v>Transfer</v>
      </c>
      <c r="G180" s="15"/>
      <c r="K180" s="248"/>
      <c r="L180" s="34"/>
      <c r="M180" s="24"/>
      <c r="N180" s="24"/>
      <c r="O180" s="24"/>
    </row>
    <row r="181" spans="1:15" ht="15" customHeight="1" x14ac:dyDescent="0.3">
      <c r="A181" s="352" t="s">
        <v>16</v>
      </c>
      <c r="B181" s="352"/>
      <c r="C181" s="352"/>
      <c r="D181" s="352"/>
      <c r="E181" s="356" t="s">
        <v>39</v>
      </c>
      <c r="F181" s="383" t="str">
        <f>F161</f>
        <v>29/8/2021</v>
      </c>
      <c r="G181" s="15"/>
      <c r="K181" s="248"/>
      <c r="L181" s="34"/>
      <c r="M181" s="24"/>
      <c r="N181" s="24"/>
      <c r="O181" s="24"/>
    </row>
    <row r="182" spans="1:15" ht="15.75" customHeight="1" x14ac:dyDescent="0.3">
      <c r="A182" s="358"/>
      <c r="B182" s="358" t="s">
        <v>32</v>
      </c>
      <c r="C182" s="358"/>
      <c r="D182" s="359" t="s">
        <v>34</v>
      </c>
      <c r="E182" s="373" t="s">
        <v>24</v>
      </c>
      <c r="F182" s="359" t="s">
        <v>36</v>
      </c>
      <c r="G182" s="15"/>
      <c r="K182" s="248"/>
      <c r="L182" s="34"/>
      <c r="M182" s="24"/>
      <c r="N182" s="24"/>
      <c r="O182" s="24"/>
    </row>
    <row r="183" spans="1:15" ht="15" customHeight="1" x14ac:dyDescent="0.3">
      <c r="A183" s="531" t="s">
        <v>52</v>
      </c>
      <c r="B183" s="532"/>
      <c r="C183" s="533"/>
      <c r="D183" s="359">
        <v>216</v>
      </c>
      <c r="E183" s="371">
        <f>'Salary Sheet'!AC28</f>
        <v>108821</v>
      </c>
      <c r="F183" s="362"/>
      <c r="G183" s="15"/>
      <c r="K183" s="248"/>
      <c r="L183" s="34"/>
      <c r="M183" s="24"/>
      <c r="N183" s="24"/>
      <c r="O183" s="24"/>
    </row>
    <row r="184" spans="1:15" ht="15" customHeight="1" x14ac:dyDescent="0.3">
      <c r="A184" s="544" t="s">
        <v>192</v>
      </c>
      <c r="B184" s="545"/>
      <c r="C184" s="546"/>
      <c r="D184" s="358" t="s">
        <v>133</v>
      </c>
      <c r="G184" s="15"/>
      <c r="K184" s="248"/>
      <c r="L184" s="34"/>
      <c r="M184" s="24"/>
      <c r="N184" s="24"/>
      <c r="O184" s="24"/>
    </row>
    <row r="185" spans="1:15" ht="20.25" customHeight="1" x14ac:dyDescent="0.3">
      <c r="A185" s="547"/>
      <c r="B185" s="548"/>
      <c r="C185" s="549"/>
      <c r="D185" s="379"/>
      <c r="E185" s="364"/>
      <c r="F185" s="362"/>
      <c r="G185" s="15"/>
      <c r="K185" s="248"/>
      <c r="L185" s="34"/>
      <c r="M185" s="24"/>
      <c r="N185" s="24"/>
      <c r="O185" s="24"/>
    </row>
    <row r="186" spans="1:15" ht="21.75" customHeight="1" x14ac:dyDescent="0.3">
      <c r="A186" s="537" t="str">
        <f>A166</f>
        <v>for the month of August, 2021</v>
      </c>
      <c r="B186" s="538"/>
      <c r="C186" s="539"/>
      <c r="D186" s="379"/>
      <c r="E186" s="371">
        <f>E183</f>
        <v>108821</v>
      </c>
      <c r="F186" s="362"/>
      <c r="G186" s="15"/>
      <c r="K186" s="248"/>
      <c r="L186" s="34"/>
      <c r="M186" s="24"/>
      <c r="N186" s="24"/>
      <c r="O186" s="24"/>
    </row>
    <row r="187" spans="1:15" ht="15" customHeight="1" x14ac:dyDescent="0.3">
      <c r="A187" s="528" t="s">
        <v>17</v>
      </c>
      <c r="B187" s="535"/>
      <c r="C187" s="535"/>
      <c r="D187" s="536"/>
      <c r="G187" s="15"/>
      <c r="K187" s="248"/>
      <c r="L187" s="34"/>
      <c r="M187" s="24"/>
      <c r="N187" s="24"/>
      <c r="O187" s="24"/>
    </row>
    <row r="188" spans="1:15" ht="15" customHeight="1" x14ac:dyDescent="0.3">
      <c r="A188" s="366" t="str">
        <f>HBA!B21</f>
        <v>( In words:</v>
      </c>
      <c r="B188" s="368" t="str">
        <f>HBA!C21</f>
        <v>One Hundred Eight Thousand Eight Hundred Twenty One Taka</v>
      </c>
      <c r="C188" s="368"/>
      <c r="D188" s="368"/>
      <c r="E188" s="362"/>
      <c r="F188" s="362"/>
      <c r="G188" s="15"/>
      <c r="K188" s="248"/>
      <c r="L188" s="34"/>
      <c r="M188" s="24"/>
      <c r="N188" s="24"/>
      <c r="O188" s="24"/>
    </row>
    <row r="189" spans="1:15" ht="15" customHeight="1" x14ac:dyDescent="0.3">
      <c r="A189" s="352"/>
      <c r="B189" s="352"/>
      <c r="C189" s="352"/>
      <c r="D189" s="352"/>
      <c r="E189" s="482"/>
      <c r="F189" s="390"/>
      <c r="G189" s="15"/>
      <c r="K189" s="248"/>
      <c r="L189" s="34"/>
      <c r="M189" s="24"/>
      <c r="N189" s="24"/>
      <c r="O189" s="24"/>
    </row>
    <row r="190" spans="1:15" ht="15" customHeight="1" x14ac:dyDescent="0.3">
      <c r="A190" s="527" t="s">
        <v>50</v>
      </c>
      <c r="B190" s="527"/>
      <c r="C190" s="527"/>
      <c r="D190" s="352"/>
      <c r="E190" s="389"/>
      <c r="F190" s="389"/>
      <c r="G190" s="15"/>
      <c r="K190" s="248"/>
      <c r="L190" s="34"/>
      <c r="M190" s="24"/>
      <c r="N190" s="24"/>
      <c r="O190" s="24"/>
    </row>
    <row r="191" spans="1:15" ht="15" customHeight="1" x14ac:dyDescent="0.3">
      <c r="A191" s="375"/>
      <c r="B191" s="375"/>
      <c r="C191" s="375"/>
      <c r="D191" s="352"/>
      <c r="E191" s="352"/>
      <c r="F191" s="352"/>
      <c r="G191" s="15"/>
      <c r="K191" s="248"/>
      <c r="L191" s="34"/>
      <c r="M191" s="24"/>
      <c r="N191" s="24"/>
      <c r="O191" s="24"/>
    </row>
    <row r="192" spans="1:15" ht="15" customHeight="1" x14ac:dyDescent="0.3">
      <c r="A192" s="375"/>
      <c r="B192" s="375"/>
      <c r="C192" s="375"/>
      <c r="D192" s="352"/>
      <c r="E192" s="352"/>
      <c r="F192" s="352"/>
      <c r="G192" s="15"/>
      <c r="K192" s="248"/>
      <c r="L192" s="34"/>
      <c r="M192" s="24"/>
      <c r="N192" s="24"/>
      <c r="O192" s="24"/>
    </row>
    <row r="193" spans="1:15" ht="15" customHeight="1" x14ac:dyDescent="0.3">
      <c r="A193" s="352"/>
      <c r="B193" s="352"/>
      <c r="C193" s="352"/>
      <c r="D193" s="352"/>
      <c r="E193" s="352"/>
      <c r="F193" s="352"/>
      <c r="G193" s="15"/>
      <c r="K193" s="248"/>
      <c r="L193" s="34"/>
      <c r="M193" s="24"/>
      <c r="N193" s="24"/>
      <c r="O193" s="24"/>
    </row>
    <row r="194" spans="1:15" ht="15" customHeight="1" x14ac:dyDescent="0.3">
      <c r="A194" s="524" t="str">
        <f>A175</f>
        <v>Senior Officer</v>
      </c>
      <c r="B194" s="524"/>
      <c r="C194" s="352"/>
      <c r="D194" s="352"/>
      <c r="E194" s="526" t="str">
        <f>E175</f>
        <v>Principal Officer</v>
      </c>
      <c r="F194" s="526"/>
      <c r="G194" s="15"/>
      <c r="K194" s="248"/>
      <c r="L194" s="34"/>
      <c r="M194" s="24"/>
      <c r="N194" s="24"/>
      <c r="O194" s="24"/>
    </row>
    <row r="195" spans="1:15" ht="15" customHeight="1" x14ac:dyDescent="0.3">
      <c r="A195" s="355"/>
      <c r="B195" s="355"/>
      <c r="C195" s="352"/>
      <c r="D195" s="352"/>
      <c r="E195" s="352"/>
      <c r="F195" s="352"/>
      <c r="G195" s="15"/>
      <c r="K195" s="248"/>
      <c r="L195" s="34"/>
      <c r="M195" s="24"/>
      <c r="N195" s="24"/>
      <c r="O195" s="24"/>
    </row>
    <row r="196" spans="1:15" ht="15" customHeight="1" x14ac:dyDescent="0.3">
      <c r="A196" s="355"/>
      <c r="B196" s="355"/>
      <c r="C196" s="352"/>
      <c r="D196" s="352"/>
      <c r="E196" s="352"/>
      <c r="F196" s="352"/>
      <c r="G196" s="15"/>
      <c r="K196" s="248"/>
      <c r="L196" s="34"/>
      <c r="M196" s="24"/>
      <c r="N196" s="24"/>
      <c r="O196" s="24"/>
    </row>
    <row r="197" spans="1:15" ht="15" customHeight="1" x14ac:dyDescent="0.3">
      <c r="A197" s="352"/>
      <c r="B197" s="525" t="s">
        <v>31</v>
      </c>
      <c r="C197" s="526"/>
      <c r="D197" s="526"/>
      <c r="F197" s="354" t="str">
        <f>L7</f>
        <v>V No: C6</v>
      </c>
      <c r="G197" s="15"/>
      <c r="K197" s="248"/>
      <c r="L197" s="34"/>
      <c r="M197" s="24"/>
      <c r="N197" s="24"/>
      <c r="O197" s="24"/>
    </row>
    <row r="198" spans="1:15" ht="15" customHeight="1" x14ac:dyDescent="0.3">
      <c r="A198" s="352"/>
      <c r="B198" s="523" t="str">
        <f>A180</f>
        <v>Barishal Branch, Barishal</v>
      </c>
      <c r="C198" s="523"/>
      <c r="D198" s="523"/>
      <c r="E198" s="353"/>
      <c r="F198" s="376" t="s">
        <v>30</v>
      </c>
      <c r="G198" s="15"/>
      <c r="K198" s="248"/>
      <c r="L198" s="34"/>
      <c r="M198" s="24"/>
      <c r="N198" s="24"/>
      <c r="O198" s="24"/>
    </row>
    <row r="199" spans="1:15" ht="15" customHeight="1" x14ac:dyDescent="0.3">
      <c r="A199" s="352" t="s">
        <v>16</v>
      </c>
      <c r="B199" s="352"/>
      <c r="C199" s="352"/>
      <c r="D199" s="352"/>
      <c r="E199" s="356" t="s">
        <v>40</v>
      </c>
      <c r="F199" s="357" t="str">
        <f>F181</f>
        <v>29/8/2021</v>
      </c>
      <c r="G199" s="15"/>
      <c r="K199" s="248"/>
      <c r="L199" s="34"/>
      <c r="M199" s="24"/>
      <c r="N199" s="24"/>
      <c r="O199" s="24"/>
    </row>
    <row r="200" spans="1:15" ht="15" customHeight="1" x14ac:dyDescent="0.3">
      <c r="A200" s="528" t="s">
        <v>32</v>
      </c>
      <c r="B200" s="535"/>
      <c r="C200" s="536"/>
      <c r="D200" s="384" t="s">
        <v>35</v>
      </c>
      <c r="E200" s="360" t="s">
        <v>24</v>
      </c>
      <c r="F200" s="359" t="s">
        <v>36</v>
      </c>
      <c r="G200" s="15"/>
      <c r="K200" s="248"/>
      <c r="L200" s="34"/>
      <c r="M200" s="24"/>
      <c r="N200" s="24"/>
      <c r="O200" s="24"/>
    </row>
    <row r="201" spans="1:15" ht="15" customHeight="1" x14ac:dyDescent="0.3">
      <c r="A201" s="531" t="s">
        <v>242</v>
      </c>
      <c r="B201" s="532"/>
      <c r="C201" s="533"/>
      <c r="D201" s="359" t="s">
        <v>134</v>
      </c>
      <c r="E201" s="371">
        <f>'Salary Sheet'!AE28</f>
        <v>34692</v>
      </c>
      <c r="G201" s="15"/>
      <c r="K201" s="248"/>
      <c r="L201" s="34"/>
      <c r="M201" s="24"/>
      <c r="N201" s="24"/>
      <c r="O201" s="24"/>
    </row>
    <row r="202" spans="1:15" ht="15" customHeight="1" x14ac:dyDescent="0.3">
      <c r="A202" s="544" t="s">
        <v>66</v>
      </c>
      <c r="B202" s="545"/>
      <c r="C202" s="546"/>
      <c r="D202" s="358" t="s">
        <v>272</v>
      </c>
      <c r="F202" s="362"/>
      <c r="G202" s="15"/>
      <c r="K202" s="248"/>
      <c r="L202" s="34"/>
      <c r="M202" s="24"/>
      <c r="N202" s="24"/>
      <c r="O202" s="24"/>
    </row>
    <row r="203" spans="1:15" ht="15" customHeight="1" x14ac:dyDescent="0.3">
      <c r="A203" s="547"/>
      <c r="B203" s="548"/>
      <c r="C203" s="549"/>
      <c r="D203" s="379"/>
      <c r="E203" s="362"/>
      <c r="F203" s="362"/>
      <c r="G203" s="15"/>
      <c r="K203" s="248"/>
      <c r="L203" s="34"/>
      <c r="M203" s="24"/>
      <c r="N203" s="24"/>
      <c r="O203" s="24"/>
    </row>
    <row r="204" spans="1:15" ht="15" customHeight="1" x14ac:dyDescent="0.3">
      <c r="A204" s="537" t="str">
        <f>A186</f>
        <v>for the month of August, 2021</v>
      </c>
      <c r="B204" s="538"/>
      <c r="C204" s="539"/>
      <c r="D204" s="379"/>
      <c r="E204" s="371">
        <f>E201</f>
        <v>34692</v>
      </c>
      <c r="F204" s="362"/>
      <c r="G204" s="15"/>
      <c r="K204" s="248"/>
      <c r="L204" s="34"/>
      <c r="M204" s="24"/>
      <c r="N204" s="24"/>
      <c r="O204" s="24"/>
    </row>
    <row r="205" spans="1:15" ht="15" customHeight="1" x14ac:dyDescent="0.3">
      <c r="A205" s="528" t="s">
        <v>17</v>
      </c>
      <c r="B205" s="529"/>
      <c r="C205" s="529"/>
      <c r="D205" s="530"/>
      <c r="F205" s="484"/>
      <c r="G205" s="15"/>
      <c r="K205" s="248"/>
      <c r="L205" s="34"/>
      <c r="M205" s="24"/>
      <c r="N205" s="24"/>
      <c r="O205" s="24"/>
    </row>
    <row r="206" spans="1:15" ht="22.5" customHeight="1" x14ac:dyDescent="0.3">
      <c r="A206" s="373" t="s">
        <v>207</v>
      </c>
      <c r="B206" s="368" t="str">
        <f>'M. Cycle'!C20</f>
        <v>Thirty Four Thousand Six Hundred Ninety Two Taka</v>
      </c>
      <c r="C206" s="368"/>
      <c r="D206" s="368"/>
      <c r="E206" s="362"/>
      <c r="F206" s="362"/>
      <c r="G206" s="15"/>
      <c r="K206" s="248"/>
      <c r="L206" s="34"/>
      <c r="M206" s="24"/>
      <c r="N206" s="24"/>
      <c r="O206" s="24"/>
    </row>
    <row r="207" spans="1:15" ht="15" customHeight="1" x14ac:dyDescent="0.3">
      <c r="A207" s="352"/>
      <c r="B207" s="352"/>
      <c r="C207" s="352"/>
      <c r="D207" s="352"/>
      <c r="E207" s="482"/>
      <c r="F207" s="390"/>
      <c r="G207" s="15"/>
      <c r="K207" s="248"/>
      <c r="L207" s="34"/>
      <c r="M207" s="24"/>
      <c r="N207" s="24"/>
      <c r="O207" s="24"/>
    </row>
    <row r="208" spans="1:15" ht="15" customHeight="1" x14ac:dyDescent="0.3">
      <c r="A208" s="527" t="s">
        <v>50</v>
      </c>
      <c r="B208" s="527"/>
      <c r="C208" s="527"/>
      <c r="D208" s="352"/>
      <c r="E208" s="389"/>
      <c r="F208" s="389"/>
      <c r="G208" s="15"/>
      <c r="K208" s="248"/>
      <c r="L208" s="34"/>
      <c r="M208" s="24"/>
      <c r="N208" s="24"/>
      <c r="O208" s="24"/>
    </row>
    <row r="209" spans="1:15" ht="15" customHeight="1" x14ac:dyDescent="0.3">
      <c r="A209" s="375"/>
      <c r="B209" s="375"/>
      <c r="C209" s="375"/>
      <c r="D209" s="352"/>
      <c r="E209" s="352"/>
      <c r="F209" s="352"/>
      <c r="G209" s="15"/>
      <c r="K209" s="248"/>
      <c r="L209" s="34"/>
      <c r="M209" s="24"/>
      <c r="N209" s="24"/>
      <c r="O209" s="24"/>
    </row>
    <row r="210" spans="1:15" ht="15" customHeight="1" x14ac:dyDescent="0.3">
      <c r="A210" s="375"/>
      <c r="B210" s="375"/>
      <c r="C210" s="375"/>
      <c r="D210" s="352"/>
      <c r="E210" s="352"/>
      <c r="F210" s="352"/>
      <c r="G210" s="15"/>
      <c r="K210" s="248"/>
      <c r="L210" s="34"/>
      <c r="M210" s="24"/>
      <c r="N210" s="24"/>
      <c r="O210" s="24"/>
    </row>
    <row r="211" spans="1:15" ht="15" customHeight="1" x14ac:dyDescent="0.3">
      <c r="A211" s="375"/>
      <c r="B211" s="375"/>
      <c r="C211" s="375"/>
      <c r="D211" s="352"/>
      <c r="E211" s="352"/>
      <c r="F211" s="352"/>
      <c r="G211" s="15"/>
      <c r="K211" s="248"/>
      <c r="L211" s="34"/>
      <c r="M211" s="24"/>
      <c r="N211" s="24"/>
      <c r="O211" s="24"/>
    </row>
    <row r="212" spans="1:15" ht="15" customHeight="1" x14ac:dyDescent="0.3">
      <c r="A212" s="352"/>
      <c r="B212" s="352"/>
      <c r="C212" s="352"/>
      <c r="D212" s="352"/>
      <c r="E212" s="352"/>
      <c r="F212" s="352"/>
      <c r="G212" s="15"/>
      <c r="K212" s="248"/>
      <c r="L212" s="34"/>
      <c r="M212" s="24"/>
      <c r="N212" s="24"/>
      <c r="O212" s="24"/>
    </row>
    <row r="213" spans="1:15" ht="15" customHeight="1" x14ac:dyDescent="0.3">
      <c r="A213" s="524" t="str">
        <f>A194</f>
        <v>Senior Officer</v>
      </c>
      <c r="B213" s="524"/>
      <c r="C213" s="352"/>
      <c r="D213" s="352"/>
      <c r="E213" s="526" t="str">
        <f>E194</f>
        <v>Principal Officer</v>
      </c>
      <c r="F213" s="526"/>
      <c r="G213" s="15"/>
      <c r="K213" s="248"/>
      <c r="L213" s="34"/>
      <c r="M213" s="24"/>
      <c r="N213" s="24"/>
      <c r="O213" s="24"/>
    </row>
    <row r="214" spans="1:15" ht="15" customHeight="1" x14ac:dyDescent="0.3">
      <c r="A214" s="355"/>
      <c r="B214" s="355"/>
      <c r="C214" s="352"/>
      <c r="D214" s="352"/>
      <c r="E214" s="353"/>
      <c r="F214" s="353"/>
      <c r="G214" s="15"/>
      <c r="K214" s="248"/>
      <c r="L214" s="34"/>
      <c r="M214" s="24"/>
      <c r="N214" s="24"/>
      <c r="O214" s="24"/>
    </row>
    <row r="215" spans="1:15" ht="15" customHeight="1" x14ac:dyDescent="0.3">
      <c r="A215" s="353"/>
      <c r="B215" s="353"/>
      <c r="C215" s="352"/>
      <c r="D215" s="352"/>
      <c r="G215" s="15"/>
      <c r="K215" s="248"/>
      <c r="L215" s="34"/>
      <c r="M215" s="24"/>
      <c r="N215" s="24"/>
      <c r="O215" s="24"/>
    </row>
    <row r="216" spans="1:15" ht="15" customHeight="1" x14ac:dyDescent="0.3">
      <c r="A216" s="352"/>
      <c r="B216" s="525" t="s">
        <v>31</v>
      </c>
      <c r="C216" s="526"/>
      <c r="D216" s="526"/>
      <c r="E216" s="353"/>
      <c r="F216" s="353" t="str">
        <f>L8</f>
        <v>V No: C7</v>
      </c>
      <c r="G216" s="15"/>
      <c r="K216" s="248"/>
      <c r="L216" s="34"/>
      <c r="M216" s="24"/>
      <c r="N216" s="24"/>
      <c r="O216" s="24"/>
    </row>
    <row r="217" spans="1:15" ht="15" customHeight="1" x14ac:dyDescent="0.3">
      <c r="A217" s="352"/>
      <c r="B217" s="523" t="str">
        <f>B198</f>
        <v>Barishal Branch, Barishal</v>
      </c>
      <c r="C217" s="523"/>
      <c r="D217" s="523"/>
      <c r="E217" s="352"/>
      <c r="F217" s="376" t="s">
        <v>30</v>
      </c>
      <c r="G217" s="15"/>
      <c r="K217" s="248"/>
      <c r="L217" s="34"/>
      <c r="M217" s="24"/>
      <c r="N217" s="24"/>
      <c r="O217" s="24"/>
    </row>
    <row r="218" spans="1:15" ht="15" customHeight="1" x14ac:dyDescent="0.3">
      <c r="A218" s="352" t="s">
        <v>16</v>
      </c>
      <c r="B218" s="352"/>
      <c r="C218" s="352"/>
      <c r="D218" s="352"/>
      <c r="E218" s="356" t="s">
        <v>40</v>
      </c>
      <c r="F218" s="357" t="str">
        <f>F199</f>
        <v>29/8/2021</v>
      </c>
      <c r="G218" s="15"/>
      <c r="K218" s="248"/>
      <c r="L218" s="34"/>
      <c r="M218" s="24"/>
      <c r="N218" s="24"/>
      <c r="O218" s="24"/>
    </row>
    <row r="219" spans="1:15" ht="15" customHeight="1" x14ac:dyDescent="0.3">
      <c r="A219" s="550" t="s">
        <v>32</v>
      </c>
      <c r="B219" s="550"/>
      <c r="C219" s="550"/>
      <c r="D219" s="359" t="s">
        <v>35</v>
      </c>
      <c r="E219" s="358" t="s">
        <v>24</v>
      </c>
      <c r="F219" s="359" t="s">
        <v>36</v>
      </c>
      <c r="G219" s="15"/>
      <c r="K219" s="248"/>
      <c r="L219" s="34"/>
      <c r="M219" s="24"/>
      <c r="N219" s="24"/>
      <c r="O219" s="24"/>
    </row>
    <row r="220" spans="1:15" ht="38.25" customHeight="1" x14ac:dyDescent="0.3">
      <c r="A220" s="559" t="s">
        <v>281</v>
      </c>
      <c r="B220" s="559"/>
      <c r="C220" s="559"/>
      <c r="D220" s="359" t="s">
        <v>280</v>
      </c>
      <c r="E220" s="380">
        <f>'Salary Sheet'!AG28</f>
        <v>2650</v>
      </c>
      <c r="F220" s="385"/>
      <c r="G220" s="15"/>
      <c r="K220" s="248"/>
      <c r="L220" s="34"/>
      <c r="M220" s="24"/>
      <c r="N220" s="24"/>
      <c r="O220" s="24"/>
    </row>
    <row r="221" spans="1:15" ht="15" customHeight="1" x14ac:dyDescent="0.3">
      <c r="A221" s="544" t="s">
        <v>67</v>
      </c>
      <c r="B221" s="545"/>
      <c r="C221" s="546"/>
      <c r="D221" s="359" t="s">
        <v>157</v>
      </c>
      <c r="G221" s="15"/>
      <c r="K221" s="248"/>
      <c r="L221" s="34"/>
      <c r="M221" s="24"/>
      <c r="N221" s="24"/>
      <c r="O221" s="24"/>
    </row>
    <row r="222" spans="1:15" ht="20.25" customHeight="1" x14ac:dyDescent="0.3">
      <c r="A222" s="547"/>
      <c r="B222" s="548"/>
      <c r="C222" s="549"/>
      <c r="D222" s="386"/>
      <c r="E222" s="379"/>
      <c r="F222" s="379"/>
      <c r="G222" s="15"/>
      <c r="K222" s="248"/>
      <c r="L222" s="34"/>
      <c r="M222" s="24"/>
      <c r="N222" s="24"/>
      <c r="O222" s="24"/>
    </row>
    <row r="223" spans="1:15" ht="15" customHeight="1" x14ac:dyDescent="0.3">
      <c r="A223" s="537" t="str">
        <f>A204</f>
        <v>for the month of August, 2021</v>
      </c>
      <c r="B223" s="538"/>
      <c r="C223" s="539"/>
      <c r="D223" s="386"/>
      <c r="F223" s="379"/>
      <c r="G223" s="15"/>
      <c r="K223" s="248"/>
      <c r="L223" s="34"/>
      <c r="M223" s="24"/>
      <c r="N223" s="24"/>
      <c r="O223" s="24"/>
    </row>
    <row r="224" spans="1:15" ht="15" customHeight="1" x14ac:dyDescent="0.3">
      <c r="A224" s="561" t="s">
        <v>17</v>
      </c>
      <c r="B224" s="561"/>
      <c r="C224" s="561"/>
      <c r="D224" s="561"/>
      <c r="E224" s="380">
        <f>E220</f>
        <v>2650</v>
      </c>
      <c r="G224" s="15"/>
      <c r="K224" s="248"/>
      <c r="L224" s="34"/>
      <c r="M224" s="24"/>
      <c r="N224" s="24"/>
      <c r="O224" s="24"/>
    </row>
    <row r="225" spans="1:15" ht="15" customHeight="1" x14ac:dyDescent="0.3">
      <c r="A225" s="373" t="str">
        <f>'B. Fund'!C30</f>
        <v xml:space="preserve">In word: </v>
      </c>
      <c r="B225" s="368" t="str">
        <f>'B. Fund'!D30</f>
        <v>Two Thousand Six Hundred Fifty  Taka</v>
      </c>
      <c r="C225" s="368"/>
      <c r="D225" s="368"/>
      <c r="E225" s="379"/>
      <c r="F225" s="379"/>
      <c r="G225" s="15"/>
      <c r="K225" s="248"/>
      <c r="L225" s="34"/>
      <c r="M225" s="24"/>
      <c r="N225" s="24"/>
      <c r="O225" s="24"/>
    </row>
    <row r="226" spans="1:15" ht="15" customHeight="1" x14ac:dyDescent="0.3">
      <c r="A226" s="352"/>
      <c r="B226" s="352"/>
      <c r="C226" s="352"/>
      <c r="D226" s="352"/>
      <c r="E226" s="482"/>
      <c r="F226" s="481"/>
      <c r="G226" s="15"/>
      <c r="K226" s="248"/>
      <c r="L226" s="34"/>
      <c r="M226" s="24"/>
      <c r="N226" s="24"/>
      <c r="O226" s="24"/>
    </row>
    <row r="227" spans="1:15" ht="15" customHeight="1" x14ac:dyDescent="0.3">
      <c r="A227" s="524" t="s">
        <v>33</v>
      </c>
      <c r="B227" s="524"/>
      <c r="C227" s="524"/>
      <c r="D227" s="352"/>
      <c r="E227" s="389"/>
      <c r="F227" s="389"/>
      <c r="G227" s="15"/>
      <c r="K227" s="248"/>
      <c r="L227" s="34"/>
      <c r="M227" s="24"/>
      <c r="N227" s="24"/>
      <c r="O227" s="24"/>
    </row>
    <row r="228" spans="1:15" ht="15" customHeight="1" x14ac:dyDescent="0.3">
      <c r="A228" s="355"/>
      <c r="B228" s="355"/>
      <c r="C228" s="355"/>
      <c r="D228" s="352"/>
      <c r="E228" s="352"/>
      <c r="F228" s="352"/>
      <c r="G228" s="15"/>
      <c r="K228" s="248"/>
      <c r="L228" s="34"/>
      <c r="M228" s="24"/>
      <c r="N228" s="24"/>
      <c r="O228" s="24"/>
    </row>
    <row r="229" spans="1:15" ht="15" customHeight="1" x14ac:dyDescent="0.3">
      <c r="A229" s="355"/>
      <c r="B229" s="355"/>
      <c r="C229" s="355"/>
      <c r="D229" s="352"/>
      <c r="E229" s="352"/>
      <c r="F229" s="352"/>
      <c r="G229" s="15"/>
      <c r="K229" s="248"/>
      <c r="L229" s="34"/>
      <c r="M229" s="24"/>
      <c r="N229" s="24"/>
      <c r="O229" s="24"/>
    </row>
    <row r="230" spans="1:15" ht="15" customHeight="1" x14ac:dyDescent="0.3">
      <c r="A230" s="355"/>
      <c r="B230" s="355"/>
      <c r="C230" s="355"/>
      <c r="D230" s="352"/>
      <c r="E230" s="352"/>
      <c r="F230" s="352"/>
      <c r="G230" s="15"/>
      <c r="K230" s="248"/>
      <c r="L230" s="34"/>
      <c r="M230" s="24"/>
      <c r="N230" s="24"/>
      <c r="O230" s="24"/>
    </row>
    <row r="231" spans="1:15" ht="15" customHeight="1" x14ac:dyDescent="0.3">
      <c r="A231" s="355" t="str">
        <f>A213</f>
        <v>Senior Officer</v>
      </c>
      <c r="B231" s="355"/>
      <c r="C231" s="355"/>
      <c r="D231" s="355"/>
      <c r="E231" s="355" t="str">
        <f>E213</f>
        <v>Principal Officer</v>
      </c>
      <c r="F231" s="352"/>
      <c r="G231" s="15"/>
      <c r="K231" s="248"/>
      <c r="L231" s="34"/>
      <c r="M231" s="24"/>
      <c r="N231" s="24"/>
      <c r="O231" s="24"/>
    </row>
    <row r="232" spans="1:15" ht="15" customHeight="1" x14ac:dyDescent="0.3">
      <c r="A232" s="477"/>
      <c r="B232" s="477"/>
      <c r="C232" s="477"/>
      <c r="D232" s="352"/>
      <c r="E232" s="352"/>
      <c r="F232" s="352"/>
      <c r="G232" s="15"/>
      <c r="K232" s="248"/>
      <c r="L232" s="34"/>
      <c r="M232" s="24"/>
      <c r="N232" s="24"/>
      <c r="O232" s="24"/>
    </row>
    <row r="233" spans="1:15" ht="15" customHeight="1" x14ac:dyDescent="0.3">
      <c r="A233" s="477"/>
      <c r="B233" s="477"/>
      <c r="C233" s="477"/>
      <c r="D233" s="352"/>
      <c r="E233" s="352"/>
      <c r="F233" s="352"/>
      <c r="G233" s="15"/>
      <c r="K233" s="248"/>
      <c r="L233" s="34"/>
      <c r="M233" s="24"/>
      <c r="N233" s="24"/>
      <c r="O233" s="24"/>
    </row>
    <row r="234" spans="1:15" ht="15" customHeight="1" x14ac:dyDescent="0.3">
      <c r="A234" s="355"/>
      <c r="B234" s="355"/>
      <c r="C234" s="355"/>
      <c r="D234" s="352"/>
      <c r="F234" s="355"/>
      <c r="G234" s="15"/>
      <c r="K234" s="248"/>
      <c r="L234" s="34"/>
      <c r="M234" s="24"/>
      <c r="N234" s="24"/>
      <c r="O234" s="24"/>
    </row>
    <row r="235" spans="1:15" ht="15" customHeight="1" x14ac:dyDescent="0.3">
      <c r="A235" s="352"/>
      <c r="B235" s="525" t="s">
        <v>31</v>
      </c>
      <c r="C235" s="526"/>
      <c r="D235" s="526"/>
      <c r="E235" s="352"/>
      <c r="F235" s="352" t="str">
        <f>L9</f>
        <v>V No: C8</v>
      </c>
      <c r="G235" s="15"/>
      <c r="K235" s="248"/>
      <c r="L235" s="34"/>
      <c r="M235" s="24"/>
      <c r="N235" s="24"/>
      <c r="O235" s="24"/>
    </row>
    <row r="236" spans="1:15" ht="15" customHeight="1" x14ac:dyDescent="0.3">
      <c r="A236" s="352"/>
      <c r="B236" s="523" t="str">
        <f>B331</f>
        <v>Barishal Branch, Barishal</v>
      </c>
      <c r="C236" s="523"/>
      <c r="D236" s="523"/>
      <c r="E236" s="352"/>
      <c r="F236" s="376" t="s">
        <v>30</v>
      </c>
      <c r="G236" s="15"/>
      <c r="K236" s="248"/>
      <c r="L236" s="34"/>
      <c r="M236" s="24"/>
      <c r="N236" s="24"/>
      <c r="O236" s="24"/>
    </row>
    <row r="237" spans="1:15" ht="15" customHeight="1" x14ac:dyDescent="0.3">
      <c r="A237" s="352" t="s">
        <v>16</v>
      </c>
      <c r="B237" s="352"/>
      <c r="C237" s="352"/>
      <c r="D237" s="352"/>
      <c r="E237" s="356" t="s">
        <v>39</v>
      </c>
      <c r="F237" s="357" t="str">
        <f>F332</f>
        <v>29/8/2021</v>
      </c>
    </row>
    <row r="238" spans="1:15" ht="15" customHeight="1" x14ac:dyDescent="0.3">
      <c r="A238" s="528" t="s">
        <v>32</v>
      </c>
      <c r="B238" s="535"/>
      <c r="C238" s="536"/>
      <c r="D238" s="359" t="s">
        <v>35</v>
      </c>
      <c r="E238" s="377" t="s">
        <v>24</v>
      </c>
      <c r="F238" s="359" t="s">
        <v>36</v>
      </c>
    </row>
    <row r="239" spans="1:15" ht="15" customHeight="1" x14ac:dyDescent="0.3">
      <c r="A239" s="563" t="s">
        <v>53</v>
      </c>
      <c r="B239" s="564"/>
      <c r="C239" s="565"/>
      <c r="D239" s="358">
        <v>110</v>
      </c>
      <c r="E239" s="225">
        <f>'Salary Sheet'!AN28</f>
        <v>377838</v>
      </c>
      <c r="F239" s="362"/>
    </row>
    <row r="240" spans="1:15" ht="15" customHeight="1" x14ac:dyDescent="0.3">
      <c r="A240" s="544" t="s">
        <v>255</v>
      </c>
      <c r="B240" s="545"/>
      <c r="C240" s="546"/>
      <c r="D240" s="352"/>
    </row>
    <row r="241" spans="1:6" ht="15" customHeight="1" x14ac:dyDescent="0.3">
      <c r="A241" s="547" t="str">
        <f>A223</f>
        <v>for the month of August, 2021</v>
      </c>
      <c r="B241" s="548"/>
      <c r="C241" s="549"/>
      <c r="D241" s="362"/>
      <c r="E241" s="364"/>
      <c r="F241" s="362"/>
    </row>
    <row r="242" spans="1:6" ht="21" customHeight="1" x14ac:dyDescent="0.3">
      <c r="A242" s="537" t="s">
        <v>256</v>
      </c>
      <c r="B242" s="538"/>
      <c r="C242" s="539"/>
      <c r="D242" s="362"/>
      <c r="F242" s="362"/>
    </row>
    <row r="243" spans="1:6" ht="15" customHeight="1" x14ac:dyDescent="0.3">
      <c r="A243" s="528" t="s">
        <v>17</v>
      </c>
      <c r="B243" s="529"/>
      <c r="C243" s="529"/>
      <c r="D243" s="530"/>
      <c r="E243" s="387">
        <f>E239</f>
        <v>377838</v>
      </c>
    </row>
    <row r="244" spans="1:6" ht="15" customHeight="1" x14ac:dyDescent="0.3">
      <c r="A244" s="373" t="str">
        <f>A225</f>
        <v xml:space="preserve">In word: </v>
      </c>
      <c r="B244" s="368" t="str">
        <f>'S.B AC'!C22</f>
        <v>Three Hundred Seventy Seven Thousand Eight Hundred Thirty Eight Taka</v>
      </c>
      <c r="C244" s="388"/>
      <c r="D244" s="368"/>
      <c r="E244" s="362"/>
      <c r="F244" s="362"/>
    </row>
    <row r="245" spans="1:6" ht="15" customHeight="1" x14ac:dyDescent="0.3">
      <c r="A245" s="352"/>
      <c r="B245" s="352"/>
      <c r="C245" s="352"/>
      <c r="D245" s="352"/>
      <c r="E245" s="482"/>
      <c r="F245" s="390"/>
    </row>
    <row r="246" spans="1:6" ht="15" customHeight="1" x14ac:dyDescent="0.3">
      <c r="A246" s="352"/>
      <c r="B246" s="352"/>
      <c r="C246" s="352"/>
      <c r="D246" s="352"/>
      <c r="E246" s="389"/>
      <c r="F246" s="389"/>
    </row>
    <row r="247" spans="1:6" ht="15" customHeight="1" x14ac:dyDescent="0.3">
      <c r="A247" s="527" t="s">
        <v>50</v>
      </c>
      <c r="B247" s="527"/>
      <c r="C247" s="527"/>
      <c r="D247" s="352"/>
      <c r="E247" s="352"/>
      <c r="F247" s="352"/>
    </row>
    <row r="248" spans="1:6" ht="15" customHeight="1" x14ac:dyDescent="0.3">
      <c r="A248" s="375"/>
      <c r="B248" s="375"/>
      <c r="C248" s="375"/>
      <c r="D248" s="352"/>
      <c r="E248" s="352"/>
      <c r="F248" s="352"/>
    </row>
    <row r="249" spans="1:6" ht="15" customHeight="1" x14ac:dyDescent="0.3">
      <c r="A249" s="375"/>
      <c r="B249" s="375"/>
      <c r="C249" s="375"/>
      <c r="D249" s="352"/>
      <c r="E249" s="352"/>
      <c r="F249" s="352"/>
    </row>
    <row r="250" spans="1:6" ht="15" customHeight="1" x14ac:dyDescent="0.3">
      <c r="A250" s="375"/>
      <c r="B250" s="375"/>
      <c r="C250" s="375"/>
      <c r="D250" s="352"/>
      <c r="E250" s="352"/>
      <c r="F250" s="352"/>
    </row>
    <row r="251" spans="1:6" ht="15" customHeight="1" x14ac:dyDescent="0.3">
      <c r="A251" s="375"/>
      <c r="B251" s="375"/>
      <c r="C251" s="375"/>
      <c r="D251" s="352"/>
      <c r="E251" s="352"/>
      <c r="F251" s="352"/>
    </row>
    <row r="252" spans="1:6" ht="15" customHeight="1" x14ac:dyDescent="0.3">
      <c r="A252" s="524" t="str">
        <f>A345</f>
        <v>Senior Officer</v>
      </c>
      <c r="B252" s="524"/>
      <c r="C252" s="352"/>
      <c r="D252" s="352"/>
      <c r="E252" s="526" t="str">
        <f>E345</f>
        <v>Principal Officer</v>
      </c>
      <c r="F252" s="526"/>
    </row>
    <row r="253" spans="1:6" ht="18" customHeight="1" x14ac:dyDescent="0.3">
      <c r="A253" s="375"/>
      <c r="B253" s="375"/>
      <c r="C253" s="375"/>
      <c r="D253" s="352"/>
      <c r="E253" s="352"/>
      <c r="F253" s="352"/>
    </row>
    <row r="254" spans="1:6" ht="18" customHeight="1" x14ac:dyDescent="0.3">
      <c r="A254" s="375"/>
      <c r="B254" s="375"/>
      <c r="C254" s="375"/>
      <c r="D254" s="352"/>
    </row>
    <row r="255" spans="1:6" ht="15" customHeight="1" x14ac:dyDescent="0.3">
      <c r="A255" s="352"/>
      <c r="B255" s="525" t="s">
        <v>31</v>
      </c>
      <c r="C255" s="526"/>
      <c r="D255" s="526"/>
      <c r="E255" s="352"/>
      <c r="F255" s="352" t="str">
        <f>L10</f>
        <v>V No: C9</v>
      </c>
    </row>
    <row r="256" spans="1:6" ht="15" customHeight="1" x14ac:dyDescent="0.3">
      <c r="A256" s="352"/>
      <c r="B256" s="523" t="str">
        <f>B236</f>
        <v>Barishal Branch, Barishal</v>
      </c>
      <c r="C256" s="523"/>
      <c r="D256" s="523"/>
      <c r="E256" s="376"/>
      <c r="F256" s="376" t="s">
        <v>30</v>
      </c>
    </row>
    <row r="257" spans="1:7" ht="15" customHeight="1" x14ac:dyDescent="0.3">
      <c r="A257" s="352" t="s">
        <v>16</v>
      </c>
      <c r="B257" s="352"/>
      <c r="C257" s="352"/>
      <c r="D257" s="352"/>
      <c r="E257" s="356" t="s">
        <v>40</v>
      </c>
      <c r="F257" s="383" t="str">
        <f>F237</f>
        <v>29/8/2021</v>
      </c>
    </row>
    <row r="258" spans="1:7" ht="15" customHeight="1" x14ac:dyDescent="0.3">
      <c r="A258" s="528" t="s">
        <v>32</v>
      </c>
      <c r="B258" s="535"/>
      <c r="C258" s="536"/>
      <c r="D258" s="359" t="s">
        <v>35</v>
      </c>
      <c r="E258" s="377" t="s">
        <v>24</v>
      </c>
      <c r="F258" s="359" t="s">
        <v>36</v>
      </c>
      <c r="G258" s="12"/>
    </row>
    <row r="259" spans="1:7" ht="15" customHeight="1" x14ac:dyDescent="0.3">
      <c r="A259" s="531" t="s">
        <v>138</v>
      </c>
      <c r="B259" s="532"/>
      <c r="C259" s="533"/>
      <c r="D259" s="359" t="s">
        <v>139</v>
      </c>
      <c r="E259" s="371">
        <f>'Salary Sheet'!AI28</f>
        <v>130</v>
      </c>
      <c r="F259" s="362"/>
      <c r="G259" s="12"/>
    </row>
    <row r="260" spans="1:7" ht="15" customHeight="1" x14ac:dyDescent="0.3">
      <c r="A260" s="544" t="s">
        <v>87</v>
      </c>
      <c r="B260" s="545"/>
      <c r="C260" s="546"/>
      <c r="D260" s="358" t="s">
        <v>140</v>
      </c>
      <c r="G260" s="12"/>
    </row>
    <row r="261" spans="1:7" ht="15" customHeight="1" x14ac:dyDescent="0.3">
      <c r="A261" s="547"/>
      <c r="B261" s="548"/>
      <c r="C261" s="549"/>
      <c r="D261" s="379"/>
      <c r="E261" s="362"/>
      <c r="F261" s="362"/>
      <c r="G261" s="12"/>
    </row>
    <row r="262" spans="1:7" ht="15" customHeight="1" x14ac:dyDescent="0.3">
      <c r="A262" s="537" t="str">
        <f>A241</f>
        <v>for the month of August, 2021</v>
      </c>
      <c r="B262" s="538"/>
      <c r="C262" s="539"/>
      <c r="D262" s="379"/>
      <c r="F262" s="362"/>
      <c r="G262" s="12"/>
    </row>
    <row r="263" spans="1:7" ht="15" customHeight="1" x14ac:dyDescent="0.3">
      <c r="A263" s="528" t="s">
        <v>17</v>
      </c>
      <c r="B263" s="529"/>
      <c r="C263" s="529"/>
      <c r="D263" s="530"/>
      <c r="E263" s="371">
        <f>E259</f>
        <v>130</v>
      </c>
      <c r="G263" s="12"/>
    </row>
    <row r="264" spans="1:7" ht="15" customHeight="1" x14ac:dyDescent="0.3">
      <c r="A264" s="373" t="s">
        <v>203</v>
      </c>
      <c r="B264" s="381" t="str">
        <f>SpellNumber(E263)</f>
        <v>One Hundred Thirty  Taka</v>
      </c>
      <c r="C264" s="368"/>
      <c r="D264" s="368"/>
      <c r="E264" s="362"/>
      <c r="F264" s="362"/>
      <c r="G264" s="1"/>
    </row>
    <row r="265" spans="1:7" ht="15" customHeight="1" x14ac:dyDescent="0.3">
      <c r="A265" s="352"/>
      <c r="B265" s="352"/>
      <c r="C265" s="352"/>
      <c r="D265" s="352"/>
      <c r="E265" s="482"/>
      <c r="F265" s="390"/>
      <c r="G265" s="1"/>
    </row>
    <row r="266" spans="1:7" ht="15" customHeight="1" x14ac:dyDescent="0.3">
      <c r="A266" s="527" t="s">
        <v>50</v>
      </c>
      <c r="B266" s="527"/>
      <c r="C266" s="527"/>
      <c r="D266" s="352"/>
      <c r="E266" s="389"/>
      <c r="F266" s="389"/>
      <c r="G266" s="1"/>
    </row>
    <row r="267" spans="1:7" ht="15" customHeight="1" x14ac:dyDescent="0.3">
      <c r="A267" s="375"/>
      <c r="B267" s="375"/>
      <c r="C267" s="375"/>
      <c r="D267" s="352"/>
      <c r="E267" s="352"/>
      <c r="F267" s="352"/>
      <c r="G267" s="1"/>
    </row>
    <row r="268" spans="1:7" ht="15" customHeight="1" x14ac:dyDescent="0.3">
      <c r="A268" s="375"/>
      <c r="B268" s="375"/>
      <c r="C268" s="375"/>
      <c r="D268" s="352"/>
      <c r="E268" s="352"/>
      <c r="F268" s="352"/>
      <c r="G268" s="1"/>
    </row>
    <row r="269" spans="1:7" ht="15" customHeight="1" x14ac:dyDescent="0.3">
      <c r="A269" s="352"/>
      <c r="B269" s="352"/>
      <c r="C269" s="352"/>
      <c r="D269" s="352"/>
      <c r="E269" s="352"/>
      <c r="F269" s="352"/>
      <c r="G269" s="1"/>
    </row>
    <row r="270" spans="1:7" ht="15" customHeight="1" x14ac:dyDescent="0.3">
      <c r="A270" s="352"/>
      <c r="B270" s="352"/>
      <c r="C270" s="352"/>
      <c r="D270" s="352"/>
      <c r="E270" s="352"/>
      <c r="F270" s="352"/>
      <c r="G270" s="1"/>
    </row>
    <row r="271" spans="1:7" ht="15" customHeight="1" x14ac:dyDescent="0.3">
      <c r="A271" s="524" t="str">
        <f>A252</f>
        <v>Senior Officer</v>
      </c>
      <c r="B271" s="524"/>
      <c r="C271" s="352"/>
      <c r="D271" s="352"/>
      <c r="E271" s="526" t="str">
        <f>E252</f>
        <v>Principal Officer</v>
      </c>
      <c r="F271" s="526"/>
      <c r="G271" s="1"/>
    </row>
    <row r="272" spans="1:7" ht="15" customHeight="1" x14ac:dyDescent="0.3">
      <c r="A272" s="355"/>
      <c r="B272" s="355"/>
      <c r="C272" s="352"/>
      <c r="D272" s="352"/>
      <c r="E272" s="352"/>
      <c r="F272" s="352"/>
      <c r="G272" s="1"/>
    </row>
    <row r="273" spans="1:7" ht="15" customHeight="1" x14ac:dyDescent="0.3">
      <c r="A273" s="355"/>
      <c r="B273" s="355"/>
      <c r="C273" s="352"/>
      <c r="D273" s="352"/>
      <c r="E273" s="353"/>
      <c r="F273" s="353"/>
      <c r="G273" s="1"/>
    </row>
    <row r="274" spans="1:7" ht="15" customHeight="1" x14ac:dyDescent="0.3">
      <c r="A274" s="352"/>
      <c r="B274" s="525" t="s">
        <v>31</v>
      </c>
      <c r="C274" s="526"/>
      <c r="D274" s="526"/>
      <c r="E274" s="353"/>
      <c r="F274" s="353" t="str">
        <f>L11</f>
        <v>V No: C10</v>
      </c>
      <c r="G274" s="1"/>
    </row>
    <row r="275" spans="1:7" ht="15" customHeight="1" x14ac:dyDescent="0.3">
      <c r="A275" s="352"/>
      <c r="B275" s="523" t="str">
        <f>B256</f>
        <v>Barishal Branch, Barishal</v>
      </c>
      <c r="C275" s="523"/>
      <c r="D275" s="523"/>
      <c r="F275" s="354" t="str">
        <f>F256</f>
        <v>Transfer</v>
      </c>
      <c r="G275" s="1"/>
    </row>
    <row r="276" spans="1:7" ht="15" customHeight="1" x14ac:dyDescent="0.3">
      <c r="A276" s="352" t="s">
        <v>16</v>
      </c>
      <c r="B276" s="352"/>
      <c r="C276" s="352"/>
      <c r="D276" s="352"/>
      <c r="E276" s="356" t="s">
        <v>40</v>
      </c>
      <c r="F276" s="383" t="str">
        <f>F257</f>
        <v>29/8/2021</v>
      </c>
      <c r="G276" s="1"/>
    </row>
    <row r="277" spans="1:7" ht="15" customHeight="1" x14ac:dyDescent="0.3">
      <c r="A277" s="528" t="s">
        <v>32</v>
      </c>
      <c r="B277" s="535"/>
      <c r="C277" s="536"/>
      <c r="D277" s="359" t="s">
        <v>35</v>
      </c>
      <c r="E277" s="377" t="s">
        <v>24</v>
      </c>
      <c r="F277" s="359" t="s">
        <v>43</v>
      </c>
      <c r="G277" s="1"/>
    </row>
    <row r="278" spans="1:7" ht="15" customHeight="1" x14ac:dyDescent="0.3">
      <c r="A278" s="531" t="s">
        <v>94</v>
      </c>
      <c r="B278" s="532"/>
      <c r="C278" s="533"/>
      <c r="D278" s="358" t="s">
        <v>95</v>
      </c>
      <c r="E278" s="371">
        <f>'Salary Sheet'!AF28</f>
        <v>4422</v>
      </c>
      <c r="F278" s="362"/>
      <c r="G278" s="1"/>
    </row>
    <row r="279" spans="1:7" ht="15" customHeight="1" x14ac:dyDescent="0.3">
      <c r="A279" s="544" t="s">
        <v>194</v>
      </c>
      <c r="B279" s="545"/>
      <c r="C279" s="546"/>
      <c r="D279" s="358" t="s">
        <v>137</v>
      </c>
      <c r="G279" s="1"/>
    </row>
    <row r="280" spans="1:7" ht="15" customHeight="1" x14ac:dyDescent="0.3">
      <c r="A280" s="547"/>
      <c r="B280" s="548"/>
      <c r="C280" s="549"/>
      <c r="D280" s="362"/>
      <c r="E280" s="407"/>
      <c r="F280" s="362"/>
    </row>
    <row r="281" spans="1:7" ht="15" customHeight="1" x14ac:dyDescent="0.3">
      <c r="A281" s="537" t="str">
        <f>A262</f>
        <v>for the month of August, 2021</v>
      </c>
      <c r="B281" s="538"/>
      <c r="C281" s="539"/>
      <c r="D281" s="362"/>
      <c r="F281" s="362"/>
    </row>
    <row r="282" spans="1:7" ht="15" customHeight="1" x14ac:dyDescent="0.3">
      <c r="A282" s="528" t="s">
        <v>17</v>
      </c>
      <c r="B282" s="529"/>
      <c r="C282" s="529"/>
      <c r="D282" s="530"/>
      <c r="E282" s="371">
        <f>E278</f>
        <v>4422</v>
      </c>
    </row>
    <row r="283" spans="1:7" ht="15" customHeight="1" x14ac:dyDescent="0.3">
      <c r="A283" s="373" t="s">
        <v>205</v>
      </c>
      <c r="B283" s="368" t="str">
        <f>'Income tax'!C19</f>
        <v>Four Thousand Four Hundred Twenty Two Taka</v>
      </c>
      <c r="C283" s="368"/>
      <c r="D283" s="368"/>
      <c r="E283" s="379"/>
      <c r="F283" s="362"/>
    </row>
    <row r="284" spans="1:7" ht="15" customHeight="1" x14ac:dyDescent="0.3">
      <c r="A284" s="389"/>
      <c r="B284" s="389"/>
      <c r="C284" s="389"/>
      <c r="D284" s="389"/>
      <c r="E284" s="482"/>
      <c r="F284" s="390"/>
    </row>
    <row r="285" spans="1:7" ht="15" customHeight="1" x14ac:dyDescent="0.3">
      <c r="A285" s="527" t="s">
        <v>50</v>
      </c>
      <c r="B285" s="527"/>
      <c r="C285" s="527"/>
      <c r="D285" s="352"/>
      <c r="E285" s="389"/>
      <c r="F285" s="389"/>
    </row>
    <row r="286" spans="1:7" ht="15" customHeight="1" x14ac:dyDescent="0.3">
      <c r="A286" s="375"/>
      <c r="B286" s="375"/>
      <c r="C286" s="375"/>
      <c r="D286" s="352"/>
      <c r="E286" s="352"/>
      <c r="F286" s="352"/>
    </row>
    <row r="287" spans="1:7" ht="15" customHeight="1" x14ac:dyDescent="0.3">
      <c r="A287" s="375"/>
      <c r="B287" s="375"/>
      <c r="C287" s="375"/>
      <c r="D287" s="352"/>
      <c r="E287" s="352"/>
      <c r="F287" s="352"/>
    </row>
    <row r="288" spans="1:7" ht="15" customHeight="1" x14ac:dyDescent="0.3">
      <c r="A288" s="375"/>
      <c r="B288" s="375"/>
      <c r="C288" s="375"/>
      <c r="D288" s="352"/>
      <c r="E288" s="352"/>
      <c r="F288" s="352"/>
    </row>
    <row r="289" spans="1:18" ht="15" customHeight="1" x14ac:dyDescent="0.3">
      <c r="A289" s="524" t="str">
        <f>A271</f>
        <v>Senior Officer</v>
      </c>
      <c r="B289" s="524"/>
      <c r="C289" s="352"/>
      <c r="D289" s="352"/>
      <c r="E289" s="526" t="str">
        <f>E271</f>
        <v>Principal Officer</v>
      </c>
      <c r="F289" s="526"/>
    </row>
    <row r="290" spans="1:18" ht="15" customHeight="1" x14ac:dyDescent="0.3">
      <c r="A290" s="355"/>
      <c r="B290" s="355"/>
      <c r="C290" s="352"/>
      <c r="D290" s="352"/>
      <c r="E290" s="352"/>
      <c r="F290" s="352"/>
    </row>
    <row r="291" spans="1:18" ht="15" customHeight="1" x14ac:dyDescent="0.3">
      <c r="A291" s="355"/>
      <c r="B291" s="355"/>
      <c r="C291" s="352"/>
      <c r="D291" s="352"/>
      <c r="E291" s="352"/>
      <c r="F291" s="352"/>
    </row>
    <row r="292" spans="1:18" ht="15" customHeight="1" x14ac:dyDescent="0.3">
      <c r="A292" s="352"/>
      <c r="B292" s="525" t="s">
        <v>31</v>
      </c>
      <c r="C292" s="526"/>
      <c r="D292" s="526"/>
      <c r="F292" s="123" t="str">
        <f>L12</f>
        <v>V No: C11</v>
      </c>
    </row>
    <row r="293" spans="1:18" ht="15" customHeight="1" x14ac:dyDescent="0.3">
      <c r="A293" s="352"/>
      <c r="B293" s="523" t="str">
        <f>B275</f>
        <v>Barishal Branch, Barishal</v>
      </c>
      <c r="C293" s="523"/>
      <c r="D293" s="523"/>
      <c r="E293" s="352"/>
      <c r="F293" s="354" t="s">
        <v>30</v>
      </c>
    </row>
    <row r="294" spans="1:18" ht="15" customHeight="1" x14ac:dyDescent="0.3">
      <c r="A294" s="352" t="s">
        <v>16</v>
      </c>
      <c r="B294" s="352"/>
      <c r="C294" s="352"/>
      <c r="D294" s="352"/>
      <c r="E294" s="356" t="s">
        <v>40</v>
      </c>
      <c r="F294" s="357" t="str">
        <f>F3</f>
        <v>29/8/2021</v>
      </c>
      <c r="M294" s="1"/>
      <c r="N294" s="34"/>
      <c r="O294" s="24"/>
      <c r="P294" s="24"/>
      <c r="Q294" s="24"/>
      <c r="R294" s="1"/>
    </row>
    <row r="295" spans="1:18" ht="15" customHeight="1" x14ac:dyDescent="0.3">
      <c r="A295" s="528" t="s">
        <v>32</v>
      </c>
      <c r="B295" s="535"/>
      <c r="C295" s="536"/>
      <c r="D295" s="384" t="s">
        <v>35</v>
      </c>
      <c r="E295" s="360" t="s">
        <v>24</v>
      </c>
      <c r="F295" s="359" t="s">
        <v>36</v>
      </c>
      <c r="M295" s="1"/>
      <c r="N295" s="34"/>
      <c r="O295" s="24"/>
      <c r="P295" s="24"/>
      <c r="Q295" s="24"/>
      <c r="R295" s="1"/>
    </row>
    <row r="296" spans="1:18" ht="19.5" customHeight="1" x14ac:dyDescent="0.3">
      <c r="A296" s="528" t="s">
        <v>172</v>
      </c>
      <c r="B296" s="535"/>
      <c r="C296" s="536"/>
      <c r="D296" s="359" t="s">
        <v>282</v>
      </c>
      <c r="E296" s="371">
        <f>'Computer Loan'!F18</f>
        <v>14532</v>
      </c>
      <c r="F296" s="362"/>
      <c r="M296" s="1"/>
      <c r="N296" s="34"/>
      <c r="O296" s="24"/>
      <c r="P296" s="24"/>
      <c r="Q296" s="24"/>
      <c r="R296" s="1"/>
    </row>
    <row r="297" spans="1:18" ht="19.5" customHeight="1" x14ac:dyDescent="0.3">
      <c r="A297" s="544" t="s">
        <v>173</v>
      </c>
      <c r="B297" s="545"/>
      <c r="C297" s="546"/>
      <c r="D297" s="358" t="s">
        <v>273</v>
      </c>
      <c r="L297" s="35"/>
      <c r="M297" s="35"/>
      <c r="N297" s="35"/>
      <c r="O297" s="35"/>
      <c r="P297" s="35"/>
      <c r="Q297" s="35"/>
      <c r="R297" s="35"/>
    </row>
    <row r="298" spans="1:18" ht="15" customHeight="1" x14ac:dyDescent="0.3">
      <c r="A298" s="547"/>
      <c r="B298" s="548"/>
      <c r="C298" s="549"/>
      <c r="D298" s="379"/>
      <c r="E298" s="362"/>
      <c r="F298" s="362"/>
      <c r="L298" s="35"/>
      <c r="M298" s="35"/>
      <c r="N298" s="35"/>
      <c r="O298" s="35"/>
      <c r="P298" s="35"/>
      <c r="Q298" s="35"/>
      <c r="R298" s="35"/>
    </row>
    <row r="299" spans="1:18" ht="15" customHeight="1" x14ac:dyDescent="0.3">
      <c r="A299" s="537" t="str">
        <f>A281</f>
        <v>for the month of August, 2021</v>
      </c>
      <c r="B299" s="538"/>
      <c r="C299" s="539"/>
      <c r="D299" s="379"/>
      <c r="E299" s="371">
        <f>E296</f>
        <v>14532</v>
      </c>
      <c r="F299" s="362"/>
      <c r="L299" s="35"/>
      <c r="M299" s="35"/>
      <c r="N299" s="35"/>
      <c r="O299" s="35"/>
      <c r="P299" s="35"/>
      <c r="Q299" s="35"/>
      <c r="R299" s="35"/>
    </row>
    <row r="300" spans="1:18" ht="15" customHeight="1" x14ac:dyDescent="0.3">
      <c r="A300" s="528" t="s">
        <v>17</v>
      </c>
      <c r="B300" s="529"/>
      <c r="C300" s="529"/>
      <c r="D300" s="530"/>
      <c r="M300" s="35"/>
      <c r="N300" s="35"/>
      <c r="O300" s="35"/>
      <c r="P300" s="1"/>
      <c r="Q300" s="1"/>
      <c r="R300" s="1"/>
    </row>
    <row r="301" spans="1:18" ht="15" customHeight="1" x14ac:dyDescent="0.3">
      <c r="A301" s="373" t="str">
        <f>'Computer Loan'!B19</f>
        <v>In words:</v>
      </c>
      <c r="B301" s="368" t="str">
        <f>'Computer Loan'!C19</f>
        <v>Fourteen Thousand Five Hundred Thirty Two Taka</v>
      </c>
      <c r="C301" s="368"/>
      <c r="D301" s="368"/>
      <c r="E301" s="362"/>
      <c r="F301" s="362"/>
      <c r="M301" s="35"/>
      <c r="N301" s="35"/>
      <c r="O301" s="35"/>
      <c r="P301" s="1"/>
      <c r="Q301" s="1"/>
      <c r="R301" s="1"/>
    </row>
    <row r="302" spans="1:18" ht="15" customHeight="1" x14ac:dyDescent="0.3">
      <c r="A302" s="390"/>
      <c r="B302" s="390"/>
      <c r="C302" s="390"/>
      <c r="D302" s="352"/>
      <c r="E302" s="482"/>
      <c r="F302" s="390"/>
      <c r="M302" s="35"/>
      <c r="N302" s="35"/>
      <c r="O302" s="35"/>
      <c r="P302" s="1"/>
      <c r="Q302" s="1"/>
      <c r="R302" s="1"/>
    </row>
    <row r="303" spans="1:18" ht="15" customHeight="1" x14ac:dyDescent="0.3">
      <c r="A303" s="527" t="s">
        <v>50</v>
      </c>
      <c r="B303" s="527"/>
      <c r="C303" s="527"/>
      <c r="D303" s="352"/>
      <c r="E303" s="389"/>
      <c r="F303" s="389"/>
      <c r="M303" s="23"/>
      <c r="N303" s="24"/>
      <c r="O303" s="24"/>
      <c r="P303" s="1"/>
      <c r="Q303" s="1"/>
      <c r="R303" s="1"/>
    </row>
    <row r="304" spans="1:18" ht="15" customHeight="1" x14ac:dyDescent="0.3">
      <c r="A304" s="375"/>
      <c r="B304" s="375"/>
      <c r="C304" s="375"/>
      <c r="D304" s="352"/>
      <c r="E304" s="352"/>
      <c r="F304" s="352"/>
      <c r="M304" s="560"/>
      <c r="N304" s="560"/>
      <c r="O304" s="1"/>
      <c r="Q304" s="562"/>
      <c r="R304" s="562"/>
    </row>
    <row r="305" spans="1:18" ht="15" customHeight="1" x14ac:dyDescent="0.3">
      <c r="A305" s="375"/>
      <c r="B305" s="375"/>
      <c r="C305" s="375"/>
      <c r="D305" s="352"/>
      <c r="E305" s="352"/>
      <c r="F305" s="352"/>
      <c r="M305" s="35"/>
      <c r="N305" s="35"/>
      <c r="O305" s="1"/>
      <c r="Q305" s="24"/>
      <c r="R305" s="24"/>
    </row>
    <row r="306" spans="1:18" ht="15" customHeight="1" x14ac:dyDescent="0.3">
      <c r="A306" s="375"/>
      <c r="B306" s="375"/>
      <c r="C306" s="375"/>
      <c r="D306" s="352"/>
      <c r="E306" s="352"/>
      <c r="F306" s="352"/>
      <c r="M306" s="35"/>
      <c r="N306" s="35"/>
      <c r="O306" s="1"/>
      <c r="Q306" s="24"/>
      <c r="R306" s="24"/>
    </row>
    <row r="307" spans="1:18" ht="15" customHeight="1" x14ac:dyDescent="0.3">
      <c r="A307" s="566"/>
      <c r="B307" s="566"/>
      <c r="C307" s="392"/>
      <c r="D307" s="392"/>
      <c r="E307" s="352"/>
      <c r="F307" s="352"/>
      <c r="M307" s="35"/>
      <c r="N307" s="35"/>
      <c r="O307" s="1"/>
      <c r="Q307" s="24"/>
      <c r="R307" s="24"/>
    </row>
    <row r="308" spans="1:18" ht="15" customHeight="1" x14ac:dyDescent="0.3">
      <c r="A308" s="524" t="str">
        <f>A289</f>
        <v>Senior Officer</v>
      </c>
      <c r="B308" s="524"/>
      <c r="C308" s="392"/>
      <c r="D308" s="392"/>
      <c r="E308" s="393" t="str">
        <f>E289</f>
        <v>Principal Officer</v>
      </c>
      <c r="F308" s="352"/>
      <c r="M308" s="35"/>
      <c r="N308" s="35"/>
      <c r="O308" s="1"/>
      <c r="Q308" s="24"/>
      <c r="R308" s="24"/>
    </row>
    <row r="309" spans="1:18" ht="15" customHeight="1" x14ac:dyDescent="0.3">
      <c r="A309" s="355"/>
      <c r="B309" s="355"/>
      <c r="C309" s="392"/>
      <c r="D309" s="392"/>
      <c r="E309" s="571"/>
      <c r="F309" s="571"/>
      <c r="M309" s="35"/>
      <c r="N309" s="35"/>
      <c r="O309" s="1"/>
      <c r="Q309" s="24"/>
      <c r="R309" s="24"/>
    </row>
    <row r="310" spans="1:18" ht="15" customHeight="1" x14ac:dyDescent="0.25">
      <c r="A310" s="391"/>
      <c r="B310" s="391"/>
      <c r="C310" s="392"/>
      <c r="D310" s="392"/>
      <c r="F310" s="393"/>
      <c r="M310" s="35"/>
      <c r="N310" s="35"/>
      <c r="O310" s="1"/>
      <c r="Q310" s="24"/>
      <c r="R310" s="24"/>
    </row>
    <row r="311" spans="1:18" ht="15" customHeight="1" x14ac:dyDescent="0.3">
      <c r="A311" s="352"/>
      <c r="B311" s="525" t="s">
        <v>31</v>
      </c>
      <c r="C311" s="526"/>
      <c r="D311" s="526"/>
      <c r="E311" s="393"/>
      <c r="F311" s="391" t="str">
        <f>L13</f>
        <v>V No: C12</v>
      </c>
      <c r="M311" s="35"/>
      <c r="N311" s="35"/>
      <c r="O311" s="1"/>
      <c r="Q311" s="24"/>
      <c r="R311" s="24"/>
    </row>
    <row r="312" spans="1:18" ht="15" customHeight="1" x14ac:dyDescent="0.3">
      <c r="A312" s="352"/>
      <c r="B312" s="523" t="str">
        <f>B275</f>
        <v>Barishal Branch, Barishal</v>
      </c>
      <c r="C312" s="523"/>
      <c r="D312" s="523"/>
      <c r="F312" s="354" t="s">
        <v>30</v>
      </c>
      <c r="M312" s="35"/>
      <c r="N312" s="35"/>
      <c r="O312" s="1"/>
      <c r="Q312" s="24"/>
      <c r="R312" s="24"/>
    </row>
    <row r="313" spans="1:18" ht="33" customHeight="1" x14ac:dyDescent="0.3">
      <c r="A313" s="352" t="s">
        <v>16</v>
      </c>
      <c r="B313" s="352"/>
      <c r="C313" s="352"/>
      <c r="D313" s="352"/>
      <c r="E313" s="356" t="s">
        <v>39</v>
      </c>
      <c r="F313" s="357" t="str">
        <f>F294</f>
        <v>29/8/2021</v>
      </c>
    </row>
    <row r="314" spans="1:18" ht="15" customHeight="1" x14ac:dyDescent="0.3">
      <c r="A314" s="528" t="s">
        <v>32</v>
      </c>
      <c r="B314" s="535"/>
      <c r="C314" s="536"/>
      <c r="D314" s="359" t="s">
        <v>35</v>
      </c>
      <c r="E314" s="377" t="s">
        <v>42</v>
      </c>
      <c r="F314" s="359" t="s">
        <v>36</v>
      </c>
    </row>
    <row r="315" spans="1:18" ht="15" customHeight="1" x14ac:dyDescent="0.3">
      <c r="A315" s="540" t="s">
        <v>277</v>
      </c>
      <c r="B315" s="541"/>
      <c r="C315" s="542"/>
      <c r="D315" s="359" t="s">
        <v>278</v>
      </c>
      <c r="E315" s="371">
        <f>E62</f>
        <v>19149</v>
      </c>
      <c r="F315" s="362"/>
    </row>
    <row r="316" spans="1:18" ht="32.25" customHeight="1" x14ac:dyDescent="0.3">
      <c r="A316" s="534" t="s">
        <v>306</v>
      </c>
      <c r="B316" s="529"/>
      <c r="C316" s="530"/>
      <c r="D316" s="358" t="s">
        <v>151</v>
      </c>
    </row>
    <row r="317" spans="1:18" ht="15" customHeight="1" x14ac:dyDescent="0.3">
      <c r="A317" s="534" t="str">
        <f>A64</f>
        <v>Gratuity fund as per salary sheet</v>
      </c>
      <c r="B317" s="529"/>
      <c r="C317" s="530"/>
      <c r="D317" s="379"/>
      <c r="E317" s="378"/>
      <c r="F317" s="362"/>
    </row>
    <row r="318" spans="1:18" ht="15" customHeight="1" x14ac:dyDescent="0.3">
      <c r="A318" s="534" t="str">
        <f>A299</f>
        <v>for the month of August, 2021</v>
      </c>
      <c r="B318" s="529"/>
      <c r="C318" s="530"/>
      <c r="D318" s="379"/>
      <c r="F318" s="362"/>
    </row>
    <row r="319" spans="1:18" ht="15" customHeight="1" x14ac:dyDescent="0.3">
      <c r="A319" s="528" t="s">
        <v>17</v>
      </c>
      <c r="B319" s="529"/>
      <c r="C319" s="529"/>
      <c r="D319" s="530"/>
      <c r="E319" s="483">
        <f>E315</f>
        <v>19149</v>
      </c>
    </row>
    <row r="320" spans="1:18" ht="15" customHeight="1" x14ac:dyDescent="0.3">
      <c r="A320" s="373" t="str">
        <f>A67</f>
        <v>In words:</v>
      </c>
      <c r="B320" s="368" t="str">
        <f>B67</f>
        <v>Nineteen Thousand One Hundred Forty Nine Taka</v>
      </c>
      <c r="C320" s="368"/>
      <c r="D320" s="368"/>
      <c r="E320" s="362"/>
      <c r="F320" s="362"/>
    </row>
    <row r="321" spans="1:6" ht="15" customHeight="1" x14ac:dyDescent="0.3">
      <c r="A321" s="543" t="s">
        <v>50</v>
      </c>
      <c r="B321" s="543"/>
      <c r="C321" s="543"/>
      <c r="D321" s="352"/>
      <c r="E321" s="482"/>
      <c r="F321" s="390"/>
    </row>
    <row r="322" spans="1:6" ht="15" customHeight="1" x14ac:dyDescent="0.3">
      <c r="A322" s="375"/>
      <c r="B322" s="375"/>
      <c r="C322" s="375"/>
      <c r="D322" s="352"/>
      <c r="E322" s="389"/>
      <c r="F322" s="389"/>
    </row>
    <row r="323" spans="1:6" ht="15" customHeight="1" x14ac:dyDescent="0.3">
      <c r="A323" s="375"/>
      <c r="B323" s="375"/>
      <c r="C323" s="375"/>
      <c r="D323" s="352"/>
      <c r="E323" s="352"/>
      <c r="F323" s="352"/>
    </row>
    <row r="324" spans="1:6" ht="15" customHeight="1" x14ac:dyDescent="0.3">
      <c r="A324" s="375"/>
      <c r="B324" s="375"/>
      <c r="C324" s="375"/>
      <c r="D324" s="352"/>
      <c r="E324" s="352"/>
      <c r="F324" s="352"/>
    </row>
    <row r="325" spans="1:6" ht="15" customHeight="1" x14ac:dyDescent="0.3">
      <c r="A325" s="376"/>
      <c r="B325" s="353"/>
      <c r="C325" s="353"/>
      <c r="D325" s="352"/>
      <c r="E325" s="352"/>
      <c r="F325" s="352"/>
    </row>
    <row r="326" spans="1:6" ht="15" customHeight="1" x14ac:dyDescent="0.3">
      <c r="A326" s="558" t="str">
        <f>A308</f>
        <v>Senior Officer</v>
      </c>
      <c r="B326" s="558"/>
      <c r="C326" s="352"/>
      <c r="D326" s="352"/>
      <c r="E326" s="526" t="str">
        <f>E308</f>
        <v>Principal Officer</v>
      </c>
      <c r="F326" s="526"/>
    </row>
    <row r="327" spans="1:6" ht="15" customHeight="1" x14ac:dyDescent="0.3">
      <c r="A327" s="376"/>
      <c r="B327" s="353"/>
      <c r="C327" s="353"/>
      <c r="D327" s="352"/>
      <c r="E327" s="352"/>
      <c r="F327" s="352"/>
    </row>
    <row r="328" spans="1:6" ht="15" customHeight="1" x14ac:dyDescent="0.3">
      <c r="A328" s="355"/>
      <c r="B328" s="355"/>
      <c r="C328" s="352"/>
      <c r="D328" s="352"/>
    </row>
    <row r="329" spans="1:6" ht="15" customHeight="1" x14ac:dyDescent="0.3">
      <c r="A329" s="355"/>
      <c r="B329" s="355"/>
      <c r="C329" s="352"/>
      <c r="D329" s="352"/>
      <c r="E329" s="352"/>
      <c r="F329" s="352"/>
    </row>
    <row r="330" spans="1:6" ht="15" customHeight="1" x14ac:dyDescent="0.3">
      <c r="A330" s="352"/>
      <c r="B330" s="525" t="s">
        <v>31</v>
      </c>
      <c r="C330" s="526"/>
      <c r="D330" s="526"/>
      <c r="E330" s="353"/>
      <c r="F330" s="353" t="str">
        <f>L14</f>
        <v>V No: C13</v>
      </c>
    </row>
    <row r="331" spans="1:6" ht="15" customHeight="1" x14ac:dyDescent="0.3">
      <c r="A331" s="352"/>
      <c r="B331" s="523" t="str">
        <f>B217</f>
        <v>Barishal Branch, Barishal</v>
      </c>
      <c r="C331" s="523"/>
      <c r="D331" s="523"/>
      <c r="F331" s="354" t="str">
        <f>F217</f>
        <v>Transfer</v>
      </c>
    </row>
    <row r="332" spans="1:6" ht="15" customHeight="1" x14ac:dyDescent="0.3">
      <c r="A332" s="352" t="s">
        <v>16</v>
      </c>
      <c r="B332" s="352"/>
      <c r="C332" s="352"/>
      <c r="D332" s="352"/>
      <c r="E332" s="356" t="s">
        <v>40</v>
      </c>
      <c r="F332" s="383" t="str">
        <f>F218</f>
        <v>29/8/2021</v>
      </c>
    </row>
    <row r="333" spans="1:6" ht="15" customHeight="1" x14ac:dyDescent="0.3">
      <c r="A333" s="528" t="s">
        <v>32</v>
      </c>
      <c r="B333" s="535"/>
      <c r="C333" s="536"/>
      <c r="D333" s="359" t="s">
        <v>35</v>
      </c>
      <c r="E333" s="377" t="s">
        <v>24</v>
      </c>
      <c r="F333" s="359" t="s">
        <v>43</v>
      </c>
    </row>
    <row r="334" spans="1:6" ht="18.75" customHeight="1" x14ac:dyDescent="0.3">
      <c r="A334" s="531" t="s">
        <v>135</v>
      </c>
      <c r="B334" s="532"/>
      <c r="C334" s="533"/>
      <c r="D334" s="358" t="s">
        <v>41</v>
      </c>
      <c r="E334" s="371">
        <f>'Salary Sheet'!AL28</f>
        <v>18</v>
      </c>
      <c r="F334" s="362"/>
    </row>
    <row r="335" spans="1:6" ht="15" customHeight="1" x14ac:dyDescent="0.3">
      <c r="A335" s="544" t="s">
        <v>193</v>
      </c>
      <c r="B335" s="545"/>
      <c r="C335" s="546"/>
      <c r="D335" s="358" t="s">
        <v>136</v>
      </c>
    </row>
    <row r="336" spans="1:6" ht="15" customHeight="1" x14ac:dyDescent="0.3">
      <c r="A336" s="547"/>
      <c r="B336" s="548"/>
      <c r="C336" s="549"/>
      <c r="D336" s="362"/>
      <c r="E336" s="407"/>
      <c r="F336" s="362"/>
    </row>
    <row r="337" spans="1:6" ht="15" customHeight="1" x14ac:dyDescent="0.3">
      <c r="A337" s="537"/>
      <c r="B337" s="538"/>
      <c r="C337" s="539"/>
      <c r="D337" s="362"/>
      <c r="F337" s="362"/>
    </row>
    <row r="338" spans="1:6" ht="18.75" customHeight="1" x14ac:dyDescent="0.3">
      <c r="A338" s="528" t="s">
        <v>17</v>
      </c>
      <c r="B338" s="529"/>
      <c r="C338" s="529"/>
      <c r="D338" s="530"/>
      <c r="E338" s="371">
        <f>E334</f>
        <v>18</v>
      </c>
      <c r="F338" s="362"/>
    </row>
    <row r="339" spans="1:6" ht="15" customHeight="1" x14ac:dyDescent="0.3">
      <c r="A339" s="373" t="s">
        <v>206</v>
      </c>
      <c r="B339" s="368" t="str">
        <f>SpellNumber(E338)</f>
        <v>Eighteen Taka</v>
      </c>
      <c r="C339" s="368"/>
      <c r="D339" s="368"/>
      <c r="E339" s="484"/>
      <c r="F339" s="484"/>
    </row>
    <row r="340" spans="1:6" ht="15" customHeight="1" x14ac:dyDescent="0.3">
      <c r="A340" s="352"/>
      <c r="B340" s="352"/>
      <c r="C340" s="352"/>
      <c r="D340" s="352"/>
      <c r="E340" s="482"/>
      <c r="F340" s="390"/>
    </row>
    <row r="341" spans="1:6" ht="15" customHeight="1" x14ac:dyDescent="0.3">
      <c r="A341" s="527" t="s">
        <v>50</v>
      </c>
      <c r="B341" s="527"/>
      <c r="C341" s="527"/>
      <c r="D341" s="352"/>
      <c r="E341" s="389"/>
      <c r="F341" s="389"/>
    </row>
    <row r="342" spans="1:6" ht="15" customHeight="1" x14ac:dyDescent="0.3">
      <c r="A342" s="375"/>
      <c r="B342" s="375"/>
      <c r="C342" s="375"/>
      <c r="D342" s="352"/>
      <c r="E342" s="352"/>
      <c r="F342" s="352"/>
    </row>
    <row r="343" spans="1:6" ht="15" customHeight="1" x14ac:dyDescent="0.3">
      <c r="A343" s="375"/>
      <c r="B343" s="375"/>
      <c r="C343" s="375"/>
      <c r="D343" s="352"/>
      <c r="E343" s="352"/>
      <c r="F343" s="352"/>
    </row>
    <row r="344" spans="1:6" ht="15" customHeight="1" x14ac:dyDescent="0.3">
      <c r="A344" s="375"/>
      <c r="B344" s="375"/>
      <c r="C344" s="375"/>
      <c r="D344" s="352"/>
      <c r="E344" s="352"/>
      <c r="F344" s="352"/>
    </row>
    <row r="345" spans="1:6" ht="21.75" customHeight="1" x14ac:dyDescent="0.3">
      <c r="A345" s="524" t="str">
        <f>A366</f>
        <v>Senior Officer</v>
      </c>
      <c r="B345" s="524"/>
      <c r="C345" s="352"/>
      <c r="D345" s="352"/>
      <c r="E345" s="526" t="str">
        <f>E366</f>
        <v>Principal Officer</v>
      </c>
      <c r="F345" s="526"/>
    </row>
    <row r="346" spans="1:6" ht="15" customHeight="1" x14ac:dyDescent="0.3">
      <c r="A346" s="355"/>
      <c r="B346" s="355"/>
      <c r="C346" s="352"/>
      <c r="D346" s="352"/>
      <c r="E346" s="352"/>
      <c r="F346" s="352"/>
    </row>
    <row r="347" spans="1:6" ht="15" customHeight="1" x14ac:dyDescent="0.3">
      <c r="A347" s="352"/>
      <c r="B347" s="352"/>
      <c r="C347" s="352"/>
      <c r="D347" s="352"/>
    </row>
    <row r="348" spans="1:6" ht="15.75" customHeight="1" x14ac:dyDescent="0.3">
      <c r="A348" s="525" t="str">
        <f>B330</f>
        <v>Bangladesh Development Bank Limited</v>
      </c>
      <c r="B348" s="525"/>
      <c r="C348" s="525"/>
      <c r="D348" s="525"/>
      <c r="E348" s="525"/>
      <c r="F348" s="525"/>
    </row>
    <row r="349" spans="1:6" ht="15" customHeight="1" x14ac:dyDescent="0.3">
      <c r="A349" s="525" t="str">
        <f>B331</f>
        <v>Barishal Branch, Barishal</v>
      </c>
      <c r="B349" s="525"/>
      <c r="C349" s="525"/>
      <c r="D349" s="525"/>
      <c r="E349" s="525"/>
      <c r="F349" s="525"/>
    </row>
    <row r="350" spans="1:6" ht="15" customHeight="1" x14ac:dyDescent="0.3">
      <c r="A350" s="352"/>
      <c r="B350" s="352"/>
      <c r="C350" s="352"/>
      <c r="D350" s="352"/>
      <c r="E350" s="401"/>
      <c r="F350" s="401"/>
    </row>
    <row r="351" spans="1:6" ht="15" customHeight="1" x14ac:dyDescent="0.3">
      <c r="A351" s="524"/>
      <c r="B351" s="524"/>
      <c r="C351" s="352"/>
      <c r="D351" s="352"/>
      <c r="E351" s="401"/>
      <c r="F351" s="401" t="str">
        <f>L15</f>
        <v>V No: C14</v>
      </c>
    </row>
    <row r="352" spans="1:6" ht="34.5" customHeight="1" x14ac:dyDescent="0.3">
      <c r="A352" s="352" t="s">
        <v>16</v>
      </c>
      <c r="B352" s="352"/>
      <c r="C352" s="352"/>
      <c r="D352" s="352"/>
      <c r="E352" s="354" t="str">
        <f>F331</f>
        <v>Transfer</v>
      </c>
      <c r="F352" s="354"/>
    </row>
    <row r="353" spans="1:6" ht="15" customHeight="1" x14ac:dyDescent="0.3">
      <c r="A353" s="528" t="s">
        <v>32</v>
      </c>
      <c r="B353" s="535"/>
      <c r="C353" s="536"/>
      <c r="D353" s="359" t="s">
        <v>35</v>
      </c>
      <c r="E353" s="356" t="s">
        <v>40</v>
      </c>
      <c r="F353" s="383" t="str">
        <f>F332</f>
        <v>29/8/2021</v>
      </c>
    </row>
    <row r="354" spans="1:6" ht="15" customHeight="1" x14ac:dyDescent="0.3">
      <c r="A354" s="540" t="s">
        <v>239</v>
      </c>
      <c r="B354" s="541"/>
      <c r="C354" s="542"/>
      <c r="D354" s="358">
        <v>227</v>
      </c>
      <c r="E354" s="377" t="s">
        <v>24</v>
      </c>
      <c r="F354" s="359" t="s">
        <v>195</v>
      </c>
    </row>
    <row r="355" spans="1:6" ht="15" customHeight="1" x14ac:dyDescent="0.3">
      <c r="A355" s="544" t="s">
        <v>302</v>
      </c>
      <c r="B355" s="545"/>
      <c r="C355" s="546"/>
      <c r="D355" s="358" t="s">
        <v>132</v>
      </c>
      <c r="E355" s="394">
        <v>30</v>
      </c>
      <c r="F355" s="362"/>
    </row>
    <row r="356" spans="1:6" ht="15" customHeight="1" x14ac:dyDescent="0.3">
      <c r="A356" s="547"/>
      <c r="B356" s="548"/>
      <c r="C356" s="549"/>
      <c r="D356" s="362"/>
      <c r="E356" s="395"/>
      <c r="F356" s="362"/>
    </row>
    <row r="357" spans="1:6" ht="15" customHeight="1" x14ac:dyDescent="0.3">
      <c r="A357" s="547"/>
      <c r="B357" s="548"/>
      <c r="C357" s="549"/>
      <c r="D357" s="362"/>
      <c r="E357" s="385"/>
      <c r="F357" s="362"/>
    </row>
    <row r="358" spans="1:6" ht="15" customHeight="1" x14ac:dyDescent="0.3">
      <c r="A358" s="572" t="str">
        <f>A318</f>
        <v>for the month of August, 2021</v>
      </c>
      <c r="B358" s="573"/>
      <c r="C358" s="574"/>
      <c r="D358" s="362"/>
      <c r="E358" s="225">
        <f>E355+E356</f>
        <v>30</v>
      </c>
      <c r="F358" s="362"/>
    </row>
    <row r="359" spans="1:6" ht="15" customHeight="1" x14ac:dyDescent="0.3">
      <c r="A359" s="528" t="s">
        <v>17</v>
      </c>
      <c r="B359" s="535"/>
      <c r="C359" s="535"/>
      <c r="D359" s="536"/>
    </row>
    <row r="360" spans="1:6" ht="15" customHeight="1" x14ac:dyDescent="0.3">
      <c r="A360" s="399" t="s">
        <v>210</v>
      </c>
      <c r="B360" s="400" t="str">
        <f>SpellNumber(E358)</f>
        <v>Thirty  Taka</v>
      </c>
      <c r="C360" s="400"/>
      <c r="D360" s="400"/>
      <c r="E360" s="379"/>
      <c r="F360" s="362"/>
    </row>
    <row r="361" spans="1:6" ht="15" customHeight="1" x14ac:dyDescent="0.3">
      <c r="A361" s="543" t="s">
        <v>50</v>
      </c>
      <c r="B361" s="543"/>
      <c r="C361" s="543"/>
      <c r="D361" s="352"/>
      <c r="E361" s="482"/>
      <c r="F361" s="390"/>
    </row>
    <row r="362" spans="1:6" ht="15" customHeight="1" x14ac:dyDescent="0.3">
      <c r="A362" s="375"/>
      <c r="B362" s="375"/>
      <c r="C362" s="375"/>
      <c r="D362" s="352"/>
      <c r="E362" s="485"/>
      <c r="F362" s="485"/>
    </row>
    <row r="363" spans="1:6" ht="15" customHeight="1" x14ac:dyDescent="0.3">
      <c r="A363" s="375"/>
      <c r="B363" s="375"/>
      <c r="C363" s="375"/>
      <c r="D363" s="352"/>
      <c r="E363" s="352"/>
      <c r="F363" s="352"/>
    </row>
    <row r="364" spans="1:6" ht="15" customHeight="1" x14ac:dyDescent="0.3">
      <c r="A364" s="375"/>
      <c r="B364" s="375"/>
      <c r="C364" s="375"/>
      <c r="D364" s="352"/>
      <c r="E364" s="352"/>
      <c r="F364" s="352"/>
    </row>
    <row r="365" spans="1:6" ht="15" customHeight="1" x14ac:dyDescent="0.3">
      <c r="A365" s="375"/>
      <c r="B365" s="375"/>
      <c r="C365" s="375"/>
      <c r="D365" s="352"/>
      <c r="E365" s="352"/>
      <c r="F365" s="352"/>
    </row>
    <row r="366" spans="1:6" ht="15" customHeight="1" x14ac:dyDescent="0.3">
      <c r="A366" s="524" t="str">
        <f>A213</f>
        <v>Senior Officer</v>
      </c>
      <c r="B366" s="524"/>
      <c r="C366" s="352"/>
      <c r="D366" s="352"/>
      <c r="E366" s="526" t="str">
        <f>E213</f>
        <v>Principal Officer</v>
      </c>
      <c r="F366" s="526"/>
    </row>
    <row r="367" spans="1:6" ht="15" customHeight="1" x14ac:dyDescent="0.3">
      <c r="A367" s="355"/>
      <c r="B367" s="355"/>
      <c r="C367" s="352"/>
      <c r="D367" s="352"/>
      <c r="E367" s="353"/>
      <c r="F367" s="353"/>
    </row>
    <row r="368" spans="1:6" ht="15" customHeight="1" x14ac:dyDescent="0.3">
      <c r="A368" s="1"/>
      <c r="B368" s="567" t="s">
        <v>31</v>
      </c>
      <c r="C368" s="562"/>
      <c r="D368" s="562"/>
      <c r="E368" s="352"/>
      <c r="F368" s="354" t="str">
        <f>L16</f>
        <v>V No: C15</v>
      </c>
    </row>
    <row r="369" spans="1:6" ht="15" customHeight="1" x14ac:dyDescent="0.25">
      <c r="A369" s="1"/>
      <c r="B369" s="575" t="str">
        <f>B331</f>
        <v>Barishal Branch, Barishal</v>
      </c>
      <c r="C369" s="575"/>
      <c r="D369" s="575"/>
      <c r="E369" s="409" t="s">
        <v>30</v>
      </c>
      <c r="F369" s="409"/>
    </row>
    <row r="370" spans="1:6" ht="15" customHeight="1" x14ac:dyDescent="0.25">
      <c r="A370" s="1" t="s">
        <v>16</v>
      </c>
      <c r="B370" s="1"/>
      <c r="C370" s="1"/>
      <c r="D370" s="1"/>
      <c r="E370" s="70" t="s">
        <v>39</v>
      </c>
      <c r="F370" s="239" t="str">
        <f>F332</f>
        <v>29/8/2021</v>
      </c>
    </row>
    <row r="371" spans="1:6" ht="15" customHeight="1" x14ac:dyDescent="0.25">
      <c r="A371" s="568" t="s">
        <v>32</v>
      </c>
      <c r="B371" s="577"/>
      <c r="C371" s="578"/>
      <c r="D371" s="2" t="s">
        <v>35</v>
      </c>
      <c r="E371" s="69" t="s">
        <v>24</v>
      </c>
      <c r="F371" s="2" t="s">
        <v>36</v>
      </c>
    </row>
    <row r="372" spans="1:6" ht="15" customHeight="1" x14ac:dyDescent="0.25">
      <c r="A372" s="568" t="s">
        <v>294</v>
      </c>
      <c r="B372" s="577"/>
      <c r="C372" s="578"/>
      <c r="D372" s="3">
        <v>227</v>
      </c>
      <c r="E372" s="194">
        <v>275</v>
      </c>
      <c r="F372" s="5"/>
    </row>
    <row r="373" spans="1:6" ht="15" customHeight="1" x14ac:dyDescent="0.25">
      <c r="A373" s="583" t="s">
        <v>303</v>
      </c>
      <c r="B373" s="584"/>
      <c r="C373" s="585"/>
      <c r="D373" s="410" t="s">
        <v>293</v>
      </c>
      <c r="E373" s="9"/>
      <c r="F373" s="5"/>
    </row>
    <row r="374" spans="1:6" ht="15" customHeight="1" x14ac:dyDescent="0.25">
      <c r="A374" s="586"/>
      <c r="B374" s="587"/>
      <c r="C374" s="588"/>
      <c r="D374" s="5"/>
      <c r="E374" s="6"/>
      <c r="F374" s="5"/>
    </row>
    <row r="375" spans="1:6" ht="15" customHeight="1" x14ac:dyDescent="0.25">
      <c r="A375" s="589" t="str">
        <f>A358</f>
        <v>for the month of August, 2021</v>
      </c>
      <c r="B375" s="590"/>
      <c r="C375" s="591"/>
      <c r="D375" s="5"/>
      <c r="E375" s="5"/>
      <c r="F375" s="5"/>
    </row>
    <row r="376" spans="1:6" ht="15" customHeight="1" x14ac:dyDescent="0.25">
      <c r="A376" s="568" t="s">
        <v>17</v>
      </c>
      <c r="B376" s="569"/>
      <c r="C376" s="569"/>
      <c r="D376" s="570"/>
      <c r="E376" s="196">
        <f>E372</f>
        <v>275</v>
      </c>
      <c r="F376" s="5"/>
    </row>
    <row r="377" spans="1:6" ht="15" customHeight="1" x14ac:dyDescent="0.25">
      <c r="A377" s="20" t="s">
        <v>208</v>
      </c>
      <c r="B377" s="174" t="str">
        <f>SpellNumber(E376)</f>
        <v>Two Hundred Seventy Five Taka</v>
      </c>
      <c r="C377" s="113"/>
      <c r="D377" s="113"/>
      <c r="E377" s="484"/>
      <c r="F377" s="484"/>
    </row>
    <row r="378" spans="1:6" ht="15" customHeight="1" x14ac:dyDescent="0.25">
      <c r="C378" s="37"/>
      <c r="D378" s="37"/>
      <c r="E378" s="482"/>
      <c r="F378" s="482"/>
    </row>
    <row r="379" spans="1:6" ht="15" customHeight="1" x14ac:dyDescent="0.25">
      <c r="A379" s="562" t="s">
        <v>48</v>
      </c>
      <c r="B379" s="562"/>
      <c r="C379" s="37"/>
      <c r="D379" s="37"/>
      <c r="E379" s="14"/>
      <c r="F379" s="14"/>
    </row>
    <row r="380" spans="1:6" ht="15" customHeight="1" x14ac:dyDescent="0.25">
      <c r="A380" s="24"/>
      <c r="B380" s="24"/>
      <c r="C380" s="37"/>
      <c r="D380" s="37"/>
      <c r="E380" s="37"/>
      <c r="F380" s="37"/>
    </row>
    <row r="381" spans="1:6" ht="15" customHeight="1" x14ac:dyDescent="0.25">
      <c r="A381" s="24"/>
      <c r="B381" s="24"/>
      <c r="C381" s="37"/>
      <c r="D381" s="37"/>
      <c r="E381" s="37"/>
      <c r="F381" s="37"/>
    </row>
    <row r="382" spans="1:6" ht="15" customHeight="1" x14ac:dyDescent="0.25">
      <c r="A382" s="37"/>
      <c r="B382" s="37"/>
      <c r="C382" s="37"/>
      <c r="D382" s="37"/>
      <c r="E382" s="37"/>
      <c r="F382" s="37"/>
    </row>
    <row r="383" spans="1:6" ht="15" customHeight="1" x14ac:dyDescent="0.25">
      <c r="A383" s="560" t="str">
        <f>A213</f>
        <v>Senior Officer</v>
      </c>
      <c r="B383" s="560"/>
      <c r="E383" s="24" t="str">
        <f>E213</f>
        <v>Principal Officer</v>
      </c>
      <c r="F383" s="24"/>
    </row>
    <row r="385" spans="1:6" ht="15" customHeight="1" x14ac:dyDescent="0.25">
      <c r="A385" s="35"/>
      <c r="B385" s="35"/>
      <c r="E385" s="24"/>
      <c r="F385" s="24"/>
    </row>
    <row r="386" spans="1:6" ht="15" customHeight="1" x14ac:dyDescent="0.25">
      <c r="A386" s="35"/>
      <c r="B386" s="35"/>
    </row>
    <row r="387" spans="1:6" ht="15" customHeight="1" x14ac:dyDescent="0.25">
      <c r="A387" s="35"/>
      <c r="B387" s="35"/>
      <c r="E387" s="24"/>
      <c r="F387" s="24"/>
    </row>
    <row r="388" spans="1:6" ht="15" customHeight="1" x14ac:dyDescent="0.25">
      <c r="A388" s="35"/>
      <c r="B388" s="35"/>
      <c r="E388" s="24"/>
      <c r="F388" s="24"/>
    </row>
    <row r="389" spans="1:6" ht="15" customHeight="1" x14ac:dyDescent="0.25">
      <c r="A389" s="560"/>
      <c r="B389" s="560"/>
      <c r="D389" s="148"/>
      <c r="E389" s="24"/>
      <c r="F389" s="24"/>
    </row>
    <row r="390" spans="1:6" ht="15" customHeight="1" x14ac:dyDescent="0.25">
      <c r="A390" s="35"/>
      <c r="B390" s="35"/>
      <c r="D390" s="148"/>
      <c r="E390" s="24"/>
      <c r="F390" s="24"/>
    </row>
    <row r="391" spans="1:6" ht="15" customHeight="1" x14ac:dyDescent="0.25">
      <c r="A391" s="1"/>
      <c r="B391" s="567" t="s">
        <v>31</v>
      </c>
      <c r="C391" s="567"/>
      <c r="D391" s="567"/>
      <c r="E391" s="185"/>
      <c r="F391" s="185"/>
    </row>
    <row r="392" spans="1:6" ht="15" customHeight="1" x14ac:dyDescent="0.25">
      <c r="A392" s="1"/>
      <c r="B392" s="575" t="str">
        <f>B331</f>
        <v>Barishal Branch, Barishal</v>
      </c>
      <c r="C392" s="575"/>
      <c r="D392" s="575"/>
      <c r="E392" s="24"/>
      <c r="F392" s="31" t="s">
        <v>30</v>
      </c>
    </row>
    <row r="393" spans="1:6" ht="15" customHeight="1" x14ac:dyDescent="0.25">
      <c r="A393" s="1" t="s">
        <v>16</v>
      </c>
      <c r="B393" s="1"/>
      <c r="C393" s="1"/>
      <c r="D393" s="1"/>
      <c r="E393" s="40" t="s">
        <v>40</v>
      </c>
      <c r="F393" s="239" t="str">
        <f>F332</f>
        <v>29/8/2021</v>
      </c>
    </row>
    <row r="394" spans="1:6" ht="15" customHeight="1" x14ac:dyDescent="0.25">
      <c r="A394" s="3"/>
      <c r="B394" s="3" t="s">
        <v>32</v>
      </c>
      <c r="C394" s="3"/>
      <c r="D394" s="2" t="s">
        <v>35</v>
      </c>
      <c r="E394" s="25" t="s">
        <v>24</v>
      </c>
      <c r="F394" s="2" t="s">
        <v>36</v>
      </c>
    </row>
    <row r="395" spans="1:6" ht="15" customHeight="1" x14ac:dyDescent="0.25">
      <c r="A395" s="580" t="s">
        <v>236</v>
      </c>
      <c r="B395" s="581"/>
      <c r="C395" s="582"/>
      <c r="D395" s="2" t="s">
        <v>51</v>
      </c>
      <c r="E395" s="194">
        <f>'Employee to GPF'!G18</f>
        <v>15820</v>
      </c>
      <c r="F395" s="5"/>
    </row>
    <row r="396" spans="1:6" ht="15" customHeight="1" x14ac:dyDescent="0.25">
      <c r="A396" s="576" t="s">
        <v>237</v>
      </c>
      <c r="B396" s="569"/>
      <c r="C396" s="570"/>
      <c r="D396" s="3" t="s">
        <v>149</v>
      </c>
      <c r="E396" s="6"/>
      <c r="F396" s="5"/>
    </row>
    <row r="397" spans="1:6" ht="15" customHeight="1" x14ac:dyDescent="0.25">
      <c r="A397" s="576" t="s">
        <v>147</v>
      </c>
      <c r="B397" s="569"/>
      <c r="C397" s="570"/>
      <c r="D397" s="27"/>
      <c r="E397" s="5"/>
      <c r="F397" s="5"/>
    </row>
    <row r="398" spans="1:6" ht="15" customHeight="1" x14ac:dyDescent="0.25">
      <c r="A398" s="576"/>
      <c r="B398" s="569"/>
      <c r="C398" s="570"/>
      <c r="D398" s="27"/>
      <c r="E398" s="5"/>
      <c r="F398" s="5"/>
    </row>
    <row r="399" spans="1:6" ht="15" customHeight="1" x14ac:dyDescent="0.25">
      <c r="A399" s="568" t="s">
        <v>17</v>
      </c>
      <c r="B399" s="577"/>
      <c r="C399" s="577"/>
      <c r="D399" s="578"/>
      <c r="E399" s="195">
        <f>E395</f>
        <v>15820</v>
      </c>
      <c r="F399" s="5"/>
    </row>
    <row r="400" spans="1:6" ht="15" customHeight="1" x14ac:dyDescent="0.25">
      <c r="A400" s="396" t="s">
        <v>290</v>
      </c>
      <c r="B400" s="397"/>
      <c r="C400" s="397"/>
      <c r="D400" s="397"/>
      <c r="E400" s="397"/>
      <c r="F400" s="398"/>
    </row>
    <row r="401" spans="1:6" ht="15" customHeight="1" x14ac:dyDescent="0.25">
      <c r="A401" s="237"/>
      <c r="B401" s="237"/>
      <c r="C401" s="237"/>
      <c r="D401" s="238"/>
    </row>
    <row r="402" spans="1:6" ht="15" customHeight="1" x14ac:dyDescent="0.25">
      <c r="A402" s="579" t="s">
        <v>50</v>
      </c>
      <c r="B402" s="579"/>
      <c r="C402" s="579"/>
      <c r="D402" s="1"/>
    </row>
    <row r="403" spans="1:6" ht="15" customHeight="1" x14ac:dyDescent="0.25">
      <c r="A403" s="37"/>
      <c r="B403" s="37"/>
      <c r="C403" s="37"/>
      <c r="D403" s="1"/>
      <c r="E403" s="238"/>
      <c r="F403" s="238"/>
    </row>
    <row r="404" spans="1:6" ht="15" customHeight="1" x14ac:dyDescent="0.25">
      <c r="A404" s="37"/>
      <c r="B404" s="37"/>
      <c r="C404" s="37"/>
      <c r="D404" s="1"/>
      <c r="E404" s="1"/>
      <c r="F404" s="1"/>
    </row>
    <row r="405" spans="1:6" ht="15" customHeight="1" x14ac:dyDescent="0.25">
      <c r="A405" s="37"/>
      <c r="B405" s="37"/>
      <c r="C405" s="37"/>
      <c r="D405" s="1"/>
      <c r="E405" s="1"/>
      <c r="F405" s="1"/>
    </row>
    <row r="406" spans="1:6" ht="15" customHeight="1" x14ac:dyDescent="0.25">
      <c r="A406" s="37"/>
      <c r="B406" s="37"/>
      <c r="C406" s="37"/>
      <c r="D406" s="1"/>
      <c r="E406" s="1"/>
      <c r="F406" s="1"/>
    </row>
    <row r="407" spans="1:6" ht="15" customHeight="1" x14ac:dyDescent="0.25">
      <c r="A407" s="37"/>
      <c r="B407" s="37"/>
      <c r="C407" s="37"/>
      <c r="D407" s="1"/>
      <c r="E407" s="1"/>
      <c r="F407" s="1"/>
    </row>
    <row r="408" spans="1:6" ht="15" customHeight="1" x14ac:dyDescent="0.25">
      <c r="A408" s="560" t="str">
        <f>A213</f>
        <v>Senior Officer</v>
      </c>
      <c r="B408" s="560"/>
      <c r="E408" s="562" t="str">
        <f>E213</f>
        <v>Principal Officer</v>
      </c>
      <c r="F408" s="562"/>
    </row>
    <row r="409" spans="1:6" ht="15" customHeight="1" x14ac:dyDescent="0.25">
      <c r="A409" s="35"/>
      <c r="B409" s="35"/>
      <c r="E409" s="1"/>
      <c r="F409" s="1"/>
    </row>
    <row r="411" spans="1:6" ht="15" customHeight="1" x14ac:dyDescent="0.25">
      <c r="E411" s="24"/>
      <c r="F411" s="24"/>
    </row>
  </sheetData>
  <mergeCells count="210">
    <mergeCell ref="A389:B389"/>
    <mergeCell ref="A383:B383"/>
    <mergeCell ref="A408:B408"/>
    <mergeCell ref="B369:D369"/>
    <mergeCell ref="E408:F408"/>
    <mergeCell ref="A398:C398"/>
    <mergeCell ref="A399:D399"/>
    <mergeCell ref="B392:D392"/>
    <mergeCell ref="A402:C402"/>
    <mergeCell ref="A395:C395"/>
    <mergeCell ref="A396:C396"/>
    <mergeCell ref="A397:C397"/>
    <mergeCell ref="B391:D391"/>
    <mergeCell ref="A371:C371"/>
    <mergeCell ref="A372:C372"/>
    <mergeCell ref="A373:C374"/>
    <mergeCell ref="A375:C375"/>
    <mergeCell ref="A379:B379"/>
    <mergeCell ref="B368:D368"/>
    <mergeCell ref="A376:D376"/>
    <mergeCell ref="A317:C317"/>
    <mergeCell ref="A349:F349"/>
    <mergeCell ref="E345:F345"/>
    <mergeCell ref="E366:F366"/>
    <mergeCell ref="A355:C357"/>
    <mergeCell ref="E309:F309"/>
    <mergeCell ref="A361:C361"/>
    <mergeCell ref="A353:C353"/>
    <mergeCell ref="A354:C354"/>
    <mergeCell ref="A335:C336"/>
    <mergeCell ref="A337:C337"/>
    <mergeCell ref="A345:B345"/>
    <mergeCell ref="A358:C358"/>
    <mergeCell ref="E326:F326"/>
    <mergeCell ref="A341:C341"/>
    <mergeCell ref="A318:C318"/>
    <mergeCell ref="B331:D331"/>
    <mergeCell ref="B330:D330"/>
    <mergeCell ref="B311:D311"/>
    <mergeCell ref="A351:B351"/>
    <mergeCell ref="A359:D359"/>
    <mergeCell ref="A366:B366"/>
    <mergeCell ref="A348:F348"/>
    <mergeCell ref="A338:D338"/>
    <mergeCell ref="A263:D263"/>
    <mergeCell ref="A303:C303"/>
    <mergeCell ref="A299:C299"/>
    <mergeCell ref="A308:B308"/>
    <mergeCell ref="A319:D319"/>
    <mergeCell ref="A316:C316"/>
    <mergeCell ref="A315:C315"/>
    <mergeCell ref="A334:C334"/>
    <mergeCell ref="A326:B326"/>
    <mergeCell ref="A314:C314"/>
    <mergeCell ref="A333:C333"/>
    <mergeCell ref="A321:C321"/>
    <mergeCell ref="B312:D312"/>
    <mergeCell ref="A307:B307"/>
    <mergeCell ref="A247:C247"/>
    <mergeCell ref="A238:C238"/>
    <mergeCell ref="B255:D255"/>
    <mergeCell ref="A259:C259"/>
    <mergeCell ref="A277:C277"/>
    <mergeCell ref="A240:C240"/>
    <mergeCell ref="B256:D256"/>
    <mergeCell ref="A260:C261"/>
    <mergeCell ref="A239:C239"/>
    <mergeCell ref="B275:D275"/>
    <mergeCell ref="A266:C266"/>
    <mergeCell ref="Q304:R304"/>
    <mergeCell ref="A252:B252"/>
    <mergeCell ref="E252:F252"/>
    <mergeCell ref="A285:C285"/>
    <mergeCell ref="A281:C281"/>
    <mergeCell ref="A262:C262"/>
    <mergeCell ref="A282:D282"/>
    <mergeCell ref="E289:F289"/>
    <mergeCell ref="B274:D274"/>
    <mergeCell ref="B292:D292"/>
    <mergeCell ref="A300:D300"/>
    <mergeCell ref="A271:B271"/>
    <mergeCell ref="B293:D293"/>
    <mergeCell ref="A258:C258"/>
    <mergeCell ref="A296:C296"/>
    <mergeCell ref="A278:C278"/>
    <mergeCell ref="A295:C295"/>
    <mergeCell ref="A289:B289"/>
    <mergeCell ref="A279:C280"/>
    <mergeCell ref="A297:C298"/>
    <mergeCell ref="A220:C220"/>
    <mergeCell ref="A219:C219"/>
    <mergeCell ref="A227:C227"/>
    <mergeCell ref="E271:F271"/>
    <mergeCell ref="B159:D159"/>
    <mergeCell ref="M304:N304"/>
    <mergeCell ref="A221:C222"/>
    <mergeCell ref="A149:C149"/>
    <mergeCell ref="A183:C183"/>
    <mergeCell ref="A224:D224"/>
    <mergeCell ref="A200:C200"/>
    <mergeCell ref="A204:C204"/>
    <mergeCell ref="A223:C223"/>
    <mergeCell ref="E213:F213"/>
    <mergeCell ref="A243:D243"/>
    <mergeCell ref="E153:F153"/>
    <mergeCell ref="A202:C203"/>
    <mergeCell ref="A163:C163"/>
    <mergeCell ref="A164:C164"/>
    <mergeCell ref="B235:D235"/>
    <mergeCell ref="A208:C208"/>
    <mergeCell ref="B236:D236"/>
    <mergeCell ref="A241:C241"/>
    <mergeCell ref="A242:C242"/>
    <mergeCell ref="E73:F73"/>
    <mergeCell ref="A82:C82"/>
    <mergeCell ref="A64:C64"/>
    <mergeCell ref="A84:C84"/>
    <mergeCell ref="A61:C61"/>
    <mergeCell ref="A62:C62"/>
    <mergeCell ref="A85:D85"/>
    <mergeCell ref="A48:D48"/>
    <mergeCell ref="A133:B133"/>
    <mergeCell ref="C57:E57"/>
    <mergeCell ref="C58:E58"/>
    <mergeCell ref="C59:E59"/>
    <mergeCell ref="A81:C81"/>
    <mergeCell ref="A65:C65"/>
    <mergeCell ref="B78:D78"/>
    <mergeCell ref="A73:B73"/>
    <mergeCell ref="B77:D77"/>
    <mergeCell ref="A63:C63"/>
    <mergeCell ref="A66:D66"/>
    <mergeCell ref="E22:F22"/>
    <mergeCell ref="A29:D29"/>
    <mergeCell ref="A26:C26"/>
    <mergeCell ref="A28:C28"/>
    <mergeCell ref="A27:C27"/>
    <mergeCell ref="A36:B36"/>
    <mergeCell ref="E41:F41"/>
    <mergeCell ref="A47:C47"/>
    <mergeCell ref="A51:C51"/>
    <mergeCell ref="A25:C25"/>
    <mergeCell ref="A44:C44"/>
    <mergeCell ref="A45:C45"/>
    <mergeCell ref="A24:C24"/>
    <mergeCell ref="A46:C46"/>
    <mergeCell ref="A43:C43"/>
    <mergeCell ref="B40:D40"/>
    <mergeCell ref="B41:D41"/>
    <mergeCell ref="A32:B32"/>
    <mergeCell ref="B1:D1"/>
    <mergeCell ref="B2:D2"/>
    <mergeCell ref="B22:D22"/>
    <mergeCell ref="A9:D9"/>
    <mergeCell ref="A12:B12"/>
    <mergeCell ref="A6:C6"/>
    <mergeCell ref="A4:C4"/>
    <mergeCell ref="A8:C8"/>
    <mergeCell ref="A7:C7"/>
    <mergeCell ref="A17:C17"/>
    <mergeCell ref="A10:B10"/>
    <mergeCell ref="A5:C5"/>
    <mergeCell ref="B21:D21"/>
    <mergeCell ref="E175:F175"/>
    <mergeCell ref="E194:F194"/>
    <mergeCell ref="E55:F55"/>
    <mergeCell ref="A143:C143"/>
    <mergeCell ref="A106:D106"/>
    <mergeCell ref="A92:B92"/>
    <mergeCell ref="A142:C142"/>
    <mergeCell ref="B138:D138"/>
    <mergeCell ref="A102:C102"/>
    <mergeCell ref="E133:F133"/>
    <mergeCell ref="A87:C87"/>
    <mergeCell ref="B139:D139"/>
    <mergeCell ref="A103:C103"/>
    <mergeCell ref="A104:C104"/>
    <mergeCell ref="A175:B175"/>
    <mergeCell ref="A184:C185"/>
    <mergeCell ref="A166:C166"/>
    <mergeCell ref="A167:D167"/>
    <mergeCell ref="A162:C162"/>
    <mergeCell ref="A180:E180"/>
    <mergeCell ref="A179:E179"/>
    <mergeCell ref="B160:D160"/>
    <mergeCell ref="A55:B55"/>
    <mergeCell ref="A69:C69"/>
    <mergeCell ref="A165:C165"/>
    <mergeCell ref="A187:D187"/>
    <mergeCell ref="A186:C186"/>
    <mergeCell ref="A146:D146"/>
    <mergeCell ref="A153:B153"/>
    <mergeCell ref="A170:C170"/>
    <mergeCell ref="B98:D98"/>
    <mergeCell ref="A83:C83"/>
    <mergeCell ref="A109:C109"/>
    <mergeCell ref="B99:D99"/>
    <mergeCell ref="A144:C144"/>
    <mergeCell ref="A145:C145"/>
    <mergeCell ref="A105:C105"/>
    <mergeCell ref="A101:C101"/>
    <mergeCell ref="B217:D217"/>
    <mergeCell ref="B198:D198"/>
    <mergeCell ref="A213:B213"/>
    <mergeCell ref="B216:D216"/>
    <mergeCell ref="B197:D197"/>
    <mergeCell ref="A190:C190"/>
    <mergeCell ref="A194:B194"/>
    <mergeCell ref="A205:D205"/>
    <mergeCell ref="A201:C201"/>
  </mergeCells>
  <phoneticPr fontId="0" type="noConversion"/>
  <printOptions horizontalCentered="1"/>
  <pageMargins left="0.7" right="0.7" top="0.75" bottom="0.75" header="0.3" footer="0.3"/>
  <pageSetup paperSize="9" scale="77" fitToHeight="0" orientation="portrait" r:id="rId1"/>
  <headerFooter alignWithMargins="0"/>
  <rowBreaks count="6" manualBreakCount="6">
    <brk id="56" max="5" man="1"/>
    <brk id="136" max="5" man="1"/>
    <brk id="194" max="5" man="1"/>
    <brk id="253" max="5" man="1"/>
    <brk id="309" max="5" man="1"/>
    <brk id="366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03"/>
  <sheetViews>
    <sheetView view="pageBreakPreview" zoomScale="85" zoomScaleNormal="100" zoomScaleSheetLayoutView="85" workbookViewId="0">
      <selection activeCell="I36" sqref="I36"/>
    </sheetView>
  </sheetViews>
  <sheetFormatPr defaultRowHeight="12.75" x14ac:dyDescent="0.2"/>
  <cols>
    <col min="1" max="1" width="9" customWidth="1"/>
    <col min="3" max="3" width="32.85546875" customWidth="1"/>
    <col min="4" max="4" width="11" customWidth="1"/>
    <col min="5" max="5" width="12.42578125" customWidth="1"/>
    <col min="6" max="6" width="14.85546875" customWidth="1"/>
  </cols>
  <sheetData>
    <row r="1" spans="1:6" ht="15.75" x14ac:dyDescent="0.25">
      <c r="A1" s="1"/>
      <c r="B1" s="567" t="s">
        <v>31</v>
      </c>
      <c r="C1" s="562"/>
      <c r="D1" s="562"/>
      <c r="E1" s="24"/>
      <c r="F1" s="206" t="str">
        <f>' Voucher'!I6</f>
        <v>V No: D5</v>
      </c>
    </row>
    <row r="2" spans="1:6" ht="15.75" x14ac:dyDescent="0.25">
      <c r="A2" s="1"/>
      <c r="B2" s="575" t="str">
        <f>' Voucher'!B22</f>
        <v>Barishal Branch, Barishal</v>
      </c>
      <c r="C2" s="575"/>
      <c r="D2" s="575"/>
      <c r="E2" s="615" t="s">
        <v>30</v>
      </c>
      <c r="F2" s="615"/>
    </row>
    <row r="3" spans="1:6" ht="15.75" x14ac:dyDescent="0.25">
      <c r="A3" s="1" t="s">
        <v>16</v>
      </c>
      <c r="B3" s="1"/>
      <c r="C3" s="1"/>
      <c r="D3" s="1"/>
      <c r="E3" s="70" t="s">
        <v>39</v>
      </c>
      <c r="F3" s="175" t="str">
        <f>' Voucher'!F23</f>
        <v>29/8/2021</v>
      </c>
    </row>
    <row r="4" spans="1:6" ht="31.5" x14ac:dyDescent="0.25">
      <c r="A4" s="568" t="s">
        <v>32</v>
      </c>
      <c r="B4" s="577"/>
      <c r="C4" s="578"/>
      <c r="D4" s="2" t="s">
        <v>35</v>
      </c>
      <c r="E4" s="69" t="s">
        <v>24</v>
      </c>
      <c r="F4" s="2" t="s">
        <v>36</v>
      </c>
    </row>
    <row r="5" spans="1:6" ht="15.75" x14ac:dyDescent="0.25">
      <c r="A5" s="568" t="s">
        <v>241</v>
      </c>
      <c r="B5" s="577"/>
      <c r="C5" s="578"/>
      <c r="D5" s="3" t="s">
        <v>38</v>
      </c>
      <c r="E5" s="194">
        <f>'Bank''s to Pension Fund'!F17</f>
        <v>25945</v>
      </c>
      <c r="F5" s="5"/>
    </row>
    <row r="6" spans="1:6" ht="17.25" customHeight="1" x14ac:dyDescent="0.25">
      <c r="A6" s="583" t="s">
        <v>128</v>
      </c>
      <c r="B6" s="584"/>
      <c r="C6" s="585"/>
      <c r="D6" s="3" t="s">
        <v>130</v>
      </c>
      <c r="E6" s="9"/>
      <c r="F6" s="5"/>
    </row>
    <row r="7" spans="1:6" ht="15.75" x14ac:dyDescent="0.25">
      <c r="A7" s="586"/>
      <c r="B7" s="587"/>
      <c r="C7" s="588"/>
      <c r="D7" s="5"/>
      <c r="E7" s="6"/>
      <c r="F7" s="5"/>
    </row>
    <row r="8" spans="1:6" ht="15.75" x14ac:dyDescent="0.25">
      <c r="A8" s="603" t="str">
        <f>' Voucher'!A7:C7</f>
        <v>for the month of August, 2021</v>
      </c>
      <c r="B8" s="590"/>
      <c r="C8" s="591"/>
      <c r="D8" s="5"/>
      <c r="E8" s="5"/>
      <c r="F8" s="5"/>
    </row>
    <row r="9" spans="1:6" ht="15.75" x14ac:dyDescent="0.25">
      <c r="A9" s="568" t="s">
        <v>17</v>
      </c>
      <c r="B9" s="569"/>
      <c r="C9" s="569"/>
      <c r="D9" s="570"/>
      <c r="E9" s="196">
        <f>E5</f>
        <v>25945</v>
      </c>
      <c r="F9" s="5"/>
    </row>
    <row r="10" spans="1:6" ht="15.75" x14ac:dyDescent="0.25">
      <c r="A10" s="20" t="s">
        <v>301</v>
      </c>
      <c r="B10" s="113"/>
      <c r="C10" s="174" t="str">
        <f>SpellNumber(E9)</f>
        <v>Twenty Five Thousand Nine Hundred Forty Five Taka</v>
      </c>
      <c r="D10" s="113"/>
      <c r="E10" s="113"/>
      <c r="F10" s="49"/>
    </row>
    <row r="11" spans="1:6" ht="15.75" x14ac:dyDescent="0.25">
      <c r="A11" s="14"/>
      <c r="B11" s="14"/>
      <c r="C11" s="210"/>
      <c r="D11" s="14"/>
      <c r="E11" s="14"/>
      <c r="F11" s="14"/>
    </row>
    <row r="12" spans="1:6" ht="15.75" x14ac:dyDescent="0.25">
      <c r="A12" s="562" t="s">
        <v>48</v>
      </c>
      <c r="B12" s="562"/>
      <c r="C12" s="37"/>
      <c r="D12" s="37"/>
      <c r="E12" s="37"/>
      <c r="F12" s="37"/>
    </row>
    <row r="13" spans="1:6" ht="15.75" x14ac:dyDescent="0.25">
      <c r="A13" s="24"/>
      <c r="B13" s="24"/>
      <c r="C13" s="37"/>
      <c r="D13" s="37"/>
      <c r="E13" s="37"/>
      <c r="F13" s="37"/>
    </row>
    <row r="14" spans="1:6" ht="15.75" x14ac:dyDescent="0.25">
      <c r="A14" s="37"/>
      <c r="B14" s="37"/>
      <c r="C14" s="37"/>
      <c r="D14" s="37"/>
      <c r="E14" s="37"/>
      <c r="F14" s="37"/>
    </row>
    <row r="15" spans="1:6" ht="15.75" x14ac:dyDescent="0.25">
      <c r="A15" s="560" t="s">
        <v>259</v>
      </c>
      <c r="B15" s="560"/>
      <c r="C15" s="17"/>
      <c r="E15" s="23" t="str">
        <f>E33</f>
        <v>Senior Officer</v>
      </c>
    </row>
    <row r="16" spans="1:6" ht="15.75" x14ac:dyDescent="0.25">
      <c r="A16" s="35"/>
      <c r="B16" s="35"/>
      <c r="C16" s="17"/>
      <c r="F16" s="24"/>
    </row>
    <row r="17" spans="1:6" x14ac:dyDescent="0.2">
      <c r="A17" s="17"/>
      <c r="B17" s="17"/>
      <c r="C17" s="17"/>
      <c r="D17" s="17"/>
      <c r="E17" s="17"/>
      <c r="F17" s="17"/>
    </row>
    <row r="18" spans="1:6" ht="15.75" x14ac:dyDescent="0.25">
      <c r="A18" s="1"/>
      <c r="B18" s="567" t="s">
        <v>31</v>
      </c>
      <c r="C18" s="562"/>
      <c r="D18" s="562"/>
      <c r="E18" s="24"/>
      <c r="F18" s="206" t="str">
        <f>' Voucher'!L17</f>
        <v>V No: C16</v>
      </c>
    </row>
    <row r="19" spans="1:6" ht="15.75" x14ac:dyDescent="0.25">
      <c r="A19" s="1"/>
      <c r="B19" s="575" t="str">
        <f>' Voucher'!B78</f>
        <v>Barishal Branch, Barishal</v>
      </c>
      <c r="C19" s="575"/>
      <c r="D19" s="575"/>
      <c r="E19" s="598" t="s">
        <v>30</v>
      </c>
      <c r="F19" s="598"/>
    </row>
    <row r="20" spans="1:6" ht="15.75" x14ac:dyDescent="0.25">
      <c r="A20" s="1" t="s">
        <v>16</v>
      </c>
      <c r="B20" s="1"/>
      <c r="C20" s="1"/>
      <c r="D20" s="1"/>
      <c r="E20" s="40" t="s">
        <v>39</v>
      </c>
      <c r="F20" s="175" t="str">
        <f>' Voucher'!F79</f>
        <v>29/8/2021</v>
      </c>
    </row>
    <row r="21" spans="1:6" ht="31.5" x14ac:dyDescent="0.25">
      <c r="A21" s="568" t="s">
        <v>32</v>
      </c>
      <c r="B21" s="577"/>
      <c r="C21" s="578"/>
      <c r="D21" s="2" t="s">
        <v>35</v>
      </c>
      <c r="E21" s="25" t="s">
        <v>42</v>
      </c>
      <c r="F21" s="2" t="s">
        <v>36</v>
      </c>
    </row>
    <row r="22" spans="1:6" ht="15.75" x14ac:dyDescent="0.25">
      <c r="A22" s="609" t="s">
        <v>284</v>
      </c>
      <c r="B22" s="610"/>
      <c r="C22" s="611"/>
      <c r="D22" s="2" t="s">
        <v>285</v>
      </c>
      <c r="E22" s="194">
        <f>'Bank''s to Pension Fund'!F17</f>
        <v>25945</v>
      </c>
      <c r="F22" s="5"/>
    </row>
    <row r="23" spans="1:6" ht="15.75" x14ac:dyDescent="0.25">
      <c r="A23" s="599" t="s">
        <v>146</v>
      </c>
      <c r="B23" s="600"/>
      <c r="C23" s="601"/>
      <c r="D23" s="200" t="s">
        <v>153</v>
      </c>
      <c r="E23" s="26"/>
      <c r="F23" s="5"/>
    </row>
    <row r="24" spans="1:6" ht="15.75" x14ac:dyDescent="0.25">
      <c r="A24" s="606" t="s">
        <v>147</v>
      </c>
      <c r="B24" s="607"/>
      <c r="C24" s="608"/>
      <c r="D24" s="201"/>
      <c r="E24" s="5"/>
      <c r="F24" s="5"/>
    </row>
    <row r="25" spans="1:6" ht="15.75" x14ac:dyDescent="0.25">
      <c r="A25" s="603" t="str">
        <f>A8</f>
        <v>for the month of August, 2021</v>
      </c>
      <c r="B25" s="590"/>
      <c r="C25" s="591"/>
      <c r="D25" s="201"/>
      <c r="E25" s="5"/>
      <c r="F25" s="5"/>
    </row>
    <row r="26" spans="1:6" ht="15.75" x14ac:dyDescent="0.25">
      <c r="A26" s="604" t="s">
        <v>17</v>
      </c>
      <c r="B26" s="590"/>
      <c r="C26" s="590"/>
      <c r="D26" s="570"/>
      <c r="E26" s="194">
        <f>E22</f>
        <v>25945</v>
      </c>
      <c r="F26" s="5"/>
    </row>
    <row r="27" spans="1:6" ht="15.75" x14ac:dyDescent="0.25">
      <c r="A27" s="20" t="s">
        <v>300</v>
      </c>
      <c r="B27" s="113"/>
      <c r="C27" s="113" t="str">
        <f>C10</f>
        <v>Twenty Five Thousand Nine Hundred Forty Five Taka</v>
      </c>
      <c r="D27" s="113"/>
      <c r="E27" s="113"/>
      <c r="F27" s="49"/>
    </row>
    <row r="28" spans="1:6" ht="15.75" x14ac:dyDescent="0.25">
      <c r="A28" s="209"/>
      <c r="B28" s="209"/>
      <c r="C28" s="209"/>
      <c r="D28" s="14"/>
      <c r="E28" s="14"/>
      <c r="F28" s="14"/>
    </row>
    <row r="29" spans="1:6" ht="15.75" x14ac:dyDescent="0.25">
      <c r="A29" s="605" t="s">
        <v>50</v>
      </c>
      <c r="B29" s="605"/>
      <c r="C29" s="605"/>
      <c r="D29" s="1"/>
      <c r="E29" s="1"/>
      <c r="F29" s="1"/>
    </row>
    <row r="30" spans="1:6" ht="15.75" x14ac:dyDescent="0.25">
      <c r="A30" s="37"/>
      <c r="B30" s="37"/>
      <c r="C30" s="37"/>
      <c r="D30" s="1"/>
      <c r="E30" s="1"/>
      <c r="F30" s="1"/>
    </row>
    <row r="31" spans="1:6" ht="15.75" x14ac:dyDescent="0.25">
      <c r="A31" s="37"/>
      <c r="B31" s="37"/>
      <c r="C31" s="37"/>
      <c r="D31" s="1"/>
      <c r="E31" s="1"/>
      <c r="F31" s="1"/>
    </row>
    <row r="32" spans="1:6" ht="15.75" x14ac:dyDescent="0.25">
      <c r="A32" s="23"/>
      <c r="B32" s="24"/>
      <c r="C32" s="24"/>
      <c r="D32" s="1"/>
      <c r="E32" s="1"/>
      <c r="F32" s="1"/>
    </row>
    <row r="33" spans="1:6" ht="15.75" x14ac:dyDescent="0.25">
      <c r="A33" s="560" t="str">
        <f>A15</f>
        <v>Senior Officer</v>
      </c>
      <c r="B33" s="560"/>
      <c r="C33" s="17"/>
      <c r="D33" s="17"/>
      <c r="E33" s="560" t="str">
        <f>E51</f>
        <v>Senior Officer</v>
      </c>
      <c r="F33" s="560"/>
    </row>
    <row r="34" spans="1:6" ht="15.75" x14ac:dyDescent="0.25">
      <c r="A34" s="35"/>
      <c r="B34" s="35"/>
      <c r="C34" s="17"/>
      <c r="D34" s="17"/>
      <c r="E34" s="24"/>
      <c r="F34" s="24"/>
    </row>
    <row r="35" spans="1:6" x14ac:dyDescent="0.2">
      <c r="A35" s="17"/>
      <c r="B35" s="17"/>
      <c r="C35" s="17"/>
      <c r="D35" s="17"/>
      <c r="E35" s="17"/>
      <c r="F35" s="17"/>
    </row>
    <row r="36" spans="1:6" ht="15.75" x14ac:dyDescent="0.25">
      <c r="A36" s="1"/>
      <c r="B36" s="567" t="s">
        <v>31</v>
      </c>
      <c r="C36" s="562"/>
      <c r="D36" s="562"/>
      <c r="E36" s="24"/>
      <c r="F36" s="206" t="str">
        <f>' Voucher'!L18</f>
        <v>V No: C17</v>
      </c>
    </row>
    <row r="37" spans="1:6" ht="15.75" x14ac:dyDescent="0.25">
      <c r="A37" s="1"/>
      <c r="B37" s="575" t="str">
        <f>' Voucher'!B139</f>
        <v>Barishal Branch, Barishal</v>
      </c>
      <c r="C37" s="575"/>
      <c r="D37" s="575"/>
      <c r="E37" s="24"/>
      <c r="F37" s="31" t="s">
        <v>30</v>
      </c>
    </row>
    <row r="38" spans="1:6" ht="15.75" x14ac:dyDescent="0.25">
      <c r="A38" s="1" t="s">
        <v>16</v>
      </c>
      <c r="B38" s="1"/>
      <c r="C38" s="1"/>
      <c r="D38" s="1"/>
      <c r="E38" s="40" t="s">
        <v>39</v>
      </c>
      <c r="F38" s="175" t="str">
        <f>' Voucher'!F140</f>
        <v>29/8/2021</v>
      </c>
    </row>
    <row r="39" spans="1:6" ht="31.5" x14ac:dyDescent="0.25">
      <c r="A39" s="3"/>
      <c r="B39" s="3" t="s">
        <v>32</v>
      </c>
      <c r="C39" s="3"/>
      <c r="D39" s="2" t="s">
        <v>35</v>
      </c>
      <c r="E39" s="25" t="s">
        <v>24</v>
      </c>
      <c r="F39" s="2" t="s">
        <v>36</v>
      </c>
    </row>
    <row r="40" spans="1:6" ht="40.5" customHeight="1" x14ac:dyDescent="0.25">
      <c r="A40" s="612" t="s">
        <v>286</v>
      </c>
      <c r="B40" s="613"/>
      <c r="C40" s="614"/>
      <c r="D40" s="478" t="s">
        <v>51</v>
      </c>
      <c r="E40" s="194">
        <f>'Employee to GPF'!G18</f>
        <v>15820</v>
      </c>
      <c r="F40" s="5"/>
    </row>
    <row r="41" spans="1:6" ht="15.75" x14ac:dyDescent="0.25">
      <c r="A41" s="576" t="s">
        <v>37</v>
      </c>
      <c r="B41" s="569"/>
      <c r="C41" s="570"/>
      <c r="D41" s="3" t="s">
        <v>149</v>
      </c>
      <c r="E41" s="6"/>
      <c r="F41" s="5"/>
    </row>
    <row r="42" spans="1:6" ht="15.75" x14ac:dyDescent="0.25">
      <c r="A42" s="576" t="s">
        <v>147</v>
      </c>
      <c r="B42" s="569"/>
      <c r="C42" s="570"/>
      <c r="D42" s="27"/>
      <c r="E42" s="5"/>
      <c r="F42" s="5"/>
    </row>
    <row r="43" spans="1:6" ht="15.75" x14ac:dyDescent="0.25">
      <c r="A43" s="576" t="str">
        <f>' Voucher'!A145</f>
        <v>for the month of August, 2021</v>
      </c>
      <c r="B43" s="569"/>
      <c r="C43" s="570"/>
      <c r="D43" s="27"/>
      <c r="E43" s="5"/>
      <c r="F43" s="5"/>
    </row>
    <row r="44" spans="1:6" ht="15.75" x14ac:dyDescent="0.25">
      <c r="A44" s="568" t="s">
        <v>17</v>
      </c>
      <c r="B44" s="577"/>
      <c r="C44" s="577"/>
      <c r="D44" s="578"/>
      <c r="E44" s="195">
        <f>E40</f>
        <v>15820</v>
      </c>
      <c r="F44" s="5"/>
    </row>
    <row r="45" spans="1:6" ht="15.75" x14ac:dyDescent="0.25">
      <c r="A45" s="432" t="s">
        <v>203</v>
      </c>
      <c r="B45" s="432"/>
      <c r="C45" s="432" t="str">
        <f>SpellNumber(E44)</f>
        <v>Fifteen Thousand Eight Hundred Twenty  Taka</v>
      </c>
      <c r="D45" s="432"/>
      <c r="E45" s="432"/>
      <c r="F45" s="432"/>
    </row>
    <row r="46" spans="1:6" ht="15.75" x14ac:dyDescent="0.25">
      <c r="A46" s="10"/>
      <c r="B46" s="10"/>
      <c r="C46" s="10"/>
      <c r="D46" s="10"/>
      <c r="E46" s="10"/>
      <c r="F46" s="10"/>
    </row>
    <row r="47" spans="1:6" ht="15.75" x14ac:dyDescent="0.25">
      <c r="A47" s="605" t="s">
        <v>50</v>
      </c>
      <c r="B47" s="605"/>
      <c r="C47" s="605"/>
      <c r="D47" s="1"/>
      <c r="E47" s="1"/>
      <c r="F47" s="1"/>
    </row>
    <row r="48" spans="1:6" ht="15.75" x14ac:dyDescent="0.25">
      <c r="A48" s="37"/>
      <c r="B48" s="37"/>
      <c r="C48" s="37"/>
      <c r="D48" s="1"/>
      <c r="E48" s="1"/>
      <c r="F48" s="1"/>
    </row>
    <row r="49" spans="1:6" ht="15.75" x14ac:dyDescent="0.25">
      <c r="A49" s="37"/>
      <c r="B49" s="37"/>
      <c r="C49" s="37"/>
      <c r="D49" s="1"/>
      <c r="E49" s="1"/>
      <c r="F49" s="1"/>
    </row>
    <row r="50" spans="1:6" ht="15.75" x14ac:dyDescent="0.25">
      <c r="A50" s="37"/>
      <c r="B50" s="37"/>
      <c r="C50" s="37"/>
      <c r="D50" s="1"/>
      <c r="E50" s="1"/>
      <c r="F50" s="1"/>
    </row>
    <row r="51" spans="1:6" ht="15.75" x14ac:dyDescent="0.25">
      <c r="A51" s="23" t="str">
        <f>A33</f>
        <v>Senior Officer</v>
      </c>
      <c r="B51" s="23"/>
      <c r="C51" s="17"/>
      <c r="D51" s="17"/>
      <c r="E51" s="562" t="s">
        <v>259</v>
      </c>
      <c r="F51" s="562"/>
    </row>
    <row r="52" spans="1:6" x14ac:dyDescent="0.2">
      <c r="A52" s="17"/>
      <c r="B52" s="17"/>
      <c r="C52" s="17"/>
      <c r="D52" s="17"/>
      <c r="E52" s="17"/>
      <c r="F52" s="17"/>
    </row>
    <row r="53" spans="1:6" ht="15.75" x14ac:dyDescent="0.25">
      <c r="A53" s="35"/>
      <c r="B53" s="35"/>
      <c r="C53" s="17"/>
      <c r="D53" s="17"/>
      <c r="E53" s="24"/>
      <c r="F53" s="24"/>
    </row>
    <row r="54" spans="1:6" x14ac:dyDescent="0.2">
      <c r="A54" s="17"/>
      <c r="B54" s="17"/>
      <c r="C54" s="17"/>
      <c r="D54" s="17"/>
      <c r="E54" s="17"/>
      <c r="F54" s="17"/>
    </row>
    <row r="55" spans="1:6" x14ac:dyDescent="0.2">
      <c r="A55" s="17"/>
      <c r="B55" s="17"/>
      <c r="C55" s="17"/>
      <c r="D55" s="17"/>
      <c r="E55" s="17"/>
      <c r="F55" s="17"/>
    </row>
    <row r="56" spans="1:6" x14ac:dyDescent="0.2">
      <c r="A56" s="17"/>
      <c r="B56" s="17"/>
      <c r="C56" s="17"/>
      <c r="D56" s="17"/>
      <c r="E56" s="17"/>
      <c r="F56" s="17"/>
    </row>
    <row r="57" spans="1:6" x14ac:dyDescent="0.2">
      <c r="A57" s="17"/>
      <c r="B57" s="17"/>
      <c r="C57" s="17"/>
      <c r="D57" s="17"/>
      <c r="E57" s="17"/>
      <c r="F57" s="17"/>
    </row>
    <row r="58" spans="1:6" x14ac:dyDescent="0.2">
      <c r="A58" s="17"/>
      <c r="B58" s="17"/>
      <c r="C58" s="17"/>
      <c r="D58" s="17"/>
      <c r="E58" s="17"/>
      <c r="F58" s="17"/>
    </row>
    <row r="59" spans="1:6" x14ac:dyDescent="0.2">
      <c r="A59" s="17"/>
      <c r="B59" s="17"/>
      <c r="C59" s="17"/>
      <c r="D59" s="17"/>
      <c r="E59" s="17"/>
      <c r="F59" s="17"/>
    </row>
    <row r="60" spans="1:6" x14ac:dyDescent="0.2">
      <c r="A60" s="17"/>
      <c r="B60" s="17"/>
      <c r="C60" s="17"/>
      <c r="D60" s="17"/>
      <c r="E60" s="17"/>
      <c r="F60" s="17"/>
    </row>
    <row r="61" spans="1:6" x14ac:dyDescent="0.2">
      <c r="A61" s="17"/>
      <c r="B61" s="17"/>
      <c r="C61" s="17"/>
      <c r="D61" s="17"/>
      <c r="E61" s="17"/>
      <c r="F61" s="17"/>
    </row>
    <row r="62" spans="1:6" ht="15.75" x14ac:dyDescent="0.25">
      <c r="A62" s="1"/>
      <c r="B62" s="567" t="s">
        <v>31</v>
      </c>
      <c r="C62" s="567"/>
      <c r="D62" s="567"/>
      <c r="E62" s="24"/>
      <c r="F62" s="1"/>
    </row>
    <row r="63" spans="1:6" ht="15.75" x14ac:dyDescent="0.25">
      <c r="A63" s="1"/>
      <c r="B63" s="575" t="str">
        <f>' Voucher'!B275</f>
        <v>Barishal Branch, Barishal</v>
      </c>
      <c r="C63" s="575"/>
      <c r="D63" s="575"/>
      <c r="E63" s="17"/>
      <c r="F63" s="23" t="s">
        <v>30</v>
      </c>
    </row>
    <row r="64" spans="1:6" ht="15.75" x14ac:dyDescent="0.25">
      <c r="A64" s="1" t="s">
        <v>16</v>
      </c>
      <c r="B64" s="1"/>
      <c r="C64" s="1"/>
      <c r="D64" s="1"/>
      <c r="E64" s="40" t="s">
        <v>40</v>
      </c>
      <c r="F64" s="175" t="str">
        <f>' Voucher'!F276</f>
        <v>29/8/2021</v>
      </c>
    </row>
    <row r="65" spans="1:6" ht="31.5" x14ac:dyDescent="0.25">
      <c r="A65" s="568" t="s">
        <v>32</v>
      </c>
      <c r="B65" s="577"/>
      <c r="C65" s="578"/>
      <c r="D65" s="2" t="s">
        <v>35</v>
      </c>
      <c r="E65" s="3" t="s">
        <v>24</v>
      </c>
      <c r="F65" s="2" t="s">
        <v>36</v>
      </c>
    </row>
    <row r="66" spans="1:6" ht="15.75" x14ac:dyDescent="0.25">
      <c r="A66" s="568" t="s">
        <v>116</v>
      </c>
      <c r="B66" s="577"/>
      <c r="C66" s="578"/>
      <c r="D66" s="2">
        <v>227</v>
      </c>
      <c r="E66" s="30" t="e">
        <f>'Salary Sheet'!#REF!</f>
        <v>#REF!</v>
      </c>
      <c r="F66" s="29"/>
    </row>
    <row r="67" spans="1:6" ht="15.75" customHeight="1" x14ac:dyDescent="0.25">
      <c r="A67" s="583" t="s">
        <v>120</v>
      </c>
      <c r="B67" s="584"/>
      <c r="C67" s="585"/>
      <c r="D67" s="41" t="s">
        <v>132</v>
      </c>
      <c r="E67" s="27"/>
      <c r="F67" s="27"/>
    </row>
    <row r="68" spans="1:6" ht="15.75" x14ac:dyDescent="0.25">
      <c r="A68" s="586"/>
      <c r="B68" s="587"/>
      <c r="C68" s="588"/>
      <c r="D68" s="41"/>
      <c r="E68" s="27"/>
      <c r="F68" s="27"/>
    </row>
    <row r="69" spans="1:6" ht="15.75" x14ac:dyDescent="0.25">
      <c r="A69" s="603"/>
      <c r="B69" s="590"/>
      <c r="C69" s="591"/>
      <c r="D69" s="41"/>
      <c r="E69" s="27"/>
      <c r="F69" s="27"/>
    </row>
    <row r="70" spans="1:6" ht="15.75" x14ac:dyDescent="0.25">
      <c r="A70" s="576" t="s">
        <v>17</v>
      </c>
      <c r="B70" s="569"/>
      <c r="C70" s="569"/>
      <c r="D70" s="570"/>
      <c r="E70" s="30" t="e">
        <f>E66</f>
        <v>#REF!</v>
      </c>
      <c r="F70" s="30"/>
    </row>
    <row r="71" spans="1:6" ht="15.75" x14ac:dyDescent="0.25">
      <c r="A71" s="580" t="s">
        <v>117</v>
      </c>
      <c r="B71" s="581"/>
      <c r="C71" s="581"/>
      <c r="D71" s="581"/>
      <c r="E71" s="581"/>
      <c r="F71" s="582"/>
    </row>
    <row r="72" spans="1:6" ht="15.75" x14ac:dyDescent="0.25">
      <c r="A72" s="560" t="s">
        <v>33</v>
      </c>
      <c r="B72" s="560"/>
      <c r="C72" s="560"/>
      <c r="D72" s="1"/>
      <c r="E72" s="1"/>
      <c r="F72" s="1"/>
    </row>
    <row r="73" spans="1:6" ht="15.75" x14ac:dyDescent="0.25">
      <c r="A73" s="35"/>
      <c r="B73" s="35"/>
      <c r="C73" s="35"/>
      <c r="D73" s="1"/>
      <c r="E73" s="1"/>
      <c r="F73" s="1"/>
    </row>
    <row r="74" spans="1:6" ht="15.75" x14ac:dyDescent="0.25">
      <c r="A74" s="35"/>
      <c r="B74" s="35"/>
      <c r="C74" s="35"/>
      <c r="D74" s="1"/>
      <c r="E74" s="1"/>
      <c r="F74" s="1"/>
    </row>
    <row r="75" spans="1:6" ht="15.75" x14ac:dyDescent="0.25">
      <c r="A75" s="35"/>
      <c r="B75" s="35"/>
      <c r="C75" s="35"/>
      <c r="D75" s="1"/>
      <c r="E75" s="1"/>
      <c r="F75" s="1"/>
    </row>
    <row r="76" spans="1:6" ht="15.75" x14ac:dyDescent="0.25">
      <c r="A76" s="23"/>
      <c r="B76" s="24"/>
      <c r="C76" s="24"/>
      <c r="D76" s="1"/>
      <c r="E76" s="1"/>
      <c r="F76" s="1"/>
    </row>
    <row r="77" spans="1:6" ht="15.75" x14ac:dyDescent="0.25">
      <c r="A77" s="560" t="s">
        <v>8</v>
      </c>
      <c r="B77" s="560"/>
      <c r="C77" s="17"/>
      <c r="D77" s="17"/>
      <c r="E77" s="562" t="s">
        <v>49</v>
      </c>
      <c r="F77" s="562"/>
    </row>
    <row r="78" spans="1:6" x14ac:dyDescent="0.2">
      <c r="A78" s="17"/>
      <c r="B78" s="17"/>
      <c r="C78" s="17"/>
      <c r="D78" s="17"/>
      <c r="E78" s="17"/>
      <c r="F78" s="17"/>
    </row>
    <row r="79" spans="1:6" x14ac:dyDescent="0.2">
      <c r="A79" s="17"/>
      <c r="B79" s="17"/>
      <c r="C79" s="17"/>
      <c r="D79" s="17"/>
      <c r="E79" s="17"/>
      <c r="F79" s="17"/>
    </row>
    <row r="80" spans="1:6" x14ac:dyDescent="0.2">
      <c r="A80" s="17"/>
      <c r="B80" s="17"/>
      <c r="C80" s="17"/>
      <c r="D80" s="17"/>
      <c r="E80" s="17"/>
      <c r="F80" s="17"/>
    </row>
    <row r="81" spans="1:6" x14ac:dyDescent="0.2">
      <c r="A81" s="17"/>
      <c r="B81" s="17"/>
      <c r="C81" s="17"/>
      <c r="D81" s="17"/>
      <c r="E81" s="17"/>
      <c r="F81" s="17"/>
    </row>
    <row r="82" spans="1:6" x14ac:dyDescent="0.2">
      <c r="A82" s="17"/>
      <c r="B82" s="17"/>
      <c r="C82" s="17"/>
      <c r="D82" s="17"/>
      <c r="E82" s="17"/>
      <c r="F82" s="17"/>
    </row>
    <row r="83" spans="1:6" ht="15.75" x14ac:dyDescent="0.25">
      <c r="A83" s="593" t="s">
        <v>31</v>
      </c>
      <c r="B83" s="593"/>
      <c r="C83" s="593"/>
      <c r="D83" s="593"/>
      <c r="E83" s="593"/>
      <c r="F83" s="593"/>
    </row>
    <row r="84" spans="1:6" ht="15.75" x14ac:dyDescent="0.25">
      <c r="A84" s="602" t="s">
        <v>264</v>
      </c>
      <c r="B84" s="602"/>
      <c r="C84" s="602"/>
      <c r="D84" s="602"/>
      <c r="E84" s="602"/>
      <c r="F84" s="602"/>
    </row>
    <row r="85" spans="1:6" ht="15.75" x14ac:dyDescent="0.25">
      <c r="A85" s="594" t="s">
        <v>119</v>
      </c>
      <c r="B85" s="594"/>
      <c r="C85" s="594"/>
      <c r="D85" s="594"/>
      <c r="E85" s="594"/>
      <c r="F85" s="594"/>
    </row>
    <row r="86" spans="1:6" ht="15.75" x14ac:dyDescent="0.25">
      <c r="A86" s="575"/>
      <c r="B86" s="575"/>
      <c r="C86" s="575"/>
      <c r="D86" s="575"/>
      <c r="E86" s="575"/>
      <c r="F86" s="575"/>
    </row>
    <row r="87" spans="1:6" ht="15.75" x14ac:dyDescent="0.25">
      <c r="A87" s="1"/>
      <c r="B87" s="1"/>
      <c r="C87" s="1"/>
      <c r="D87" s="1"/>
      <c r="E87" s="1"/>
      <c r="F87" s="1"/>
    </row>
    <row r="88" spans="1:6" ht="31.5" x14ac:dyDescent="0.25">
      <c r="A88" s="2" t="s">
        <v>0</v>
      </c>
      <c r="B88" s="2" t="s">
        <v>76</v>
      </c>
      <c r="C88" s="3" t="s">
        <v>2</v>
      </c>
      <c r="D88" s="2" t="s">
        <v>23</v>
      </c>
      <c r="E88" s="2" t="s">
        <v>82</v>
      </c>
      <c r="F88" s="7" t="s">
        <v>28</v>
      </c>
    </row>
    <row r="89" spans="1:6" ht="15.75" x14ac:dyDescent="0.25">
      <c r="A89" s="41">
        <v>1</v>
      </c>
      <c r="B89" s="41" t="e">
        <f>'Salary Sheet'!#REF!</f>
        <v>#REF!</v>
      </c>
      <c r="C89" s="41" t="e">
        <f>'Salary Sheet'!#REF!</f>
        <v>#REF!</v>
      </c>
      <c r="D89" s="41" t="e">
        <f>'Salary Sheet'!#REF!</f>
        <v>#REF!</v>
      </c>
      <c r="E89" s="112" t="e">
        <f>'Salary Sheet'!#REF!</f>
        <v>#REF!</v>
      </c>
      <c r="F89" s="5"/>
    </row>
    <row r="90" spans="1:6" ht="15.75" x14ac:dyDescent="0.25">
      <c r="A90" s="7"/>
      <c r="B90" s="592" t="s">
        <v>17</v>
      </c>
      <c r="C90" s="592"/>
      <c r="D90" s="592"/>
      <c r="E90" s="54" t="e">
        <f>SUM(E89:E89)</f>
        <v>#REF!</v>
      </c>
      <c r="F90" s="5"/>
    </row>
    <row r="91" spans="1:6" x14ac:dyDescent="0.2">
      <c r="A91" s="595" t="s">
        <v>118</v>
      </c>
      <c r="B91" s="596"/>
      <c r="C91" s="596"/>
      <c r="D91" s="596"/>
      <c r="E91" s="596"/>
      <c r="F91" s="597"/>
    </row>
    <row r="92" spans="1:6" x14ac:dyDescent="0.2">
      <c r="A92" s="57"/>
      <c r="B92" s="68"/>
      <c r="C92" s="68"/>
      <c r="D92" s="68"/>
      <c r="E92" s="68"/>
      <c r="F92" s="51"/>
    </row>
    <row r="93" spans="1:6" x14ac:dyDescent="0.2">
      <c r="A93" s="57"/>
      <c r="B93" s="68"/>
      <c r="C93" s="68"/>
      <c r="D93" s="68"/>
      <c r="E93" s="68"/>
      <c r="F93" s="51"/>
    </row>
    <row r="94" spans="1:6" x14ac:dyDescent="0.2">
      <c r="A94" s="57"/>
      <c r="B94" s="68"/>
      <c r="C94" s="68"/>
      <c r="D94" s="68"/>
      <c r="E94" s="68"/>
      <c r="F94" s="51"/>
    </row>
    <row r="95" spans="1:6" x14ac:dyDescent="0.2">
      <c r="A95" s="17"/>
      <c r="B95" s="17"/>
      <c r="C95" s="17"/>
      <c r="D95" s="17"/>
      <c r="E95" s="17"/>
      <c r="F95" s="17"/>
    </row>
    <row r="96" spans="1:6" x14ac:dyDescent="0.2">
      <c r="A96" s="17"/>
      <c r="B96" s="17"/>
      <c r="C96" s="17"/>
      <c r="D96" s="17"/>
      <c r="E96" s="17"/>
      <c r="F96" s="17"/>
    </row>
    <row r="97" spans="1:6" ht="15.75" x14ac:dyDescent="0.25">
      <c r="A97" s="560" t="s">
        <v>8</v>
      </c>
      <c r="B97" s="560"/>
      <c r="C97" s="17"/>
      <c r="D97" s="17"/>
      <c r="E97" s="562" t="s">
        <v>49</v>
      </c>
      <c r="F97" s="562"/>
    </row>
    <row r="98" spans="1:6" x14ac:dyDescent="0.2">
      <c r="A98" s="17"/>
      <c r="B98" s="17"/>
      <c r="C98" s="17"/>
      <c r="D98" s="17"/>
      <c r="E98" s="17"/>
      <c r="F98" s="17"/>
    </row>
    <row r="99" spans="1:6" x14ac:dyDescent="0.2">
      <c r="A99" s="17"/>
      <c r="B99" s="17"/>
      <c r="C99" s="17"/>
      <c r="D99" s="17"/>
      <c r="E99" s="17"/>
      <c r="F99" s="17"/>
    </row>
    <row r="100" spans="1:6" x14ac:dyDescent="0.2">
      <c r="A100" s="17"/>
      <c r="B100" s="17"/>
      <c r="C100" s="17"/>
      <c r="D100" s="17"/>
      <c r="E100" s="17"/>
      <c r="F100" s="17"/>
    </row>
    <row r="101" spans="1:6" x14ac:dyDescent="0.2">
      <c r="A101" s="17"/>
      <c r="B101" s="17"/>
      <c r="C101" s="17"/>
      <c r="D101" s="17"/>
      <c r="E101" s="17"/>
      <c r="F101" s="17"/>
    </row>
    <row r="102" spans="1:6" x14ac:dyDescent="0.2">
      <c r="A102" s="17"/>
      <c r="B102" s="17"/>
      <c r="C102" s="17"/>
      <c r="D102" s="17"/>
      <c r="E102" s="17"/>
      <c r="F102" s="17"/>
    </row>
    <row r="103" spans="1:6" x14ac:dyDescent="0.2">
      <c r="A103" s="17"/>
      <c r="B103" s="17"/>
      <c r="C103" s="17"/>
      <c r="D103" s="17"/>
      <c r="E103" s="17"/>
      <c r="F103" s="17"/>
    </row>
  </sheetData>
  <mergeCells count="50">
    <mergeCell ref="E2:F2"/>
    <mergeCell ref="A4:C4"/>
    <mergeCell ref="A5:C5"/>
    <mergeCell ref="A15:B15"/>
    <mergeCell ref="A8:C8"/>
    <mergeCell ref="A9:D9"/>
    <mergeCell ref="B1:D1"/>
    <mergeCell ref="B2:D2"/>
    <mergeCell ref="A24:C24"/>
    <mergeCell ref="A22:C22"/>
    <mergeCell ref="A40:C40"/>
    <mergeCell ref="B18:D18"/>
    <mergeCell ref="B19:D19"/>
    <mergeCell ref="A29:C29"/>
    <mergeCell ref="B36:D36"/>
    <mergeCell ref="A66:C66"/>
    <mergeCell ref="A65:C65"/>
    <mergeCell ref="A25:C25"/>
    <mergeCell ref="A6:C7"/>
    <mergeCell ref="A12:B12"/>
    <mergeCell ref="B62:D62"/>
    <mergeCell ref="A33:B33"/>
    <mergeCell ref="B37:D37"/>
    <mergeCell ref="A26:D26"/>
    <mergeCell ref="A47:C47"/>
    <mergeCell ref="A41:C41"/>
    <mergeCell ref="A70:D70"/>
    <mergeCell ref="E33:F33"/>
    <mergeCell ref="E19:F19"/>
    <mergeCell ref="A21:C21"/>
    <mergeCell ref="A86:F86"/>
    <mergeCell ref="A23:C23"/>
    <mergeCell ref="A84:F84"/>
    <mergeCell ref="A43:C43"/>
    <mergeCell ref="A44:D44"/>
    <mergeCell ref="A42:C42"/>
    <mergeCell ref="E51:F51"/>
    <mergeCell ref="A71:F71"/>
    <mergeCell ref="A72:C72"/>
    <mergeCell ref="B63:D63"/>
    <mergeCell ref="A67:C68"/>
    <mergeCell ref="A69:C69"/>
    <mergeCell ref="E97:F97"/>
    <mergeCell ref="B90:D90"/>
    <mergeCell ref="A77:B77"/>
    <mergeCell ref="E77:F77"/>
    <mergeCell ref="A83:F83"/>
    <mergeCell ref="A97:B97"/>
    <mergeCell ref="A85:F85"/>
    <mergeCell ref="A91:F91"/>
  </mergeCells>
  <pageMargins left="0.7" right="0.7" top="0.75" bottom="0.75" header="0.3" footer="0.3"/>
  <pageSetup paperSize="9" scale="85" orientation="portrait" r:id="rId1"/>
  <rowBreaks count="1" manualBreakCount="1">
    <brk id="52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28"/>
  <sheetViews>
    <sheetView view="pageBreakPreview" zoomScale="96" zoomScaleSheetLayoutView="96" workbookViewId="0">
      <selection activeCell="I11" sqref="I11"/>
    </sheetView>
  </sheetViews>
  <sheetFormatPr defaultRowHeight="12.75" x14ac:dyDescent="0.2"/>
  <cols>
    <col min="1" max="1" width="6.28515625" bestFit="1" customWidth="1"/>
    <col min="2" max="2" width="8.42578125" customWidth="1"/>
    <col min="3" max="3" width="30.140625" customWidth="1"/>
    <col min="4" max="5" width="13.7109375" customWidth="1"/>
    <col min="6" max="6" width="14" customWidth="1"/>
    <col min="8" max="8" width="11.7109375" bestFit="1" customWidth="1"/>
  </cols>
  <sheetData>
    <row r="1" spans="1:8" ht="15.75" x14ac:dyDescent="0.25">
      <c r="A1" s="1"/>
      <c r="B1" s="1"/>
      <c r="C1" s="1"/>
      <c r="D1" s="1"/>
      <c r="E1" s="1"/>
      <c r="F1" s="1"/>
      <c r="H1">
        <v>2</v>
      </c>
    </row>
    <row r="2" spans="1:8" ht="15.75" x14ac:dyDescent="0.25">
      <c r="A2" s="593" t="s">
        <v>18</v>
      </c>
      <c r="B2" s="593"/>
      <c r="C2" s="593"/>
      <c r="D2" s="593"/>
      <c r="E2" s="593"/>
      <c r="F2" s="593"/>
    </row>
    <row r="3" spans="1:8" ht="15.75" x14ac:dyDescent="0.25">
      <c r="A3" s="616" t="s">
        <v>264</v>
      </c>
      <c r="B3" s="616"/>
      <c r="C3" s="616"/>
      <c r="D3" s="616"/>
      <c r="E3" s="616"/>
      <c r="F3" s="616"/>
    </row>
    <row r="4" spans="1:8" ht="15.75" x14ac:dyDescent="0.25">
      <c r="A4" s="617" t="s">
        <v>13</v>
      </c>
      <c r="B4" s="567"/>
      <c r="C4" s="567"/>
      <c r="D4" s="567"/>
      <c r="E4" s="567"/>
      <c r="F4" s="567"/>
    </row>
    <row r="5" spans="1:8" ht="15.75" x14ac:dyDescent="0.25">
      <c r="A5" s="567" t="str">
        <f>'Salary Sheet'!A6</f>
        <v>Salary_Sheet_For_The_ Month_Of_August_2021</v>
      </c>
      <c r="B5" s="567"/>
      <c r="C5" s="567"/>
      <c r="D5" s="567"/>
      <c r="E5" s="567"/>
      <c r="F5" s="567"/>
    </row>
    <row r="6" spans="1:8" ht="15.75" x14ac:dyDescent="0.25">
      <c r="A6" s="1"/>
      <c r="B6" s="1"/>
      <c r="C6" s="1"/>
      <c r="D6" s="1"/>
      <c r="E6" s="1"/>
      <c r="F6" s="1"/>
    </row>
    <row r="7" spans="1:8" ht="31.5" x14ac:dyDescent="0.25">
      <c r="A7" s="2" t="s">
        <v>77</v>
      </c>
      <c r="B7" s="2" t="s">
        <v>76</v>
      </c>
      <c r="C7" s="3" t="s">
        <v>2</v>
      </c>
      <c r="D7" s="2" t="s">
        <v>23</v>
      </c>
      <c r="E7" s="2" t="s">
        <v>22</v>
      </c>
      <c r="F7" s="2" t="s">
        <v>16</v>
      </c>
    </row>
    <row r="8" spans="1:8" s="291" customFormat="1" ht="15.75" x14ac:dyDescent="0.25">
      <c r="A8" s="288">
        <v>1</v>
      </c>
      <c r="B8" s="292">
        <f>'Salary Sheet'!C12</f>
        <v>1959</v>
      </c>
      <c r="C8" s="295" t="str">
        <f>'Salary Sheet'!D12</f>
        <v>Sk. Sharafat Islam</v>
      </c>
      <c r="D8" s="135" t="str">
        <f>'Salary Sheet'!E12</f>
        <v>AGM</v>
      </c>
      <c r="E8" s="420">
        <f>'Salary Sheet'!AN12</f>
        <v>55095</v>
      </c>
      <c r="F8" s="403"/>
    </row>
    <row r="9" spans="1:8" s="307" customFormat="1" ht="15.75" x14ac:dyDescent="0.25">
      <c r="A9" s="305">
        <v>2</v>
      </c>
      <c r="B9" s="188">
        <f>'Salary Sheet'!C13</f>
        <v>1499</v>
      </c>
      <c r="C9" s="306" t="str">
        <f>'Salary Sheet'!D13</f>
        <v>Kh. Mostafizur Rahaman</v>
      </c>
      <c r="D9" s="242" t="str">
        <f>'Salary Sheet'!E13</f>
        <v>SPO</v>
      </c>
      <c r="E9" s="421">
        <f>'Salary Sheet'!AN13</f>
        <v>35637</v>
      </c>
      <c r="F9" s="306"/>
    </row>
    <row r="10" spans="1:8" s="291" customFormat="1" ht="15.75" x14ac:dyDescent="0.25">
      <c r="A10" s="288">
        <v>3</v>
      </c>
      <c r="B10" s="419">
        <f>'Salary Sheet'!C14</f>
        <v>1569</v>
      </c>
      <c r="C10" s="300" t="str">
        <f>'Salary Sheet'!D14</f>
        <v>Md. Ashraful Islam</v>
      </c>
      <c r="D10" s="419" t="str">
        <f>'Salary Sheet'!E14</f>
        <v>PO</v>
      </c>
      <c r="E10" s="424">
        <f>'Salary Sheet'!AN14</f>
        <v>37831</v>
      </c>
      <c r="F10" s="295"/>
    </row>
    <row r="11" spans="1:8" ht="15.75" x14ac:dyDescent="0.25">
      <c r="A11" s="305">
        <v>4</v>
      </c>
      <c r="B11" s="292">
        <f>'Salary Sheet'!C15</f>
        <v>521</v>
      </c>
      <c r="C11" s="295" t="str">
        <f>'Salary Sheet'!D15</f>
        <v>Md. Asraf Ali</v>
      </c>
      <c r="D11" s="135" t="str">
        <f>'Salary Sheet'!E15</f>
        <v>PO</v>
      </c>
      <c r="E11" s="420">
        <f>'Salary Sheet'!AN15</f>
        <v>20175</v>
      </c>
      <c r="F11" s="5"/>
    </row>
    <row r="12" spans="1:8" s="291" customFormat="1" ht="15.75" x14ac:dyDescent="0.25">
      <c r="A12" s="288">
        <v>5</v>
      </c>
      <c r="B12" s="4">
        <f>'Salary Sheet'!C16</f>
        <v>1755</v>
      </c>
      <c r="C12" s="5" t="str">
        <f>'Salary Sheet'!D16</f>
        <v>Meher Chandra Howlader</v>
      </c>
      <c r="D12" s="4" t="str">
        <f>'Salary Sheet'!E16</f>
        <v>SO</v>
      </c>
      <c r="E12" s="422">
        <f>'Salary Sheet'!AN16</f>
        <v>17410</v>
      </c>
      <c r="F12" s="300"/>
    </row>
    <row r="13" spans="1:8" ht="15.75" x14ac:dyDescent="0.25">
      <c r="A13" s="305">
        <v>6</v>
      </c>
      <c r="B13" s="292">
        <f>'Salary Sheet'!C17</f>
        <v>1830</v>
      </c>
      <c r="C13" s="295" t="str">
        <f>'Salary Sheet'!D17</f>
        <v>Shakhawat Hossen</v>
      </c>
      <c r="D13" s="292" t="str">
        <f>'Salary Sheet'!E17</f>
        <v>SO</v>
      </c>
      <c r="E13" s="420">
        <f>'Salary Sheet'!AN17</f>
        <v>32432</v>
      </c>
      <c r="F13" s="218"/>
    </row>
    <row r="14" spans="1:8" s="319" customFormat="1" ht="15.75" x14ac:dyDescent="0.25">
      <c r="A14" s="288">
        <v>7</v>
      </c>
      <c r="B14" s="4">
        <f>'Salary Sheet'!C18</f>
        <v>1572</v>
      </c>
      <c r="C14" s="5" t="str">
        <f>'Salary Sheet'!D18</f>
        <v>Md. Ataur Rahaman</v>
      </c>
      <c r="D14" s="4" t="str">
        <f>'Salary Sheet'!E18</f>
        <v>SO</v>
      </c>
      <c r="E14" s="422">
        <f>'Salary Sheet'!AN18</f>
        <v>32932</v>
      </c>
      <c r="F14" s="323"/>
    </row>
    <row r="15" spans="1:8" s="307" customFormat="1" ht="15.75" x14ac:dyDescent="0.25">
      <c r="A15" s="305">
        <v>8</v>
      </c>
      <c r="B15" s="317">
        <f>'Salary Sheet'!C19</f>
        <v>2117</v>
      </c>
      <c r="C15" s="322" t="str">
        <f>'Salary Sheet'!D19</f>
        <v>Md.Harun_Or_Rashid</v>
      </c>
      <c r="D15" s="317" t="str">
        <f>'Salary Sheet'!E19</f>
        <v>SO</v>
      </c>
      <c r="E15" s="423">
        <f>'Salary Sheet'!AN19</f>
        <v>32432</v>
      </c>
      <c r="F15" s="324"/>
    </row>
    <row r="16" spans="1:8" s="291" customFormat="1" ht="15.75" x14ac:dyDescent="0.25">
      <c r="A16" s="288">
        <v>9</v>
      </c>
      <c r="B16" s="292">
        <f>'Salary Sheet'!C20</f>
        <v>1894</v>
      </c>
      <c r="C16" s="295" t="str">
        <f>'Salary Sheet'!D20</f>
        <v>Salman Khan</v>
      </c>
      <c r="D16" s="292" t="str">
        <f>'Salary Sheet'!E20</f>
        <v>SO</v>
      </c>
      <c r="E16" s="420">
        <f>'Salary Sheet'!AN20</f>
        <v>30704</v>
      </c>
      <c r="F16" s="300"/>
    </row>
    <row r="17" spans="1:8" s="291" customFormat="1" ht="15.75" x14ac:dyDescent="0.25">
      <c r="A17" s="305">
        <v>10</v>
      </c>
      <c r="B17" s="292">
        <f>'Salary Sheet'!C21</f>
        <v>2132</v>
      </c>
      <c r="C17" s="295" t="str">
        <f>'Salary Sheet'!D21</f>
        <v>Md. Mohasin Sikder</v>
      </c>
      <c r="D17" s="292" t="str">
        <f>'Salary Sheet'!E21</f>
        <v>SO</v>
      </c>
      <c r="E17" s="420">
        <f>'Salary Sheet'!AN21</f>
        <v>32116</v>
      </c>
      <c r="F17" s="295"/>
    </row>
    <row r="18" spans="1:8" s="307" customFormat="1" ht="15.75" x14ac:dyDescent="0.25">
      <c r="A18" s="288">
        <v>11</v>
      </c>
      <c r="B18" s="188">
        <f>'Salary Sheet'!C22</f>
        <v>1788</v>
      </c>
      <c r="C18" s="306" t="str">
        <f>'Salary Sheet'!D22</f>
        <v>Jaynal Abedin</v>
      </c>
      <c r="D18" s="188" t="str">
        <f>'Salary Sheet'!E22</f>
        <v>O(cash)</v>
      </c>
      <c r="E18" s="421">
        <f>'Salary Sheet'!AN22</f>
        <v>22750</v>
      </c>
      <c r="F18" s="306"/>
    </row>
    <row r="19" spans="1:8" s="325" customFormat="1" ht="15.75" x14ac:dyDescent="0.25">
      <c r="A19" s="305">
        <v>12</v>
      </c>
      <c r="B19" s="316">
        <f>'Salary Sheet'!C25</f>
        <v>404</v>
      </c>
      <c r="C19" s="318" t="str">
        <f>'Salary Sheet'!D25</f>
        <v>Md. Azad Hossain</v>
      </c>
      <c r="D19" s="316" t="str">
        <f>'Salary Sheet'!E25</f>
        <v>SSG-1</v>
      </c>
      <c r="E19" s="423">
        <f>'Salary Sheet'!AN25</f>
        <v>15483</v>
      </c>
      <c r="F19" s="322"/>
    </row>
    <row r="20" spans="1:8" s="307" customFormat="1" ht="15.75" x14ac:dyDescent="0.25">
      <c r="A20" s="288">
        <v>13</v>
      </c>
      <c r="B20" s="308">
        <f>'Salary Sheet'!C26</f>
        <v>238</v>
      </c>
      <c r="C20" s="310" t="str">
        <f>'Salary Sheet'!D26</f>
        <v>Jamuna</v>
      </c>
      <c r="D20" s="308" t="str">
        <f>'Salary Sheet'!E26</f>
        <v>SSG-1</v>
      </c>
      <c r="E20" s="421">
        <f>'Salary Sheet'!AN26</f>
        <v>12841</v>
      </c>
      <c r="F20" s="306"/>
    </row>
    <row r="21" spans="1:8" ht="15.75" x14ac:dyDescent="0.25">
      <c r="A21" s="592" t="s">
        <v>17</v>
      </c>
      <c r="B21" s="592"/>
      <c r="C21" s="592"/>
      <c r="D21" s="592"/>
      <c r="E21" s="58">
        <f>ROUND(SUM(E8:E20),0)</f>
        <v>377838</v>
      </c>
      <c r="F21" s="7"/>
      <c r="H21" s="217">
        <f>'Salary Sheet'!AN28</f>
        <v>377838</v>
      </c>
    </row>
    <row r="22" spans="1:8" ht="12.75" customHeight="1" x14ac:dyDescent="0.2">
      <c r="B22" s="213" t="s">
        <v>201</v>
      </c>
      <c r="C22" s="619" t="str">
        <f>SpellNumber(E21)</f>
        <v>Three Hundred Seventy Seven Thousand Eight Hundred Thirty Eight Taka</v>
      </c>
      <c r="D22" s="619"/>
      <c r="E22" s="619"/>
      <c r="F22" s="619"/>
      <c r="H22" s="193">
        <f>E21</f>
        <v>377838</v>
      </c>
    </row>
    <row r="23" spans="1:8" x14ac:dyDescent="0.2">
      <c r="C23" s="249"/>
      <c r="D23" s="249"/>
      <c r="E23" s="249"/>
      <c r="F23" s="249"/>
    </row>
    <row r="28" spans="1:8" x14ac:dyDescent="0.2">
      <c r="A28" s="19" t="s">
        <v>258</v>
      </c>
      <c r="B28" s="19"/>
      <c r="C28" s="19"/>
      <c r="D28" s="618" t="s">
        <v>12</v>
      </c>
      <c r="E28" s="618"/>
      <c r="F28" s="618"/>
    </row>
  </sheetData>
  <mergeCells count="7">
    <mergeCell ref="A2:F2"/>
    <mergeCell ref="A3:F3"/>
    <mergeCell ref="A4:F4"/>
    <mergeCell ref="A21:D21"/>
    <mergeCell ref="D28:F28"/>
    <mergeCell ref="A5:F5"/>
    <mergeCell ref="C22:F2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20"/>
  <sheetViews>
    <sheetView workbookViewId="0">
      <selection activeCell="K19" sqref="K19"/>
    </sheetView>
  </sheetViews>
  <sheetFormatPr defaultRowHeight="12.75" x14ac:dyDescent="0.2"/>
  <cols>
    <col min="1" max="1" width="4.85546875" customWidth="1"/>
    <col min="2" max="2" width="6.140625" customWidth="1"/>
    <col min="3" max="3" width="22" customWidth="1"/>
    <col min="4" max="4" width="9.7109375" customWidth="1"/>
  </cols>
  <sheetData>
    <row r="1" spans="1:8" ht="15.75" x14ac:dyDescent="0.25">
      <c r="A1" s="593" t="s">
        <v>18</v>
      </c>
      <c r="B1" s="593"/>
      <c r="C1" s="593"/>
      <c r="D1" s="593"/>
      <c r="E1" s="593"/>
      <c r="F1" s="593"/>
      <c r="G1" s="593"/>
      <c r="H1" s="593"/>
    </row>
    <row r="2" spans="1:8" ht="15.75" x14ac:dyDescent="0.25">
      <c r="A2" s="616" t="s">
        <v>264</v>
      </c>
      <c r="B2" s="616"/>
      <c r="C2" s="616"/>
      <c r="D2" s="616"/>
      <c r="E2" s="616"/>
      <c r="F2" s="616"/>
    </row>
    <row r="3" spans="1:8" ht="15.75" x14ac:dyDescent="0.25">
      <c r="A3" s="617" t="s">
        <v>13</v>
      </c>
      <c r="B3" s="567"/>
      <c r="C3" s="567"/>
      <c r="D3" s="567"/>
      <c r="E3" s="567"/>
      <c r="F3" s="567"/>
    </row>
    <row r="4" spans="1:8" ht="15.75" x14ac:dyDescent="0.25">
      <c r="A4" s="250"/>
      <c r="B4" s="34"/>
      <c r="C4" s="34"/>
      <c r="D4" s="34"/>
      <c r="E4" s="34"/>
      <c r="F4" s="34"/>
    </row>
    <row r="5" spans="1:8" ht="15.75" x14ac:dyDescent="0.25">
      <c r="A5" s="250"/>
      <c r="B5" s="34"/>
      <c r="C5" s="34"/>
      <c r="D5" s="34"/>
      <c r="E5" s="34"/>
      <c r="F5" s="34"/>
    </row>
    <row r="6" spans="1:8" ht="15.75" x14ac:dyDescent="0.25">
      <c r="A6" s="250"/>
      <c r="B6" s="34"/>
      <c r="C6" s="34"/>
      <c r="D6" s="34"/>
      <c r="E6" s="34"/>
      <c r="F6" s="34"/>
    </row>
    <row r="7" spans="1:8" x14ac:dyDescent="0.2">
      <c r="A7">
        <f>'Salary Sheet'!A12</f>
        <v>1</v>
      </c>
      <c r="B7">
        <f>'Salary Sheet'!C12</f>
        <v>1959</v>
      </c>
      <c r="C7" t="str">
        <f>'Salary Sheet'!D12</f>
        <v>Sk. Sharafat Islam</v>
      </c>
      <c r="D7" t="str">
        <f>'Salary Sheet'!E12</f>
        <v>AGM</v>
      </c>
      <c r="E7">
        <f>'Salary Sheet'!F12</f>
        <v>63280</v>
      </c>
      <c r="F7">
        <f>E7*20%</f>
        <v>12656</v>
      </c>
      <c r="G7">
        <v>10</v>
      </c>
      <c r="H7">
        <f>F7-G7</f>
        <v>12646</v>
      </c>
    </row>
    <row r="8" spans="1:8" x14ac:dyDescent="0.2">
      <c r="A8" t="e">
        <f>'Salary Sheet'!#REF!</f>
        <v>#REF!</v>
      </c>
      <c r="B8" t="e">
        <f>'Salary Sheet'!#REF!</f>
        <v>#REF!</v>
      </c>
      <c r="C8" t="e">
        <f>'Salary Sheet'!#REF!</f>
        <v>#REF!</v>
      </c>
      <c r="D8" t="e">
        <f>'Salary Sheet'!#REF!</f>
        <v>#REF!</v>
      </c>
      <c r="E8" t="e">
        <f>'Salary Sheet'!#REF!</f>
        <v>#REF!</v>
      </c>
      <c r="F8" t="e">
        <f t="shared" ref="F8:F20" si="0">E8*20%</f>
        <v>#REF!</v>
      </c>
      <c r="G8">
        <v>11</v>
      </c>
      <c r="H8" t="e">
        <f t="shared" ref="H8:H20" si="1">F8-G8</f>
        <v>#REF!</v>
      </c>
    </row>
    <row r="9" spans="1:8" x14ac:dyDescent="0.2">
      <c r="A9" t="e">
        <f>'Salary Sheet'!#REF!</f>
        <v>#REF!</v>
      </c>
      <c r="B9" t="e">
        <f>'Salary Sheet'!#REF!</f>
        <v>#REF!</v>
      </c>
      <c r="C9" t="e">
        <f>'Salary Sheet'!#REF!</f>
        <v>#REF!</v>
      </c>
      <c r="D9" t="e">
        <f>'Salary Sheet'!#REF!</f>
        <v>#REF!</v>
      </c>
      <c r="E9" t="e">
        <f>'Salary Sheet'!#REF!</f>
        <v>#REF!</v>
      </c>
      <c r="F9" t="e">
        <f t="shared" si="0"/>
        <v>#REF!</v>
      </c>
      <c r="G9">
        <v>12</v>
      </c>
      <c r="H9" t="e">
        <f t="shared" si="1"/>
        <v>#REF!</v>
      </c>
    </row>
    <row r="10" spans="1:8" x14ac:dyDescent="0.2">
      <c r="A10">
        <f>'Salary Sheet'!A15</f>
        <v>4</v>
      </c>
      <c r="B10">
        <f>'Salary Sheet'!C16</f>
        <v>1755</v>
      </c>
      <c r="C10" t="str">
        <f>'Salary Sheet'!D16</f>
        <v>Meher Chandra Howlader</v>
      </c>
      <c r="D10" t="str">
        <f>'Salary Sheet'!E16</f>
        <v>SO</v>
      </c>
      <c r="E10">
        <f>'Salary Sheet'!F16</f>
        <v>26760</v>
      </c>
      <c r="F10">
        <f t="shared" si="0"/>
        <v>5352</v>
      </c>
      <c r="G10">
        <v>13</v>
      </c>
      <c r="H10">
        <f t="shared" si="1"/>
        <v>5339</v>
      </c>
    </row>
    <row r="11" spans="1:8" x14ac:dyDescent="0.2">
      <c r="A11">
        <f>'Salary Sheet'!A16</f>
        <v>5</v>
      </c>
      <c r="B11">
        <f>'Salary Sheet'!C17</f>
        <v>1830</v>
      </c>
      <c r="C11" t="str">
        <f>'Salary Sheet'!D17</f>
        <v>Shakhawat Hossen</v>
      </c>
      <c r="D11" t="str">
        <f>'Salary Sheet'!E17</f>
        <v>SO</v>
      </c>
      <c r="E11">
        <f>'Salary Sheet'!F17</f>
        <v>26760</v>
      </c>
      <c r="F11">
        <f t="shared" si="0"/>
        <v>5352</v>
      </c>
      <c r="G11">
        <v>14</v>
      </c>
      <c r="H11">
        <f t="shared" si="1"/>
        <v>5338</v>
      </c>
    </row>
    <row r="12" spans="1:8" x14ac:dyDescent="0.2">
      <c r="A12">
        <f>'Salary Sheet'!A17</f>
        <v>6</v>
      </c>
      <c r="B12">
        <f>'Salary Sheet'!C18</f>
        <v>1572</v>
      </c>
      <c r="C12" t="str">
        <f>'Salary Sheet'!D18</f>
        <v>Md. Ataur Rahaman</v>
      </c>
      <c r="D12" t="str">
        <f>'Salary Sheet'!E18</f>
        <v>SO</v>
      </c>
      <c r="E12">
        <f>'Salary Sheet'!F18</f>
        <v>26760</v>
      </c>
      <c r="F12">
        <f t="shared" si="0"/>
        <v>5352</v>
      </c>
      <c r="G12">
        <v>15</v>
      </c>
      <c r="H12">
        <f t="shared" si="1"/>
        <v>5337</v>
      </c>
    </row>
    <row r="13" spans="1:8" x14ac:dyDescent="0.2">
      <c r="A13" t="e">
        <f>'Salary Sheet'!#REF!</f>
        <v>#REF!</v>
      </c>
      <c r="B13" t="e">
        <f>'Salary Sheet'!#REF!</f>
        <v>#REF!</v>
      </c>
      <c r="C13" t="e">
        <f>'Salary Sheet'!#REF!</f>
        <v>#REF!</v>
      </c>
      <c r="D13" t="e">
        <f>'Salary Sheet'!#REF!</f>
        <v>#REF!</v>
      </c>
      <c r="E13" t="e">
        <f>'Salary Sheet'!#REF!</f>
        <v>#REF!</v>
      </c>
      <c r="F13" t="e">
        <f t="shared" si="0"/>
        <v>#REF!</v>
      </c>
      <c r="G13">
        <v>16</v>
      </c>
      <c r="H13" t="e">
        <f t="shared" si="1"/>
        <v>#REF!</v>
      </c>
    </row>
    <row r="14" spans="1:8" x14ac:dyDescent="0.2">
      <c r="A14">
        <f>'Salary Sheet'!A19</f>
        <v>8</v>
      </c>
      <c r="B14" t="e">
        <f>'Salary Sheet'!#REF!</f>
        <v>#REF!</v>
      </c>
      <c r="C14" t="e">
        <f>'Salary Sheet'!#REF!</f>
        <v>#REF!</v>
      </c>
      <c r="D14" t="e">
        <f>'Salary Sheet'!#REF!</f>
        <v>#REF!</v>
      </c>
      <c r="E14" t="e">
        <f>'Salary Sheet'!#REF!</f>
        <v>#REF!</v>
      </c>
      <c r="F14" t="e">
        <f t="shared" si="0"/>
        <v>#REF!</v>
      </c>
      <c r="G14">
        <v>17</v>
      </c>
      <c r="H14" t="e">
        <f t="shared" si="1"/>
        <v>#REF!</v>
      </c>
    </row>
    <row r="15" spans="1:8" x14ac:dyDescent="0.2">
      <c r="A15" t="e">
        <f>'Salary Sheet'!#REF!</f>
        <v>#REF!</v>
      </c>
      <c r="B15">
        <f>'Salary Sheet'!C20</f>
        <v>1894</v>
      </c>
      <c r="C15" t="str">
        <f>'Salary Sheet'!D20</f>
        <v>Salman Khan</v>
      </c>
      <c r="D15" t="str">
        <f>'Salary Sheet'!E20</f>
        <v>SO</v>
      </c>
      <c r="E15">
        <f>'Salary Sheet'!F20</f>
        <v>25480</v>
      </c>
      <c r="F15">
        <f t="shared" si="0"/>
        <v>5096</v>
      </c>
      <c r="G15">
        <v>18</v>
      </c>
      <c r="H15">
        <f t="shared" si="1"/>
        <v>5078</v>
      </c>
    </row>
    <row r="16" spans="1:8" x14ac:dyDescent="0.2">
      <c r="A16" t="e">
        <f>'Salary Sheet'!#REF!</f>
        <v>#REF!</v>
      </c>
      <c r="B16" t="e">
        <f>'Salary Sheet'!#REF!</f>
        <v>#REF!</v>
      </c>
      <c r="C16" t="e">
        <f>'Salary Sheet'!#REF!</f>
        <v>#REF!</v>
      </c>
      <c r="D16" t="e">
        <f>'Salary Sheet'!#REF!</f>
        <v>#REF!</v>
      </c>
      <c r="E16" t="e">
        <f>'Salary Sheet'!#REF!</f>
        <v>#REF!</v>
      </c>
      <c r="F16" t="e">
        <f t="shared" si="0"/>
        <v>#REF!</v>
      </c>
      <c r="G16">
        <v>19</v>
      </c>
      <c r="H16" t="e">
        <f t="shared" si="1"/>
        <v>#REF!</v>
      </c>
    </row>
    <row r="17" spans="1:8" x14ac:dyDescent="0.2">
      <c r="A17">
        <f>'Salary Sheet'!A25</f>
        <v>12</v>
      </c>
      <c r="B17">
        <f>'Salary Sheet'!C25</f>
        <v>404</v>
      </c>
      <c r="C17" t="str">
        <f>'Salary Sheet'!D25</f>
        <v>Md. Azad Hossain</v>
      </c>
      <c r="D17" t="str">
        <f>'Salary Sheet'!E25</f>
        <v>SSG-1</v>
      </c>
      <c r="E17">
        <f>'Salary Sheet'!F25</f>
        <v>23580</v>
      </c>
      <c r="F17">
        <f t="shared" si="0"/>
        <v>4716</v>
      </c>
      <c r="G17">
        <v>20</v>
      </c>
      <c r="H17">
        <f t="shared" si="1"/>
        <v>4696</v>
      </c>
    </row>
    <row r="18" spans="1:8" x14ac:dyDescent="0.2">
      <c r="A18">
        <f>'Salary Sheet'!A26</f>
        <v>13</v>
      </c>
      <c r="B18">
        <f>'Salary Sheet'!C26</f>
        <v>238</v>
      </c>
      <c r="C18" t="str">
        <f>'Salary Sheet'!D26</f>
        <v>Jamuna</v>
      </c>
      <c r="D18" t="str">
        <f>'Salary Sheet'!E26</f>
        <v>SSG-1</v>
      </c>
      <c r="E18">
        <f>'Salary Sheet'!F26</f>
        <v>20810</v>
      </c>
      <c r="F18">
        <f t="shared" si="0"/>
        <v>4162</v>
      </c>
      <c r="G18">
        <v>21</v>
      </c>
      <c r="H18">
        <f t="shared" si="1"/>
        <v>4141</v>
      </c>
    </row>
    <row r="19" spans="1:8" x14ac:dyDescent="0.2">
      <c r="A19" t="e">
        <f>'Salary Sheet'!#REF!</f>
        <v>#REF!</v>
      </c>
      <c r="B19" t="e">
        <f>'Salary Sheet'!#REF!</f>
        <v>#REF!</v>
      </c>
      <c r="C19" t="e">
        <f>'Salary Sheet'!#REF!</f>
        <v>#REF!</v>
      </c>
      <c r="D19" t="e">
        <f>'Salary Sheet'!#REF!</f>
        <v>#REF!</v>
      </c>
      <c r="E19" t="e">
        <f>'Salary Sheet'!#REF!</f>
        <v>#REF!</v>
      </c>
      <c r="F19" t="e">
        <f t="shared" si="0"/>
        <v>#REF!</v>
      </c>
      <c r="G19">
        <v>22</v>
      </c>
      <c r="H19" t="e">
        <f t="shared" si="1"/>
        <v>#REF!</v>
      </c>
    </row>
    <row r="20" spans="1:8" x14ac:dyDescent="0.2">
      <c r="A20" t="e">
        <f>'Salary Sheet'!#REF!</f>
        <v>#REF!</v>
      </c>
      <c r="B20" t="e">
        <f>'Salary Sheet'!#REF!</f>
        <v>#REF!</v>
      </c>
      <c r="C20" t="e">
        <f>'Salary Sheet'!#REF!</f>
        <v>#REF!</v>
      </c>
      <c r="D20" t="e">
        <f>'Salary Sheet'!#REF!</f>
        <v>#REF!</v>
      </c>
      <c r="E20" t="e">
        <f>'Salary Sheet'!#REF!</f>
        <v>#REF!</v>
      </c>
      <c r="F20" t="e">
        <f t="shared" si="0"/>
        <v>#REF!</v>
      </c>
      <c r="G20">
        <v>23</v>
      </c>
      <c r="H20" t="e">
        <f t="shared" si="1"/>
        <v>#REF!</v>
      </c>
    </row>
  </sheetData>
  <mergeCells count="3">
    <mergeCell ref="A2:F2"/>
    <mergeCell ref="A3:F3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K52"/>
  <sheetViews>
    <sheetView view="pageBreakPreview" zoomScale="118" zoomScaleSheetLayoutView="118" workbookViewId="0">
      <selection activeCell="H12" sqref="H12"/>
    </sheetView>
  </sheetViews>
  <sheetFormatPr defaultRowHeight="12.75" x14ac:dyDescent="0.2"/>
  <cols>
    <col min="1" max="1" width="9.28515625" bestFit="1" customWidth="1"/>
    <col min="2" max="2" width="10.42578125" customWidth="1"/>
    <col min="3" max="3" width="15" customWidth="1"/>
    <col min="4" max="4" width="25.5703125" customWidth="1"/>
    <col min="5" max="5" width="13" customWidth="1"/>
    <col min="6" max="6" width="14.42578125" style="244" bestFit="1" customWidth="1"/>
    <col min="8" max="8" width="10.85546875" bestFit="1" customWidth="1"/>
    <col min="10" max="10" width="34.140625" customWidth="1"/>
    <col min="11" max="11" width="18.7109375" customWidth="1"/>
  </cols>
  <sheetData>
    <row r="1" spans="1:11" x14ac:dyDescent="0.2">
      <c r="H1">
        <v>2</v>
      </c>
    </row>
    <row r="2" spans="1:11" x14ac:dyDescent="0.2">
      <c r="A2" s="618" t="s">
        <v>31</v>
      </c>
      <c r="B2" s="618"/>
      <c r="C2" s="618"/>
      <c r="D2" s="618"/>
      <c r="E2" s="618"/>
      <c r="F2" s="618"/>
    </row>
    <row r="3" spans="1:11" ht="15.75" x14ac:dyDescent="0.25">
      <c r="A3" s="616" t="s">
        <v>260</v>
      </c>
      <c r="B3" s="616"/>
      <c r="C3" s="616"/>
      <c r="D3" s="616"/>
      <c r="E3" s="616"/>
      <c r="F3" s="616"/>
    </row>
    <row r="4" spans="1:11" ht="15.75" x14ac:dyDescent="0.25">
      <c r="A4" s="21"/>
      <c r="B4" s="10"/>
      <c r="C4" s="10"/>
      <c r="D4" s="10"/>
      <c r="E4" s="10"/>
      <c r="F4" s="245"/>
    </row>
    <row r="5" spans="1:11" ht="14.25" customHeight="1" x14ac:dyDescent="0.25">
      <c r="A5" s="594" t="s">
        <v>29</v>
      </c>
      <c r="B5" s="594"/>
      <c r="C5" s="594"/>
      <c r="D5" s="594"/>
      <c r="E5" s="594"/>
      <c r="F5" s="594"/>
    </row>
    <row r="6" spans="1:11" ht="15.75" customHeight="1" x14ac:dyDescent="0.2">
      <c r="A6" s="618" t="str">
        <f>'B. Fund'!A7</f>
        <v>Salary_Sheet_For_The_ Month_Of_August_2021</v>
      </c>
      <c r="B6" s="618"/>
      <c r="C6" s="618"/>
      <c r="D6" s="618"/>
      <c r="E6" s="618"/>
      <c r="F6" s="618"/>
      <c r="K6" s="22"/>
    </row>
    <row r="7" spans="1:11" ht="15.75" x14ac:dyDescent="0.25">
      <c r="A7" s="1"/>
      <c r="B7" s="1"/>
      <c r="C7" s="1"/>
      <c r="D7" s="1"/>
      <c r="E7" s="1"/>
      <c r="F7" s="31"/>
    </row>
    <row r="8" spans="1:11" ht="31.5" x14ac:dyDescent="0.25">
      <c r="A8" s="2" t="s">
        <v>0</v>
      </c>
      <c r="B8" s="2" t="s">
        <v>74</v>
      </c>
      <c r="C8" s="2" t="s">
        <v>114</v>
      </c>
      <c r="D8" s="3" t="s">
        <v>2</v>
      </c>
      <c r="E8" s="2" t="s">
        <v>23</v>
      </c>
      <c r="F8" s="2" t="s">
        <v>5</v>
      </c>
    </row>
    <row r="9" spans="1:11" s="291" customFormat="1" ht="15.75" x14ac:dyDescent="0.25">
      <c r="A9" s="296">
        <v>1</v>
      </c>
      <c r="B9" s="292">
        <f>'Salary Sheet'!C12</f>
        <v>1959</v>
      </c>
      <c r="C9" s="288">
        <v>6356</v>
      </c>
      <c r="D9" s="295" t="str">
        <f>'Salary Sheet'!D12</f>
        <v>Sk. Sharafat Islam</v>
      </c>
      <c r="E9" s="292" t="s">
        <v>230</v>
      </c>
      <c r="F9" s="290">
        <f>'Salary Sheet'!AC12/2</f>
        <v>9350</v>
      </c>
    </row>
    <row r="10" spans="1:11" ht="15.75" x14ac:dyDescent="0.25">
      <c r="A10" s="156">
        <v>2</v>
      </c>
      <c r="B10" s="4">
        <f>'Salary Sheet'!C12</f>
        <v>1959</v>
      </c>
      <c r="C10" s="41">
        <v>6357</v>
      </c>
      <c r="D10" s="5" t="str">
        <f>'Salary Sheet'!D12</f>
        <v>Sk. Sharafat Islam</v>
      </c>
      <c r="E10" s="187" t="s">
        <v>230</v>
      </c>
      <c r="F10" s="161">
        <f>'Salary Sheet'!AC12/2</f>
        <v>9350</v>
      </c>
    </row>
    <row r="11" spans="1:11" s="291" customFormat="1" ht="15.75" x14ac:dyDescent="0.25">
      <c r="A11" s="296">
        <v>3</v>
      </c>
      <c r="B11" s="292">
        <f>'Salary Sheet'!C13</f>
        <v>1499</v>
      </c>
      <c r="C11" s="288">
        <v>6355</v>
      </c>
      <c r="D11" s="295" t="str">
        <f>'Salary Sheet'!D13</f>
        <v>Kh. Mostafizur Rahaman</v>
      </c>
      <c r="E11" s="292" t="s">
        <v>289</v>
      </c>
      <c r="F11" s="290">
        <f>'Salary Sheet'!AC13</f>
        <v>17268</v>
      </c>
    </row>
    <row r="12" spans="1:11" s="291" customFormat="1" ht="15.75" x14ac:dyDescent="0.25">
      <c r="A12" s="296">
        <v>4</v>
      </c>
      <c r="B12" s="292">
        <f>'Salary Sheet'!C14</f>
        <v>1569</v>
      </c>
      <c r="C12" s="288">
        <v>6364</v>
      </c>
      <c r="D12" s="295" t="str">
        <f>'Salary Sheet'!D14</f>
        <v>Md. Ashraful Islam</v>
      </c>
      <c r="E12" s="292" t="str">
        <f>'Salary Sheet'!E14</f>
        <v>PO</v>
      </c>
      <c r="F12" s="290">
        <f>'Salary Sheet'!AC14/2</f>
        <v>7800</v>
      </c>
    </row>
    <row r="13" spans="1:11" s="291" customFormat="1" ht="15.75" x14ac:dyDescent="0.25">
      <c r="A13" s="156">
        <v>5</v>
      </c>
      <c r="B13" s="292">
        <f>'Salary Sheet'!C14</f>
        <v>1569</v>
      </c>
      <c r="C13" s="288">
        <v>6365</v>
      </c>
      <c r="D13" s="295" t="str">
        <f>'Salary Sheet'!D14</f>
        <v>Md. Ashraful Islam</v>
      </c>
      <c r="E13" s="292" t="str">
        <f>'Salary Sheet'!E14</f>
        <v>PO</v>
      </c>
      <c r="F13" s="290">
        <f>'Salary Sheet'!AC14/2</f>
        <v>7800</v>
      </c>
    </row>
    <row r="14" spans="1:11" ht="15.75" x14ac:dyDescent="0.25">
      <c r="A14" s="296">
        <v>6</v>
      </c>
      <c r="B14" s="4">
        <f>'Salary Sheet'!C15</f>
        <v>521</v>
      </c>
      <c r="C14" s="188">
        <v>6358</v>
      </c>
      <c r="D14" s="5" t="str">
        <f>'Salary Sheet'!D15</f>
        <v>Md. Asraf Ali</v>
      </c>
      <c r="E14" s="41" t="str">
        <f>'Salary Sheet'!E15</f>
        <v>PO</v>
      </c>
      <c r="F14" s="161">
        <f>'Salary Sheet'!AC15</f>
        <v>20000</v>
      </c>
    </row>
    <row r="15" spans="1:11" s="291" customFormat="1" ht="15.75" x14ac:dyDescent="0.25">
      <c r="A15" s="296">
        <v>7</v>
      </c>
      <c r="B15" s="292">
        <v>1755</v>
      </c>
      <c r="C15" s="292">
        <v>6343</v>
      </c>
      <c r="D15" s="298" t="s">
        <v>211</v>
      </c>
      <c r="E15" s="288" t="str">
        <f>'Salary Sheet'!E16</f>
        <v>SO</v>
      </c>
      <c r="F15" s="299">
        <f>'Salary Sheet'!AC16/2</f>
        <v>6021</v>
      </c>
    </row>
    <row r="16" spans="1:11" ht="15.75" x14ac:dyDescent="0.25">
      <c r="A16" s="156">
        <v>8</v>
      </c>
      <c r="B16" s="4">
        <v>1755</v>
      </c>
      <c r="C16" s="188">
        <v>6344</v>
      </c>
      <c r="D16" s="163" t="s">
        <v>211</v>
      </c>
      <c r="E16" s="41" t="str">
        <f>'Salary Sheet'!E17</f>
        <v>SO</v>
      </c>
      <c r="F16" s="59">
        <f>'Salary Sheet'!AC16/2</f>
        <v>6021</v>
      </c>
    </row>
    <row r="17" spans="1:10" s="291" customFormat="1" ht="15.75" x14ac:dyDescent="0.25">
      <c r="A17" s="296">
        <v>9</v>
      </c>
      <c r="B17" s="292">
        <f>'Salary Sheet'!C26</f>
        <v>238</v>
      </c>
      <c r="C17" s="292">
        <v>6306</v>
      </c>
      <c r="D17" s="295" t="str">
        <f>'Salary Sheet'!D26</f>
        <v>Jamuna</v>
      </c>
      <c r="E17" s="288" t="str">
        <f>'Salary Sheet'!E26</f>
        <v>SSG-1</v>
      </c>
      <c r="F17" s="299">
        <f>'Salary Sheet'!AC26</f>
        <v>14600</v>
      </c>
      <c r="I17" s="291">
        <f>IF(F15=ODD(1),2,1)</f>
        <v>1</v>
      </c>
    </row>
    <row r="18" spans="1:10" s="307" customFormat="1" ht="15.75" x14ac:dyDescent="0.25">
      <c r="A18" s="296">
        <v>10</v>
      </c>
      <c r="B18" s="188">
        <f>'Salary Sheet'!C25</f>
        <v>404</v>
      </c>
      <c r="C18" s="188">
        <v>6307</v>
      </c>
      <c r="D18" s="306" t="str">
        <f>'Salary Sheet'!D25</f>
        <v>Md. Azad Hossain</v>
      </c>
      <c r="E18" s="305" t="str">
        <f>'Salary Sheet'!E25</f>
        <v>SSG-1</v>
      </c>
      <c r="F18" s="425">
        <f>'Salary Sheet'!AC25/2</f>
        <v>5305.5</v>
      </c>
      <c r="J18" s="307" t="e">
        <f>ODD</f>
        <v>#NAME?</v>
      </c>
    </row>
    <row r="19" spans="1:10" s="291" customFormat="1" ht="15.75" x14ac:dyDescent="0.25">
      <c r="A19" s="156">
        <v>11</v>
      </c>
      <c r="B19" s="404">
        <f>'Salary Sheet'!C25</f>
        <v>404</v>
      </c>
      <c r="C19" s="292">
        <v>6351</v>
      </c>
      <c r="D19" s="405" t="str">
        <f>'Salary Sheet'!D25</f>
        <v>Md. Azad Hossain</v>
      </c>
      <c r="E19" s="288" t="str">
        <f>'Salary Sheet'!E26</f>
        <v>SSG-1</v>
      </c>
      <c r="F19" s="425">
        <f>+'Salary Sheet'!AC25/2</f>
        <v>5305.5</v>
      </c>
    </row>
    <row r="20" spans="1:10" ht="15.75" x14ac:dyDescent="0.25">
      <c r="A20" s="568" t="s">
        <v>17</v>
      </c>
      <c r="B20" s="577"/>
      <c r="C20" s="577"/>
      <c r="D20" s="577"/>
      <c r="E20" s="578"/>
      <c r="F20" s="58">
        <f>SUM(F9:F19)</f>
        <v>108821</v>
      </c>
      <c r="H20" s="219">
        <f>'Salary Sheet'!AC28</f>
        <v>108821</v>
      </c>
    </row>
    <row r="21" spans="1:10" x14ac:dyDescent="0.2">
      <c r="B21" s="53" t="s">
        <v>218</v>
      </c>
      <c r="C21" s="620" t="str">
        <f>SpellNumber(F20)</f>
        <v>One Hundred Eight Thousand Eight Hundred Twenty One Taka</v>
      </c>
      <c r="D21" s="620"/>
      <c r="E21" s="620"/>
      <c r="F21" s="620"/>
      <c r="H21" s="219">
        <f>F20</f>
        <v>108821</v>
      </c>
    </row>
    <row r="27" spans="1:10" x14ac:dyDescent="0.2">
      <c r="A27" s="19"/>
      <c r="B27" s="73" t="s">
        <v>258</v>
      </c>
      <c r="E27" s="189" t="str">
        <f>'S.B AC'!D28</f>
        <v>Principal Officer</v>
      </c>
      <c r="F27" s="189"/>
    </row>
    <row r="48" spans="9:11" ht="23.25" x14ac:dyDescent="0.35">
      <c r="I48" s="44"/>
      <c r="J48" s="45"/>
      <c r="K48" s="46"/>
    </row>
    <row r="49" spans="9:11" ht="23.25" x14ac:dyDescent="0.35">
      <c r="I49" s="44"/>
      <c r="J49" s="45"/>
      <c r="K49" s="46"/>
    </row>
    <row r="50" spans="9:11" ht="23.25" x14ac:dyDescent="0.35">
      <c r="I50" s="44"/>
      <c r="J50" s="45"/>
      <c r="K50" s="46"/>
    </row>
    <row r="51" spans="9:11" ht="23.25" x14ac:dyDescent="0.35">
      <c r="I51" s="44"/>
      <c r="J51" s="47"/>
      <c r="K51" s="46"/>
    </row>
    <row r="52" spans="9:11" ht="23.25" x14ac:dyDescent="0.35">
      <c r="I52" s="44"/>
      <c r="J52" s="45"/>
      <c r="K52" s="46"/>
    </row>
  </sheetData>
  <mergeCells count="6">
    <mergeCell ref="C21:F21"/>
    <mergeCell ref="A2:F2"/>
    <mergeCell ref="A20:E20"/>
    <mergeCell ref="A5:F5"/>
    <mergeCell ref="A3:F3"/>
    <mergeCell ref="A6:F6"/>
  </mergeCells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E1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A1:H54"/>
  <sheetViews>
    <sheetView view="pageBreakPreview" topLeftCell="A7" zoomScale="115" zoomScaleSheetLayoutView="115" workbookViewId="0">
      <selection activeCell="J13" sqref="J13"/>
    </sheetView>
  </sheetViews>
  <sheetFormatPr defaultRowHeight="12.75" x14ac:dyDescent="0.2"/>
  <cols>
    <col min="3" max="3" width="16.140625" customWidth="1"/>
    <col min="4" max="4" width="30.140625" customWidth="1"/>
    <col min="5" max="5" width="12.5703125" customWidth="1"/>
    <col min="6" max="6" width="9.7109375" customWidth="1"/>
    <col min="8" max="8" width="10.28515625" bestFit="1" customWidth="1"/>
  </cols>
  <sheetData>
    <row r="1" spans="1:8" x14ac:dyDescent="0.2">
      <c r="H1">
        <v>2</v>
      </c>
    </row>
    <row r="2" spans="1:8" ht="15.75" x14ac:dyDescent="0.25">
      <c r="A2" s="593" t="s">
        <v>31</v>
      </c>
      <c r="B2" s="593"/>
      <c r="C2" s="593"/>
      <c r="D2" s="593"/>
      <c r="E2" s="593"/>
      <c r="F2" s="593"/>
    </row>
    <row r="3" spans="1:8" ht="15.75" x14ac:dyDescent="0.25">
      <c r="A3" s="602" t="s">
        <v>265</v>
      </c>
      <c r="B3" s="602"/>
      <c r="C3" s="602"/>
      <c r="D3" s="602"/>
      <c r="E3" s="602"/>
      <c r="F3" s="602"/>
    </row>
    <row r="4" spans="1:8" ht="15.75" x14ac:dyDescent="0.25">
      <c r="A4" s="594" t="s">
        <v>27</v>
      </c>
      <c r="B4" s="594"/>
      <c r="C4" s="594"/>
      <c r="D4" s="594"/>
      <c r="E4" s="594"/>
      <c r="F4" s="594"/>
    </row>
    <row r="5" spans="1:8" ht="15.75" x14ac:dyDescent="0.25">
      <c r="A5" s="567" t="str">
        <f>HBA!A6</f>
        <v>Salary_Sheet_For_The_ Month_Of_August_2021</v>
      </c>
      <c r="B5" s="567"/>
      <c r="C5" s="567"/>
      <c r="D5" s="567"/>
      <c r="E5" s="567"/>
      <c r="F5" s="567"/>
    </row>
    <row r="6" spans="1:8" ht="15.75" x14ac:dyDescent="0.25">
      <c r="A6" s="1"/>
      <c r="B6" s="1"/>
      <c r="C6" s="1"/>
      <c r="D6" s="1"/>
      <c r="E6" s="1"/>
      <c r="F6" s="1"/>
    </row>
    <row r="7" spans="1:8" ht="31.5" x14ac:dyDescent="0.25">
      <c r="A7" s="2" t="s">
        <v>0</v>
      </c>
      <c r="B7" s="2" t="s">
        <v>76</v>
      </c>
      <c r="C7" s="110" t="s">
        <v>115</v>
      </c>
      <c r="D7" s="222" t="s">
        <v>2</v>
      </c>
      <c r="E7" s="110" t="s">
        <v>23</v>
      </c>
      <c r="F7" s="110" t="s">
        <v>141</v>
      </c>
    </row>
    <row r="8" spans="1:8" s="291" customFormat="1" ht="15.75" x14ac:dyDescent="0.25">
      <c r="A8" s="288">
        <v>1</v>
      </c>
      <c r="B8" s="292">
        <f>'Salary Sheet'!C13</f>
        <v>1499</v>
      </c>
      <c r="C8" s="292">
        <v>6438</v>
      </c>
      <c r="D8" s="295" t="str">
        <f>'Salary Sheet'!D13</f>
        <v>Kh. Mostafizur Rahaman</v>
      </c>
      <c r="E8" s="292" t="str">
        <f>'Salary Sheet'!E13</f>
        <v>SPO</v>
      </c>
      <c r="F8" s="297">
        <f>'Salary Sheet'!AE13</f>
        <v>3025</v>
      </c>
    </row>
    <row r="9" spans="1:8" s="291" customFormat="1" ht="15.75" x14ac:dyDescent="0.25">
      <c r="A9" s="288">
        <v>2</v>
      </c>
      <c r="B9" s="292">
        <f>'Salary Sheet'!C14</f>
        <v>1569</v>
      </c>
      <c r="C9" s="292">
        <v>6450</v>
      </c>
      <c r="D9" s="295" t="str">
        <f>'Salary Sheet'!D14</f>
        <v>Md. Ashraful Islam</v>
      </c>
      <c r="E9" s="292" t="str">
        <f>'Salary Sheet'!E14</f>
        <v>PO</v>
      </c>
      <c r="F9" s="297">
        <f>'Salary Sheet'!AE14</f>
        <v>3025</v>
      </c>
    </row>
    <row r="10" spans="1:8" s="307" customFormat="1" ht="15.75" x14ac:dyDescent="0.25">
      <c r="A10" s="288">
        <v>3</v>
      </c>
      <c r="B10" s="188">
        <f>'Salary Sheet'!C15</f>
        <v>521</v>
      </c>
      <c r="C10" s="188">
        <v>6442</v>
      </c>
      <c r="D10" s="306" t="str">
        <f>'Salary Sheet'!D15</f>
        <v>Md. Asraf Ali</v>
      </c>
      <c r="E10" s="188" t="str">
        <f>'Salary Sheet'!E15</f>
        <v>PO</v>
      </c>
      <c r="F10" s="315">
        <f>'Salary Sheet'!AE15</f>
        <v>6000</v>
      </c>
    </row>
    <row r="11" spans="1:8" s="291" customFormat="1" ht="15.75" x14ac:dyDescent="0.25">
      <c r="A11" s="288">
        <v>4</v>
      </c>
      <c r="B11" s="292">
        <f>'Salary Sheet'!C16</f>
        <v>1755</v>
      </c>
      <c r="C11" s="292">
        <v>6429</v>
      </c>
      <c r="D11" s="295" t="str">
        <f>'Salary Sheet'!D16</f>
        <v>Meher Chandra Howlader</v>
      </c>
      <c r="E11" s="292" t="str">
        <f>'Salary Sheet'!E16</f>
        <v>SO</v>
      </c>
      <c r="F11" s="297">
        <f>'Salary Sheet'!AE16</f>
        <v>3025</v>
      </c>
    </row>
    <row r="12" spans="1:8" s="307" customFormat="1" ht="15.75" x14ac:dyDescent="0.25">
      <c r="A12" s="288">
        <v>5</v>
      </c>
      <c r="B12" s="188">
        <f>'Salary Sheet'!C17</f>
        <v>1830</v>
      </c>
      <c r="C12" s="188">
        <v>6439</v>
      </c>
      <c r="D12" s="306" t="str">
        <f>'Salary Sheet'!D17</f>
        <v>Shakhawat Hossen</v>
      </c>
      <c r="E12" s="188" t="str">
        <f>'Salary Sheet'!E17</f>
        <v>SO</v>
      </c>
      <c r="F12" s="315">
        <f>'Salary Sheet'!AE17</f>
        <v>3025</v>
      </c>
    </row>
    <row r="13" spans="1:8" s="291" customFormat="1" ht="15.75" x14ac:dyDescent="0.25">
      <c r="A13" s="288">
        <v>6</v>
      </c>
      <c r="B13" s="292">
        <f>'Salary Sheet'!C18</f>
        <v>1572</v>
      </c>
      <c r="C13" s="292">
        <v>6446</v>
      </c>
      <c r="D13" s="295" t="str">
        <f>'Salary Sheet'!D18</f>
        <v>Md. Ataur Rahaman</v>
      </c>
      <c r="E13" s="292" t="str">
        <f>'Salary Sheet'!E18</f>
        <v>SO</v>
      </c>
      <c r="F13" s="297">
        <f>'Salary Sheet'!AE18</f>
        <v>3025</v>
      </c>
    </row>
    <row r="14" spans="1:8" s="307" customFormat="1" ht="15.75" x14ac:dyDescent="0.25">
      <c r="A14" s="288">
        <v>7</v>
      </c>
      <c r="B14" s="188">
        <f>'Salary Sheet'!C19</f>
        <v>2117</v>
      </c>
      <c r="C14" s="188">
        <v>6447</v>
      </c>
      <c r="D14" s="306" t="str">
        <f>'Salary Sheet'!D19</f>
        <v>Md.Harun_Or_Rashid</v>
      </c>
      <c r="E14" s="188" t="str">
        <f>'Salary Sheet'!E19</f>
        <v>SO</v>
      </c>
      <c r="F14" s="315">
        <f>'Salary Sheet'!AE19</f>
        <v>3025</v>
      </c>
    </row>
    <row r="15" spans="1:8" s="307" customFormat="1" ht="15.75" x14ac:dyDescent="0.25">
      <c r="A15" s="288">
        <v>8</v>
      </c>
      <c r="B15" s="188">
        <f>'Salary Sheet'!C20</f>
        <v>1894</v>
      </c>
      <c r="C15" s="188">
        <v>6448</v>
      </c>
      <c r="D15" s="306" t="str">
        <f>'Salary Sheet'!D20</f>
        <v>Salman Khan</v>
      </c>
      <c r="E15" s="188" t="str">
        <f>'Salary Sheet'!E20</f>
        <v>SO</v>
      </c>
      <c r="F15" s="315">
        <f>'Salary Sheet'!AE20</f>
        <v>3025</v>
      </c>
    </row>
    <row r="16" spans="1:8" s="291" customFormat="1" ht="15.75" x14ac:dyDescent="0.25">
      <c r="A16" s="288">
        <v>9</v>
      </c>
      <c r="B16" s="292">
        <f>'Salary Sheet'!C22</f>
        <v>1788</v>
      </c>
      <c r="C16" s="292">
        <v>6444</v>
      </c>
      <c r="D16" s="295" t="str">
        <f>'Salary Sheet'!D22</f>
        <v>Jaynal Abedin</v>
      </c>
      <c r="E16" s="292" t="str">
        <f>'Salary Sheet'!E22</f>
        <v>O(cash)</v>
      </c>
      <c r="F16" s="297">
        <f>'Salary Sheet'!AE22</f>
        <v>3182</v>
      </c>
    </row>
    <row r="17" spans="1:8" s="307" customFormat="1" ht="15.75" x14ac:dyDescent="0.25">
      <c r="A17" s="288">
        <v>10</v>
      </c>
      <c r="B17" s="308">
        <f>'Salary Sheet'!C25</f>
        <v>404</v>
      </c>
      <c r="C17" s="188">
        <v>6421</v>
      </c>
      <c r="D17" s="310" t="str">
        <f>'Salary Sheet'!D25</f>
        <v>Md. Azad Hossain</v>
      </c>
      <c r="E17" s="188" t="s">
        <v>79</v>
      </c>
      <c r="F17" s="315">
        <f>'Salary Sheet'!AE25</f>
        <v>3025</v>
      </c>
    </row>
    <row r="18" spans="1:8" s="291" customFormat="1" ht="15.75" x14ac:dyDescent="0.25">
      <c r="A18" s="288">
        <v>11</v>
      </c>
      <c r="B18" s="404">
        <f>'Salary Sheet'!C26</f>
        <v>238</v>
      </c>
      <c r="C18" s="292">
        <v>6418</v>
      </c>
      <c r="D18" s="405" t="str">
        <f>'Salary Sheet'!D26</f>
        <v>Jamuna</v>
      </c>
      <c r="E18" s="292" t="s">
        <v>79</v>
      </c>
      <c r="F18" s="297">
        <f>'Salary Sheet'!AE26</f>
        <v>1310</v>
      </c>
    </row>
    <row r="19" spans="1:8" ht="15.75" x14ac:dyDescent="0.25">
      <c r="A19" s="7"/>
      <c r="B19" s="592" t="s">
        <v>17</v>
      </c>
      <c r="C19" s="592"/>
      <c r="D19" s="592"/>
      <c r="E19" s="592"/>
      <c r="F19" s="72">
        <f>SUM(F8:F18)</f>
        <v>34692</v>
      </c>
      <c r="H19" s="214">
        <f>'Salary Sheet'!AE28</f>
        <v>34692</v>
      </c>
    </row>
    <row r="20" spans="1:8" x14ac:dyDescent="0.2">
      <c r="A20" s="53"/>
      <c r="B20" s="53" t="s">
        <v>203</v>
      </c>
      <c r="C20" s="180" t="str">
        <f>SpellNumber(F19)</f>
        <v>Thirty Four Thousand Six Hundred Ninety Two Taka</v>
      </c>
      <c r="D20" s="53"/>
      <c r="E20" s="53"/>
      <c r="F20" s="53"/>
      <c r="H20" s="214">
        <f>F19</f>
        <v>34692</v>
      </c>
    </row>
    <row r="21" spans="1:8" x14ac:dyDescent="0.2">
      <c r="A21" s="57"/>
      <c r="B21" s="68"/>
      <c r="C21" s="68"/>
      <c r="D21" s="68"/>
      <c r="E21" s="68"/>
      <c r="F21" s="68"/>
    </row>
    <row r="22" spans="1:8" x14ac:dyDescent="0.2">
      <c r="A22" s="57"/>
      <c r="B22" s="68"/>
      <c r="C22" s="68"/>
      <c r="D22" s="68"/>
      <c r="E22" s="68"/>
      <c r="F22" s="68"/>
    </row>
    <row r="23" spans="1:8" x14ac:dyDescent="0.2">
      <c r="A23" s="57"/>
      <c r="B23" s="68"/>
      <c r="C23" s="68"/>
      <c r="D23" s="68"/>
      <c r="E23" s="68"/>
      <c r="F23" s="68"/>
    </row>
    <row r="24" spans="1:8" x14ac:dyDescent="0.2">
      <c r="A24" s="57"/>
      <c r="B24" s="68"/>
      <c r="C24" s="68"/>
      <c r="D24" s="68"/>
      <c r="E24" s="68"/>
      <c r="F24" s="68"/>
    </row>
    <row r="25" spans="1:8" x14ac:dyDescent="0.2">
      <c r="A25" s="57"/>
      <c r="B25" s="68"/>
      <c r="C25" s="68"/>
      <c r="D25" s="68"/>
      <c r="E25" s="68"/>
      <c r="F25" s="68"/>
    </row>
    <row r="28" spans="1:8" x14ac:dyDescent="0.2">
      <c r="A28" s="19"/>
      <c r="B28" s="73" t="s">
        <v>258</v>
      </c>
      <c r="D28" s="189" t="str">
        <f>'S.B AC'!D28:F28</f>
        <v>Principal Officer</v>
      </c>
      <c r="E28" s="189"/>
    </row>
    <row r="29" spans="1:8" ht="15.75" x14ac:dyDescent="0.25">
      <c r="A29" s="1"/>
      <c r="B29" s="16"/>
      <c r="C29" s="16"/>
      <c r="D29" s="16"/>
      <c r="E29" s="16"/>
      <c r="F29" s="16"/>
    </row>
    <row r="34" spans="1:7" x14ac:dyDescent="0.2">
      <c r="A34" s="28"/>
      <c r="B34" s="28"/>
      <c r="C34" s="28"/>
      <c r="D34" s="28"/>
      <c r="E34" s="28"/>
      <c r="F34" s="28"/>
      <c r="G34" s="28"/>
    </row>
    <row r="35" spans="1:7" ht="15.75" x14ac:dyDescent="0.25">
      <c r="A35" s="12"/>
      <c r="B35" s="593"/>
      <c r="C35" s="593"/>
      <c r="D35" s="593"/>
      <c r="E35" s="593"/>
      <c r="F35" s="593"/>
      <c r="G35" s="28"/>
    </row>
    <row r="36" spans="1:7" ht="15.75" x14ac:dyDescent="0.25">
      <c r="A36" s="14"/>
      <c r="B36" s="14"/>
      <c r="C36" s="14"/>
      <c r="D36" s="14"/>
      <c r="E36" s="14"/>
      <c r="F36" s="14"/>
      <c r="G36" s="28"/>
    </row>
    <row r="37" spans="1:7" ht="15.75" x14ac:dyDescent="0.25">
      <c r="A37" s="594"/>
      <c r="B37" s="594"/>
      <c r="C37" s="594"/>
      <c r="D37" s="594"/>
      <c r="E37" s="594"/>
      <c r="F37" s="594"/>
      <c r="G37" s="28"/>
    </row>
    <row r="38" spans="1:7" ht="15.75" x14ac:dyDescent="0.25">
      <c r="A38" s="594"/>
      <c r="B38" s="594"/>
      <c r="C38" s="594"/>
      <c r="D38" s="594"/>
      <c r="E38" s="594"/>
      <c r="F38" s="594"/>
      <c r="G38" s="28"/>
    </row>
    <row r="39" spans="1:7" ht="15.75" x14ac:dyDescent="0.25">
      <c r="A39" s="12"/>
      <c r="B39" s="12"/>
      <c r="C39" s="12"/>
      <c r="D39" s="12"/>
      <c r="E39" s="12"/>
      <c r="F39" s="12"/>
      <c r="G39" s="28"/>
    </row>
    <row r="40" spans="1:7" ht="15.75" x14ac:dyDescent="0.25">
      <c r="A40" s="11"/>
      <c r="B40" s="11"/>
      <c r="C40" s="11"/>
      <c r="D40" s="52"/>
      <c r="E40" s="11"/>
      <c r="F40" s="11"/>
      <c r="G40" s="28"/>
    </row>
    <row r="41" spans="1:7" ht="15.75" x14ac:dyDescent="0.25">
      <c r="A41" s="32"/>
      <c r="B41" s="32"/>
      <c r="C41" s="32"/>
      <c r="D41" s="12"/>
      <c r="E41" s="32"/>
      <c r="F41" s="55"/>
      <c r="G41" s="28"/>
    </row>
    <row r="42" spans="1:7" ht="15.75" x14ac:dyDescent="0.25">
      <c r="A42" s="32"/>
      <c r="B42" s="32"/>
      <c r="C42" s="32"/>
      <c r="D42" s="12"/>
      <c r="E42" s="32"/>
      <c r="F42" s="55"/>
      <c r="G42" s="28"/>
    </row>
    <row r="43" spans="1:7" ht="15.75" x14ac:dyDescent="0.25">
      <c r="A43" s="32"/>
      <c r="B43" s="32"/>
      <c r="C43" s="32"/>
      <c r="D43" s="12"/>
      <c r="E43" s="32"/>
      <c r="F43" s="55"/>
      <c r="G43" s="28"/>
    </row>
    <row r="44" spans="1:7" ht="15.75" x14ac:dyDescent="0.25">
      <c r="A44" s="32"/>
      <c r="B44" s="32"/>
      <c r="C44" s="32"/>
      <c r="D44" s="12"/>
      <c r="E44" s="32"/>
      <c r="F44" s="55"/>
      <c r="G44" s="28"/>
    </row>
    <row r="45" spans="1:7" ht="15.75" x14ac:dyDescent="0.25">
      <c r="A45" s="32"/>
      <c r="B45" s="32"/>
      <c r="C45" s="32"/>
      <c r="D45" s="12"/>
      <c r="E45" s="32"/>
      <c r="F45" s="55"/>
      <c r="G45" s="28"/>
    </row>
    <row r="46" spans="1:7" ht="15.75" x14ac:dyDescent="0.25">
      <c r="A46" s="32"/>
      <c r="B46" s="32"/>
      <c r="C46" s="32"/>
      <c r="D46" s="12"/>
      <c r="E46" s="32"/>
      <c r="F46" s="55"/>
      <c r="G46" s="28"/>
    </row>
    <row r="47" spans="1:7" ht="15.75" x14ac:dyDescent="0.25">
      <c r="A47" s="13"/>
      <c r="B47" s="594"/>
      <c r="C47" s="594"/>
      <c r="D47" s="594"/>
      <c r="E47" s="594"/>
      <c r="F47" s="56"/>
      <c r="G47" s="28"/>
    </row>
    <row r="48" spans="1:7" x14ac:dyDescent="0.2">
      <c r="A48" s="622"/>
      <c r="B48" s="622"/>
      <c r="C48" s="622"/>
      <c r="D48" s="622"/>
      <c r="E48" s="622"/>
      <c r="F48" s="622"/>
      <c r="G48" s="28"/>
    </row>
    <row r="49" spans="1:7" x14ac:dyDescent="0.2">
      <c r="A49" s="28"/>
      <c r="B49" s="28"/>
      <c r="C49" s="28"/>
      <c r="D49" s="28"/>
      <c r="E49" s="28"/>
      <c r="F49" s="28"/>
      <c r="G49" s="28"/>
    </row>
    <row r="50" spans="1:7" x14ac:dyDescent="0.2">
      <c r="A50" s="28"/>
      <c r="B50" s="28"/>
      <c r="C50" s="28"/>
      <c r="D50" s="28"/>
      <c r="E50" s="28"/>
      <c r="F50" s="28"/>
      <c r="G50" s="28"/>
    </row>
    <row r="51" spans="1:7" x14ac:dyDescent="0.2">
      <c r="A51" s="57"/>
      <c r="B51" s="57"/>
      <c r="C51" s="57"/>
      <c r="D51" s="28"/>
      <c r="E51" s="621"/>
      <c r="F51" s="621"/>
      <c r="G51" s="28"/>
    </row>
    <row r="52" spans="1:7" x14ac:dyDescent="0.2">
      <c r="A52" s="28"/>
      <c r="B52" s="28"/>
      <c r="C52" s="28"/>
      <c r="D52" s="28"/>
      <c r="E52" s="28"/>
      <c r="F52" s="28"/>
      <c r="G52" s="28"/>
    </row>
    <row r="53" spans="1:7" x14ac:dyDescent="0.2">
      <c r="A53" s="28"/>
      <c r="B53" s="28"/>
      <c r="C53" s="28"/>
      <c r="D53" s="28"/>
      <c r="E53" s="28"/>
      <c r="F53" s="28"/>
      <c r="G53" s="28"/>
    </row>
    <row r="54" spans="1:7" x14ac:dyDescent="0.2">
      <c r="A54" s="28"/>
      <c r="B54" s="28"/>
      <c r="C54" s="28"/>
      <c r="D54" s="28"/>
      <c r="E54" s="28"/>
      <c r="F54" s="28"/>
      <c r="G54" s="28"/>
    </row>
  </sheetData>
  <mergeCells count="11">
    <mergeCell ref="A2:F2"/>
    <mergeCell ref="A3:F3"/>
    <mergeCell ref="B19:E19"/>
    <mergeCell ref="A4:F4"/>
    <mergeCell ref="A5:F5"/>
    <mergeCell ref="E51:F51"/>
    <mergeCell ref="B35:F35"/>
    <mergeCell ref="A37:F37"/>
    <mergeCell ref="A38:F38"/>
    <mergeCell ref="B47:E47"/>
    <mergeCell ref="A48:F48"/>
  </mergeCells>
  <phoneticPr fontId="0" type="noConversion"/>
  <pageMargins left="0.75" right="0.75" top="1.55" bottom="1" header="0.5" footer="0.5"/>
  <pageSetup paperSize="9"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H57"/>
  <sheetViews>
    <sheetView view="pageBreakPreview" topLeftCell="B1" zoomScale="112" zoomScaleSheetLayoutView="112" workbookViewId="0">
      <selection activeCell="H12" sqref="H12"/>
    </sheetView>
  </sheetViews>
  <sheetFormatPr defaultRowHeight="12.75" x14ac:dyDescent="0.2"/>
  <cols>
    <col min="1" max="1" width="0" hidden="1" customWidth="1"/>
    <col min="3" max="3" width="16.140625" customWidth="1"/>
    <col min="4" max="4" width="29.5703125" customWidth="1"/>
    <col min="5" max="5" width="12.5703125" customWidth="1"/>
    <col min="6" max="6" width="13.42578125" customWidth="1"/>
  </cols>
  <sheetData>
    <row r="1" spans="1:8" x14ac:dyDescent="0.2">
      <c r="H1">
        <v>2</v>
      </c>
    </row>
    <row r="2" spans="1:8" ht="15.75" x14ac:dyDescent="0.25">
      <c r="A2" s="593" t="s">
        <v>31</v>
      </c>
      <c r="B2" s="593"/>
      <c r="C2" s="593"/>
      <c r="D2" s="593"/>
      <c r="E2" s="593"/>
      <c r="F2" s="593"/>
    </row>
    <row r="3" spans="1:8" ht="15.75" x14ac:dyDescent="0.25">
      <c r="A3" s="602" t="s">
        <v>265</v>
      </c>
      <c r="B3" s="602"/>
      <c r="C3" s="602"/>
      <c r="D3" s="602"/>
      <c r="E3" s="602"/>
      <c r="F3" s="602"/>
    </row>
    <row r="4" spans="1:8" ht="15.75" x14ac:dyDescent="0.25">
      <c r="A4" s="594" t="s">
        <v>174</v>
      </c>
      <c r="B4" s="594"/>
      <c r="C4" s="594"/>
      <c r="D4" s="594"/>
      <c r="E4" s="594"/>
      <c r="F4" s="594"/>
    </row>
    <row r="5" spans="1:8" ht="15.75" x14ac:dyDescent="0.25">
      <c r="A5" s="567" t="str">
        <f>HBA!A6</f>
        <v>Salary_Sheet_For_The_ Month_Of_August_2021</v>
      </c>
      <c r="B5" s="567"/>
      <c r="C5" s="567"/>
      <c r="D5" s="567"/>
      <c r="E5" s="567"/>
      <c r="F5" s="567"/>
    </row>
    <row r="6" spans="1:8" ht="15.75" x14ac:dyDescent="0.25">
      <c r="A6" s="1"/>
      <c r="B6" s="1"/>
      <c r="C6" s="1"/>
      <c r="D6" s="1"/>
      <c r="E6" s="1"/>
      <c r="F6" s="1"/>
    </row>
    <row r="7" spans="1:8" ht="31.5" x14ac:dyDescent="0.25">
      <c r="A7" s="2" t="s">
        <v>0</v>
      </c>
      <c r="B7" s="2" t="s">
        <v>76</v>
      </c>
      <c r="C7" s="2" t="s">
        <v>115</v>
      </c>
      <c r="D7" s="3" t="s">
        <v>2</v>
      </c>
      <c r="E7" s="2" t="s">
        <v>23</v>
      </c>
      <c r="F7" s="2" t="s">
        <v>198</v>
      </c>
    </row>
    <row r="8" spans="1:8" ht="15.75" x14ac:dyDescent="0.25">
      <c r="A8" s="2"/>
      <c r="B8" s="41">
        <f>'Salary Sheet'!C13</f>
        <v>1499</v>
      </c>
      <c r="C8" s="41">
        <v>7222</v>
      </c>
      <c r="D8" s="36" t="str">
        <f>'Salary Sheet'!D13</f>
        <v>Kh. Mostafizur Rahaman</v>
      </c>
      <c r="E8" s="41" t="str">
        <f>'Salary Sheet'!E13</f>
        <v>SPO</v>
      </c>
      <c r="F8" s="426">
        <f>'Salary Sheet'!AD13</f>
        <v>1566</v>
      </c>
    </row>
    <row r="9" spans="1:8" ht="15.75" x14ac:dyDescent="0.25">
      <c r="A9" s="2"/>
      <c r="B9" s="41">
        <f>'Salary Sheet'!C14</f>
        <v>1569</v>
      </c>
      <c r="C9" s="41">
        <v>7223</v>
      </c>
      <c r="D9" s="36" t="str">
        <f>'Salary Sheet'!D14</f>
        <v>Md. Ashraful Islam</v>
      </c>
      <c r="E9" s="41" t="str">
        <f>'Salary Sheet'!E14</f>
        <v>PO</v>
      </c>
      <c r="F9" s="426">
        <f>'Salary Sheet'!AD14</f>
        <v>1130</v>
      </c>
    </row>
    <row r="10" spans="1:8" s="307" customFormat="1" ht="15.75" x14ac:dyDescent="0.25">
      <c r="A10" s="305">
        <v>2</v>
      </c>
      <c r="B10" s="188">
        <f>'Salary Sheet'!C16</f>
        <v>1755</v>
      </c>
      <c r="C10" s="221">
        <v>7221</v>
      </c>
      <c r="D10" s="320" t="str">
        <f>'Salary Sheet'!D16</f>
        <v>Meher Chandra Howlader</v>
      </c>
      <c r="E10" s="188" t="str">
        <f>'Salary Sheet'!E16</f>
        <v>SO</v>
      </c>
      <c r="F10" s="479">
        <f>'Salary Sheet'!AD16</f>
        <v>1566</v>
      </c>
    </row>
    <row r="11" spans="1:8" s="291" customFormat="1" ht="15.75" x14ac:dyDescent="0.25">
      <c r="A11" s="288">
        <v>3</v>
      </c>
      <c r="B11" s="292">
        <f>'Salary Sheet'!C17</f>
        <v>1830</v>
      </c>
      <c r="C11" s="293">
        <v>7214</v>
      </c>
      <c r="D11" s="294" t="str">
        <f>'Salary Sheet'!D17</f>
        <v>Shakhawat Hossen</v>
      </c>
      <c r="E11" s="292" t="str">
        <f>'Salary Sheet'!E17</f>
        <v>SO</v>
      </c>
      <c r="F11" s="480">
        <f>'Salary Sheet'!AD17</f>
        <v>1600</v>
      </c>
    </row>
    <row r="12" spans="1:8" s="307" customFormat="1" ht="15.75" x14ac:dyDescent="0.25">
      <c r="A12" s="305">
        <v>4</v>
      </c>
      <c r="B12" s="188">
        <f>'Salary Sheet'!C18</f>
        <v>1572</v>
      </c>
      <c r="C12" s="221">
        <v>7212</v>
      </c>
      <c r="D12" s="320" t="str">
        <f>'Salary Sheet'!D18</f>
        <v>Md. Ataur Rahaman</v>
      </c>
      <c r="E12" s="188" t="str">
        <f>'Salary Sheet'!E18</f>
        <v>SO</v>
      </c>
      <c r="F12" s="479">
        <f>'Salary Sheet'!AD18</f>
        <v>1600</v>
      </c>
    </row>
    <row r="13" spans="1:8" s="291" customFormat="1" ht="15.75" x14ac:dyDescent="0.25">
      <c r="A13" s="288">
        <v>5</v>
      </c>
      <c r="B13" s="292">
        <f>'Salary Sheet'!C19</f>
        <v>2117</v>
      </c>
      <c r="C13" s="293">
        <v>7218</v>
      </c>
      <c r="D13" s="294" t="str">
        <f>'Salary Sheet'!D19</f>
        <v>Md.Harun_Or_Rashid</v>
      </c>
      <c r="E13" s="292" t="str">
        <f>'Salary Sheet'!E19</f>
        <v>SO</v>
      </c>
      <c r="F13" s="480">
        <f>'Salary Sheet'!AD19</f>
        <v>1600</v>
      </c>
    </row>
    <row r="14" spans="1:8" s="291" customFormat="1" ht="15.75" x14ac:dyDescent="0.25">
      <c r="A14" s="288"/>
      <c r="B14" s="292">
        <f>'Salary Sheet'!C20</f>
        <v>1894</v>
      </c>
      <c r="C14" s="293">
        <v>7219</v>
      </c>
      <c r="D14" s="294" t="str">
        <f>'Salary Sheet'!D20</f>
        <v>Salman Khan</v>
      </c>
      <c r="E14" s="292" t="str">
        <f>'Salary Sheet'!E20</f>
        <v>SO</v>
      </c>
      <c r="F14" s="480">
        <f>'Salary Sheet'!AD20</f>
        <v>1600</v>
      </c>
    </row>
    <row r="15" spans="1:8" s="307" customFormat="1" ht="18.75" customHeight="1" x14ac:dyDescent="0.25">
      <c r="A15" s="305">
        <v>6</v>
      </c>
      <c r="B15" s="188">
        <v>1788</v>
      </c>
      <c r="C15" s="309">
        <v>7217</v>
      </c>
      <c r="D15" s="306" t="str">
        <f>'Salary Sheet'!D22</f>
        <v>Jaynal Abedin</v>
      </c>
      <c r="E15" s="188" t="str">
        <f>'Salary Sheet'!E22</f>
        <v>O(cash)</v>
      </c>
      <c r="F15" s="479">
        <f>'Salary Sheet'!AD22</f>
        <v>1604</v>
      </c>
    </row>
    <row r="16" spans="1:8" s="291" customFormat="1" ht="15.75" x14ac:dyDescent="0.25">
      <c r="A16" s="288">
        <v>7</v>
      </c>
      <c r="B16" s="404">
        <f>'Salary Sheet'!C25</f>
        <v>404</v>
      </c>
      <c r="C16" s="406">
        <v>7201</v>
      </c>
      <c r="D16" s="405" t="str">
        <f>'Salary Sheet'!D25</f>
        <v>Md. Azad Hossain</v>
      </c>
      <c r="E16" s="292" t="s">
        <v>79</v>
      </c>
      <c r="F16" s="480">
        <f>'Salary Sheet'!AD25</f>
        <v>1133</v>
      </c>
    </row>
    <row r="17" spans="1:8" s="307" customFormat="1" ht="15.75" x14ac:dyDescent="0.25">
      <c r="A17" s="305">
        <v>8</v>
      </c>
      <c r="B17" s="308">
        <f>'Salary Sheet'!C26</f>
        <v>238</v>
      </c>
      <c r="C17" s="309">
        <v>7202</v>
      </c>
      <c r="D17" s="310" t="str">
        <f>'Salary Sheet'!D26</f>
        <v>Jamuna</v>
      </c>
      <c r="E17" s="188" t="s">
        <v>79</v>
      </c>
      <c r="F17" s="479">
        <f>'Salary Sheet'!AD26</f>
        <v>1133</v>
      </c>
    </row>
    <row r="18" spans="1:8" ht="15.75" x14ac:dyDescent="0.25">
      <c r="A18" s="7"/>
      <c r="B18" s="592" t="s">
        <v>17</v>
      </c>
      <c r="C18" s="592"/>
      <c r="D18" s="592"/>
      <c r="E18" s="592"/>
      <c r="F18" s="72">
        <f>SUM(F8:F17)</f>
        <v>14532</v>
      </c>
      <c r="H18" s="48">
        <f>'Salary Sheet'!AD28</f>
        <v>14532</v>
      </c>
    </row>
    <row r="19" spans="1:8" x14ac:dyDescent="0.2">
      <c r="A19" s="53"/>
      <c r="B19" s="53" t="s">
        <v>203</v>
      </c>
      <c r="C19" s="180" t="str">
        <f>SpellNumber(F18)</f>
        <v>Fourteen Thousand Five Hundred Thirty Two Taka</v>
      </c>
      <c r="D19" s="53"/>
      <c r="E19" s="53"/>
      <c r="F19" s="53"/>
      <c r="H19" s="190">
        <f>F18</f>
        <v>14532</v>
      </c>
    </row>
    <row r="20" spans="1:8" x14ac:dyDescent="0.2">
      <c r="A20" s="57"/>
      <c r="B20" s="68"/>
      <c r="C20" s="68"/>
      <c r="D20" s="68"/>
      <c r="E20" s="68"/>
      <c r="F20" s="68"/>
    </row>
    <row r="21" spans="1:8" x14ac:dyDescent="0.2">
      <c r="A21" s="57"/>
      <c r="B21" s="68"/>
      <c r="C21" s="68"/>
      <c r="D21" s="68"/>
      <c r="E21" s="68"/>
      <c r="F21" s="68"/>
    </row>
    <row r="22" spans="1:8" x14ac:dyDescent="0.2">
      <c r="A22" s="57"/>
      <c r="B22" s="68"/>
      <c r="C22" s="68"/>
      <c r="D22" s="68"/>
      <c r="E22" s="68"/>
      <c r="F22" s="68"/>
    </row>
    <row r="23" spans="1:8" x14ac:dyDescent="0.2">
      <c r="A23" s="57"/>
      <c r="B23" s="68"/>
      <c r="C23" s="68"/>
      <c r="D23" s="68"/>
      <c r="E23" s="68"/>
      <c r="F23" s="68"/>
    </row>
    <row r="24" spans="1:8" x14ac:dyDescent="0.2">
      <c r="A24" s="57"/>
      <c r="B24" s="68"/>
      <c r="C24" s="68"/>
      <c r="D24" s="68"/>
      <c r="E24" s="68"/>
      <c r="F24" s="68"/>
    </row>
    <row r="27" spans="1:8" x14ac:dyDescent="0.2">
      <c r="A27" s="19"/>
      <c r="B27" s="73" t="s">
        <v>8</v>
      </c>
      <c r="E27" s="19" t="s">
        <v>12</v>
      </c>
    </row>
    <row r="28" spans="1:8" ht="15.75" x14ac:dyDescent="0.25">
      <c r="A28" s="1"/>
      <c r="B28" s="16"/>
      <c r="C28" s="16"/>
      <c r="D28" s="16"/>
      <c r="E28" s="16"/>
      <c r="F28" s="16"/>
    </row>
    <row r="33" spans="1:7" x14ac:dyDescent="0.2">
      <c r="A33" s="28"/>
      <c r="B33" s="28"/>
      <c r="C33" s="28"/>
      <c r="D33" s="28"/>
      <c r="E33" s="28"/>
      <c r="F33" s="28"/>
    </row>
    <row r="34" spans="1:7" ht="15.75" x14ac:dyDescent="0.25">
      <c r="A34" s="12"/>
      <c r="B34" s="593"/>
      <c r="C34" s="593"/>
      <c r="D34" s="593"/>
      <c r="E34" s="593"/>
      <c r="F34" s="593"/>
    </row>
    <row r="35" spans="1:7" ht="15.75" x14ac:dyDescent="0.25">
      <c r="A35" s="14"/>
      <c r="B35" s="14"/>
      <c r="C35" s="14"/>
      <c r="D35" s="14"/>
      <c r="E35" s="14"/>
      <c r="F35" s="14"/>
    </row>
    <row r="36" spans="1:7" ht="15.75" x14ac:dyDescent="0.25">
      <c r="A36" s="594"/>
      <c r="B36" s="594"/>
      <c r="C36" s="594"/>
      <c r="D36" s="594"/>
      <c r="E36" s="594"/>
      <c r="F36" s="594"/>
    </row>
    <row r="37" spans="1:7" ht="15.75" x14ac:dyDescent="0.25">
      <c r="A37" s="594"/>
      <c r="B37" s="594"/>
      <c r="C37" s="594"/>
      <c r="D37" s="594"/>
      <c r="E37" s="594"/>
      <c r="F37" s="594"/>
      <c r="G37" s="28"/>
    </row>
    <row r="38" spans="1:7" ht="15.75" x14ac:dyDescent="0.25">
      <c r="A38" s="12"/>
      <c r="B38" s="12"/>
      <c r="C38" s="12"/>
      <c r="D38" s="12"/>
      <c r="E38" s="12"/>
      <c r="F38" s="12"/>
      <c r="G38" s="28"/>
    </row>
    <row r="39" spans="1:7" ht="15.75" x14ac:dyDescent="0.25">
      <c r="A39" s="11"/>
      <c r="B39" s="11"/>
      <c r="C39" s="11"/>
      <c r="D39" s="52"/>
      <c r="E39" s="11"/>
      <c r="F39" s="11"/>
      <c r="G39" s="28"/>
    </row>
    <row r="40" spans="1:7" ht="15.75" x14ac:dyDescent="0.25">
      <c r="A40" s="32"/>
      <c r="B40" s="32"/>
      <c r="C40" s="32"/>
      <c r="D40" s="12"/>
      <c r="E40" s="32"/>
      <c r="F40" s="55"/>
      <c r="G40" s="28"/>
    </row>
    <row r="41" spans="1:7" ht="15.75" x14ac:dyDescent="0.25">
      <c r="A41" s="32"/>
      <c r="B41" s="32"/>
      <c r="C41" s="32"/>
      <c r="D41" s="12"/>
      <c r="E41" s="32"/>
      <c r="F41" s="55"/>
      <c r="G41" s="28"/>
    </row>
    <row r="42" spans="1:7" ht="15.75" x14ac:dyDescent="0.25">
      <c r="A42" s="32"/>
      <c r="B42" s="32"/>
      <c r="C42" s="32"/>
      <c r="D42" s="12"/>
      <c r="E42" s="32"/>
      <c r="F42" s="55"/>
      <c r="G42" s="28"/>
    </row>
    <row r="43" spans="1:7" ht="15.75" x14ac:dyDescent="0.25">
      <c r="A43" s="32"/>
      <c r="B43" s="32"/>
      <c r="C43" s="32"/>
      <c r="D43" s="12"/>
      <c r="E43" s="32"/>
      <c r="F43" s="55"/>
      <c r="G43" s="28"/>
    </row>
    <row r="44" spans="1:7" ht="15.75" x14ac:dyDescent="0.25">
      <c r="A44" s="32"/>
      <c r="B44" s="32"/>
      <c r="C44" s="32"/>
      <c r="D44" s="12"/>
      <c r="E44" s="32"/>
      <c r="F44" s="55"/>
      <c r="G44" s="28"/>
    </row>
    <row r="45" spans="1:7" ht="15.75" x14ac:dyDescent="0.25">
      <c r="A45" s="32"/>
      <c r="B45" s="32"/>
      <c r="C45" s="32"/>
      <c r="D45" s="12"/>
      <c r="E45" s="32"/>
      <c r="F45" s="55"/>
      <c r="G45" s="28"/>
    </row>
    <row r="46" spans="1:7" ht="15.75" x14ac:dyDescent="0.25">
      <c r="A46" s="13"/>
      <c r="B46" s="594"/>
      <c r="C46" s="594"/>
      <c r="D46" s="594"/>
      <c r="E46" s="594"/>
      <c r="F46" s="56"/>
      <c r="G46" s="28"/>
    </row>
    <row r="47" spans="1:7" x14ac:dyDescent="0.2">
      <c r="A47" s="622"/>
      <c r="B47" s="622"/>
      <c r="C47" s="622"/>
      <c r="D47" s="622"/>
      <c r="E47" s="622"/>
      <c r="F47" s="622"/>
      <c r="G47" s="28"/>
    </row>
    <row r="48" spans="1:7" x14ac:dyDescent="0.2">
      <c r="A48" s="28"/>
      <c r="B48" s="28"/>
      <c r="C48" s="28"/>
      <c r="D48" s="28"/>
      <c r="E48" s="28"/>
      <c r="F48" s="28"/>
      <c r="G48" s="28"/>
    </row>
    <row r="49" spans="1:7" x14ac:dyDescent="0.2">
      <c r="A49" s="28"/>
      <c r="B49" s="28"/>
      <c r="C49" s="28"/>
      <c r="D49" s="28"/>
      <c r="E49" s="28"/>
      <c r="F49" s="28"/>
      <c r="G49" s="28"/>
    </row>
    <row r="50" spans="1:7" x14ac:dyDescent="0.2">
      <c r="A50" s="57"/>
      <c r="B50" s="57"/>
      <c r="C50" s="57"/>
      <c r="D50" s="28"/>
      <c r="E50" s="621"/>
      <c r="F50" s="621"/>
      <c r="G50" s="28"/>
    </row>
    <row r="51" spans="1:7" x14ac:dyDescent="0.2">
      <c r="A51" s="28"/>
      <c r="B51" s="28"/>
      <c r="C51" s="28"/>
      <c r="D51" s="28"/>
      <c r="E51" s="28"/>
      <c r="F51" s="28"/>
      <c r="G51" s="28"/>
    </row>
    <row r="52" spans="1:7" x14ac:dyDescent="0.2">
      <c r="A52" s="28"/>
      <c r="B52" s="28"/>
      <c r="C52" s="28"/>
      <c r="D52" s="28"/>
      <c r="E52" s="28"/>
      <c r="F52" s="28"/>
      <c r="G52" s="28"/>
    </row>
    <row r="53" spans="1:7" x14ac:dyDescent="0.2">
      <c r="A53" s="28"/>
      <c r="B53" s="28"/>
      <c r="C53" s="28"/>
      <c r="D53" s="28"/>
      <c r="E53" s="28"/>
      <c r="F53" s="28"/>
      <c r="G53" s="28"/>
    </row>
    <row r="54" spans="1:7" x14ac:dyDescent="0.2">
      <c r="G54" s="28"/>
    </row>
    <row r="55" spans="1:7" x14ac:dyDescent="0.2">
      <c r="G55" s="28"/>
    </row>
    <row r="56" spans="1:7" x14ac:dyDescent="0.2">
      <c r="G56" s="28"/>
    </row>
    <row r="57" spans="1:7" x14ac:dyDescent="0.2">
      <c r="G57" s="28"/>
    </row>
  </sheetData>
  <mergeCells count="11">
    <mergeCell ref="A36:F36"/>
    <mergeCell ref="A37:F37"/>
    <mergeCell ref="B46:E46"/>
    <mergeCell ref="A47:F47"/>
    <mergeCell ref="E50:F50"/>
    <mergeCell ref="B34:F34"/>
    <mergeCell ref="A2:F2"/>
    <mergeCell ref="A3:F3"/>
    <mergeCell ref="A4:F4"/>
    <mergeCell ref="A5:F5"/>
    <mergeCell ref="B18:E18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38"/>
  <sheetViews>
    <sheetView view="pageBreakPreview" topLeftCell="A16" zoomScale="106" zoomScaleSheetLayoutView="106" workbookViewId="0">
      <selection activeCell="G34" sqref="G34"/>
    </sheetView>
  </sheetViews>
  <sheetFormatPr defaultRowHeight="12.75" x14ac:dyDescent="0.2"/>
  <cols>
    <col min="1" max="1" width="6" customWidth="1"/>
    <col min="2" max="2" width="10.7109375" bestFit="1" customWidth="1"/>
    <col min="3" max="3" width="13.140625" bestFit="1" customWidth="1"/>
    <col min="4" max="4" width="25" customWidth="1"/>
    <col min="5" max="5" width="13.140625" customWidth="1"/>
    <col min="6" max="6" width="14.42578125" bestFit="1" customWidth="1"/>
    <col min="7" max="7" width="16.42578125" customWidth="1"/>
    <col min="10" max="10" width="12" customWidth="1"/>
    <col min="11" max="11" width="16.140625" customWidth="1"/>
    <col min="12" max="12" width="11.7109375" customWidth="1"/>
    <col min="13" max="13" width="6.42578125" customWidth="1"/>
    <col min="14" max="14" width="12.42578125" customWidth="1"/>
  </cols>
  <sheetData>
    <row r="1" spans="1:12" ht="15.75" x14ac:dyDescent="0.25">
      <c r="B1" s="1"/>
      <c r="C1" s="1"/>
      <c r="D1" s="1"/>
      <c r="E1" s="1"/>
      <c r="F1" s="1"/>
      <c r="G1" s="1"/>
    </row>
    <row r="2" spans="1:12" ht="15.75" x14ac:dyDescent="0.25">
      <c r="B2" s="593" t="s">
        <v>18</v>
      </c>
      <c r="C2" s="593"/>
      <c r="D2" s="593"/>
      <c r="E2" s="593"/>
      <c r="F2" s="593"/>
      <c r="G2" s="593"/>
      <c r="I2">
        <v>2</v>
      </c>
    </row>
    <row r="3" spans="1:12" ht="15.75" x14ac:dyDescent="0.25">
      <c r="B3" s="616" t="s">
        <v>260</v>
      </c>
      <c r="C3" s="616"/>
      <c r="D3" s="616"/>
      <c r="E3" s="616"/>
      <c r="F3" s="616"/>
      <c r="G3" s="616"/>
    </row>
    <row r="4" spans="1:12" ht="15.75" x14ac:dyDescent="0.25">
      <c r="B4" s="52"/>
      <c r="C4" s="52"/>
      <c r="D4" s="52"/>
      <c r="E4" s="52"/>
      <c r="F4" s="52"/>
      <c r="G4" s="52"/>
    </row>
    <row r="5" spans="1:12" ht="15.75" x14ac:dyDescent="0.25">
      <c r="B5" s="594" t="s">
        <v>19</v>
      </c>
      <c r="C5" s="594"/>
      <c r="D5" s="594"/>
      <c r="E5" s="594"/>
      <c r="F5" s="594"/>
      <c r="G5" s="594"/>
    </row>
    <row r="6" spans="1:12" ht="15.75" x14ac:dyDescent="0.25">
      <c r="B6" s="567" t="s">
        <v>20</v>
      </c>
      <c r="C6" s="567"/>
      <c r="D6" s="567"/>
      <c r="E6" s="567"/>
      <c r="F6" s="567"/>
      <c r="G6" s="567"/>
    </row>
    <row r="7" spans="1:12" ht="15.75" x14ac:dyDescent="0.25">
      <c r="A7" s="567" t="str">
        <f>'Salary Sheet'!A6</f>
        <v>Salary_Sheet_For_The_ Month_Of_August_2021</v>
      </c>
      <c r="B7" s="567"/>
      <c r="C7" s="567"/>
      <c r="D7" s="567"/>
      <c r="E7" s="567"/>
      <c r="F7" s="567"/>
      <c r="G7" s="567"/>
    </row>
    <row r="8" spans="1:12" ht="15.75" x14ac:dyDescent="0.25">
      <c r="B8" s="1"/>
      <c r="C8" s="1"/>
      <c r="D8" s="1"/>
      <c r="E8" s="1"/>
      <c r="F8" s="1"/>
      <c r="G8" s="1"/>
    </row>
    <row r="9" spans="1:12" s="133" customFormat="1" ht="31.5" x14ac:dyDescent="0.25">
      <c r="B9" s="2" t="s">
        <v>14</v>
      </c>
      <c r="C9" s="2" t="s">
        <v>45</v>
      </c>
      <c r="D9" s="110" t="s">
        <v>2</v>
      </c>
      <c r="E9" s="110" t="s">
        <v>23</v>
      </c>
      <c r="F9" s="110" t="s">
        <v>15</v>
      </c>
      <c r="G9" s="110" t="s">
        <v>21</v>
      </c>
      <c r="L9" s="22"/>
    </row>
    <row r="10" spans="1:12" ht="15.75" x14ac:dyDescent="0.25">
      <c r="B10" s="626" t="s">
        <v>217</v>
      </c>
      <c r="C10" s="627"/>
      <c r="D10" s="627"/>
      <c r="E10" s="627"/>
      <c r="F10" s="627"/>
      <c r="G10" s="628"/>
      <c r="L10" s="22"/>
    </row>
    <row r="11" spans="1:12" ht="15.75" x14ac:dyDescent="0.25">
      <c r="B11" s="131">
        <v>1</v>
      </c>
      <c r="C11" s="416">
        <f>'Salary Sheet'!C14</f>
        <v>1569</v>
      </c>
      <c r="D11" s="417" t="str">
        <f>'Salary Sheet'!D14</f>
        <v>Md. Ashraful Islam</v>
      </c>
      <c r="E11" s="416" t="str">
        <f>'Salary Sheet'!E14</f>
        <v>PO</v>
      </c>
      <c r="F11" s="416">
        <f>'Salary Sheet'!F14</f>
        <v>43170</v>
      </c>
      <c r="G11" s="412">
        <v>250</v>
      </c>
      <c r="L11" s="22"/>
    </row>
    <row r="12" spans="1:12" s="326" customFormat="1" ht="15.75" x14ac:dyDescent="0.25">
      <c r="B12" s="327">
        <v>2</v>
      </c>
      <c r="C12" s="328">
        <f>'Salary Sheet'!C15</f>
        <v>521</v>
      </c>
      <c r="D12" s="329" t="str">
        <f>'Salary Sheet'!D15</f>
        <v>Md. Asraf Ali</v>
      </c>
      <c r="E12" s="328" t="str">
        <f>'Salary Sheet'!E15</f>
        <v>PO</v>
      </c>
      <c r="F12" s="332">
        <f>'Salary Sheet'!I15</f>
        <v>37280</v>
      </c>
      <c r="G12" s="330">
        <f>'Salary Sheet'!AG15</f>
        <v>250</v>
      </c>
    </row>
    <row r="13" spans="1:12" ht="15.75" x14ac:dyDescent="0.25">
      <c r="B13" s="41">
        <v>3</v>
      </c>
      <c r="C13" s="4">
        <f>'Salary Sheet'!C16</f>
        <v>1755</v>
      </c>
      <c r="D13" s="5" t="str">
        <f>'Salary Sheet'!D16</f>
        <v>Meher Chandra Howlader</v>
      </c>
      <c r="E13" s="4" t="str">
        <f>'Salary Sheet'!E16</f>
        <v>SO</v>
      </c>
      <c r="F13" s="9">
        <f>'Salary Sheet'!F16</f>
        <v>26760</v>
      </c>
      <c r="G13" s="271">
        <f>'Salary Sheet'!AG16</f>
        <v>200</v>
      </c>
    </row>
    <row r="14" spans="1:12" s="326" customFormat="1" ht="15.75" x14ac:dyDescent="0.25">
      <c r="B14" s="327">
        <v>4</v>
      </c>
      <c r="C14" s="328">
        <f>'Salary Sheet'!C26</f>
        <v>238</v>
      </c>
      <c r="D14" s="329" t="str">
        <f>'Salary Sheet'!D26</f>
        <v>Jamuna</v>
      </c>
      <c r="E14" s="328" t="str">
        <f>'Salary Sheet'!E26</f>
        <v>SSG-1</v>
      </c>
      <c r="F14" s="332">
        <f>'Salary Sheet'!I26</f>
        <v>20810</v>
      </c>
      <c r="G14" s="330">
        <f>'Salary Sheet'!AG26</f>
        <v>100</v>
      </c>
    </row>
    <row r="15" spans="1:12" s="307" customFormat="1" ht="15.75" x14ac:dyDescent="0.25">
      <c r="B15" s="41">
        <v>5</v>
      </c>
      <c r="C15" s="188">
        <f>'Salary Sheet'!C25</f>
        <v>404</v>
      </c>
      <c r="D15" s="306" t="str">
        <f>'Salary Sheet'!D25</f>
        <v>Md. Azad Hossain</v>
      </c>
      <c r="E15" s="188" t="str">
        <f>'Salary Sheet'!E25</f>
        <v>SSG-1</v>
      </c>
      <c r="F15" s="308">
        <f>'Salary Sheet'!I25</f>
        <v>23580</v>
      </c>
      <c r="G15" s="311">
        <f>'Salary Sheet'!AG25</f>
        <v>100</v>
      </c>
    </row>
    <row r="16" spans="1:12" ht="15.75" x14ac:dyDescent="0.25">
      <c r="B16" s="629" t="s">
        <v>113</v>
      </c>
      <c r="C16" s="630"/>
      <c r="D16" s="630"/>
      <c r="E16" s="630"/>
      <c r="F16" s="631"/>
      <c r="G16" s="62">
        <f>SUM(G11:G15)</f>
        <v>900</v>
      </c>
    </row>
    <row r="17" spans="2:12" ht="15.75" x14ac:dyDescent="0.25">
      <c r="B17" s="178"/>
      <c r="C17" s="177" t="s">
        <v>124</v>
      </c>
      <c r="D17" s="179"/>
      <c r="E17" s="179"/>
      <c r="F17" s="179"/>
      <c r="G17" s="181"/>
    </row>
    <row r="18" spans="2:12" s="326" customFormat="1" ht="15.75" x14ac:dyDescent="0.25">
      <c r="B18" s="331">
        <v>7</v>
      </c>
      <c r="C18" s="328">
        <f>'Salary Sheet'!C12</f>
        <v>1959</v>
      </c>
      <c r="D18" s="333" t="str">
        <f>'Salary Sheet'!D12</f>
        <v>Sk. Sharafat Islam</v>
      </c>
      <c r="E18" s="328" t="s">
        <v>230</v>
      </c>
      <c r="F18" s="332">
        <f>'Salary Sheet'!I12</f>
        <v>63280</v>
      </c>
      <c r="G18" s="330">
        <f>'Salary Sheet'!AG12</f>
        <v>300</v>
      </c>
    </row>
    <row r="19" spans="2:12" ht="15.75" x14ac:dyDescent="0.25">
      <c r="B19" s="635" t="s">
        <v>144</v>
      </c>
      <c r="C19" s="636"/>
      <c r="D19" s="636"/>
      <c r="E19" s="636"/>
      <c r="F19" s="636"/>
      <c r="G19" s="181">
        <f>SUM(G18:G18)</f>
        <v>300</v>
      </c>
      <c r="L19" s="22"/>
    </row>
    <row r="20" spans="2:12" ht="15.75" customHeight="1" x14ac:dyDescent="0.25">
      <c r="B20" s="626" t="s">
        <v>111</v>
      </c>
      <c r="C20" s="627"/>
      <c r="D20" s="627"/>
      <c r="E20" s="627"/>
      <c r="F20" s="627"/>
      <c r="G20" s="628"/>
    </row>
    <row r="21" spans="2:12" s="326" customFormat="1" ht="15.75" customHeight="1" x14ac:dyDescent="0.25">
      <c r="B21" s="327">
        <v>8</v>
      </c>
      <c r="C21" s="328">
        <f>'Salary Sheet'!C13</f>
        <v>1499</v>
      </c>
      <c r="D21" s="328" t="str">
        <f>'Salary Sheet'!D13</f>
        <v>Kh. Mostafizur Rahaman</v>
      </c>
      <c r="E21" s="328" t="str">
        <f>'Salary Sheet'!E13</f>
        <v>SPO</v>
      </c>
      <c r="F21" s="328">
        <f>'Salary Sheet'!F13</f>
        <v>43170</v>
      </c>
      <c r="G21" s="330">
        <f>'Salary Sheet'!AG13</f>
        <v>250</v>
      </c>
    </row>
    <row r="22" spans="2:12" ht="15.75" x14ac:dyDescent="0.25">
      <c r="B22" s="131">
        <v>9</v>
      </c>
      <c r="C22" s="4">
        <f>'Salary Sheet'!C17</f>
        <v>1830</v>
      </c>
      <c r="D22" s="5" t="str">
        <f>'Salary Sheet'!D17</f>
        <v>Shakhawat Hossen</v>
      </c>
      <c r="E22" s="4" t="str">
        <f>'Salary Sheet'!E17</f>
        <v>SO</v>
      </c>
      <c r="F22" s="9">
        <f>'Salary Sheet'!F17</f>
        <v>26760</v>
      </c>
      <c r="G22" s="61">
        <f>'Salary Sheet'!AG17</f>
        <v>200</v>
      </c>
    </row>
    <row r="23" spans="2:12" s="326" customFormat="1" ht="15.75" x14ac:dyDescent="0.25">
      <c r="B23" s="327">
        <v>10</v>
      </c>
      <c r="C23" s="328">
        <f>'Salary Sheet'!C18</f>
        <v>1572</v>
      </c>
      <c r="D23" s="329" t="str">
        <f>'Salary Sheet'!D18</f>
        <v>Md. Ataur Rahaman</v>
      </c>
      <c r="E23" s="328" t="str">
        <f>'Salary Sheet'!E18</f>
        <v>SO</v>
      </c>
      <c r="F23" s="332">
        <f>'Salary Sheet'!F18</f>
        <v>26760</v>
      </c>
      <c r="G23" s="330">
        <f>'Salary Sheet'!AG18</f>
        <v>200</v>
      </c>
    </row>
    <row r="24" spans="2:12" s="307" customFormat="1" ht="15.75" x14ac:dyDescent="0.25">
      <c r="B24" s="131">
        <v>11</v>
      </c>
      <c r="C24" s="188">
        <f>'Salary Sheet'!C19</f>
        <v>2117</v>
      </c>
      <c r="D24" s="306" t="str">
        <f>'Salary Sheet'!D19</f>
        <v>Md.Harun_Or_Rashid</v>
      </c>
      <c r="E24" s="188" t="str">
        <f>'Salary Sheet'!E19</f>
        <v>SO</v>
      </c>
      <c r="F24" s="308">
        <f>'Salary Sheet'!F19</f>
        <v>26760</v>
      </c>
      <c r="G24" s="311">
        <f>'Salary Sheet'!AG19</f>
        <v>200</v>
      </c>
    </row>
    <row r="25" spans="2:12" s="307" customFormat="1" ht="15.75" x14ac:dyDescent="0.25">
      <c r="B25" s="131">
        <v>12</v>
      </c>
      <c r="C25" s="188">
        <f>'Salary Sheet'!C20</f>
        <v>1894</v>
      </c>
      <c r="D25" s="306" t="str">
        <f>'Salary Sheet'!D20</f>
        <v>Salman Khan</v>
      </c>
      <c r="E25" s="188" t="str">
        <f>'Salary Sheet'!E20</f>
        <v>SO</v>
      </c>
      <c r="F25" s="308">
        <f>'Salary Sheet'!F20</f>
        <v>25480</v>
      </c>
      <c r="G25" s="311">
        <f>'Salary Sheet'!AG20</f>
        <v>200</v>
      </c>
    </row>
    <row r="26" spans="2:12" s="307" customFormat="1" ht="15.75" x14ac:dyDescent="0.25">
      <c r="B26" s="327">
        <v>13</v>
      </c>
      <c r="C26" s="188">
        <f>'Salary Sheet'!C21</f>
        <v>2132</v>
      </c>
      <c r="D26" s="306" t="str">
        <f>'Salary Sheet'!D21</f>
        <v>Md. Mohasin Sikder</v>
      </c>
      <c r="E26" s="188" t="str">
        <f>'Salary Sheet'!E21</f>
        <v>SO</v>
      </c>
      <c r="F26" s="188">
        <f>'Salary Sheet'!F21</f>
        <v>23100</v>
      </c>
      <c r="G26" s="311">
        <f>'Salary Sheet'!AG21</f>
        <v>200</v>
      </c>
    </row>
    <row r="27" spans="2:12" s="326" customFormat="1" ht="15.75" x14ac:dyDescent="0.25">
      <c r="B27" s="131">
        <v>14</v>
      </c>
      <c r="C27" s="328">
        <f>'Salary Sheet'!C22</f>
        <v>1788</v>
      </c>
      <c r="D27" s="329" t="str">
        <f>'Salary Sheet'!D22</f>
        <v>Jaynal Abedin</v>
      </c>
      <c r="E27" s="328" t="str">
        <f>'Salary Sheet'!E22</f>
        <v>O(cash)</v>
      </c>
      <c r="F27" s="328">
        <f>'Salary Sheet'!F22</f>
        <v>19460</v>
      </c>
      <c r="G27" s="330">
        <f>'Salary Sheet'!AG22</f>
        <v>200</v>
      </c>
    </row>
    <row r="28" spans="2:12" ht="16.5" thickBot="1" x14ac:dyDescent="0.3">
      <c r="B28" s="632"/>
      <c r="C28" s="633"/>
      <c r="D28" s="633"/>
      <c r="E28" s="633"/>
      <c r="F28" s="634"/>
      <c r="G28" s="111">
        <f>SUM(G21:G27)</f>
        <v>1450</v>
      </c>
    </row>
    <row r="29" spans="2:12" s="326" customFormat="1" ht="16.5" thickTop="1" x14ac:dyDescent="0.25">
      <c r="B29" s="623" t="s">
        <v>213</v>
      </c>
      <c r="C29" s="624"/>
      <c r="D29" s="624"/>
      <c r="E29" s="624"/>
      <c r="F29" s="625"/>
      <c r="G29" s="334">
        <f>G16+G19+G28</f>
        <v>2650</v>
      </c>
      <c r="I29" s="335">
        <f>'Salary Sheet'!AG28</f>
        <v>2650</v>
      </c>
    </row>
    <row r="30" spans="2:12" x14ac:dyDescent="0.2">
      <c r="C30" s="213" t="s">
        <v>202</v>
      </c>
      <c r="D30" s="180" t="str">
        <f>SpellNumber(G29)</f>
        <v>Two Thousand Six Hundred Fifty  Taka</v>
      </c>
      <c r="E30" s="53"/>
      <c r="F30" s="53"/>
      <c r="G30" s="53"/>
      <c r="I30" s="190">
        <f>G29</f>
        <v>2650</v>
      </c>
    </row>
    <row r="36" spans="2:16" x14ac:dyDescent="0.2">
      <c r="B36" s="73" t="str">
        <f>'S.B AC'!A28</f>
        <v>Senior  Officer</v>
      </c>
      <c r="C36" s="176"/>
      <c r="E36" s="618" t="str">
        <f>'S.B AC'!D28</f>
        <v>Principal Officer</v>
      </c>
      <c r="F36" s="618"/>
      <c r="G36" s="618"/>
    </row>
    <row r="38" spans="2:16" ht="15.75" x14ac:dyDescent="0.25">
      <c r="I38" s="1"/>
      <c r="J38" s="1"/>
      <c r="K38" s="1"/>
      <c r="L38" s="1"/>
      <c r="M38" s="1"/>
      <c r="N38" s="1"/>
      <c r="O38" s="1"/>
      <c r="P38" s="1"/>
    </row>
  </sheetData>
  <mergeCells count="12">
    <mergeCell ref="E36:G36"/>
    <mergeCell ref="B6:G6"/>
    <mergeCell ref="B2:G2"/>
    <mergeCell ref="B3:G3"/>
    <mergeCell ref="B5:G5"/>
    <mergeCell ref="B29:F29"/>
    <mergeCell ref="B10:G10"/>
    <mergeCell ref="B20:G20"/>
    <mergeCell ref="A7:G7"/>
    <mergeCell ref="B16:F16"/>
    <mergeCell ref="B28:F28"/>
    <mergeCell ref="B19:F19"/>
  </mergeCells>
  <phoneticPr fontId="0" type="noConversion"/>
  <pageMargins left="0.75" right="0.75" top="1" bottom="1" header="0.5" footer="0.5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16</vt:i4>
      </vt:variant>
    </vt:vector>
  </HeadingPairs>
  <TitlesOfParts>
    <vt:vector size="35" baseType="lpstr">
      <vt:lpstr>Salary Sheet</vt:lpstr>
      <vt:lpstr> Voucher</vt:lpstr>
      <vt:lpstr>BSRS</vt:lpstr>
      <vt:lpstr>S.B AC</vt:lpstr>
      <vt:lpstr>Boishakh</vt:lpstr>
      <vt:lpstr>HBA</vt:lpstr>
      <vt:lpstr>M. Cycle</vt:lpstr>
      <vt:lpstr>Computer Loan</vt:lpstr>
      <vt:lpstr>B. Fund</vt:lpstr>
      <vt:lpstr>Income tax</vt:lpstr>
      <vt:lpstr>Bank' to CPF</vt:lpstr>
      <vt:lpstr>Bank's to Pension Fund</vt:lpstr>
      <vt:lpstr>Sheet3</vt:lpstr>
      <vt:lpstr>Bank' to Gratuity</vt:lpstr>
      <vt:lpstr>Employee to GPF</vt:lpstr>
      <vt:lpstr>Employee to CPF</vt:lpstr>
      <vt:lpstr> Car Voucher</vt:lpstr>
      <vt:lpstr>PF Loan</vt:lpstr>
      <vt:lpstr>Sheet1</vt:lpstr>
      <vt:lpstr>' Car Voucher'!Print_Area</vt:lpstr>
      <vt:lpstr>' Voucher'!Print_Area</vt:lpstr>
      <vt:lpstr>'B. Fund'!Print_Area</vt:lpstr>
      <vt:lpstr>'Bank'' to CPF'!Print_Area</vt:lpstr>
      <vt:lpstr>'Bank'' to Gratuity'!Print_Area</vt:lpstr>
      <vt:lpstr>'Bank''s to Pension Fund'!Print_Area</vt:lpstr>
      <vt:lpstr>BSRS!Print_Area</vt:lpstr>
      <vt:lpstr>'Computer Loan'!Print_Area</vt:lpstr>
      <vt:lpstr>'Employee to CPF'!Print_Area</vt:lpstr>
      <vt:lpstr>'Employee to GPF'!Print_Area</vt:lpstr>
      <vt:lpstr>HBA!Print_Area</vt:lpstr>
      <vt:lpstr>'Income tax'!Print_Area</vt:lpstr>
      <vt:lpstr>'M. Cycle'!Print_Area</vt:lpstr>
      <vt:lpstr>'PF Loan'!Print_Area</vt:lpstr>
      <vt:lpstr>'S.B AC'!Print_Area</vt:lpstr>
      <vt:lpstr>'Salary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Barisal IBS Client 1</dc:creator>
  <cp:lastModifiedBy>Shameema alam</cp:lastModifiedBy>
  <cp:lastPrinted>2021-08-29T05:56:37Z</cp:lastPrinted>
  <dcterms:created xsi:type="dcterms:W3CDTF">2011-11-24T04:10:44Z</dcterms:created>
  <dcterms:modified xsi:type="dcterms:W3CDTF">2021-09-27T06:35:22Z</dcterms:modified>
</cp:coreProperties>
</file>